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9001"/>
  <workbookPr codeName="ThisWorkbook" defaultThemeVersion="166925"/>
  <mc:AlternateContent xmlns:mc="http://schemas.openxmlformats.org/markup-compatibility/2006">
    <mc:Choice Requires="x15">
      <x15ac:absPath xmlns:x15ac="http://schemas.microsoft.com/office/spreadsheetml/2010/11/ac" url="C:\Users\atroyer\Documents\Projects\problemofpoints\content\post\data\"/>
    </mc:Choice>
  </mc:AlternateContent>
  <bookViews>
    <workbookView xWindow="0" yWindow="0" windowWidth="20160" windowHeight="8736" firstSheet="1" activeTab="1" xr2:uid="{5427C89C-1A15-4F03-9F04-2CABFFEC021F}"/>
  </bookViews>
  <sheets>
    <sheet name="__snloffice" sheetId="5" state="veryHidden" r:id="rId1"/>
    <sheet name="import" sheetId="4" r:id="rId2"/>
    <sheet name="P&amp;C" sheetId="1" r:id="rId3"/>
    <sheet name="All" sheetId="2" r:id="rId4"/>
    <sheet name="historical" sheetId="3" r:id="rId5"/>
  </sheets>
  <externalReferences>
    <externalReference r:id="rId6"/>
  </externalReferences>
  <definedNames>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snl__3752B013_BFB4_4D57_A894_57F85120E50B_" localSheetId="2" hidden="1">'P&amp;C'!$C$4,'P&amp;C'!$E$9:$GO$75</definedName>
    <definedName name="snl__CBFCCC85_CC4A_4B1A_875F_A792145F7649_" localSheetId="2" hidden="1">'P&amp;C'!$C$4,'P&amp;C'!$E$9:$GO$75</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5" i="1" l="1"/>
  <c r="D5" i="1"/>
  <c r="E5" i="1"/>
  <c r="F5" i="1"/>
  <c r="G5" i="1"/>
  <c r="H5" i="1"/>
  <c r="I5" i="1"/>
  <c r="J5" i="1"/>
  <c r="K5" i="1"/>
  <c r="L5" i="1"/>
  <c r="M5" i="1"/>
  <c r="N5" i="1"/>
  <c r="O5" i="1"/>
  <c r="P5" i="1"/>
  <c r="Q5" i="1"/>
  <c r="R5" i="1"/>
  <c r="S5" i="1"/>
  <c r="T5" i="1"/>
  <c r="U5" i="1"/>
  <c r="V5" i="1"/>
  <c r="W5" i="1"/>
  <c r="X5" i="1"/>
  <c r="Y5" i="1"/>
  <c r="Z5" i="1"/>
  <c r="AA5" i="1"/>
  <c r="AB5" i="1"/>
  <c r="AC5" i="1"/>
  <c r="AD5" i="1"/>
  <c r="AE5" i="1"/>
  <c r="AF5" i="1"/>
  <c r="AG5" i="1"/>
  <c r="AH5" i="1"/>
  <c r="AI5" i="1"/>
  <c r="AJ5" i="1"/>
  <c r="AK5" i="1"/>
  <c r="AL5" i="1"/>
  <c r="AM5" i="1"/>
  <c r="AN5" i="1"/>
  <c r="AO5" i="1"/>
  <c r="AP5" i="1"/>
  <c r="AQ5" i="1"/>
  <c r="AR5" i="1"/>
  <c r="AS5" i="1"/>
  <c r="AT5" i="1"/>
  <c r="AU5" i="1"/>
  <c r="AV5" i="1"/>
  <c r="AW5" i="1"/>
  <c r="AX5" i="1"/>
  <c r="AY5" i="1"/>
  <c r="AZ5" i="1"/>
  <c r="BA5" i="1"/>
  <c r="BB5" i="1"/>
  <c r="BC5" i="1"/>
  <c r="BD5" i="1"/>
  <c r="BE5" i="1"/>
  <c r="BF5" i="1"/>
  <c r="BG5" i="1"/>
  <c r="BH5" i="1"/>
  <c r="BI5" i="1"/>
  <c r="BJ5" i="1"/>
  <c r="BK5" i="1"/>
  <c r="BL5" i="1"/>
  <c r="BM5" i="1"/>
  <c r="BN5" i="1"/>
  <c r="BO5" i="1"/>
  <c r="BP5" i="1"/>
  <c r="BQ5" i="1"/>
  <c r="BR5" i="1"/>
  <c r="BS5" i="1"/>
  <c r="BT5" i="1"/>
  <c r="BU5" i="1"/>
  <c r="BV5" i="1"/>
  <c r="BW5" i="1"/>
  <c r="BX5" i="1"/>
  <c r="BY5" i="1"/>
  <c r="BZ5" i="1"/>
  <c r="CA5" i="1"/>
  <c r="CB5" i="1"/>
  <c r="CC5" i="1"/>
  <c r="CD5" i="1"/>
  <c r="CE5" i="1"/>
  <c r="CF5" i="1"/>
  <c r="CG5" i="1"/>
  <c r="CH5" i="1"/>
  <c r="CI5" i="1"/>
  <c r="CJ5" i="1"/>
  <c r="CK5" i="1"/>
  <c r="CL5" i="1"/>
  <c r="CM5" i="1"/>
  <c r="CN5" i="1"/>
  <c r="CO5" i="1"/>
  <c r="CP5" i="1"/>
  <c r="CQ5" i="1"/>
  <c r="CR5" i="1"/>
  <c r="CS5" i="1"/>
  <c r="CT5" i="1"/>
  <c r="CU5" i="1"/>
  <c r="CV5" i="1"/>
  <c r="CW5" i="1"/>
  <c r="CX5" i="1"/>
  <c r="CY5" i="1"/>
  <c r="CZ5" i="1"/>
  <c r="DA5" i="1"/>
  <c r="DB5" i="1"/>
  <c r="DC5" i="1"/>
  <c r="DD5" i="1"/>
  <c r="DE5" i="1"/>
  <c r="DF5" i="1"/>
  <c r="DG5" i="1"/>
  <c r="DH5" i="1"/>
  <c r="DI5" i="1"/>
  <c r="DJ5" i="1"/>
  <c r="DK5" i="1"/>
  <c r="DL5" i="1"/>
  <c r="DM5" i="1"/>
  <c r="DN5" i="1"/>
  <c r="DO5" i="1"/>
  <c r="DP5" i="1"/>
  <c r="DQ5" i="1"/>
  <c r="DR5" i="1"/>
  <c r="DS5" i="1"/>
  <c r="DT5" i="1"/>
  <c r="DU5" i="1"/>
  <c r="DV5" i="1"/>
  <c r="DW5" i="1"/>
  <c r="DX5" i="1"/>
  <c r="DY5" i="1"/>
  <c r="DZ5" i="1"/>
  <c r="EA5" i="1"/>
  <c r="EB5" i="1"/>
  <c r="EC5" i="1"/>
  <c r="ED5" i="1"/>
  <c r="EE5" i="1"/>
  <c r="EF5" i="1"/>
  <c r="EG5" i="1"/>
  <c r="EH5" i="1"/>
  <c r="EI5" i="1"/>
  <c r="EJ5" i="1"/>
  <c r="EK5" i="1"/>
  <c r="EL5" i="1"/>
  <c r="EM5" i="1"/>
  <c r="EN5" i="1"/>
  <c r="EO5" i="1"/>
  <c r="EP5" i="1"/>
  <c r="EQ5" i="1"/>
  <c r="ER5" i="1"/>
  <c r="ES5" i="1"/>
  <c r="ET5" i="1"/>
  <c r="EU5" i="1"/>
  <c r="EV5" i="1"/>
  <c r="EW5" i="1"/>
  <c r="EX5" i="1"/>
  <c r="EY5" i="1"/>
  <c r="EZ5" i="1"/>
  <c r="FA5" i="1"/>
  <c r="FB5" i="1"/>
  <c r="FC5" i="1"/>
  <c r="FD5" i="1"/>
  <c r="FE5" i="1"/>
  <c r="FF5" i="1"/>
  <c r="FG5" i="1"/>
  <c r="FH5" i="1"/>
  <c r="FI5" i="1"/>
  <c r="FJ5" i="1"/>
  <c r="FK5" i="1"/>
  <c r="FL5" i="1"/>
  <c r="FM5" i="1"/>
  <c r="FN5" i="1"/>
  <c r="FO5" i="1"/>
  <c r="FP5" i="1"/>
  <c r="FQ5" i="1"/>
  <c r="FR5" i="1"/>
  <c r="FS5" i="1"/>
  <c r="FT5" i="1"/>
  <c r="FU5" i="1"/>
  <c r="FV5" i="1"/>
  <c r="FW5" i="1"/>
  <c r="FX5" i="1"/>
  <c r="FY5" i="1"/>
  <c r="FZ5" i="1"/>
  <c r="GA5" i="1"/>
  <c r="GB5" i="1"/>
  <c r="GC5" i="1"/>
  <c r="GD5" i="1"/>
  <c r="GE5" i="1"/>
  <c r="GF5" i="1"/>
  <c r="GG5" i="1"/>
  <c r="GH5" i="1"/>
  <c r="GI5" i="1"/>
  <c r="GJ5" i="1"/>
  <c r="GK5" i="1"/>
  <c r="GL5" i="1"/>
  <c r="GM5" i="1"/>
  <c r="GN5" i="1"/>
  <c r="GO5" i="1"/>
  <c r="C4" i="1"/>
  <c r="GL69" i="4" l="1"/>
  <c r="GK69" i="4"/>
  <c r="GJ69" i="4"/>
  <c r="GI69" i="4"/>
  <c r="GH69" i="4"/>
  <c r="GG69" i="4"/>
  <c r="GF69" i="4"/>
  <c r="GE69" i="4"/>
  <c r="GD69" i="4"/>
  <c r="GC69" i="4"/>
  <c r="GB69" i="4"/>
  <c r="GA69" i="4"/>
  <c r="FZ69" i="4"/>
  <c r="FY69" i="4"/>
  <c r="FX69" i="4"/>
  <c r="FW69" i="4"/>
  <c r="FV69" i="4"/>
  <c r="FU69" i="4"/>
  <c r="FT69" i="4"/>
  <c r="FS69" i="4"/>
  <c r="FR69" i="4"/>
  <c r="FQ69" i="4"/>
  <c r="FP69" i="4"/>
  <c r="FO69" i="4"/>
  <c r="FN69" i="4"/>
  <c r="FM69" i="4"/>
  <c r="FL69" i="4"/>
  <c r="FK69" i="4"/>
  <c r="FJ69" i="4"/>
  <c r="FI69" i="4"/>
  <c r="FH69" i="4"/>
  <c r="FG69" i="4"/>
  <c r="FN58" i="4"/>
  <c r="GD57" i="4"/>
  <c r="FN57" i="4"/>
  <c r="GD56" i="4"/>
  <c r="FN56" i="4"/>
  <c r="GD55" i="4"/>
  <c r="FN55" i="4"/>
  <c r="GD54" i="4"/>
  <c r="FN54" i="4"/>
  <c r="GD53" i="4"/>
  <c r="FN53" i="4"/>
  <c r="FL37" i="4"/>
  <c r="FH37" i="4"/>
  <c r="GJ36" i="4"/>
  <c r="GF36" i="4"/>
  <c r="GB36" i="4"/>
  <c r="FX36" i="4"/>
  <c r="FT36" i="4"/>
  <c r="FP36" i="4"/>
  <c r="FL36" i="4"/>
  <c r="FH36" i="4"/>
  <c r="GJ35" i="4"/>
  <c r="GF35" i="4"/>
  <c r="GB35" i="4"/>
  <c r="FX35" i="4"/>
  <c r="FT35" i="4"/>
  <c r="FP35" i="4"/>
  <c r="FL35" i="4"/>
  <c r="FH35" i="4"/>
  <c r="GJ34" i="4"/>
  <c r="GF34" i="4"/>
  <c r="GB34" i="4"/>
  <c r="FX34" i="4"/>
  <c r="FT34" i="4"/>
  <c r="FP34" i="4"/>
  <c r="FL34" i="4"/>
  <c r="FH34" i="4"/>
  <c r="GJ33" i="4"/>
  <c r="GF33" i="4"/>
  <c r="GB33" i="4"/>
  <c r="FX33" i="4"/>
  <c r="FT33" i="4"/>
  <c r="FP33" i="4"/>
  <c r="FL33" i="4"/>
  <c r="FH33" i="4"/>
  <c r="GJ32" i="4"/>
  <c r="GF32" i="4"/>
  <c r="GB32" i="4"/>
  <c r="FX32" i="4"/>
  <c r="FT32" i="4"/>
  <c r="FP32" i="4"/>
  <c r="FL32" i="4"/>
  <c r="FH32" i="4"/>
  <c r="GJ31" i="4"/>
  <c r="GF31" i="4"/>
  <c r="GB31" i="4"/>
  <c r="FX31" i="4"/>
  <c r="FT31" i="4"/>
  <c r="FP31" i="4"/>
  <c r="FL31" i="4"/>
  <c r="FH31" i="4"/>
  <c r="GJ30" i="4"/>
  <c r="GF30" i="4"/>
  <c r="GB30" i="4"/>
  <c r="FX30" i="4"/>
  <c r="FT30" i="4"/>
  <c r="FP30" i="4"/>
  <c r="FL30" i="4"/>
  <c r="FH30" i="4"/>
  <c r="GJ29" i="4"/>
  <c r="GF29" i="4"/>
  <c r="GB29" i="4"/>
  <c r="FX29" i="4"/>
  <c r="FT29" i="4"/>
  <c r="FP29" i="4"/>
  <c r="FL29" i="4"/>
  <c r="FH29" i="4"/>
  <c r="GJ28" i="4"/>
  <c r="GF28" i="4"/>
  <c r="GB28" i="4"/>
  <c r="FX28" i="4"/>
  <c r="FT28" i="4"/>
  <c r="FP28" i="4"/>
  <c r="FL28" i="4"/>
  <c r="FH28" i="4"/>
  <c r="GJ27" i="4"/>
  <c r="GF27" i="4"/>
  <c r="GB27" i="4"/>
  <c r="FX27" i="4"/>
  <c r="FT27" i="4"/>
  <c r="FP27" i="4"/>
  <c r="FL27" i="4"/>
  <c r="FH27" i="4"/>
  <c r="GJ26" i="4"/>
  <c r="GF26" i="4"/>
  <c r="GB26" i="4"/>
  <c r="FX26" i="4"/>
  <c r="GL1" i="4"/>
  <c r="GK1" i="4"/>
  <c r="GJ1" i="4"/>
  <c r="GI1" i="4"/>
  <c r="GH1" i="4"/>
  <c r="GG1" i="4"/>
  <c r="GF1" i="4"/>
  <c r="GE1" i="4"/>
  <c r="GD1" i="4"/>
  <c r="GC1" i="4"/>
  <c r="GB1" i="4"/>
  <c r="GA1" i="4"/>
  <c r="FZ1" i="4"/>
  <c r="FY1" i="4"/>
  <c r="FX1" i="4"/>
  <c r="FW1" i="4"/>
  <c r="FV1" i="4"/>
  <c r="FU1" i="4"/>
  <c r="FT1" i="4"/>
  <c r="FS1" i="4"/>
  <c r="FR1" i="4"/>
  <c r="FQ1" i="4"/>
  <c r="FP1" i="4"/>
  <c r="FO1" i="4"/>
  <c r="FN1" i="4"/>
  <c r="FM1" i="4"/>
  <c r="FL1" i="4"/>
  <c r="FK1" i="4"/>
  <c r="FJ1" i="4"/>
  <c r="FI1" i="4"/>
  <c r="FH1" i="4"/>
  <c r="FG1" i="4"/>
  <c r="GL68" i="4"/>
  <c r="GK68" i="4"/>
  <c r="GJ68" i="4"/>
  <c r="GI68" i="4"/>
  <c r="GH68" i="4"/>
  <c r="GG68" i="4"/>
  <c r="GF68" i="4"/>
  <c r="GE68" i="4"/>
  <c r="GD68" i="4"/>
  <c r="GC68" i="4"/>
  <c r="GB68" i="4"/>
  <c r="GA68" i="4"/>
  <c r="FZ68" i="4"/>
  <c r="FY68" i="4"/>
  <c r="FX68" i="4"/>
  <c r="FW68" i="4"/>
  <c r="FV68" i="4"/>
  <c r="FU68" i="4"/>
  <c r="FT68" i="4"/>
  <c r="FS68" i="4"/>
  <c r="FR68" i="4"/>
  <c r="FQ68" i="4"/>
  <c r="FP68" i="4"/>
  <c r="FO68" i="4"/>
  <c r="FN68" i="4"/>
  <c r="FM68" i="4"/>
  <c r="FL68" i="4"/>
  <c r="FK68" i="4"/>
  <c r="FJ68" i="4"/>
  <c r="FI68" i="4"/>
  <c r="FH68" i="4"/>
  <c r="FG68" i="4"/>
  <c r="GL67" i="4"/>
  <c r="GK67" i="4"/>
  <c r="GJ67" i="4"/>
  <c r="GI67" i="4"/>
  <c r="GH67" i="4"/>
  <c r="GG67" i="4"/>
  <c r="GF67" i="4"/>
  <c r="GE67" i="4"/>
  <c r="GD67" i="4"/>
  <c r="GC67" i="4"/>
  <c r="GB67" i="4"/>
  <c r="GA67" i="4"/>
  <c r="FZ67" i="4"/>
  <c r="FY67" i="4"/>
  <c r="FX67" i="4"/>
  <c r="FW67" i="4"/>
  <c r="FV67" i="4"/>
  <c r="FU67" i="4"/>
  <c r="FT67" i="4"/>
  <c r="FS67" i="4"/>
  <c r="FR67" i="4"/>
  <c r="FQ67" i="4"/>
  <c r="FP67" i="4"/>
  <c r="FO67" i="4"/>
  <c r="FN67" i="4"/>
  <c r="FM67" i="4"/>
  <c r="FL67" i="4"/>
  <c r="FK67" i="4"/>
  <c r="FJ67" i="4"/>
  <c r="FI67" i="4"/>
  <c r="FH67" i="4"/>
  <c r="FG67" i="4"/>
  <c r="GL66" i="4"/>
  <c r="GK66" i="4"/>
  <c r="GJ66" i="4"/>
  <c r="GI66" i="4"/>
  <c r="GH66" i="4"/>
  <c r="GG66" i="4"/>
  <c r="GF66" i="4"/>
  <c r="GE66" i="4"/>
  <c r="GD66" i="4"/>
  <c r="GC66" i="4"/>
  <c r="GB66" i="4"/>
  <c r="GA66" i="4"/>
  <c r="FZ66" i="4"/>
  <c r="FY66" i="4"/>
  <c r="FX66" i="4"/>
  <c r="FW66" i="4"/>
  <c r="FV66" i="4"/>
  <c r="FU66" i="4"/>
  <c r="FT66" i="4"/>
  <c r="FS66" i="4"/>
  <c r="FR66" i="4"/>
  <c r="FQ66" i="4"/>
  <c r="FP66" i="4"/>
  <c r="FO66" i="4"/>
  <c r="FN66" i="4"/>
  <c r="FM66" i="4"/>
  <c r="FL66" i="4"/>
  <c r="FK66" i="4"/>
  <c r="FJ66" i="4"/>
  <c r="FI66" i="4"/>
  <c r="FH66" i="4"/>
  <c r="FG66" i="4"/>
  <c r="GL65" i="4"/>
  <c r="GK65" i="4"/>
  <c r="GJ65" i="4"/>
  <c r="GI65" i="4"/>
  <c r="GH65" i="4"/>
  <c r="GG65" i="4"/>
  <c r="GF65" i="4"/>
  <c r="GE65" i="4"/>
  <c r="GD65" i="4"/>
  <c r="GC65" i="4"/>
  <c r="GB65" i="4"/>
  <c r="GA65" i="4"/>
  <c r="FZ65" i="4"/>
  <c r="FY65" i="4"/>
  <c r="FX65" i="4"/>
  <c r="FW65" i="4"/>
  <c r="FV65" i="4"/>
  <c r="FU65" i="4"/>
  <c r="FT65" i="4"/>
  <c r="FS65" i="4"/>
  <c r="FR65" i="4"/>
  <c r="FQ65" i="4"/>
  <c r="FP65" i="4"/>
  <c r="FO65" i="4"/>
  <c r="FN65" i="4"/>
  <c r="FM65" i="4"/>
  <c r="FL65" i="4"/>
  <c r="FK65" i="4"/>
  <c r="FJ65" i="4"/>
  <c r="FI65" i="4"/>
  <c r="FH65" i="4"/>
  <c r="FG65" i="4"/>
  <c r="GL64" i="4"/>
  <c r="GK64" i="4"/>
  <c r="GJ64" i="4"/>
  <c r="GI64" i="4"/>
  <c r="GH64" i="4"/>
  <c r="GG64" i="4"/>
  <c r="GF64" i="4"/>
  <c r="GE64" i="4"/>
  <c r="GD64" i="4"/>
  <c r="GC64" i="4"/>
  <c r="GB64" i="4"/>
  <c r="GA64" i="4"/>
  <c r="FZ64" i="4"/>
  <c r="FY64" i="4"/>
  <c r="FX64" i="4"/>
  <c r="FW64" i="4"/>
  <c r="FV64" i="4"/>
  <c r="FU64" i="4"/>
  <c r="FT64" i="4"/>
  <c r="FS64" i="4"/>
  <c r="FR64" i="4"/>
  <c r="FQ64" i="4"/>
  <c r="FP64" i="4"/>
  <c r="FO64" i="4"/>
  <c r="FN64" i="4"/>
  <c r="FM64" i="4"/>
  <c r="FL64" i="4"/>
  <c r="FK64" i="4"/>
  <c r="FJ64" i="4"/>
  <c r="FI64" i="4"/>
  <c r="FH64" i="4"/>
  <c r="FG64" i="4"/>
  <c r="GL63" i="4"/>
  <c r="GK63" i="4"/>
  <c r="GJ63" i="4"/>
  <c r="GI63" i="4"/>
  <c r="GH63" i="4"/>
  <c r="GG63" i="4"/>
  <c r="GF63" i="4"/>
  <c r="GE63" i="4"/>
  <c r="GD63" i="4"/>
  <c r="GC63" i="4"/>
  <c r="GB63" i="4"/>
  <c r="GA63" i="4"/>
  <c r="FZ63" i="4"/>
  <c r="FY63" i="4"/>
  <c r="FX63" i="4"/>
  <c r="FW63" i="4"/>
  <c r="FV63" i="4"/>
  <c r="FU63" i="4"/>
  <c r="FT63" i="4"/>
  <c r="FS63" i="4"/>
  <c r="FR63" i="4"/>
  <c r="FQ63" i="4"/>
  <c r="FP63" i="4"/>
  <c r="FO63" i="4"/>
  <c r="FN63" i="4"/>
  <c r="FM63" i="4"/>
  <c r="FL63" i="4"/>
  <c r="FK63" i="4"/>
  <c r="FJ63" i="4"/>
  <c r="FI63" i="4"/>
  <c r="FH63" i="4"/>
  <c r="FG63" i="4"/>
  <c r="GL62" i="4"/>
  <c r="GK62" i="4"/>
  <c r="GJ62" i="4"/>
  <c r="GI62" i="4"/>
  <c r="GH62" i="4"/>
  <c r="GG62" i="4"/>
  <c r="GF62" i="4"/>
  <c r="GE62" i="4"/>
  <c r="GD62" i="4"/>
  <c r="GC62" i="4"/>
  <c r="GB62" i="4"/>
  <c r="GA62" i="4"/>
  <c r="FZ62" i="4"/>
  <c r="FY62" i="4"/>
  <c r="FX62" i="4"/>
  <c r="FW62" i="4"/>
  <c r="FV62" i="4"/>
  <c r="FU62" i="4"/>
  <c r="FT62" i="4"/>
  <c r="FS62" i="4"/>
  <c r="FR62" i="4"/>
  <c r="FQ62" i="4"/>
  <c r="FP62" i="4"/>
  <c r="FO62" i="4"/>
  <c r="FN62" i="4"/>
  <c r="FM62" i="4"/>
  <c r="FL62" i="4"/>
  <c r="FK62" i="4"/>
  <c r="FJ62" i="4"/>
  <c r="FI62" i="4"/>
  <c r="FH62" i="4"/>
  <c r="FG62" i="4"/>
  <c r="GL61" i="4"/>
  <c r="GK61" i="4"/>
  <c r="GJ61" i="4"/>
  <c r="GI61" i="4"/>
  <c r="GH61" i="4"/>
  <c r="GG61" i="4"/>
  <c r="GF61" i="4"/>
  <c r="GE61" i="4"/>
  <c r="GD61" i="4"/>
  <c r="GC61" i="4"/>
  <c r="GB61" i="4"/>
  <c r="GA61" i="4"/>
  <c r="FZ61" i="4"/>
  <c r="FY61" i="4"/>
  <c r="FX61" i="4"/>
  <c r="FW61" i="4"/>
  <c r="FV61" i="4"/>
  <c r="FU61" i="4"/>
  <c r="FT61" i="4"/>
  <c r="FS61" i="4"/>
  <c r="FR61" i="4"/>
  <c r="FQ61" i="4"/>
  <c r="FP61" i="4"/>
  <c r="FO61" i="4"/>
  <c r="FN61" i="4"/>
  <c r="FM61" i="4"/>
  <c r="FL61" i="4"/>
  <c r="FK61" i="4"/>
  <c r="FJ61" i="4"/>
  <c r="FI61" i="4"/>
  <c r="FH61" i="4"/>
  <c r="FG61" i="4"/>
  <c r="GL60" i="4"/>
  <c r="GK60" i="4"/>
  <c r="GJ60" i="4"/>
  <c r="GI60" i="4"/>
  <c r="GH60" i="4"/>
  <c r="GG60" i="4"/>
  <c r="GF60" i="4"/>
  <c r="GE60" i="4"/>
  <c r="GD60" i="4"/>
  <c r="GC60" i="4"/>
  <c r="GB60" i="4"/>
  <c r="GA60" i="4"/>
  <c r="FZ60" i="4"/>
  <c r="FY60" i="4"/>
  <c r="FX60" i="4"/>
  <c r="FW60" i="4"/>
  <c r="FV60" i="4"/>
  <c r="FU60" i="4"/>
  <c r="FT60" i="4"/>
  <c r="FS60" i="4"/>
  <c r="FR60" i="4"/>
  <c r="FQ60" i="4"/>
  <c r="FP60" i="4"/>
  <c r="FO60" i="4"/>
  <c r="FN60" i="4"/>
  <c r="FM60" i="4"/>
  <c r="FL60" i="4"/>
  <c r="FK60" i="4"/>
  <c r="FJ60" i="4"/>
  <c r="FI60" i="4"/>
  <c r="FH60" i="4"/>
  <c r="FG60" i="4"/>
  <c r="GL59" i="4"/>
  <c r="GK59" i="4"/>
  <c r="GJ59" i="4"/>
  <c r="GI59" i="4"/>
  <c r="GH59" i="4"/>
  <c r="GG59" i="4"/>
  <c r="GF59" i="4"/>
  <c r="GE59" i="4"/>
  <c r="GD59" i="4"/>
  <c r="GC59" i="4"/>
  <c r="GB59" i="4"/>
  <c r="GA59" i="4"/>
  <c r="FZ59" i="4"/>
  <c r="FY59" i="4"/>
  <c r="FX59" i="4"/>
  <c r="FW59" i="4"/>
  <c r="FV59" i="4"/>
  <c r="FU59" i="4"/>
  <c r="FT59" i="4"/>
  <c r="FS59" i="4"/>
  <c r="FR59" i="4"/>
  <c r="FQ59" i="4"/>
  <c r="FP59" i="4"/>
  <c r="FO59" i="4"/>
  <c r="FN59" i="4"/>
  <c r="FM59" i="4"/>
  <c r="FL59" i="4"/>
  <c r="FK59" i="4"/>
  <c r="FJ59" i="4"/>
  <c r="FI59" i="4"/>
  <c r="FH59" i="4"/>
  <c r="FG59" i="4"/>
  <c r="GL58" i="4"/>
  <c r="GK58" i="4"/>
  <c r="GJ58" i="4"/>
  <c r="GI58" i="4"/>
  <c r="GH58" i="4"/>
  <c r="GG58" i="4"/>
  <c r="GF58" i="4"/>
  <c r="GE58" i="4"/>
  <c r="GD58" i="4"/>
  <c r="GC58" i="4"/>
  <c r="GB58" i="4"/>
  <c r="GA58" i="4"/>
  <c r="FZ58" i="4"/>
  <c r="FY58" i="4"/>
  <c r="FX58" i="4"/>
  <c r="FW58" i="4"/>
  <c r="FV58" i="4"/>
  <c r="FU58" i="4"/>
  <c r="FT58" i="4"/>
  <c r="FS58" i="4"/>
  <c r="FR58" i="4"/>
  <c r="FQ58" i="4"/>
  <c r="FP58" i="4"/>
  <c r="FO58" i="4"/>
  <c r="FM58" i="4"/>
  <c r="FL58" i="4"/>
  <c r="FK58" i="4"/>
  <c r="FJ58" i="4"/>
  <c r="FI58" i="4"/>
  <c r="FH58" i="4"/>
  <c r="FG58" i="4"/>
  <c r="GL57" i="4"/>
  <c r="GK57" i="4"/>
  <c r="GJ57" i="4"/>
  <c r="GI57" i="4"/>
  <c r="GH57" i="4"/>
  <c r="GG57" i="4"/>
  <c r="GF57" i="4"/>
  <c r="GE57" i="4"/>
  <c r="GC57" i="4"/>
  <c r="GB57" i="4"/>
  <c r="GA57" i="4"/>
  <c r="FZ57" i="4"/>
  <c r="FY57" i="4"/>
  <c r="FX57" i="4"/>
  <c r="FW57" i="4"/>
  <c r="FV57" i="4"/>
  <c r="FU57" i="4"/>
  <c r="FT57" i="4"/>
  <c r="FS57" i="4"/>
  <c r="FR57" i="4"/>
  <c r="FQ57" i="4"/>
  <c r="FP57" i="4"/>
  <c r="FO57" i="4"/>
  <c r="FM57" i="4"/>
  <c r="FL57" i="4"/>
  <c r="FK57" i="4"/>
  <c r="FJ57" i="4"/>
  <c r="FI57" i="4"/>
  <c r="FH57" i="4"/>
  <c r="FG57" i="4"/>
  <c r="GL56" i="4"/>
  <c r="GK56" i="4"/>
  <c r="GJ56" i="4"/>
  <c r="GI56" i="4"/>
  <c r="GH56" i="4"/>
  <c r="GG56" i="4"/>
  <c r="GF56" i="4"/>
  <c r="GE56" i="4"/>
  <c r="GC56" i="4"/>
  <c r="GB56" i="4"/>
  <c r="GA56" i="4"/>
  <c r="FZ56" i="4"/>
  <c r="FY56" i="4"/>
  <c r="FX56" i="4"/>
  <c r="FW56" i="4"/>
  <c r="FV56" i="4"/>
  <c r="FU56" i="4"/>
  <c r="FT56" i="4"/>
  <c r="FS56" i="4"/>
  <c r="FR56" i="4"/>
  <c r="FQ56" i="4"/>
  <c r="FP56" i="4"/>
  <c r="FO56" i="4"/>
  <c r="FM56" i="4"/>
  <c r="FL56" i="4"/>
  <c r="FK56" i="4"/>
  <c r="FJ56" i="4"/>
  <c r="FI56" i="4"/>
  <c r="FH56" i="4"/>
  <c r="FG56" i="4"/>
  <c r="GL55" i="4"/>
  <c r="GK55" i="4"/>
  <c r="GJ55" i="4"/>
  <c r="GI55" i="4"/>
  <c r="GH55" i="4"/>
  <c r="GG55" i="4"/>
  <c r="GF55" i="4"/>
  <c r="GE55" i="4"/>
  <c r="GC55" i="4"/>
  <c r="GB55" i="4"/>
  <c r="GA55" i="4"/>
  <c r="FZ55" i="4"/>
  <c r="FY55" i="4"/>
  <c r="FX55" i="4"/>
  <c r="FW55" i="4"/>
  <c r="FV55" i="4"/>
  <c r="FU55" i="4"/>
  <c r="FT55" i="4"/>
  <c r="FS55" i="4"/>
  <c r="FR55" i="4"/>
  <c r="FQ55" i="4"/>
  <c r="FP55" i="4"/>
  <c r="FO55" i="4"/>
  <c r="FM55" i="4"/>
  <c r="FL55" i="4"/>
  <c r="FK55" i="4"/>
  <c r="FJ55" i="4"/>
  <c r="FI55" i="4"/>
  <c r="FH55" i="4"/>
  <c r="FG55" i="4"/>
  <c r="GL54" i="4"/>
  <c r="GK54" i="4"/>
  <c r="GJ54" i="4"/>
  <c r="GI54" i="4"/>
  <c r="GH54" i="4"/>
  <c r="GG54" i="4"/>
  <c r="GF54" i="4"/>
  <c r="GE54" i="4"/>
  <c r="GC54" i="4"/>
  <c r="GB54" i="4"/>
  <c r="GA54" i="4"/>
  <c r="FZ54" i="4"/>
  <c r="FY54" i="4"/>
  <c r="FX54" i="4"/>
  <c r="FW54" i="4"/>
  <c r="FV54" i="4"/>
  <c r="FU54" i="4"/>
  <c r="FT54" i="4"/>
  <c r="FS54" i="4"/>
  <c r="FR54" i="4"/>
  <c r="FQ54" i="4"/>
  <c r="FP54" i="4"/>
  <c r="FO54" i="4"/>
  <c r="FM54" i="4"/>
  <c r="FL54" i="4"/>
  <c r="FK54" i="4"/>
  <c r="FJ54" i="4"/>
  <c r="FI54" i="4"/>
  <c r="FH54" i="4"/>
  <c r="FG54" i="4"/>
  <c r="GL53" i="4"/>
  <c r="GK53" i="4"/>
  <c r="GJ53" i="4"/>
  <c r="GI53" i="4"/>
  <c r="GH53" i="4"/>
  <c r="GG53" i="4"/>
  <c r="GF53" i="4"/>
  <c r="GE53" i="4"/>
  <c r="GC53" i="4"/>
  <c r="GB53" i="4"/>
  <c r="GA53" i="4"/>
  <c r="FZ53" i="4"/>
  <c r="FY53" i="4"/>
  <c r="FX53" i="4"/>
  <c r="FW53" i="4"/>
  <c r="FV53" i="4"/>
  <c r="FU53" i="4"/>
  <c r="FT53" i="4"/>
  <c r="FS53" i="4"/>
  <c r="FR53" i="4"/>
  <c r="FQ53" i="4"/>
  <c r="FP53" i="4"/>
  <c r="FO53" i="4"/>
  <c r="FM53" i="4"/>
  <c r="FL53" i="4"/>
  <c r="FK53" i="4"/>
  <c r="FJ53" i="4"/>
  <c r="FI53" i="4"/>
  <c r="FH53" i="4"/>
  <c r="FG53" i="4"/>
  <c r="GL52" i="4"/>
  <c r="GK52" i="4"/>
  <c r="GJ52" i="4"/>
  <c r="GI52" i="4"/>
  <c r="GH52" i="4"/>
  <c r="GG52" i="4"/>
  <c r="GF52" i="4"/>
  <c r="GE52" i="4"/>
  <c r="GD52" i="4"/>
  <c r="GC52" i="4"/>
  <c r="GB52" i="4"/>
  <c r="GA52" i="4"/>
  <c r="FZ52" i="4"/>
  <c r="FY52" i="4"/>
  <c r="FX52" i="4"/>
  <c r="FW52" i="4"/>
  <c r="FV52" i="4"/>
  <c r="FU52" i="4"/>
  <c r="FT52" i="4"/>
  <c r="FS52" i="4"/>
  <c r="FR52" i="4"/>
  <c r="FQ52" i="4"/>
  <c r="FP52" i="4"/>
  <c r="FO52" i="4"/>
  <c r="FN52" i="4"/>
  <c r="FM52" i="4"/>
  <c r="FL52" i="4"/>
  <c r="FK52" i="4"/>
  <c r="FJ52" i="4"/>
  <c r="FI52" i="4"/>
  <c r="FH52" i="4"/>
  <c r="FG52" i="4"/>
  <c r="GL51" i="4"/>
  <c r="GK51" i="4"/>
  <c r="GJ51" i="4"/>
  <c r="GI51" i="4"/>
  <c r="GH51" i="4"/>
  <c r="GG51" i="4"/>
  <c r="GF51" i="4"/>
  <c r="GE51" i="4"/>
  <c r="GD51" i="4"/>
  <c r="GC51" i="4"/>
  <c r="GB51" i="4"/>
  <c r="GA51" i="4"/>
  <c r="FZ51" i="4"/>
  <c r="FY51" i="4"/>
  <c r="FX51" i="4"/>
  <c r="FW51" i="4"/>
  <c r="FV51" i="4"/>
  <c r="FU51" i="4"/>
  <c r="FT51" i="4"/>
  <c r="FS51" i="4"/>
  <c r="FR51" i="4"/>
  <c r="FQ51" i="4"/>
  <c r="FP51" i="4"/>
  <c r="FO51" i="4"/>
  <c r="FN51" i="4"/>
  <c r="FM51" i="4"/>
  <c r="FL51" i="4"/>
  <c r="FK51" i="4"/>
  <c r="FJ51" i="4"/>
  <c r="FI51" i="4"/>
  <c r="FH51" i="4"/>
  <c r="FG51" i="4"/>
  <c r="GL50" i="4"/>
  <c r="GK50" i="4"/>
  <c r="GJ50" i="4"/>
  <c r="GI50" i="4"/>
  <c r="GH50" i="4"/>
  <c r="GG50" i="4"/>
  <c r="GF50" i="4"/>
  <c r="GE50" i="4"/>
  <c r="GD50" i="4"/>
  <c r="GC50" i="4"/>
  <c r="GB50" i="4"/>
  <c r="GA50" i="4"/>
  <c r="FZ50" i="4"/>
  <c r="FY50" i="4"/>
  <c r="FX50" i="4"/>
  <c r="FW50" i="4"/>
  <c r="FV50" i="4"/>
  <c r="FU50" i="4"/>
  <c r="FT50" i="4"/>
  <c r="FS50" i="4"/>
  <c r="FR50" i="4"/>
  <c r="FQ50" i="4"/>
  <c r="FP50" i="4"/>
  <c r="FO50" i="4"/>
  <c r="FN50" i="4"/>
  <c r="FM50" i="4"/>
  <c r="FL50" i="4"/>
  <c r="FK50" i="4"/>
  <c r="FJ50" i="4"/>
  <c r="FI50" i="4"/>
  <c r="FH50" i="4"/>
  <c r="FG50" i="4"/>
  <c r="GL49" i="4"/>
  <c r="GK49" i="4"/>
  <c r="GJ49" i="4"/>
  <c r="GI49" i="4"/>
  <c r="GH49" i="4"/>
  <c r="GG49" i="4"/>
  <c r="GF49" i="4"/>
  <c r="GE49" i="4"/>
  <c r="GD49" i="4"/>
  <c r="GC49" i="4"/>
  <c r="GB49" i="4"/>
  <c r="GA49" i="4"/>
  <c r="FZ49" i="4"/>
  <c r="FY49" i="4"/>
  <c r="FX49" i="4"/>
  <c r="FW49" i="4"/>
  <c r="FV49" i="4"/>
  <c r="FU49" i="4"/>
  <c r="FT49" i="4"/>
  <c r="FS49" i="4"/>
  <c r="FR49" i="4"/>
  <c r="FQ49" i="4"/>
  <c r="FP49" i="4"/>
  <c r="FO49" i="4"/>
  <c r="FN49" i="4"/>
  <c r="FM49" i="4"/>
  <c r="FL49" i="4"/>
  <c r="FK49" i="4"/>
  <c r="FJ49" i="4"/>
  <c r="FI49" i="4"/>
  <c r="FH49" i="4"/>
  <c r="FG49" i="4"/>
  <c r="GL48" i="4"/>
  <c r="GK48" i="4"/>
  <c r="GJ48" i="4"/>
  <c r="GI48" i="4"/>
  <c r="GH48" i="4"/>
  <c r="GG48" i="4"/>
  <c r="GF48" i="4"/>
  <c r="GE48" i="4"/>
  <c r="GD48" i="4"/>
  <c r="GC48" i="4"/>
  <c r="GB48" i="4"/>
  <c r="GA48" i="4"/>
  <c r="FZ48" i="4"/>
  <c r="FY48" i="4"/>
  <c r="FX48" i="4"/>
  <c r="FW48" i="4"/>
  <c r="FV48" i="4"/>
  <c r="FU48" i="4"/>
  <c r="FT48" i="4"/>
  <c r="FS48" i="4"/>
  <c r="FR48" i="4"/>
  <c r="FQ48" i="4"/>
  <c r="FP48" i="4"/>
  <c r="FO48" i="4"/>
  <c r="FN48" i="4"/>
  <c r="FM48" i="4"/>
  <c r="FL48" i="4"/>
  <c r="FK48" i="4"/>
  <c r="FJ48" i="4"/>
  <c r="FI48" i="4"/>
  <c r="FH48" i="4"/>
  <c r="FG48" i="4"/>
  <c r="GL47" i="4"/>
  <c r="GK47" i="4"/>
  <c r="GJ47" i="4"/>
  <c r="GI47" i="4"/>
  <c r="GH47" i="4"/>
  <c r="GG47" i="4"/>
  <c r="GF47" i="4"/>
  <c r="GE47" i="4"/>
  <c r="GD47" i="4"/>
  <c r="GC47" i="4"/>
  <c r="GB47" i="4"/>
  <c r="GA47" i="4"/>
  <c r="FZ47" i="4"/>
  <c r="FY47" i="4"/>
  <c r="FX47" i="4"/>
  <c r="FW47" i="4"/>
  <c r="FV47" i="4"/>
  <c r="FU47" i="4"/>
  <c r="FT47" i="4"/>
  <c r="FS47" i="4"/>
  <c r="FR47" i="4"/>
  <c r="FQ47" i="4"/>
  <c r="FP47" i="4"/>
  <c r="FO47" i="4"/>
  <c r="FN47" i="4"/>
  <c r="FM47" i="4"/>
  <c r="FL47" i="4"/>
  <c r="FK47" i="4"/>
  <c r="FJ47" i="4"/>
  <c r="FI47" i="4"/>
  <c r="FH47" i="4"/>
  <c r="FG47" i="4"/>
  <c r="GL46" i="4"/>
  <c r="GK46" i="4"/>
  <c r="GJ46" i="4"/>
  <c r="GI46" i="4"/>
  <c r="GH46" i="4"/>
  <c r="GG46" i="4"/>
  <c r="GF46" i="4"/>
  <c r="GE46" i="4"/>
  <c r="GD46" i="4"/>
  <c r="GC46" i="4"/>
  <c r="GB46" i="4"/>
  <c r="GA46" i="4"/>
  <c r="FZ46" i="4"/>
  <c r="FY46" i="4"/>
  <c r="FX46" i="4"/>
  <c r="FW46" i="4"/>
  <c r="FV46" i="4"/>
  <c r="FU46" i="4"/>
  <c r="FT46" i="4"/>
  <c r="FS46" i="4"/>
  <c r="FR46" i="4"/>
  <c r="FQ46" i="4"/>
  <c r="FP46" i="4"/>
  <c r="FO46" i="4"/>
  <c r="FN46" i="4"/>
  <c r="FM46" i="4"/>
  <c r="FL46" i="4"/>
  <c r="FK46" i="4"/>
  <c r="FJ46" i="4"/>
  <c r="FI46" i="4"/>
  <c r="FH46" i="4"/>
  <c r="FG46" i="4"/>
  <c r="GL45" i="4"/>
  <c r="GK45" i="4"/>
  <c r="GJ45" i="4"/>
  <c r="GI45" i="4"/>
  <c r="GH45" i="4"/>
  <c r="GG45" i="4"/>
  <c r="GF45" i="4"/>
  <c r="GE45" i="4"/>
  <c r="GD45" i="4"/>
  <c r="GC45" i="4"/>
  <c r="GB45" i="4"/>
  <c r="GA45" i="4"/>
  <c r="FZ45" i="4"/>
  <c r="FY45" i="4"/>
  <c r="FX45" i="4"/>
  <c r="FW45" i="4"/>
  <c r="FV45" i="4"/>
  <c r="FU45" i="4"/>
  <c r="FT45" i="4"/>
  <c r="FS45" i="4"/>
  <c r="FR45" i="4"/>
  <c r="FQ45" i="4"/>
  <c r="FP45" i="4"/>
  <c r="FO45" i="4"/>
  <c r="FN45" i="4"/>
  <c r="FM45" i="4"/>
  <c r="FL45" i="4"/>
  <c r="FK45" i="4"/>
  <c r="FJ45" i="4"/>
  <c r="FI45" i="4"/>
  <c r="FH45" i="4"/>
  <c r="FG45" i="4"/>
  <c r="GL44" i="4"/>
  <c r="GK44" i="4"/>
  <c r="GJ44" i="4"/>
  <c r="GI44" i="4"/>
  <c r="GH44" i="4"/>
  <c r="GG44" i="4"/>
  <c r="GF44" i="4"/>
  <c r="GE44" i="4"/>
  <c r="GD44" i="4"/>
  <c r="GC44" i="4"/>
  <c r="GB44" i="4"/>
  <c r="GA44" i="4"/>
  <c r="FZ44" i="4"/>
  <c r="FY44" i="4"/>
  <c r="FX44" i="4"/>
  <c r="FW44" i="4"/>
  <c r="FV44" i="4"/>
  <c r="FU44" i="4"/>
  <c r="FT44" i="4"/>
  <c r="FS44" i="4"/>
  <c r="FR44" i="4"/>
  <c r="FQ44" i="4"/>
  <c r="FP44" i="4"/>
  <c r="FO44" i="4"/>
  <c r="FN44" i="4"/>
  <c r="FM44" i="4"/>
  <c r="FL44" i="4"/>
  <c r="FK44" i="4"/>
  <c r="FJ44" i="4"/>
  <c r="FI44" i="4"/>
  <c r="FH44" i="4"/>
  <c r="FG44" i="4"/>
  <c r="GL43" i="4"/>
  <c r="GK43" i="4"/>
  <c r="GJ43" i="4"/>
  <c r="GI43" i="4"/>
  <c r="GH43" i="4"/>
  <c r="GG43" i="4"/>
  <c r="GF43" i="4"/>
  <c r="GE43" i="4"/>
  <c r="GD43" i="4"/>
  <c r="GC43" i="4"/>
  <c r="GB43" i="4"/>
  <c r="GA43" i="4"/>
  <c r="FZ43" i="4"/>
  <c r="FY43" i="4"/>
  <c r="FX43" i="4"/>
  <c r="FW43" i="4"/>
  <c r="FV43" i="4"/>
  <c r="FU43" i="4"/>
  <c r="FT43" i="4"/>
  <c r="FS43" i="4"/>
  <c r="FR43" i="4"/>
  <c r="FQ43" i="4"/>
  <c r="FP43" i="4"/>
  <c r="FO43" i="4"/>
  <c r="FN43" i="4"/>
  <c r="FM43" i="4"/>
  <c r="FL43" i="4"/>
  <c r="FK43" i="4"/>
  <c r="FJ43" i="4"/>
  <c r="FI43" i="4"/>
  <c r="FH43" i="4"/>
  <c r="FG43" i="4"/>
  <c r="GL42" i="4"/>
  <c r="GK42" i="4"/>
  <c r="GJ42" i="4"/>
  <c r="GI42" i="4"/>
  <c r="GH42" i="4"/>
  <c r="GG42" i="4"/>
  <c r="GF42" i="4"/>
  <c r="GE42" i="4"/>
  <c r="GD42" i="4"/>
  <c r="GC42" i="4"/>
  <c r="GB42" i="4"/>
  <c r="GA42" i="4"/>
  <c r="FZ42" i="4"/>
  <c r="FY42" i="4"/>
  <c r="FX42" i="4"/>
  <c r="FW42" i="4"/>
  <c r="FV42" i="4"/>
  <c r="FU42" i="4"/>
  <c r="FT42" i="4"/>
  <c r="FS42" i="4"/>
  <c r="FR42" i="4"/>
  <c r="FQ42" i="4"/>
  <c r="FP42" i="4"/>
  <c r="FO42" i="4"/>
  <c r="FN42" i="4"/>
  <c r="FM42" i="4"/>
  <c r="FL42" i="4"/>
  <c r="FK42" i="4"/>
  <c r="FJ42" i="4"/>
  <c r="FI42" i="4"/>
  <c r="FH42" i="4"/>
  <c r="FG42" i="4"/>
  <c r="GL41" i="4"/>
  <c r="GK41" i="4"/>
  <c r="GJ41" i="4"/>
  <c r="GI41" i="4"/>
  <c r="GH41" i="4"/>
  <c r="GG41" i="4"/>
  <c r="GF41" i="4"/>
  <c r="GE41" i="4"/>
  <c r="GD41" i="4"/>
  <c r="GC41" i="4"/>
  <c r="GB41" i="4"/>
  <c r="GA41" i="4"/>
  <c r="FZ41" i="4"/>
  <c r="FY41" i="4"/>
  <c r="FX41" i="4"/>
  <c r="FW41" i="4"/>
  <c r="FV41" i="4"/>
  <c r="FU41" i="4"/>
  <c r="FT41" i="4"/>
  <c r="FS41" i="4"/>
  <c r="FR41" i="4"/>
  <c r="FQ41" i="4"/>
  <c r="FP41" i="4"/>
  <c r="FO41" i="4"/>
  <c r="FN41" i="4"/>
  <c r="FM41" i="4"/>
  <c r="FL41" i="4"/>
  <c r="FK41" i="4"/>
  <c r="FJ41" i="4"/>
  <c r="FI41" i="4"/>
  <c r="FH41" i="4"/>
  <c r="FG41" i="4"/>
  <c r="GL40" i="4"/>
  <c r="GK40" i="4"/>
  <c r="GJ40" i="4"/>
  <c r="GI40" i="4"/>
  <c r="GH40" i="4"/>
  <c r="GG40" i="4"/>
  <c r="GF40" i="4"/>
  <c r="GE40" i="4"/>
  <c r="GD40" i="4"/>
  <c r="GC40" i="4"/>
  <c r="GB40" i="4"/>
  <c r="GA40" i="4"/>
  <c r="FZ40" i="4"/>
  <c r="FY40" i="4"/>
  <c r="FX40" i="4"/>
  <c r="FW40" i="4"/>
  <c r="FV40" i="4"/>
  <c r="FU40" i="4"/>
  <c r="FT40" i="4"/>
  <c r="FS40" i="4"/>
  <c r="FR40" i="4"/>
  <c r="FQ40" i="4"/>
  <c r="FP40" i="4"/>
  <c r="FO40" i="4"/>
  <c r="FN40" i="4"/>
  <c r="FM40" i="4"/>
  <c r="FL40" i="4"/>
  <c r="FK40" i="4"/>
  <c r="FJ40" i="4"/>
  <c r="FI40" i="4"/>
  <c r="FH40" i="4"/>
  <c r="FG40" i="4"/>
  <c r="GL39" i="4"/>
  <c r="GK39" i="4"/>
  <c r="GJ39" i="4"/>
  <c r="GI39" i="4"/>
  <c r="GH39" i="4"/>
  <c r="GG39" i="4"/>
  <c r="GF39" i="4"/>
  <c r="GE39" i="4"/>
  <c r="GD39" i="4"/>
  <c r="GC39" i="4"/>
  <c r="GB39" i="4"/>
  <c r="GA39" i="4"/>
  <c r="FZ39" i="4"/>
  <c r="FY39" i="4"/>
  <c r="FX39" i="4"/>
  <c r="FW39" i="4"/>
  <c r="FV39" i="4"/>
  <c r="FU39" i="4"/>
  <c r="FT39" i="4"/>
  <c r="FS39" i="4"/>
  <c r="FR39" i="4"/>
  <c r="FQ39" i="4"/>
  <c r="FP39" i="4"/>
  <c r="FO39" i="4"/>
  <c r="FN39" i="4"/>
  <c r="FM39" i="4"/>
  <c r="FL39" i="4"/>
  <c r="FK39" i="4"/>
  <c r="FJ39" i="4"/>
  <c r="FI39" i="4"/>
  <c r="FH39" i="4"/>
  <c r="FG39" i="4"/>
  <c r="GL38" i="4"/>
  <c r="GK38" i="4"/>
  <c r="GJ38" i="4"/>
  <c r="GI38" i="4"/>
  <c r="GH38" i="4"/>
  <c r="GG38" i="4"/>
  <c r="GF38" i="4"/>
  <c r="GE38" i="4"/>
  <c r="GD38" i="4"/>
  <c r="GC38" i="4"/>
  <c r="GB38" i="4"/>
  <c r="GA38" i="4"/>
  <c r="FZ38" i="4"/>
  <c r="FY38" i="4"/>
  <c r="FX38" i="4"/>
  <c r="FW38" i="4"/>
  <c r="FV38" i="4"/>
  <c r="FU38" i="4"/>
  <c r="FT38" i="4"/>
  <c r="FS38" i="4"/>
  <c r="FR38" i="4"/>
  <c r="FQ38" i="4"/>
  <c r="FP38" i="4"/>
  <c r="FO38" i="4"/>
  <c r="FN38" i="4"/>
  <c r="FM38" i="4"/>
  <c r="FL38" i="4"/>
  <c r="FK38" i="4"/>
  <c r="FJ38" i="4"/>
  <c r="FI38" i="4"/>
  <c r="FH38" i="4"/>
  <c r="FG38" i="4"/>
  <c r="GL37" i="4"/>
  <c r="GK37" i="4"/>
  <c r="GJ37" i="4"/>
  <c r="GI37" i="4"/>
  <c r="GH37" i="4"/>
  <c r="GG37" i="4"/>
  <c r="GF37" i="4"/>
  <c r="GE37" i="4"/>
  <c r="GD37" i="4"/>
  <c r="GC37" i="4"/>
  <c r="GB37" i="4"/>
  <c r="GA37" i="4"/>
  <c r="FZ37" i="4"/>
  <c r="FY37" i="4"/>
  <c r="FX37" i="4"/>
  <c r="FW37" i="4"/>
  <c r="FV37" i="4"/>
  <c r="FU37" i="4"/>
  <c r="FT37" i="4"/>
  <c r="FS37" i="4"/>
  <c r="FR37" i="4"/>
  <c r="FQ37" i="4"/>
  <c r="FP37" i="4"/>
  <c r="FO37" i="4"/>
  <c r="FN37" i="4"/>
  <c r="FM37" i="4"/>
  <c r="FK37" i="4"/>
  <c r="FJ37" i="4"/>
  <c r="FI37" i="4"/>
  <c r="FG37" i="4"/>
  <c r="GL36" i="4"/>
  <c r="GK36" i="4"/>
  <c r="GI36" i="4"/>
  <c r="GH36" i="4"/>
  <c r="GG36" i="4"/>
  <c r="GE36" i="4"/>
  <c r="GD36" i="4"/>
  <c r="GC36" i="4"/>
  <c r="GA36" i="4"/>
  <c r="FZ36" i="4"/>
  <c r="FY36" i="4"/>
  <c r="FW36" i="4"/>
  <c r="FV36" i="4"/>
  <c r="FU36" i="4"/>
  <c r="FS36" i="4"/>
  <c r="FR36" i="4"/>
  <c r="FQ36" i="4"/>
  <c r="FO36" i="4"/>
  <c r="FN36" i="4"/>
  <c r="FM36" i="4"/>
  <c r="FK36" i="4"/>
  <c r="FJ36" i="4"/>
  <c r="FI36" i="4"/>
  <c r="FG36" i="4"/>
  <c r="GL35" i="4"/>
  <c r="GK35" i="4"/>
  <c r="GI35" i="4"/>
  <c r="GH35" i="4"/>
  <c r="GG35" i="4"/>
  <c r="GE35" i="4"/>
  <c r="GD35" i="4"/>
  <c r="GC35" i="4"/>
  <c r="GA35" i="4"/>
  <c r="FZ35" i="4"/>
  <c r="FY35" i="4"/>
  <c r="FW35" i="4"/>
  <c r="FV35" i="4"/>
  <c r="FU35" i="4"/>
  <c r="FS35" i="4"/>
  <c r="FR35" i="4"/>
  <c r="FQ35" i="4"/>
  <c r="FO35" i="4"/>
  <c r="FN35" i="4"/>
  <c r="FM35" i="4"/>
  <c r="FK35" i="4"/>
  <c r="FJ35" i="4"/>
  <c r="FI35" i="4"/>
  <c r="FG35" i="4"/>
  <c r="GL34" i="4"/>
  <c r="GK34" i="4"/>
  <c r="GI34" i="4"/>
  <c r="GH34" i="4"/>
  <c r="GG34" i="4"/>
  <c r="GE34" i="4"/>
  <c r="GD34" i="4"/>
  <c r="GC34" i="4"/>
  <c r="GA34" i="4"/>
  <c r="FZ34" i="4"/>
  <c r="FY34" i="4"/>
  <c r="FW34" i="4"/>
  <c r="FV34" i="4"/>
  <c r="FU34" i="4"/>
  <c r="FS34" i="4"/>
  <c r="FR34" i="4"/>
  <c r="FQ34" i="4"/>
  <c r="FO34" i="4"/>
  <c r="FN34" i="4"/>
  <c r="FM34" i="4"/>
  <c r="FK34" i="4"/>
  <c r="FJ34" i="4"/>
  <c r="FI34" i="4"/>
  <c r="FG34" i="4"/>
  <c r="GL33" i="4"/>
  <c r="GK33" i="4"/>
  <c r="GI33" i="4"/>
  <c r="GH33" i="4"/>
  <c r="GG33" i="4"/>
  <c r="GE33" i="4"/>
  <c r="GD33" i="4"/>
  <c r="GC33" i="4"/>
  <c r="GA33" i="4"/>
  <c r="FZ33" i="4"/>
  <c r="FY33" i="4"/>
  <c r="FW33" i="4"/>
  <c r="FV33" i="4"/>
  <c r="FU33" i="4"/>
  <c r="FS33" i="4"/>
  <c r="FR33" i="4"/>
  <c r="FQ33" i="4"/>
  <c r="FO33" i="4"/>
  <c r="FN33" i="4"/>
  <c r="FM33" i="4"/>
  <c r="FK33" i="4"/>
  <c r="FJ33" i="4"/>
  <c r="FI33" i="4"/>
  <c r="FG33" i="4"/>
  <c r="GL32" i="4"/>
  <c r="GK32" i="4"/>
  <c r="GI32" i="4"/>
  <c r="GH32" i="4"/>
  <c r="GG32" i="4"/>
  <c r="GE32" i="4"/>
  <c r="GD32" i="4"/>
  <c r="GC32" i="4"/>
  <c r="GA32" i="4"/>
  <c r="FZ32" i="4"/>
  <c r="FY32" i="4"/>
  <c r="FW32" i="4"/>
  <c r="FV32" i="4"/>
  <c r="FU32" i="4"/>
  <c r="FS32" i="4"/>
  <c r="FR32" i="4"/>
  <c r="FQ32" i="4"/>
  <c r="FO32" i="4"/>
  <c r="FN32" i="4"/>
  <c r="FM32" i="4"/>
  <c r="FK32" i="4"/>
  <c r="FJ32" i="4"/>
  <c r="FI32" i="4"/>
  <c r="FG32" i="4"/>
  <c r="GL31" i="4"/>
  <c r="GK31" i="4"/>
  <c r="GI31" i="4"/>
  <c r="GH31" i="4"/>
  <c r="GG31" i="4"/>
  <c r="GE31" i="4"/>
  <c r="GD31" i="4"/>
  <c r="GC31" i="4"/>
  <c r="GA31" i="4"/>
  <c r="FZ31" i="4"/>
  <c r="FY31" i="4"/>
  <c r="FW31" i="4"/>
  <c r="FV31" i="4"/>
  <c r="FU31" i="4"/>
  <c r="FS31" i="4"/>
  <c r="FR31" i="4"/>
  <c r="FQ31" i="4"/>
  <c r="FO31" i="4"/>
  <c r="FN31" i="4"/>
  <c r="FM31" i="4"/>
  <c r="FK31" i="4"/>
  <c r="FJ31" i="4"/>
  <c r="FI31" i="4"/>
  <c r="FG31" i="4"/>
  <c r="GL30" i="4"/>
  <c r="GK30" i="4"/>
  <c r="GI30" i="4"/>
  <c r="GH30" i="4"/>
  <c r="GG30" i="4"/>
  <c r="GE30" i="4"/>
  <c r="GD30" i="4"/>
  <c r="GC30" i="4"/>
  <c r="GA30" i="4"/>
  <c r="FZ30" i="4"/>
  <c r="FY30" i="4"/>
  <c r="FW30" i="4"/>
  <c r="FV30" i="4"/>
  <c r="FU30" i="4"/>
  <c r="FS30" i="4"/>
  <c r="FR30" i="4"/>
  <c r="FQ30" i="4"/>
  <c r="FO30" i="4"/>
  <c r="FN30" i="4"/>
  <c r="FM30" i="4"/>
  <c r="FK30" i="4"/>
  <c r="FJ30" i="4"/>
  <c r="FI30" i="4"/>
  <c r="FG30" i="4"/>
  <c r="GL29" i="4"/>
  <c r="GK29" i="4"/>
  <c r="GI29" i="4"/>
  <c r="GH29" i="4"/>
  <c r="GG29" i="4"/>
  <c r="GE29" i="4"/>
  <c r="GD29" i="4"/>
  <c r="GC29" i="4"/>
  <c r="GA29" i="4"/>
  <c r="FZ29" i="4"/>
  <c r="FY29" i="4"/>
  <c r="FW29" i="4"/>
  <c r="FV29" i="4"/>
  <c r="FU29" i="4"/>
  <c r="FS29" i="4"/>
  <c r="FR29" i="4"/>
  <c r="FQ29" i="4"/>
  <c r="FO29" i="4"/>
  <c r="FN29" i="4"/>
  <c r="FM29" i="4"/>
  <c r="FK29" i="4"/>
  <c r="FJ29" i="4"/>
  <c r="FI29" i="4"/>
  <c r="FG29" i="4"/>
  <c r="GL28" i="4"/>
  <c r="GK28" i="4"/>
  <c r="GI28" i="4"/>
  <c r="GH28" i="4"/>
  <c r="GG28" i="4"/>
  <c r="GE28" i="4"/>
  <c r="GD28" i="4"/>
  <c r="GC28" i="4"/>
  <c r="GA28" i="4"/>
  <c r="FZ28" i="4"/>
  <c r="FY28" i="4"/>
  <c r="FW28" i="4"/>
  <c r="FV28" i="4"/>
  <c r="FU28" i="4"/>
  <c r="FS28" i="4"/>
  <c r="FR28" i="4"/>
  <c r="FQ28" i="4"/>
  <c r="FO28" i="4"/>
  <c r="FN28" i="4"/>
  <c r="FM28" i="4"/>
  <c r="FK28" i="4"/>
  <c r="FJ28" i="4"/>
  <c r="FI28" i="4"/>
  <c r="FG28" i="4"/>
  <c r="GL27" i="4"/>
  <c r="GK27" i="4"/>
  <c r="GI27" i="4"/>
  <c r="GH27" i="4"/>
  <c r="GG27" i="4"/>
  <c r="GE27" i="4"/>
  <c r="GD27" i="4"/>
  <c r="GC27" i="4"/>
  <c r="GA27" i="4"/>
  <c r="FZ27" i="4"/>
  <c r="FY27" i="4"/>
  <c r="FW27" i="4"/>
  <c r="FV27" i="4"/>
  <c r="FU27" i="4"/>
  <c r="FS27" i="4"/>
  <c r="FR27" i="4"/>
  <c r="FQ27" i="4"/>
  <c r="FO27" i="4"/>
  <c r="FN27" i="4"/>
  <c r="FM27" i="4"/>
  <c r="FK27" i="4"/>
  <c r="FJ27" i="4"/>
  <c r="FI27" i="4"/>
  <c r="FG27" i="4"/>
  <c r="GL26" i="4"/>
  <c r="GK26" i="4"/>
  <c r="GI26" i="4"/>
  <c r="GH26" i="4"/>
  <c r="GG26" i="4"/>
  <c r="GE26" i="4"/>
  <c r="GD26" i="4"/>
  <c r="GC26" i="4"/>
  <c r="GA26" i="4"/>
  <c r="FZ26" i="4"/>
  <c r="FY26" i="4"/>
  <c r="FW26" i="4"/>
  <c r="FV26" i="4"/>
  <c r="FU26" i="4"/>
  <c r="FT26" i="4"/>
  <c r="FS26" i="4"/>
  <c r="FR26" i="4"/>
  <c r="FQ26" i="4"/>
  <c r="FP26" i="4"/>
  <c r="FO26" i="4"/>
  <c r="FN26" i="4"/>
  <c r="FM26" i="4"/>
  <c r="FL26" i="4"/>
  <c r="FK26" i="4"/>
  <c r="FJ26" i="4"/>
  <c r="FI26" i="4"/>
  <c r="FH26" i="4"/>
  <c r="FG26" i="4"/>
  <c r="GL25" i="4"/>
  <c r="GK25" i="4"/>
  <c r="GJ25" i="4"/>
  <c r="GI25" i="4"/>
  <c r="GH25" i="4"/>
  <c r="GG25" i="4"/>
  <c r="GF25" i="4"/>
  <c r="GE25" i="4"/>
  <c r="GD25" i="4"/>
  <c r="GC25" i="4"/>
  <c r="GB25" i="4"/>
  <c r="GA25" i="4"/>
  <c r="FZ25" i="4"/>
  <c r="FY25" i="4"/>
  <c r="FX25" i="4"/>
  <c r="FW25" i="4"/>
  <c r="FV25" i="4"/>
  <c r="FU25" i="4"/>
  <c r="FT25" i="4"/>
  <c r="FS25" i="4"/>
  <c r="FR25" i="4"/>
  <c r="FQ25" i="4"/>
  <c r="FP25" i="4"/>
  <c r="FO25" i="4"/>
  <c r="FN25" i="4"/>
  <c r="FM25" i="4"/>
  <c r="FL25" i="4"/>
  <c r="FK25" i="4"/>
  <c r="FJ25" i="4"/>
  <c r="FI25" i="4"/>
  <c r="FH25" i="4"/>
  <c r="FG25" i="4"/>
  <c r="GL24" i="4"/>
  <c r="GK24" i="4"/>
  <c r="GJ24" i="4"/>
  <c r="GI24" i="4"/>
  <c r="GH24" i="4"/>
  <c r="GG24" i="4"/>
  <c r="GF24" i="4"/>
  <c r="GE24" i="4"/>
  <c r="GD24" i="4"/>
  <c r="GC24" i="4"/>
  <c r="GB24" i="4"/>
  <c r="GA24" i="4"/>
  <c r="FZ24" i="4"/>
  <c r="FY24" i="4"/>
  <c r="FX24" i="4"/>
  <c r="FW24" i="4"/>
  <c r="FV24" i="4"/>
  <c r="FU24" i="4"/>
  <c r="FT24" i="4"/>
  <c r="FS24" i="4"/>
  <c r="FR24" i="4"/>
  <c r="FQ24" i="4"/>
  <c r="FP24" i="4"/>
  <c r="FO24" i="4"/>
  <c r="FN24" i="4"/>
  <c r="FM24" i="4"/>
  <c r="FL24" i="4"/>
  <c r="FK24" i="4"/>
  <c r="FJ24" i="4"/>
  <c r="FI24" i="4"/>
  <c r="FH24" i="4"/>
  <c r="FG24" i="4"/>
  <c r="GL23" i="4"/>
  <c r="GK23" i="4"/>
  <c r="GJ23" i="4"/>
  <c r="GI23" i="4"/>
  <c r="GH23" i="4"/>
  <c r="GG23" i="4"/>
  <c r="GF23" i="4"/>
  <c r="GE23" i="4"/>
  <c r="GD23" i="4"/>
  <c r="GC23" i="4"/>
  <c r="GB23" i="4"/>
  <c r="GA23" i="4"/>
  <c r="FZ23" i="4"/>
  <c r="FY23" i="4"/>
  <c r="FX23" i="4"/>
  <c r="FW23" i="4"/>
  <c r="FV23" i="4"/>
  <c r="FU23" i="4"/>
  <c r="FT23" i="4"/>
  <c r="FS23" i="4"/>
  <c r="FR23" i="4"/>
  <c r="FQ23" i="4"/>
  <c r="FP23" i="4"/>
  <c r="FO23" i="4"/>
  <c r="FN23" i="4"/>
  <c r="FM23" i="4"/>
  <c r="FL23" i="4"/>
  <c r="FK23" i="4"/>
  <c r="FJ23" i="4"/>
  <c r="FI23" i="4"/>
  <c r="FH23" i="4"/>
  <c r="FG23" i="4"/>
  <c r="GL22" i="4"/>
  <c r="GK22" i="4"/>
  <c r="GJ22" i="4"/>
  <c r="GI22" i="4"/>
  <c r="GH22" i="4"/>
  <c r="GG22" i="4"/>
  <c r="GF22" i="4"/>
  <c r="GE22" i="4"/>
  <c r="GD22" i="4"/>
  <c r="GC22" i="4"/>
  <c r="GB22" i="4"/>
  <c r="GA22" i="4"/>
  <c r="FZ22" i="4"/>
  <c r="FY22" i="4"/>
  <c r="FX22" i="4"/>
  <c r="FW22" i="4"/>
  <c r="FV22" i="4"/>
  <c r="FU22" i="4"/>
  <c r="FT22" i="4"/>
  <c r="FS22" i="4"/>
  <c r="FR22" i="4"/>
  <c r="FQ22" i="4"/>
  <c r="FP22" i="4"/>
  <c r="FO22" i="4"/>
  <c r="FN22" i="4"/>
  <c r="FM22" i="4"/>
  <c r="FL22" i="4"/>
  <c r="FK22" i="4"/>
  <c r="FJ22" i="4"/>
  <c r="FI22" i="4"/>
  <c r="FH22" i="4"/>
  <c r="FG22" i="4"/>
  <c r="GL21" i="4"/>
  <c r="GK21" i="4"/>
  <c r="GJ21" i="4"/>
  <c r="GI21" i="4"/>
  <c r="GH21" i="4"/>
  <c r="GG21" i="4"/>
  <c r="GF21" i="4"/>
  <c r="GE21" i="4"/>
  <c r="GD21" i="4"/>
  <c r="GC21" i="4"/>
  <c r="GB21" i="4"/>
  <c r="GA21" i="4"/>
  <c r="FZ21" i="4"/>
  <c r="FY21" i="4"/>
  <c r="FX21" i="4"/>
  <c r="FW21" i="4"/>
  <c r="FV21" i="4"/>
  <c r="FU21" i="4"/>
  <c r="FT21" i="4"/>
  <c r="FS21" i="4"/>
  <c r="FR21" i="4"/>
  <c r="FQ21" i="4"/>
  <c r="FP21" i="4"/>
  <c r="FO21" i="4"/>
  <c r="FN21" i="4"/>
  <c r="FM21" i="4"/>
  <c r="FL21" i="4"/>
  <c r="FK21" i="4"/>
  <c r="FJ21" i="4"/>
  <c r="FI21" i="4"/>
  <c r="FH21" i="4"/>
  <c r="FG21" i="4"/>
  <c r="GL20" i="4"/>
  <c r="GK20" i="4"/>
  <c r="GJ20" i="4"/>
  <c r="GI20" i="4"/>
  <c r="GH20" i="4"/>
  <c r="GG20" i="4"/>
  <c r="GF20" i="4"/>
  <c r="GE20" i="4"/>
  <c r="GD20" i="4"/>
  <c r="GC20" i="4"/>
  <c r="GB20" i="4"/>
  <c r="GA20" i="4"/>
  <c r="FZ20" i="4"/>
  <c r="FY20" i="4"/>
  <c r="FX20" i="4"/>
  <c r="FW20" i="4"/>
  <c r="FV20" i="4"/>
  <c r="FU20" i="4"/>
  <c r="FT20" i="4"/>
  <c r="FS20" i="4"/>
  <c r="FR20" i="4"/>
  <c r="FQ20" i="4"/>
  <c r="FP20" i="4"/>
  <c r="FO20" i="4"/>
  <c r="FN20" i="4"/>
  <c r="FM20" i="4"/>
  <c r="FL20" i="4"/>
  <c r="FK20" i="4"/>
  <c r="FJ20" i="4"/>
  <c r="FI20" i="4"/>
  <c r="FH20" i="4"/>
  <c r="FG20" i="4"/>
  <c r="GL19" i="4"/>
  <c r="GK19" i="4"/>
  <c r="GJ19" i="4"/>
  <c r="GI19" i="4"/>
  <c r="GH19" i="4"/>
  <c r="GG19" i="4"/>
  <c r="GF19" i="4"/>
  <c r="GE19" i="4"/>
  <c r="GD19" i="4"/>
  <c r="GC19" i="4"/>
  <c r="GB19" i="4"/>
  <c r="GA19" i="4"/>
  <c r="FZ19" i="4"/>
  <c r="FY19" i="4"/>
  <c r="FX19" i="4"/>
  <c r="FW19" i="4"/>
  <c r="FV19" i="4"/>
  <c r="FU19" i="4"/>
  <c r="FT19" i="4"/>
  <c r="FS19" i="4"/>
  <c r="FR19" i="4"/>
  <c r="FQ19" i="4"/>
  <c r="FP19" i="4"/>
  <c r="FO19" i="4"/>
  <c r="FN19" i="4"/>
  <c r="FM19" i="4"/>
  <c r="FL19" i="4"/>
  <c r="FK19" i="4"/>
  <c r="FJ19" i="4"/>
  <c r="FI19" i="4"/>
  <c r="FH19" i="4"/>
  <c r="FG19" i="4"/>
  <c r="GL18" i="4"/>
  <c r="GK18" i="4"/>
  <c r="GJ18" i="4"/>
  <c r="GI18" i="4"/>
  <c r="GH18" i="4"/>
  <c r="GG18" i="4"/>
  <c r="GF18" i="4"/>
  <c r="GE18" i="4"/>
  <c r="GD18" i="4"/>
  <c r="GC18" i="4"/>
  <c r="GB18" i="4"/>
  <c r="GA18" i="4"/>
  <c r="FZ18" i="4"/>
  <c r="FY18" i="4"/>
  <c r="FX18" i="4"/>
  <c r="FW18" i="4"/>
  <c r="FV18" i="4"/>
  <c r="FU18" i="4"/>
  <c r="FT18" i="4"/>
  <c r="FS18" i="4"/>
  <c r="FR18" i="4"/>
  <c r="FQ18" i="4"/>
  <c r="FP18" i="4"/>
  <c r="FO18" i="4"/>
  <c r="FN18" i="4"/>
  <c r="FM18" i="4"/>
  <c r="FL18" i="4"/>
  <c r="FK18" i="4"/>
  <c r="FJ18" i="4"/>
  <c r="FI18" i="4"/>
  <c r="FH18" i="4"/>
  <c r="FG18" i="4"/>
  <c r="GL17" i="4"/>
  <c r="GK17" i="4"/>
  <c r="GJ17" i="4"/>
  <c r="GI17" i="4"/>
  <c r="GH17" i="4"/>
  <c r="GG17" i="4"/>
  <c r="GF17" i="4"/>
  <c r="GE17" i="4"/>
  <c r="GD17" i="4"/>
  <c r="GC17" i="4"/>
  <c r="GB17" i="4"/>
  <c r="GA17" i="4"/>
  <c r="FZ17" i="4"/>
  <c r="FY17" i="4"/>
  <c r="FX17" i="4"/>
  <c r="FW17" i="4"/>
  <c r="FV17" i="4"/>
  <c r="FU17" i="4"/>
  <c r="FT17" i="4"/>
  <c r="FS17" i="4"/>
  <c r="FR17" i="4"/>
  <c r="FQ17" i="4"/>
  <c r="FP17" i="4"/>
  <c r="FO17" i="4"/>
  <c r="FN17" i="4"/>
  <c r="FM17" i="4"/>
  <c r="FL17" i="4"/>
  <c r="FK17" i="4"/>
  <c r="FJ17" i="4"/>
  <c r="FI17" i="4"/>
  <c r="FH17" i="4"/>
  <c r="FG17" i="4"/>
  <c r="GL16" i="4"/>
  <c r="GK16" i="4"/>
  <c r="GJ16" i="4"/>
  <c r="GI16" i="4"/>
  <c r="GH16" i="4"/>
  <c r="GG16" i="4"/>
  <c r="GF16" i="4"/>
  <c r="GE16" i="4"/>
  <c r="GD16" i="4"/>
  <c r="GC16" i="4"/>
  <c r="GB16" i="4"/>
  <c r="GA16" i="4"/>
  <c r="FZ16" i="4"/>
  <c r="FY16" i="4"/>
  <c r="FX16" i="4"/>
  <c r="FW16" i="4"/>
  <c r="FV16" i="4"/>
  <c r="FU16" i="4"/>
  <c r="FT16" i="4"/>
  <c r="FS16" i="4"/>
  <c r="FR16" i="4"/>
  <c r="FQ16" i="4"/>
  <c r="FP16" i="4"/>
  <c r="FO16" i="4"/>
  <c r="FN16" i="4"/>
  <c r="FM16" i="4"/>
  <c r="FL16" i="4"/>
  <c r="FK16" i="4"/>
  <c r="FJ16" i="4"/>
  <c r="FI16" i="4"/>
  <c r="FH16" i="4"/>
  <c r="FG16" i="4"/>
  <c r="GL15" i="4"/>
  <c r="GK15" i="4"/>
  <c r="GJ15" i="4"/>
  <c r="GI15" i="4"/>
  <c r="GH15" i="4"/>
  <c r="GG15" i="4"/>
  <c r="GF15" i="4"/>
  <c r="GE15" i="4"/>
  <c r="GD15" i="4"/>
  <c r="GC15" i="4"/>
  <c r="GB15" i="4"/>
  <c r="GA15" i="4"/>
  <c r="FZ15" i="4"/>
  <c r="FY15" i="4"/>
  <c r="FX15" i="4"/>
  <c r="FW15" i="4"/>
  <c r="FV15" i="4"/>
  <c r="FU15" i="4"/>
  <c r="FT15" i="4"/>
  <c r="FS15" i="4"/>
  <c r="FR15" i="4"/>
  <c r="FQ15" i="4"/>
  <c r="FP15" i="4"/>
  <c r="FO15" i="4"/>
  <c r="FN15" i="4"/>
  <c r="FM15" i="4"/>
  <c r="FL15" i="4"/>
  <c r="FK15" i="4"/>
  <c r="FJ15" i="4"/>
  <c r="FI15" i="4"/>
  <c r="FH15" i="4"/>
  <c r="FG15" i="4"/>
  <c r="GL14" i="4"/>
  <c r="GK14" i="4"/>
  <c r="GJ14" i="4"/>
  <c r="GI14" i="4"/>
  <c r="GH14" i="4"/>
  <c r="GG14" i="4"/>
  <c r="GF14" i="4"/>
  <c r="GE14" i="4"/>
  <c r="GD14" i="4"/>
  <c r="GC14" i="4"/>
  <c r="GB14" i="4"/>
  <c r="GA14" i="4"/>
  <c r="FZ14" i="4"/>
  <c r="FY14" i="4"/>
  <c r="FX14" i="4"/>
  <c r="FW14" i="4"/>
  <c r="FV14" i="4"/>
  <c r="FU14" i="4"/>
  <c r="FT14" i="4"/>
  <c r="FS14" i="4"/>
  <c r="FR14" i="4"/>
  <c r="FQ14" i="4"/>
  <c r="FP14" i="4"/>
  <c r="FO14" i="4"/>
  <c r="FN14" i="4"/>
  <c r="FM14" i="4"/>
  <c r="FL14" i="4"/>
  <c r="FK14" i="4"/>
  <c r="FJ14" i="4"/>
  <c r="FI14" i="4"/>
  <c r="FH14" i="4"/>
  <c r="FG14" i="4"/>
  <c r="GL13" i="4"/>
  <c r="GK13" i="4"/>
  <c r="GJ13" i="4"/>
  <c r="GI13" i="4"/>
  <c r="GH13" i="4"/>
  <c r="GG13" i="4"/>
  <c r="GF13" i="4"/>
  <c r="GE13" i="4"/>
  <c r="GD13" i="4"/>
  <c r="GC13" i="4"/>
  <c r="GB13" i="4"/>
  <c r="GA13" i="4"/>
  <c r="FZ13" i="4"/>
  <c r="FY13" i="4"/>
  <c r="FX13" i="4"/>
  <c r="FW13" i="4"/>
  <c r="FV13" i="4"/>
  <c r="FU13" i="4"/>
  <c r="FT13" i="4"/>
  <c r="FS13" i="4"/>
  <c r="FR13" i="4"/>
  <c r="FQ13" i="4"/>
  <c r="FP13" i="4"/>
  <c r="FO13" i="4"/>
  <c r="FN13" i="4"/>
  <c r="FM13" i="4"/>
  <c r="FL13" i="4"/>
  <c r="FK13" i="4"/>
  <c r="FJ13" i="4"/>
  <c r="FI13" i="4"/>
  <c r="FH13" i="4"/>
  <c r="FG13" i="4"/>
  <c r="GL12" i="4"/>
  <c r="GK12" i="4"/>
  <c r="GJ12" i="4"/>
  <c r="GI12" i="4"/>
  <c r="GH12" i="4"/>
  <c r="GG12" i="4"/>
  <c r="GF12" i="4"/>
  <c r="GE12" i="4"/>
  <c r="GD12" i="4"/>
  <c r="GC12" i="4"/>
  <c r="GB12" i="4"/>
  <c r="GA12" i="4"/>
  <c r="FZ12" i="4"/>
  <c r="FY12" i="4"/>
  <c r="FX12" i="4"/>
  <c r="FW12" i="4"/>
  <c r="FV12" i="4"/>
  <c r="FU12" i="4"/>
  <c r="FT12" i="4"/>
  <c r="FS12" i="4"/>
  <c r="FR12" i="4"/>
  <c r="FQ12" i="4"/>
  <c r="FP12" i="4"/>
  <c r="FO12" i="4"/>
  <c r="FN12" i="4"/>
  <c r="FM12" i="4"/>
  <c r="FL12" i="4"/>
  <c r="FK12" i="4"/>
  <c r="FJ12" i="4"/>
  <c r="FI12" i="4"/>
  <c r="FH12" i="4"/>
  <c r="FG12" i="4"/>
  <c r="GL11" i="4"/>
  <c r="GK11" i="4"/>
  <c r="GJ11" i="4"/>
  <c r="GI11" i="4"/>
  <c r="GH11" i="4"/>
  <c r="GG11" i="4"/>
  <c r="GF11" i="4"/>
  <c r="GE11" i="4"/>
  <c r="GD11" i="4"/>
  <c r="GC11" i="4"/>
  <c r="GB11" i="4"/>
  <c r="GA11" i="4"/>
  <c r="FZ11" i="4"/>
  <c r="FY11" i="4"/>
  <c r="FX11" i="4"/>
  <c r="FW11" i="4"/>
  <c r="FV11" i="4"/>
  <c r="FU11" i="4"/>
  <c r="FT11" i="4"/>
  <c r="FS11" i="4"/>
  <c r="FR11" i="4"/>
  <c r="FQ11" i="4"/>
  <c r="FP11" i="4"/>
  <c r="FO11" i="4"/>
  <c r="FN11" i="4"/>
  <c r="FM11" i="4"/>
  <c r="FL11" i="4"/>
  <c r="FK11" i="4"/>
  <c r="FJ11" i="4"/>
  <c r="FI11" i="4"/>
  <c r="FH11" i="4"/>
  <c r="FG11" i="4"/>
  <c r="GL10" i="4"/>
  <c r="GK10" i="4"/>
  <c r="GJ10" i="4"/>
  <c r="GI10" i="4"/>
  <c r="GH10" i="4"/>
  <c r="GG10" i="4"/>
  <c r="GF10" i="4"/>
  <c r="GE10" i="4"/>
  <c r="GD10" i="4"/>
  <c r="GC10" i="4"/>
  <c r="GB10" i="4"/>
  <c r="GA10" i="4"/>
  <c r="FZ10" i="4"/>
  <c r="FY10" i="4"/>
  <c r="FX10" i="4"/>
  <c r="FW10" i="4"/>
  <c r="FV10" i="4"/>
  <c r="FU10" i="4"/>
  <c r="FT10" i="4"/>
  <c r="FS10" i="4"/>
  <c r="FR10" i="4"/>
  <c r="FQ10" i="4"/>
  <c r="FP10" i="4"/>
  <c r="FO10" i="4"/>
  <c r="FN10" i="4"/>
  <c r="FM10" i="4"/>
  <c r="FL10" i="4"/>
  <c r="FK10" i="4"/>
  <c r="FJ10" i="4"/>
  <c r="FI10" i="4"/>
  <c r="FH10" i="4"/>
  <c r="FG10" i="4"/>
  <c r="GL9" i="4"/>
  <c r="GK9" i="4"/>
  <c r="GJ9" i="4"/>
  <c r="GI9" i="4"/>
  <c r="GH9" i="4"/>
  <c r="GG9" i="4"/>
  <c r="GF9" i="4"/>
  <c r="GE9" i="4"/>
  <c r="GD9" i="4"/>
  <c r="GC9" i="4"/>
  <c r="GB9" i="4"/>
  <c r="GA9" i="4"/>
  <c r="FZ9" i="4"/>
  <c r="FY9" i="4"/>
  <c r="FX9" i="4"/>
  <c r="FW9" i="4"/>
  <c r="FV9" i="4"/>
  <c r="FU9" i="4"/>
  <c r="FT9" i="4"/>
  <c r="FS9" i="4"/>
  <c r="FR9" i="4"/>
  <c r="FQ9" i="4"/>
  <c r="FP9" i="4"/>
  <c r="FO9" i="4"/>
  <c r="FN9" i="4"/>
  <c r="FM9" i="4"/>
  <c r="FL9" i="4"/>
  <c r="FK9" i="4"/>
  <c r="FJ9" i="4"/>
  <c r="FI9" i="4"/>
  <c r="FH9" i="4"/>
  <c r="FG9" i="4"/>
  <c r="GL8" i="4"/>
  <c r="GK8" i="4"/>
  <c r="GJ8" i="4"/>
  <c r="GI8" i="4"/>
  <c r="GH8" i="4"/>
  <c r="GG8" i="4"/>
  <c r="GF8" i="4"/>
  <c r="GE8" i="4"/>
  <c r="GD8" i="4"/>
  <c r="GC8" i="4"/>
  <c r="GB8" i="4"/>
  <c r="GA8" i="4"/>
  <c r="FZ8" i="4"/>
  <c r="FY8" i="4"/>
  <c r="FX8" i="4"/>
  <c r="FW8" i="4"/>
  <c r="FV8" i="4"/>
  <c r="FU8" i="4"/>
  <c r="FT8" i="4"/>
  <c r="FS8" i="4"/>
  <c r="FR8" i="4"/>
  <c r="FQ8" i="4"/>
  <c r="FP8" i="4"/>
  <c r="FO8" i="4"/>
  <c r="FN8" i="4"/>
  <c r="FM8" i="4"/>
  <c r="FL8" i="4"/>
  <c r="FK8" i="4"/>
  <c r="FJ8" i="4"/>
  <c r="FI8" i="4"/>
  <c r="FH8" i="4"/>
  <c r="FG8" i="4"/>
  <c r="GL7" i="4"/>
  <c r="GK7" i="4"/>
  <c r="GJ7" i="4"/>
  <c r="GI7" i="4"/>
  <c r="GH7" i="4"/>
  <c r="GG7" i="4"/>
  <c r="GF7" i="4"/>
  <c r="GE7" i="4"/>
  <c r="GD7" i="4"/>
  <c r="GC7" i="4"/>
  <c r="GB7" i="4"/>
  <c r="GA7" i="4"/>
  <c r="FZ7" i="4"/>
  <c r="FY7" i="4"/>
  <c r="FX7" i="4"/>
  <c r="FW7" i="4"/>
  <c r="FV7" i="4"/>
  <c r="FU7" i="4"/>
  <c r="FT7" i="4"/>
  <c r="FS7" i="4"/>
  <c r="FR7" i="4"/>
  <c r="FQ7" i="4"/>
  <c r="FP7" i="4"/>
  <c r="FO7" i="4"/>
  <c r="FN7" i="4"/>
  <c r="FM7" i="4"/>
  <c r="FL7" i="4"/>
  <c r="FK7" i="4"/>
  <c r="FJ7" i="4"/>
  <c r="FI7" i="4"/>
  <c r="FH7" i="4"/>
  <c r="FG7" i="4"/>
  <c r="GL6" i="4"/>
  <c r="GK6" i="4"/>
  <c r="GJ6" i="4"/>
  <c r="GI6" i="4"/>
  <c r="GH6" i="4"/>
  <c r="GG6" i="4"/>
  <c r="GF6" i="4"/>
  <c r="GE6" i="4"/>
  <c r="GD6" i="4"/>
  <c r="GC6" i="4"/>
  <c r="GB6" i="4"/>
  <c r="GA6" i="4"/>
  <c r="FZ6" i="4"/>
  <c r="FY6" i="4"/>
  <c r="FX6" i="4"/>
  <c r="FW6" i="4"/>
  <c r="FV6" i="4"/>
  <c r="FU6" i="4"/>
  <c r="FT6" i="4"/>
  <c r="FS6" i="4"/>
  <c r="FR6" i="4"/>
  <c r="FQ6" i="4"/>
  <c r="FP6" i="4"/>
  <c r="FO6" i="4"/>
  <c r="FN6" i="4"/>
  <c r="FM6" i="4"/>
  <c r="FL6" i="4"/>
  <c r="FK6" i="4"/>
  <c r="FJ6" i="4"/>
  <c r="FI6" i="4"/>
  <c r="FH6" i="4"/>
  <c r="FG6" i="4"/>
  <c r="GL5" i="4"/>
  <c r="GK5" i="4"/>
  <c r="GJ5" i="4"/>
  <c r="GI5" i="4"/>
  <c r="GH5" i="4"/>
  <c r="GG5" i="4"/>
  <c r="GF5" i="4"/>
  <c r="GE5" i="4"/>
  <c r="GD5" i="4"/>
  <c r="GC5" i="4"/>
  <c r="GB5" i="4"/>
  <c r="GA5" i="4"/>
  <c r="FZ5" i="4"/>
  <c r="FY5" i="4"/>
  <c r="FX5" i="4"/>
  <c r="FW5" i="4"/>
  <c r="FV5" i="4"/>
  <c r="FU5" i="4"/>
  <c r="FT5" i="4"/>
  <c r="FS5" i="4"/>
  <c r="FR5" i="4"/>
  <c r="FQ5" i="4"/>
  <c r="FP5" i="4"/>
  <c r="FO5" i="4"/>
  <c r="FN5" i="4"/>
  <c r="FM5" i="4"/>
  <c r="FL5" i="4"/>
  <c r="FK5" i="4"/>
  <c r="FJ5" i="4"/>
  <c r="FI5" i="4"/>
  <c r="FH5" i="4"/>
  <c r="FG5" i="4"/>
  <c r="GL4" i="4"/>
  <c r="GK4" i="4"/>
  <c r="GJ4" i="4"/>
  <c r="GI4" i="4"/>
  <c r="GH4" i="4"/>
  <c r="GG4" i="4"/>
  <c r="GF4" i="4"/>
  <c r="GE4" i="4"/>
  <c r="GD4" i="4"/>
  <c r="GC4" i="4"/>
  <c r="GB4" i="4"/>
  <c r="GA4" i="4"/>
  <c r="FZ4" i="4"/>
  <c r="FY4" i="4"/>
  <c r="FX4" i="4"/>
  <c r="FW4" i="4"/>
  <c r="FV4" i="4"/>
  <c r="FU4" i="4"/>
  <c r="FT4" i="4"/>
  <c r="FS4" i="4"/>
  <c r="FR4" i="4"/>
  <c r="FQ4" i="4"/>
  <c r="FP4" i="4"/>
  <c r="FO4" i="4"/>
  <c r="FN4" i="4"/>
  <c r="FM4" i="4"/>
  <c r="FL4" i="4"/>
  <c r="FK4" i="4"/>
  <c r="FJ4" i="4"/>
  <c r="FI4" i="4"/>
  <c r="FH4" i="4"/>
  <c r="FG4" i="4"/>
  <c r="GL3" i="4"/>
  <c r="GK3" i="4"/>
  <c r="GJ3" i="4"/>
  <c r="GI3" i="4"/>
  <c r="GH3" i="4"/>
  <c r="GG3" i="4"/>
  <c r="GF3" i="4"/>
  <c r="GE3" i="4"/>
  <c r="GD3" i="4"/>
  <c r="GC3" i="4"/>
  <c r="GB3" i="4"/>
  <c r="GA3" i="4"/>
  <c r="FZ3" i="4"/>
  <c r="FY3" i="4"/>
  <c r="FX3" i="4"/>
  <c r="FW3" i="4"/>
  <c r="FV3" i="4"/>
  <c r="FU3" i="4"/>
  <c r="FT3" i="4"/>
  <c r="FS3" i="4"/>
  <c r="FR3" i="4"/>
  <c r="FQ3" i="4"/>
  <c r="FP3" i="4"/>
  <c r="FO3" i="4"/>
  <c r="FN3" i="4"/>
  <c r="FM3" i="4"/>
  <c r="FL3" i="4"/>
  <c r="FK3" i="4"/>
  <c r="FJ3" i="4"/>
  <c r="FI3" i="4"/>
  <c r="FH3" i="4"/>
  <c r="FG3" i="4"/>
  <c r="GL2" i="4"/>
  <c r="GK2" i="4"/>
  <c r="GJ2" i="4"/>
  <c r="GI2" i="4"/>
  <c r="GH2" i="4"/>
  <c r="GG2" i="4"/>
  <c r="GF2" i="4"/>
  <c r="GE2" i="4"/>
  <c r="GD2" i="4"/>
  <c r="GC2" i="4"/>
  <c r="GB2" i="4"/>
  <c r="GA2" i="4"/>
  <c r="FZ2" i="4"/>
  <c r="FY2" i="4"/>
  <c r="FX2" i="4"/>
  <c r="FW2" i="4"/>
  <c r="FV2" i="4"/>
  <c r="FU2" i="4"/>
  <c r="FT2" i="4"/>
  <c r="FS2" i="4"/>
  <c r="FR2" i="4"/>
  <c r="FQ2" i="4"/>
  <c r="FP2" i="4"/>
  <c r="FO2" i="4"/>
  <c r="FN2" i="4"/>
  <c r="FM2" i="4"/>
  <c r="FL2" i="4"/>
  <c r="FK2" i="4"/>
  <c r="FJ2" i="4"/>
  <c r="FI2" i="4"/>
  <c r="FH2" i="4"/>
  <c r="FG2" i="4"/>
  <c r="GO3" i="1"/>
  <c r="GN3" i="1"/>
  <c r="GM3" i="1"/>
  <c r="GL3" i="1"/>
  <c r="GK3" i="1"/>
  <c r="GJ3" i="1"/>
  <c r="GI3" i="1"/>
  <c r="GH3" i="1"/>
  <c r="GG3" i="1"/>
  <c r="GF3" i="1"/>
  <c r="GE3" i="1"/>
  <c r="GD3" i="1"/>
  <c r="GC3" i="1"/>
  <c r="GB3" i="1"/>
  <c r="GA3" i="1"/>
  <c r="FZ3" i="1"/>
  <c r="FY3" i="1"/>
  <c r="FX3" i="1"/>
  <c r="FW3" i="1"/>
  <c r="FV3" i="1"/>
  <c r="FU3" i="1"/>
  <c r="FT3" i="1"/>
  <c r="FS3" i="1"/>
  <c r="FR3" i="1"/>
  <c r="FQ3" i="1"/>
  <c r="FP3" i="1"/>
  <c r="FO3" i="1"/>
  <c r="FN3" i="1"/>
  <c r="FM3" i="1"/>
  <c r="FL3" i="1"/>
  <c r="FK3" i="1"/>
  <c r="FJ3" i="1"/>
  <c r="B6" i="2"/>
  <c r="F6" i="2"/>
  <c r="J6" i="2"/>
  <c r="N6" i="2"/>
  <c r="R6" i="2"/>
  <c r="V6" i="2"/>
  <c r="Z6" i="2"/>
  <c r="AD6" i="2"/>
  <c r="AH6" i="2"/>
  <c r="AL6" i="2"/>
  <c r="AP6" i="2"/>
  <c r="AT6" i="2"/>
  <c r="AX6" i="2"/>
  <c r="BB6" i="2"/>
  <c r="BF6" i="2"/>
  <c r="BJ6" i="2"/>
  <c r="BN6" i="2"/>
  <c r="BR6" i="2"/>
  <c r="BV6" i="2"/>
  <c r="BZ6" i="2"/>
  <c r="CD6" i="2"/>
  <c r="CH6" i="2"/>
  <c r="CL6" i="2"/>
  <c r="CP6" i="2"/>
  <c r="CT6" i="2"/>
  <c r="CX6" i="2"/>
  <c r="DB6" i="2"/>
  <c r="DF6" i="2"/>
  <c r="DJ6" i="2"/>
  <c r="DN6" i="2"/>
  <c r="DR6" i="2"/>
  <c r="DV6" i="2"/>
  <c r="DZ6" i="2"/>
  <c r="ED6" i="2"/>
  <c r="EH6" i="2"/>
  <c r="EL6" i="2"/>
  <c r="EP6" i="2"/>
  <c r="ET6" i="2"/>
  <c r="EX6" i="2"/>
  <c r="FB6" i="2"/>
  <c r="FF6" i="2"/>
  <c r="C6" i="3"/>
  <c r="G6" i="3"/>
  <c r="K6" i="3"/>
  <c r="O6" i="3"/>
  <c r="S6" i="3"/>
  <c r="W6" i="3"/>
  <c r="AA6" i="3"/>
  <c r="AE6" i="3"/>
  <c r="AI6" i="3"/>
  <c r="AM6" i="3"/>
  <c r="AQ6" i="3"/>
  <c r="AU6" i="3"/>
  <c r="AY6" i="3"/>
  <c r="BC6" i="3"/>
  <c r="BG6" i="3"/>
  <c r="BK6" i="3"/>
  <c r="BO6" i="3"/>
  <c r="BS6" i="3"/>
  <c r="BW6" i="3"/>
  <c r="CA6" i="3"/>
  <c r="CE6" i="3"/>
  <c r="CI6" i="3"/>
  <c r="CM6" i="3"/>
  <c r="CQ6" i="3"/>
  <c r="CU6" i="3"/>
  <c r="CY6" i="3"/>
  <c r="DC6" i="3"/>
  <c r="DG6" i="3"/>
  <c r="DK6" i="3"/>
  <c r="DO6" i="3"/>
  <c r="DS6" i="3"/>
  <c r="DW6" i="3"/>
  <c r="EA6" i="3"/>
  <c r="EE6" i="3"/>
  <c r="EI6" i="3"/>
  <c r="EM6" i="3"/>
  <c r="EQ6" i="3"/>
  <c r="D6" i="2"/>
  <c r="H6" i="2"/>
  <c r="L6" i="2"/>
  <c r="P6" i="2"/>
  <c r="T6" i="2"/>
  <c r="X6" i="2"/>
  <c r="AB6" i="2"/>
  <c r="AF6" i="2"/>
  <c r="AJ6" i="2"/>
  <c r="AN6" i="2"/>
  <c r="AR6" i="2"/>
  <c r="AV6" i="2"/>
  <c r="AZ6" i="2"/>
  <c r="BD6" i="2"/>
  <c r="BH6" i="2"/>
  <c r="BL6" i="2"/>
  <c r="BP6" i="2"/>
  <c r="BT6" i="2"/>
  <c r="BX6" i="2"/>
  <c r="CB6" i="2"/>
  <c r="CF6" i="2"/>
  <c r="CJ6" i="2"/>
  <c r="CN6" i="2"/>
  <c r="CR6" i="2"/>
  <c r="CV6" i="2"/>
  <c r="CZ6" i="2"/>
  <c r="DD6" i="2"/>
  <c r="DH6" i="2"/>
  <c r="DL6" i="2"/>
  <c r="DP6" i="2"/>
  <c r="DT6" i="2"/>
  <c r="DX6" i="2"/>
  <c r="EB6" i="2"/>
  <c r="EF6" i="2"/>
  <c r="EJ6" i="2"/>
  <c r="EN6" i="2"/>
  <c r="ER6" i="2"/>
  <c r="EV6" i="2"/>
  <c r="EZ6" i="2"/>
  <c r="FD6" i="2"/>
  <c r="FH6" i="2"/>
  <c r="E6" i="3"/>
  <c r="I6" i="3"/>
  <c r="M6" i="3"/>
  <c r="Q6" i="3"/>
  <c r="U6" i="3"/>
  <c r="Y6" i="3"/>
  <c r="AC6" i="3"/>
  <c r="AG6" i="3"/>
  <c r="AK6" i="3"/>
  <c r="AO6" i="3"/>
  <c r="AS6" i="3"/>
  <c r="AW6" i="3"/>
  <c r="BA6" i="3"/>
  <c r="BE6" i="3"/>
  <c r="BI6" i="3"/>
  <c r="BM6" i="3"/>
  <c r="BQ6" i="3"/>
  <c r="BU6" i="3"/>
  <c r="BY6" i="3"/>
  <c r="CC6" i="3"/>
  <c r="CG6" i="3"/>
  <c r="CK6" i="3"/>
  <c r="CO6" i="3"/>
  <c r="CS6" i="3"/>
  <c r="CW6" i="3"/>
  <c r="DA6" i="3"/>
  <c r="DE6" i="3"/>
  <c r="DI6" i="3"/>
  <c r="DM6" i="3"/>
  <c r="DQ6" i="3"/>
  <c r="DU6" i="3"/>
  <c r="DY6" i="3"/>
  <c r="EC6" i="3"/>
  <c r="EG6" i="3"/>
  <c r="EK6" i="3"/>
  <c r="EO6" i="3"/>
  <c r="G6" i="2"/>
  <c r="O6" i="2"/>
  <c r="W6" i="2"/>
  <c r="AE6" i="2"/>
  <c r="AM6" i="2"/>
  <c r="AU6" i="2"/>
  <c r="BC6" i="2"/>
  <c r="BK6" i="2"/>
  <c r="BS6" i="2"/>
  <c r="CA6" i="2"/>
  <c r="CI6" i="2"/>
  <c r="CQ6" i="2"/>
  <c r="CY6" i="2"/>
  <c r="DG6" i="2"/>
  <c r="DO6" i="2"/>
  <c r="DW6" i="2"/>
  <c r="EE6" i="2"/>
  <c r="EM6" i="2"/>
  <c r="EU6" i="2"/>
  <c r="FC6" i="2"/>
  <c r="D6" i="3"/>
  <c r="L6" i="3"/>
  <c r="T6" i="3"/>
  <c r="AB6" i="3"/>
  <c r="AJ6" i="3"/>
  <c r="AR6" i="3"/>
  <c r="AZ6" i="3"/>
  <c r="BH6" i="3"/>
  <c r="BP6" i="3"/>
  <c r="BX6" i="3"/>
  <c r="CF6" i="3"/>
  <c r="CN6" i="3"/>
  <c r="CV6" i="3"/>
  <c r="DD6" i="3"/>
  <c r="DL6" i="3"/>
  <c r="DT6" i="3"/>
  <c r="EB6" i="3"/>
  <c r="EJ6" i="3"/>
  <c r="ER6" i="3"/>
  <c r="EV6" i="3"/>
  <c r="EZ6" i="3"/>
  <c r="FD6" i="3"/>
  <c r="FH6" i="3"/>
  <c r="FL6" i="3"/>
  <c r="FP6" i="3"/>
  <c r="FT6" i="3"/>
  <c r="FX6" i="3"/>
  <c r="GB6" i="3"/>
  <c r="GF6" i="3"/>
  <c r="GJ6" i="3"/>
  <c r="GN6" i="3"/>
  <c r="I6" i="2"/>
  <c r="Q6" i="2"/>
  <c r="Y6" i="2"/>
  <c r="AG6" i="2"/>
  <c r="AO6" i="2"/>
  <c r="AW6" i="2"/>
  <c r="BE6" i="2"/>
  <c r="BM6" i="2"/>
  <c r="BU6" i="2"/>
  <c r="CC6" i="2"/>
  <c r="CK6" i="2"/>
  <c r="CS6" i="2"/>
  <c r="DA6" i="2"/>
  <c r="DI6" i="2"/>
  <c r="DQ6" i="2"/>
  <c r="DY6" i="2"/>
  <c r="EG6" i="2"/>
  <c r="EO6" i="2"/>
  <c r="EW6" i="2"/>
  <c r="FE6" i="2"/>
  <c r="F6" i="3"/>
  <c r="N6" i="3"/>
  <c r="V6" i="3"/>
  <c r="AD6" i="3"/>
  <c r="AL6" i="3"/>
  <c r="C6" i="2"/>
  <c r="K6" i="2"/>
  <c r="S6" i="2"/>
  <c r="AA6" i="2"/>
  <c r="AI6" i="2"/>
  <c r="AQ6" i="2"/>
  <c r="AY6" i="2"/>
  <c r="BG6" i="2"/>
  <c r="BO6" i="2"/>
  <c r="BW6" i="2"/>
  <c r="CE6" i="2"/>
  <c r="CM6" i="2"/>
  <c r="CU6" i="2"/>
  <c r="DC6" i="2"/>
  <c r="DK6" i="2"/>
  <c r="DS6" i="2"/>
  <c r="EA6" i="2"/>
  <c r="EI6" i="2"/>
  <c r="EQ6" i="2"/>
  <c r="EY6" i="2"/>
  <c r="FG6" i="2"/>
  <c r="H6" i="3"/>
  <c r="P6" i="3"/>
  <c r="X6" i="3"/>
  <c r="AF6" i="3"/>
  <c r="AN6" i="3"/>
  <c r="AV6" i="3"/>
  <c r="BD6" i="3"/>
  <c r="BL6" i="3"/>
  <c r="BT6" i="3"/>
  <c r="CB6" i="3"/>
  <c r="CJ6" i="3"/>
  <c r="CR6" i="3"/>
  <c r="CZ6" i="3"/>
  <c r="DH6" i="3"/>
  <c r="DP6" i="3"/>
  <c r="DX6" i="3"/>
  <c r="EF6" i="3"/>
  <c r="EN6" i="3"/>
  <c r="ET6" i="3"/>
  <c r="EX6" i="3"/>
  <c r="FB6" i="3"/>
  <c r="FF6" i="3"/>
  <c r="FJ6" i="3"/>
  <c r="FN6" i="3"/>
  <c r="FR6" i="3"/>
  <c r="FV6" i="3"/>
  <c r="FZ6" i="3"/>
  <c r="GD6" i="3"/>
  <c r="GH6" i="3"/>
  <c r="GL6" i="3"/>
  <c r="E6" i="2"/>
  <c r="M6" i="2"/>
  <c r="U6" i="2"/>
  <c r="AC6" i="2"/>
  <c r="AK6" i="2"/>
  <c r="AS6" i="2"/>
  <c r="BA6" i="2"/>
  <c r="BI6" i="2"/>
  <c r="BQ6" i="2"/>
  <c r="BY6" i="2"/>
  <c r="CG6" i="2"/>
  <c r="CO6" i="2"/>
  <c r="CW6" i="2"/>
  <c r="DE6" i="2"/>
  <c r="DM6" i="2"/>
  <c r="DU6" i="2"/>
  <c r="EC6" i="2"/>
  <c r="EK6" i="2"/>
  <c r="ES6" i="2"/>
  <c r="FA6" i="2"/>
  <c r="B6" i="3"/>
  <c r="J6" i="3"/>
  <c r="R6" i="3"/>
  <c r="Z6" i="3"/>
  <c r="AH6" i="3"/>
  <c r="AP6" i="3"/>
  <c r="AX6" i="3"/>
  <c r="BF6" i="3"/>
  <c r="AT6" i="3"/>
  <c r="BR6" i="3"/>
  <c r="CH6" i="3"/>
  <c r="CX6" i="3"/>
  <c r="DN6" i="3"/>
  <c r="ED6" i="3"/>
  <c r="ES6" i="3"/>
  <c r="FA6" i="3"/>
  <c r="FI6" i="3"/>
  <c r="FQ6" i="3"/>
  <c r="FY6" i="3"/>
  <c r="GG6" i="3"/>
  <c r="BB6" i="3"/>
  <c r="BV6" i="3"/>
  <c r="CL6" i="3"/>
  <c r="DB6" i="3"/>
  <c r="DR6" i="3"/>
  <c r="EH6" i="3"/>
  <c r="EU6" i="3"/>
  <c r="FC6" i="3"/>
  <c r="FK6" i="3"/>
  <c r="FS6" i="3"/>
  <c r="GA6" i="3"/>
  <c r="GI6" i="3"/>
  <c r="BJ6" i="3"/>
  <c r="BZ6" i="3"/>
  <c r="CP6" i="3"/>
  <c r="DF6" i="3"/>
  <c r="DV6" i="3"/>
  <c r="EL6" i="3"/>
  <c r="EW6" i="3"/>
  <c r="FE6" i="3"/>
  <c r="FM6" i="3"/>
  <c r="FU6" i="3"/>
  <c r="GC6" i="3"/>
  <c r="GK6" i="3"/>
  <c r="BN6" i="3"/>
  <c r="CD6" i="3"/>
  <c r="CT6" i="3"/>
  <c r="DJ6" i="3"/>
  <c r="DZ6" i="3"/>
  <c r="EP6" i="3"/>
  <c r="EY6" i="3"/>
  <c r="FG6" i="3"/>
  <c r="FO6" i="3"/>
  <c r="FW6" i="3"/>
  <c r="GE6" i="3"/>
  <c r="GM6" i="3"/>
  <c r="B5" i="3"/>
  <c r="FF69" i="4" l="1"/>
  <c r="FE69" i="4"/>
  <c r="FD69" i="4"/>
  <c r="FC69" i="4"/>
  <c r="FB69" i="4"/>
  <c r="FA69" i="4"/>
  <c r="EZ69" i="4"/>
  <c r="EY69" i="4"/>
  <c r="EX69" i="4"/>
  <c r="EW69" i="4"/>
  <c r="EV69" i="4"/>
  <c r="EU69" i="4"/>
  <c r="ET69" i="4"/>
  <c r="ES69" i="4"/>
  <c r="ER69" i="4"/>
  <c r="EQ69" i="4"/>
  <c r="EP69" i="4"/>
  <c r="EO69" i="4"/>
  <c r="EN69" i="4"/>
  <c r="EM69" i="4"/>
  <c r="EL69" i="4"/>
  <c r="EK69" i="4"/>
  <c r="EJ69" i="4"/>
  <c r="EI69" i="4"/>
  <c r="EH69" i="4"/>
  <c r="EG69" i="4"/>
  <c r="EF69" i="4"/>
  <c r="EE69" i="4"/>
  <c r="ED69" i="4"/>
  <c r="EC69" i="4"/>
  <c r="EB69" i="4"/>
  <c r="EA69" i="4"/>
  <c r="DZ69" i="4"/>
  <c r="DY69" i="4"/>
  <c r="DX69" i="4"/>
  <c r="DW69" i="4"/>
  <c r="DV69" i="4"/>
  <c r="DU69" i="4"/>
  <c r="DT69" i="4"/>
  <c r="DS69" i="4"/>
  <c r="DR69" i="4"/>
  <c r="DQ69" i="4"/>
  <c r="DP69" i="4"/>
  <c r="DO69" i="4"/>
  <c r="DN69" i="4"/>
  <c r="DM69" i="4"/>
  <c r="DL69" i="4"/>
  <c r="DK69" i="4"/>
  <c r="DJ69" i="4"/>
  <c r="DI69" i="4"/>
  <c r="DH69" i="4"/>
  <c r="DG69" i="4"/>
  <c r="DF69" i="4"/>
  <c r="DE69" i="4"/>
  <c r="DD69" i="4"/>
  <c r="DC69" i="4"/>
  <c r="DB69" i="4"/>
  <c r="DA69" i="4"/>
  <c r="CZ69" i="4"/>
  <c r="CY69" i="4"/>
  <c r="CX69" i="4"/>
  <c r="CW69" i="4"/>
  <c r="CV69" i="4"/>
  <c r="CU69" i="4"/>
  <c r="CT69" i="4"/>
  <c r="CS69" i="4"/>
  <c r="CR69" i="4"/>
  <c r="CQ69" i="4"/>
  <c r="CP69" i="4"/>
  <c r="CO69" i="4"/>
  <c r="CN69" i="4"/>
  <c r="CM69" i="4"/>
  <c r="CL69" i="4"/>
  <c r="CK69" i="4"/>
  <c r="CJ69" i="4"/>
  <c r="CI69" i="4"/>
  <c r="CH69" i="4"/>
  <c r="CG69" i="4"/>
  <c r="CF69" i="4"/>
  <c r="CE69" i="4"/>
  <c r="CD69" i="4"/>
  <c r="CC69" i="4"/>
  <c r="CB69" i="4"/>
  <c r="CA69" i="4"/>
  <c r="BZ69" i="4"/>
  <c r="BY69" i="4"/>
  <c r="BX69" i="4"/>
  <c r="BW69" i="4"/>
  <c r="BV69" i="4"/>
  <c r="BU69" i="4"/>
  <c r="BT69" i="4"/>
  <c r="BS69" i="4"/>
  <c r="BR69" i="4"/>
  <c r="BQ69" i="4"/>
  <c r="BP69" i="4"/>
  <c r="BO69" i="4"/>
  <c r="BN69" i="4"/>
  <c r="BM69" i="4"/>
  <c r="BL69" i="4"/>
  <c r="BK69" i="4"/>
  <c r="BJ69" i="4"/>
  <c r="BI69" i="4"/>
  <c r="BH69" i="4"/>
  <c r="BG69" i="4"/>
  <c r="BF69" i="4"/>
  <c r="BE69" i="4"/>
  <c r="BD69" i="4"/>
  <c r="BC69" i="4"/>
  <c r="BB69" i="4"/>
  <c r="BA69" i="4"/>
  <c r="AZ69" i="4"/>
  <c r="AY69" i="4"/>
  <c r="AX69" i="4"/>
  <c r="AW69" i="4"/>
  <c r="AV69" i="4"/>
  <c r="AU69" i="4"/>
  <c r="AT69" i="4"/>
  <c r="AS69" i="4"/>
  <c r="AR69" i="4"/>
  <c r="AQ69" i="4"/>
  <c r="AP69" i="4"/>
  <c r="AO69" i="4"/>
  <c r="AN69" i="4"/>
  <c r="AM69" i="4"/>
  <c r="AL69" i="4"/>
  <c r="AK69" i="4"/>
  <c r="AJ69" i="4"/>
  <c r="AI69" i="4"/>
  <c r="AH69" i="4"/>
  <c r="AG69" i="4"/>
  <c r="AF69" i="4"/>
  <c r="AE69" i="4"/>
  <c r="AD69" i="4"/>
  <c r="AC69" i="4"/>
  <c r="AB69" i="4"/>
  <c r="AA69" i="4"/>
  <c r="Z69" i="4"/>
  <c r="Y69" i="4"/>
  <c r="X69" i="4"/>
  <c r="W69" i="4"/>
  <c r="V69" i="4"/>
  <c r="U69" i="4"/>
  <c r="T69" i="4"/>
  <c r="S69" i="4"/>
  <c r="R69" i="4"/>
  <c r="Q69" i="4"/>
  <c r="P69" i="4"/>
  <c r="O69" i="4"/>
  <c r="N69" i="4"/>
  <c r="M69" i="4"/>
  <c r="L69" i="4"/>
  <c r="K69" i="4"/>
  <c r="J69" i="4"/>
  <c r="I69" i="4"/>
  <c r="H69" i="4"/>
  <c r="G69" i="4"/>
  <c r="F69" i="4"/>
  <c r="E69" i="4"/>
  <c r="D69" i="4"/>
  <c r="C69" i="4"/>
  <c r="B69" i="4"/>
  <c r="FF68" i="4"/>
  <c r="FE68" i="4"/>
  <c r="FD68" i="4"/>
  <c r="FC68" i="4"/>
  <c r="FB68" i="4"/>
  <c r="FA68" i="4"/>
  <c r="EZ68" i="4"/>
  <c r="EY68" i="4"/>
  <c r="EX68" i="4"/>
  <c r="EW68" i="4"/>
  <c r="EV68" i="4"/>
  <c r="EU68" i="4"/>
  <c r="ET68" i="4"/>
  <c r="ES68" i="4"/>
  <c r="ER68" i="4"/>
  <c r="EQ68" i="4"/>
  <c r="EP68" i="4"/>
  <c r="EO68" i="4"/>
  <c r="EN68" i="4"/>
  <c r="EM68" i="4"/>
  <c r="EL68" i="4"/>
  <c r="EK68" i="4"/>
  <c r="EJ68" i="4"/>
  <c r="EI68" i="4"/>
  <c r="EH68" i="4"/>
  <c r="EG68" i="4"/>
  <c r="EF68" i="4"/>
  <c r="EE68" i="4"/>
  <c r="ED68" i="4"/>
  <c r="EC68" i="4"/>
  <c r="EB68" i="4"/>
  <c r="EA68" i="4"/>
  <c r="DZ68" i="4"/>
  <c r="DY68" i="4"/>
  <c r="DX68" i="4"/>
  <c r="DW68" i="4"/>
  <c r="DV68" i="4"/>
  <c r="DU68" i="4"/>
  <c r="DT68" i="4"/>
  <c r="DS68" i="4"/>
  <c r="DR68" i="4"/>
  <c r="DQ68" i="4"/>
  <c r="DP68" i="4"/>
  <c r="DO68" i="4"/>
  <c r="DN68" i="4"/>
  <c r="DM68" i="4"/>
  <c r="DL68" i="4"/>
  <c r="DK68" i="4"/>
  <c r="DJ68" i="4"/>
  <c r="DI68" i="4"/>
  <c r="DH68" i="4"/>
  <c r="DG68" i="4"/>
  <c r="DF68" i="4"/>
  <c r="DE68" i="4"/>
  <c r="DD68" i="4"/>
  <c r="DC68" i="4"/>
  <c r="DB68" i="4"/>
  <c r="DA68" i="4"/>
  <c r="CZ68" i="4"/>
  <c r="CY68" i="4"/>
  <c r="CX68" i="4"/>
  <c r="CW68" i="4"/>
  <c r="CV68" i="4"/>
  <c r="CU68" i="4"/>
  <c r="CT68" i="4"/>
  <c r="CS68" i="4"/>
  <c r="CR68" i="4"/>
  <c r="CQ68" i="4"/>
  <c r="CP68" i="4"/>
  <c r="CO68" i="4"/>
  <c r="CN68" i="4"/>
  <c r="CM68" i="4"/>
  <c r="CL68" i="4"/>
  <c r="CK68" i="4"/>
  <c r="CJ68" i="4"/>
  <c r="CI68" i="4"/>
  <c r="CH68" i="4"/>
  <c r="CG68" i="4"/>
  <c r="CF68" i="4"/>
  <c r="CE68" i="4"/>
  <c r="CD68" i="4"/>
  <c r="CC68" i="4"/>
  <c r="CB68" i="4"/>
  <c r="CA68" i="4"/>
  <c r="BZ68" i="4"/>
  <c r="BY68" i="4"/>
  <c r="BX68" i="4"/>
  <c r="BW68" i="4"/>
  <c r="BV68" i="4"/>
  <c r="BU68" i="4"/>
  <c r="BT68" i="4"/>
  <c r="BS68" i="4"/>
  <c r="BR68" i="4"/>
  <c r="BQ68" i="4"/>
  <c r="BP68" i="4"/>
  <c r="BO68" i="4"/>
  <c r="BN68" i="4"/>
  <c r="BM68" i="4"/>
  <c r="BL68" i="4"/>
  <c r="BK68" i="4"/>
  <c r="BJ68" i="4"/>
  <c r="BI68" i="4"/>
  <c r="BH68" i="4"/>
  <c r="BG68" i="4"/>
  <c r="BF68" i="4"/>
  <c r="BE68" i="4"/>
  <c r="BD68" i="4"/>
  <c r="BC68" i="4"/>
  <c r="BB68" i="4"/>
  <c r="BA68" i="4"/>
  <c r="AZ68" i="4"/>
  <c r="AY68" i="4"/>
  <c r="AX68" i="4"/>
  <c r="AW68" i="4"/>
  <c r="AV68" i="4"/>
  <c r="AU68" i="4"/>
  <c r="AT68" i="4"/>
  <c r="AS68" i="4"/>
  <c r="AR68" i="4"/>
  <c r="AQ68" i="4"/>
  <c r="AP68" i="4"/>
  <c r="AO68" i="4"/>
  <c r="AN68" i="4"/>
  <c r="AM68" i="4"/>
  <c r="AL68" i="4"/>
  <c r="AK68" i="4"/>
  <c r="AJ68" i="4"/>
  <c r="AI68" i="4"/>
  <c r="AH68" i="4"/>
  <c r="AG68" i="4"/>
  <c r="AF68" i="4"/>
  <c r="AE68" i="4"/>
  <c r="AD68" i="4"/>
  <c r="AC68" i="4"/>
  <c r="AB68" i="4"/>
  <c r="AA68" i="4"/>
  <c r="Z68" i="4"/>
  <c r="Y68" i="4"/>
  <c r="X68" i="4"/>
  <c r="W68" i="4"/>
  <c r="V68" i="4"/>
  <c r="U68" i="4"/>
  <c r="T68" i="4"/>
  <c r="S68" i="4"/>
  <c r="R68" i="4"/>
  <c r="Q68" i="4"/>
  <c r="P68" i="4"/>
  <c r="O68" i="4"/>
  <c r="N68" i="4"/>
  <c r="M68" i="4"/>
  <c r="L68" i="4"/>
  <c r="K68" i="4"/>
  <c r="J68" i="4"/>
  <c r="I68" i="4"/>
  <c r="H68" i="4"/>
  <c r="G68" i="4"/>
  <c r="F68" i="4"/>
  <c r="E68" i="4"/>
  <c r="D68" i="4"/>
  <c r="C68" i="4"/>
  <c r="FF67" i="4"/>
  <c r="FE67" i="4"/>
  <c r="FD67" i="4"/>
  <c r="FC67" i="4"/>
  <c r="FB67" i="4"/>
  <c r="FA67" i="4"/>
  <c r="EZ67" i="4"/>
  <c r="EY67" i="4"/>
  <c r="EX67" i="4"/>
  <c r="EW67" i="4"/>
  <c r="EV67" i="4"/>
  <c r="EU67" i="4"/>
  <c r="ET67" i="4"/>
  <c r="ES67" i="4"/>
  <c r="ER67" i="4"/>
  <c r="EQ67" i="4"/>
  <c r="EP67" i="4"/>
  <c r="EO67" i="4"/>
  <c r="EN67" i="4"/>
  <c r="EM67" i="4"/>
  <c r="EL67" i="4"/>
  <c r="EK67" i="4"/>
  <c r="EJ67" i="4"/>
  <c r="EI67" i="4"/>
  <c r="EH67" i="4"/>
  <c r="EG67" i="4"/>
  <c r="EF67" i="4"/>
  <c r="EE67" i="4"/>
  <c r="ED67" i="4"/>
  <c r="EC67" i="4"/>
  <c r="EB67" i="4"/>
  <c r="EA67" i="4"/>
  <c r="DZ67" i="4"/>
  <c r="DY67" i="4"/>
  <c r="DX67" i="4"/>
  <c r="DW67" i="4"/>
  <c r="DV67" i="4"/>
  <c r="DU67" i="4"/>
  <c r="DT67" i="4"/>
  <c r="DS67" i="4"/>
  <c r="DR67" i="4"/>
  <c r="DQ67" i="4"/>
  <c r="DP67" i="4"/>
  <c r="DO67" i="4"/>
  <c r="DN67" i="4"/>
  <c r="DM67" i="4"/>
  <c r="DL67" i="4"/>
  <c r="DK67" i="4"/>
  <c r="DJ67" i="4"/>
  <c r="DI67" i="4"/>
  <c r="DH67" i="4"/>
  <c r="DG67" i="4"/>
  <c r="DF67" i="4"/>
  <c r="DE67" i="4"/>
  <c r="DD67" i="4"/>
  <c r="DC67" i="4"/>
  <c r="DB67" i="4"/>
  <c r="DA67" i="4"/>
  <c r="CZ67" i="4"/>
  <c r="CY67" i="4"/>
  <c r="CX67" i="4"/>
  <c r="CW67" i="4"/>
  <c r="CV67" i="4"/>
  <c r="CU67" i="4"/>
  <c r="CT67" i="4"/>
  <c r="CS67" i="4"/>
  <c r="CR67" i="4"/>
  <c r="CQ67" i="4"/>
  <c r="CP67" i="4"/>
  <c r="CO67" i="4"/>
  <c r="CN67" i="4"/>
  <c r="CM67" i="4"/>
  <c r="CL67" i="4"/>
  <c r="CK67" i="4"/>
  <c r="CJ67" i="4"/>
  <c r="CI67" i="4"/>
  <c r="CH67" i="4"/>
  <c r="CG67" i="4"/>
  <c r="CF67" i="4"/>
  <c r="CE67" i="4"/>
  <c r="CD67" i="4"/>
  <c r="CC67" i="4"/>
  <c r="CB67" i="4"/>
  <c r="CA67" i="4"/>
  <c r="BZ67" i="4"/>
  <c r="BY67" i="4"/>
  <c r="BX67" i="4"/>
  <c r="BW67" i="4"/>
  <c r="BV67" i="4"/>
  <c r="BU67" i="4"/>
  <c r="BT67" i="4"/>
  <c r="BS67" i="4"/>
  <c r="BR67" i="4"/>
  <c r="BQ67" i="4"/>
  <c r="BP67" i="4"/>
  <c r="BO67" i="4"/>
  <c r="BN67" i="4"/>
  <c r="BM67" i="4"/>
  <c r="BL67" i="4"/>
  <c r="BK67" i="4"/>
  <c r="BJ67" i="4"/>
  <c r="BI67" i="4"/>
  <c r="BH67" i="4"/>
  <c r="BG67" i="4"/>
  <c r="BF67" i="4"/>
  <c r="BE67" i="4"/>
  <c r="BD67" i="4"/>
  <c r="BC67" i="4"/>
  <c r="BB67" i="4"/>
  <c r="BA67" i="4"/>
  <c r="AZ67" i="4"/>
  <c r="AY67" i="4"/>
  <c r="AX67" i="4"/>
  <c r="AW67" i="4"/>
  <c r="AV67" i="4"/>
  <c r="AU67" i="4"/>
  <c r="AT67" i="4"/>
  <c r="AS67" i="4"/>
  <c r="AR67" i="4"/>
  <c r="AQ67" i="4"/>
  <c r="AP67" i="4"/>
  <c r="AO67" i="4"/>
  <c r="AN67" i="4"/>
  <c r="AM67" i="4"/>
  <c r="AL67" i="4"/>
  <c r="AK67" i="4"/>
  <c r="AJ67" i="4"/>
  <c r="AI67" i="4"/>
  <c r="AH67" i="4"/>
  <c r="AG67" i="4"/>
  <c r="AF67" i="4"/>
  <c r="AE67" i="4"/>
  <c r="AD67" i="4"/>
  <c r="AC67" i="4"/>
  <c r="AB67" i="4"/>
  <c r="AA67" i="4"/>
  <c r="Z67" i="4"/>
  <c r="Y67" i="4"/>
  <c r="X67" i="4"/>
  <c r="W67" i="4"/>
  <c r="V67" i="4"/>
  <c r="U67" i="4"/>
  <c r="T67" i="4"/>
  <c r="S67" i="4"/>
  <c r="R67" i="4"/>
  <c r="Q67" i="4"/>
  <c r="P67" i="4"/>
  <c r="O67" i="4"/>
  <c r="N67" i="4"/>
  <c r="M67" i="4"/>
  <c r="L67" i="4"/>
  <c r="K67" i="4"/>
  <c r="J67" i="4"/>
  <c r="I67" i="4"/>
  <c r="H67" i="4"/>
  <c r="G67" i="4"/>
  <c r="F67" i="4"/>
  <c r="E67" i="4"/>
  <c r="D67" i="4"/>
  <c r="C67" i="4"/>
  <c r="FF66" i="4"/>
  <c r="FE66" i="4"/>
  <c r="FD66" i="4"/>
  <c r="FC66" i="4"/>
  <c r="FB66" i="4"/>
  <c r="FA66" i="4"/>
  <c r="EZ66" i="4"/>
  <c r="EY66" i="4"/>
  <c r="EX66" i="4"/>
  <c r="EW66" i="4"/>
  <c r="EV66" i="4"/>
  <c r="EU66" i="4"/>
  <c r="ET66" i="4"/>
  <c r="ES66" i="4"/>
  <c r="ER66" i="4"/>
  <c r="EQ66" i="4"/>
  <c r="EP66" i="4"/>
  <c r="EO66" i="4"/>
  <c r="EN66" i="4"/>
  <c r="EM66" i="4"/>
  <c r="EL66" i="4"/>
  <c r="EK66" i="4"/>
  <c r="EJ66" i="4"/>
  <c r="EI66" i="4"/>
  <c r="EH66" i="4"/>
  <c r="EG66" i="4"/>
  <c r="EF66" i="4"/>
  <c r="EE66" i="4"/>
  <c r="ED66" i="4"/>
  <c r="EC66" i="4"/>
  <c r="EB66" i="4"/>
  <c r="EA66" i="4"/>
  <c r="DZ66" i="4"/>
  <c r="DY66" i="4"/>
  <c r="DX66" i="4"/>
  <c r="DW66" i="4"/>
  <c r="DV66" i="4"/>
  <c r="DU66" i="4"/>
  <c r="DT66" i="4"/>
  <c r="DS66" i="4"/>
  <c r="DR66" i="4"/>
  <c r="DQ66" i="4"/>
  <c r="DP66" i="4"/>
  <c r="DO66" i="4"/>
  <c r="DN66" i="4"/>
  <c r="DM66" i="4"/>
  <c r="DL66" i="4"/>
  <c r="DK66" i="4"/>
  <c r="DJ66" i="4"/>
  <c r="DI66" i="4"/>
  <c r="DH66" i="4"/>
  <c r="DG66" i="4"/>
  <c r="DF66" i="4"/>
  <c r="DE66" i="4"/>
  <c r="DD66" i="4"/>
  <c r="DC66" i="4"/>
  <c r="DB66" i="4"/>
  <c r="DA66" i="4"/>
  <c r="CZ66" i="4"/>
  <c r="CY66" i="4"/>
  <c r="CX66" i="4"/>
  <c r="CW66" i="4"/>
  <c r="CV66" i="4"/>
  <c r="CU66" i="4"/>
  <c r="CT66" i="4"/>
  <c r="CS66" i="4"/>
  <c r="CR66" i="4"/>
  <c r="CQ66" i="4"/>
  <c r="CP66" i="4"/>
  <c r="CO66" i="4"/>
  <c r="CN66" i="4"/>
  <c r="CM66" i="4"/>
  <c r="CL66" i="4"/>
  <c r="CK66" i="4"/>
  <c r="CJ66" i="4"/>
  <c r="CI66" i="4"/>
  <c r="CH66" i="4"/>
  <c r="CG66" i="4"/>
  <c r="CF66" i="4"/>
  <c r="CE66" i="4"/>
  <c r="CD66" i="4"/>
  <c r="CC66" i="4"/>
  <c r="CB66" i="4"/>
  <c r="CA66" i="4"/>
  <c r="BZ66" i="4"/>
  <c r="BY66" i="4"/>
  <c r="BX66" i="4"/>
  <c r="BW66" i="4"/>
  <c r="BV66" i="4"/>
  <c r="BU66" i="4"/>
  <c r="BT66" i="4"/>
  <c r="BS66" i="4"/>
  <c r="BR66" i="4"/>
  <c r="BQ66" i="4"/>
  <c r="BP66" i="4"/>
  <c r="BO66" i="4"/>
  <c r="BN66" i="4"/>
  <c r="BM66" i="4"/>
  <c r="BL66" i="4"/>
  <c r="BK66" i="4"/>
  <c r="BJ66" i="4"/>
  <c r="BI66" i="4"/>
  <c r="BH66" i="4"/>
  <c r="BG66" i="4"/>
  <c r="BF66" i="4"/>
  <c r="BE66" i="4"/>
  <c r="BD66" i="4"/>
  <c r="BC66" i="4"/>
  <c r="BB66" i="4"/>
  <c r="BA66" i="4"/>
  <c r="AZ66" i="4"/>
  <c r="AY66" i="4"/>
  <c r="AX66" i="4"/>
  <c r="AW66" i="4"/>
  <c r="AV66" i="4"/>
  <c r="AU66" i="4"/>
  <c r="AT66" i="4"/>
  <c r="AS66" i="4"/>
  <c r="AR66" i="4"/>
  <c r="AQ66" i="4"/>
  <c r="AP66" i="4"/>
  <c r="AO66" i="4"/>
  <c r="AN66" i="4"/>
  <c r="AM66" i="4"/>
  <c r="AL66" i="4"/>
  <c r="AK66" i="4"/>
  <c r="AJ66" i="4"/>
  <c r="AI66" i="4"/>
  <c r="AH66" i="4"/>
  <c r="AG66" i="4"/>
  <c r="AF66" i="4"/>
  <c r="AE66" i="4"/>
  <c r="AD66" i="4"/>
  <c r="AC66" i="4"/>
  <c r="AB66" i="4"/>
  <c r="AA66" i="4"/>
  <c r="Z66" i="4"/>
  <c r="Y66" i="4"/>
  <c r="X66" i="4"/>
  <c r="W66" i="4"/>
  <c r="V66" i="4"/>
  <c r="U66" i="4"/>
  <c r="T66" i="4"/>
  <c r="S66" i="4"/>
  <c r="R66" i="4"/>
  <c r="Q66" i="4"/>
  <c r="P66" i="4"/>
  <c r="O66" i="4"/>
  <c r="N66" i="4"/>
  <c r="M66" i="4"/>
  <c r="L66" i="4"/>
  <c r="K66" i="4"/>
  <c r="J66" i="4"/>
  <c r="I66" i="4"/>
  <c r="H66" i="4"/>
  <c r="G66" i="4"/>
  <c r="F66" i="4"/>
  <c r="E66" i="4"/>
  <c r="D66" i="4"/>
  <c r="C66" i="4"/>
  <c r="FF65" i="4"/>
  <c r="FE65" i="4"/>
  <c r="FD65" i="4"/>
  <c r="FC65" i="4"/>
  <c r="FB65" i="4"/>
  <c r="FA65" i="4"/>
  <c r="EZ65" i="4"/>
  <c r="EY65" i="4"/>
  <c r="EX65" i="4"/>
  <c r="EW65" i="4"/>
  <c r="EV65" i="4"/>
  <c r="EU65" i="4"/>
  <c r="ET65" i="4"/>
  <c r="ES65" i="4"/>
  <c r="ER65" i="4"/>
  <c r="EQ65" i="4"/>
  <c r="EP65" i="4"/>
  <c r="EO65" i="4"/>
  <c r="EN65" i="4"/>
  <c r="EM65" i="4"/>
  <c r="EL65" i="4"/>
  <c r="EK65" i="4"/>
  <c r="EJ65" i="4"/>
  <c r="EI65" i="4"/>
  <c r="EH65" i="4"/>
  <c r="EG65" i="4"/>
  <c r="EF65" i="4"/>
  <c r="EE65" i="4"/>
  <c r="ED65" i="4"/>
  <c r="EC65" i="4"/>
  <c r="EB65" i="4"/>
  <c r="EA65" i="4"/>
  <c r="DZ65" i="4"/>
  <c r="DY65" i="4"/>
  <c r="DX65" i="4"/>
  <c r="DW65" i="4"/>
  <c r="DV65" i="4"/>
  <c r="DU65" i="4"/>
  <c r="DT65" i="4"/>
  <c r="DS65" i="4"/>
  <c r="DR65" i="4"/>
  <c r="DQ65" i="4"/>
  <c r="DP65" i="4"/>
  <c r="DO65" i="4"/>
  <c r="DN65" i="4"/>
  <c r="DM65" i="4"/>
  <c r="DL65" i="4"/>
  <c r="DK65" i="4"/>
  <c r="DJ65" i="4"/>
  <c r="DI65" i="4"/>
  <c r="DH65" i="4"/>
  <c r="DG65" i="4"/>
  <c r="DF65" i="4"/>
  <c r="DE65" i="4"/>
  <c r="DD65" i="4"/>
  <c r="DC65" i="4"/>
  <c r="DB65" i="4"/>
  <c r="DA65" i="4"/>
  <c r="CZ65" i="4"/>
  <c r="CY65" i="4"/>
  <c r="CX65" i="4"/>
  <c r="CW65" i="4"/>
  <c r="CV65" i="4"/>
  <c r="CU65" i="4"/>
  <c r="CT65" i="4"/>
  <c r="CS65" i="4"/>
  <c r="CR65" i="4"/>
  <c r="CQ65" i="4"/>
  <c r="CP65" i="4"/>
  <c r="CO65" i="4"/>
  <c r="CN65" i="4"/>
  <c r="CM65" i="4"/>
  <c r="CL65" i="4"/>
  <c r="CK65" i="4"/>
  <c r="CJ65" i="4"/>
  <c r="CI65" i="4"/>
  <c r="CH65" i="4"/>
  <c r="CG65" i="4"/>
  <c r="CF65" i="4"/>
  <c r="CE65" i="4"/>
  <c r="CD65" i="4"/>
  <c r="CC65" i="4"/>
  <c r="CB65" i="4"/>
  <c r="CA65" i="4"/>
  <c r="BZ65" i="4"/>
  <c r="BY65" i="4"/>
  <c r="BX65" i="4"/>
  <c r="BW65" i="4"/>
  <c r="BV65" i="4"/>
  <c r="BU65" i="4"/>
  <c r="BT65" i="4"/>
  <c r="BS65" i="4"/>
  <c r="BR65" i="4"/>
  <c r="BQ65" i="4"/>
  <c r="BP65" i="4"/>
  <c r="BO65" i="4"/>
  <c r="BN65" i="4"/>
  <c r="BM65" i="4"/>
  <c r="BL65" i="4"/>
  <c r="BK65" i="4"/>
  <c r="BJ65" i="4"/>
  <c r="BI65" i="4"/>
  <c r="BH65" i="4"/>
  <c r="BG65" i="4"/>
  <c r="BF65" i="4"/>
  <c r="BE65" i="4"/>
  <c r="BD65" i="4"/>
  <c r="BC65" i="4"/>
  <c r="BB65" i="4"/>
  <c r="BA65" i="4"/>
  <c r="AZ65" i="4"/>
  <c r="AY65" i="4"/>
  <c r="AX65" i="4"/>
  <c r="AW65" i="4"/>
  <c r="AV65" i="4"/>
  <c r="AU65" i="4"/>
  <c r="AT65" i="4"/>
  <c r="AS65" i="4"/>
  <c r="AR65" i="4"/>
  <c r="AQ65" i="4"/>
  <c r="AP65" i="4"/>
  <c r="AO65" i="4"/>
  <c r="AN65" i="4"/>
  <c r="AM65" i="4"/>
  <c r="AL65" i="4"/>
  <c r="AK65" i="4"/>
  <c r="AJ65" i="4"/>
  <c r="AI65" i="4"/>
  <c r="AH65" i="4"/>
  <c r="AG65" i="4"/>
  <c r="AF65" i="4"/>
  <c r="AE65" i="4"/>
  <c r="AD65" i="4"/>
  <c r="AC65" i="4"/>
  <c r="AB65" i="4"/>
  <c r="AA65" i="4"/>
  <c r="Z65" i="4"/>
  <c r="Y65" i="4"/>
  <c r="X65" i="4"/>
  <c r="W65" i="4"/>
  <c r="V65" i="4"/>
  <c r="U65" i="4"/>
  <c r="T65" i="4"/>
  <c r="S65" i="4"/>
  <c r="R65" i="4"/>
  <c r="Q65" i="4"/>
  <c r="P65" i="4"/>
  <c r="O65" i="4"/>
  <c r="N65" i="4"/>
  <c r="M65" i="4"/>
  <c r="L65" i="4"/>
  <c r="K65" i="4"/>
  <c r="J65" i="4"/>
  <c r="I65" i="4"/>
  <c r="H65" i="4"/>
  <c r="G65" i="4"/>
  <c r="F65" i="4"/>
  <c r="E65" i="4"/>
  <c r="D65" i="4"/>
  <c r="C65" i="4"/>
  <c r="FF64" i="4"/>
  <c r="FE64" i="4"/>
  <c r="FD64" i="4"/>
  <c r="FC64" i="4"/>
  <c r="FB64" i="4"/>
  <c r="FA64" i="4"/>
  <c r="EZ64" i="4"/>
  <c r="EY64" i="4"/>
  <c r="EX64" i="4"/>
  <c r="EW64" i="4"/>
  <c r="EV64" i="4"/>
  <c r="EU64" i="4"/>
  <c r="ET64" i="4"/>
  <c r="ES64" i="4"/>
  <c r="ER64" i="4"/>
  <c r="EQ64" i="4"/>
  <c r="EP64" i="4"/>
  <c r="EO64" i="4"/>
  <c r="EN64" i="4"/>
  <c r="EM64" i="4"/>
  <c r="EL64" i="4"/>
  <c r="EK64" i="4"/>
  <c r="EJ64" i="4"/>
  <c r="EI64" i="4"/>
  <c r="EH64" i="4"/>
  <c r="EG64" i="4"/>
  <c r="EF64" i="4"/>
  <c r="EE64" i="4"/>
  <c r="ED64" i="4"/>
  <c r="EC64" i="4"/>
  <c r="EB64" i="4"/>
  <c r="EA64" i="4"/>
  <c r="DZ64" i="4"/>
  <c r="DY64" i="4"/>
  <c r="DX64" i="4"/>
  <c r="DW64" i="4"/>
  <c r="DV64" i="4"/>
  <c r="DU64" i="4"/>
  <c r="DT64" i="4"/>
  <c r="DS64" i="4"/>
  <c r="DR64" i="4"/>
  <c r="DQ64" i="4"/>
  <c r="DP64" i="4"/>
  <c r="DO64" i="4"/>
  <c r="DN64" i="4"/>
  <c r="DM64" i="4"/>
  <c r="DL64" i="4"/>
  <c r="DK64" i="4"/>
  <c r="DJ64" i="4"/>
  <c r="DI64" i="4"/>
  <c r="DH64" i="4"/>
  <c r="DG64" i="4"/>
  <c r="DF64" i="4"/>
  <c r="DE64" i="4"/>
  <c r="DD64" i="4"/>
  <c r="DC64" i="4"/>
  <c r="DB64" i="4"/>
  <c r="DA64" i="4"/>
  <c r="CZ64" i="4"/>
  <c r="CY64" i="4"/>
  <c r="CX64" i="4"/>
  <c r="CW64" i="4"/>
  <c r="CV64" i="4"/>
  <c r="CU64" i="4"/>
  <c r="CT64" i="4"/>
  <c r="CS64" i="4"/>
  <c r="CR64" i="4"/>
  <c r="CQ64" i="4"/>
  <c r="CP64" i="4"/>
  <c r="CO64" i="4"/>
  <c r="CN64" i="4"/>
  <c r="CM64" i="4"/>
  <c r="CL64" i="4"/>
  <c r="CK64" i="4"/>
  <c r="CJ64" i="4"/>
  <c r="CI64" i="4"/>
  <c r="CH64" i="4"/>
  <c r="CG64" i="4"/>
  <c r="CF64" i="4"/>
  <c r="CE64" i="4"/>
  <c r="CD64" i="4"/>
  <c r="CC64" i="4"/>
  <c r="CB64" i="4"/>
  <c r="CA64" i="4"/>
  <c r="BZ64" i="4"/>
  <c r="BY64" i="4"/>
  <c r="BX64" i="4"/>
  <c r="BW64" i="4"/>
  <c r="BV64" i="4"/>
  <c r="BU64" i="4"/>
  <c r="BT64" i="4"/>
  <c r="BS64" i="4"/>
  <c r="BR64" i="4"/>
  <c r="BQ64" i="4"/>
  <c r="BP64" i="4"/>
  <c r="BO64" i="4"/>
  <c r="BN64" i="4"/>
  <c r="BM64" i="4"/>
  <c r="BL64" i="4"/>
  <c r="BK64" i="4"/>
  <c r="BJ64" i="4"/>
  <c r="BI64" i="4"/>
  <c r="BH64" i="4"/>
  <c r="BG64" i="4"/>
  <c r="BF64" i="4"/>
  <c r="BE64" i="4"/>
  <c r="BD64" i="4"/>
  <c r="BC64" i="4"/>
  <c r="BB64" i="4"/>
  <c r="BA64" i="4"/>
  <c r="AZ64" i="4"/>
  <c r="AY64" i="4"/>
  <c r="AX64" i="4"/>
  <c r="AW64" i="4"/>
  <c r="AV64" i="4"/>
  <c r="AU64" i="4"/>
  <c r="AT64" i="4"/>
  <c r="AS64" i="4"/>
  <c r="AR64" i="4"/>
  <c r="AQ64" i="4"/>
  <c r="AP64" i="4"/>
  <c r="AO64" i="4"/>
  <c r="AN64" i="4"/>
  <c r="AM64" i="4"/>
  <c r="AL64" i="4"/>
  <c r="AK64" i="4"/>
  <c r="AJ64" i="4"/>
  <c r="AI64" i="4"/>
  <c r="AH64" i="4"/>
  <c r="AG64" i="4"/>
  <c r="AF64" i="4"/>
  <c r="AE64" i="4"/>
  <c r="AD64" i="4"/>
  <c r="AC64" i="4"/>
  <c r="AB64" i="4"/>
  <c r="AA64" i="4"/>
  <c r="Z64" i="4"/>
  <c r="Y64" i="4"/>
  <c r="X64" i="4"/>
  <c r="W64" i="4"/>
  <c r="V64" i="4"/>
  <c r="U64" i="4"/>
  <c r="T64" i="4"/>
  <c r="S64" i="4"/>
  <c r="R64" i="4"/>
  <c r="Q64" i="4"/>
  <c r="P64" i="4"/>
  <c r="O64" i="4"/>
  <c r="N64" i="4"/>
  <c r="M64" i="4"/>
  <c r="L64" i="4"/>
  <c r="K64" i="4"/>
  <c r="J64" i="4"/>
  <c r="I64" i="4"/>
  <c r="H64" i="4"/>
  <c r="G64" i="4"/>
  <c r="F64" i="4"/>
  <c r="E64" i="4"/>
  <c r="D64" i="4"/>
  <c r="C64" i="4"/>
  <c r="FF63" i="4"/>
  <c r="FE63" i="4"/>
  <c r="FD63" i="4"/>
  <c r="FC63" i="4"/>
  <c r="FB63" i="4"/>
  <c r="FA63" i="4"/>
  <c r="EZ63" i="4"/>
  <c r="EY63" i="4"/>
  <c r="EX63" i="4"/>
  <c r="EW63" i="4"/>
  <c r="EV63" i="4"/>
  <c r="EU63" i="4"/>
  <c r="ET63" i="4"/>
  <c r="ES63" i="4"/>
  <c r="ER63" i="4"/>
  <c r="EQ63" i="4"/>
  <c r="EP63" i="4"/>
  <c r="EO63" i="4"/>
  <c r="EN63" i="4"/>
  <c r="EM63" i="4"/>
  <c r="EL63" i="4"/>
  <c r="EK63" i="4"/>
  <c r="EJ63" i="4"/>
  <c r="EI63" i="4"/>
  <c r="EH63" i="4"/>
  <c r="EG63" i="4"/>
  <c r="EF63" i="4"/>
  <c r="EE63" i="4"/>
  <c r="ED63" i="4"/>
  <c r="EC63" i="4"/>
  <c r="EB63" i="4"/>
  <c r="EA63" i="4"/>
  <c r="DZ63" i="4"/>
  <c r="DY63" i="4"/>
  <c r="DX63" i="4"/>
  <c r="DW63" i="4"/>
  <c r="DV63" i="4"/>
  <c r="DU63" i="4"/>
  <c r="DT63" i="4"/>
  <c r="DS63" i="4"/>
  <c r="DR63" i="4"/>
  <c r="DQ63" i="4"/>
  <c r="DP63" i="4"/>
  <c r="DO63" i="4"/>
  <c r="DN63" i="4"/>
  <c r="DM63" i="4"/>
  <c r="DL63" i="4"/>
  <c r="DK63" i="4"/>
  <c r="DJ63" i="4"/>
  <c r="DI63" i="4"/>
  <c r="DH63" i="4"/>
  <c r="DG63" i="4"/>
  <c r="DF63" i="4"/>
  <c r="DE63" i="4"/>
  <c r="DD63" i="4"/>
  <c r="DC63" i="4"/>
  <c r="DB63" i="4"/>
  <c r="DA63" i="4"/>
  <c r="CZ63" i="4"/>
  <c r="CY63" i="4"/>
  <c r="CX63" i="4"/>
  <c r="CW63" i="4"/>
  <c r="CV63" i="4"/>
  <c r="CU63" i="4"/>
  <c r="CT63" i="4"/>
  <c r="CS63" i="4"/>
  <c r="CR63" i="4"/>
  <c r="CQ63" i="4"/>
  <c r="CP63" i="4"/>
  <c r="CO63" i="4"/>
  <c r="CN63" i="4"/>
  <c r="CM63" i="4"/>
  <c r="CL63" i="4"/>
  <c r="CK63" i="4"/>
  <c r="CJ63" i="4"/>
  <c r="CI63" i="4"/>
  <c r="CH63" i="4"/>
  <c r="CG63" i="4"/>
  <c r="CF63" i="4"/>
  <c r="CE63" i="4"/>
  <c r="CD63" i="4"/>
  <c r="CC63" i="4"/>
  <c r="CB63" i="4"/>
  <c r="CA63" i="4"/>
  <c r="BZ63" i="4"/>
  <c r="BY63" i="4"/>
  <c r="BX63" i="4"/>
  <c r="BW63" i="4"/>
  <c r="BV63" i="4"/>
  <c r="BU63" i="4"/>
  <c r="BT63" i="4"/>
  <c r="BS63" i="4"/>
  <c r="BR63" i="4"/>
  <c r="BQ63" i="4"/>
  <c r="BP63" i="4"/>
  <c r="BO63" i="4"/>
  <c r="BN63" i="4"/>
  <c r="BM63" i="4"/>
  <c r="BL63" i="4"/>
  <c r="BK63" i="4"/>
  <c r="BJ63" i="4"/>
  <c r="BI63" i="4"/>
  <c r="BH63" i="4"/>
  <c r="BG63" i="4"/>
  <c r="BF63" i="4"/>
  <c r="BE63" i="4"/>
  <c r="BD63" i="4"/>
  <c r="BC63" i="4"/>
  <c r="BB63" i="4"/>
  <c r="BA63" i="4"/>
  <c r="AZ63" i="4"/>
  <c r="AY63" i="4"/>
  <c r="AX63" i="4"/>
  <c r="AW63" i="4"/>
  <c r="AV63" i="4"/>
  <c r="AU63" i="4"/>
  <c r="AT63" i="4"/>
  <c r="AS63" i="4"/>
  <c r="AR63" i="4"/>
  <c r="AQ63" i="4"/>
  <c r="AP63" i="4"/>
  <c r="AO63" i="4"/>
  <c r="AN63" i="4"/>
  <c r="AM63" i="4"/>
  <c r="AL63" i="4"/>
  <c r="AK63" i="4"/>
  <c r="AJ63" i="4"/>
  <c r="AI63" i="4"/>
  <c r="AH63" i="4"/>
  <c r="AG63" i="4"/>
  <c r="AF63" i="4"/>
  <c r="AE63" i="4"/>
  <c r="AD63" i="4"/>
  <c r="AC63" i="4"/>
  <c r="AB63" i="4"/>
  <c r="AA63" i="4"/>
  <c r="Z63" i="4"/>
  <c r="Y63" i="4"/>
  <c r="X63" i="4"/>
  <c r="W63" i="4"/>
  <c r="V63" i="4"/>
  <c r="U63" i="4"/>
  <c r="T63" i="4"/>
  <c r="S63" i="4"/>
  <c r="R63" i="4"/>
  <c r="Q63" i="4"/>
  <c r="P63" i="4"/>
  <c r="O63" i="4"/>
  <c r="N63" i="4"/>
  <c r="M63" i="4"/>
  <c r="L63" i="4"/>
  <c r="K63" i="4"/>
  <c r="J63" i="4"/>
  <c r="I63" i="4"/>
  <c r="H63" i="4"/>
  <c r="G63" i="4"/>
  <c r="F63" i="4"/>
  <c r="E63" i="4"/>
  <c r="D63" i="4"/>
  <c r="C63" i="4"/>
  <c r="FF62" i="4"/>
  <c r="FE62" i="4"/>
  <c r="FD62" i="4"/>
  <c r="FC62" i="4"/>
  <c r="FB62" i="4"/>
  <c r="FA62" i="4"/>
  <c r="EZ62" i="4"/>
  <c r="EY62" i="4"/>
  <c r="EX62" i="4"/>
  <c r="EW62" i="4"/>
  <c r="EV62" i="4"/>
  <c r="EU62" i="4"/>
  <c r="ET62" i="4"/>
  <c r="ES62" i="4"/>
  <c r="ER62" i="4"/>
  <c r="EQ62" i="4"/>
  <c r="EP62" i="4"/>
  <c r="EO62" i="4"/>
  <c r="EN62" i="4"/>
  <c r="EM62" i="4"/>
  <c r="EL62" i="4"/>
  <c r="EK62" i="4"/>
  <c r="EJ62" i="4"/>
  <c r="EI62" i="4"/>
  <c r="EH62" i="4"/>
  <c r="EG62" i="4"/>
  <c r="EF62" i="4"/>
  <c r="EE62" i="4"/>
  <c r="ED62" i="4"/>
  <c r="EC62" i="4"/>
  <c r="EB62" i="4"/>
  <c r="EA62" i="4"/>
  <c r="DZ62" i="4"/>
  <c r="DY62" i="4"/>
  <c r="DX62" i="4"/>
  <c r="DW62" i="4"/>
  <c r="DV62" i="4"/>
  <c r="DU62" i="4"/>
  <c r="DT62" i="4"/>
  <c r="DS62" i="4"/>
  <c r="DR62" i="4"/>
  <c r="DQ62" i="4"/>
  <c r="DP62" i="4"/>
  <c r="DO62" i="4"/>
  <c r="DN62" i="4"/>
  <c r="DM62" i="4"/>
  <c r="DL62" i="4"/>
  <c r="DK62" i="4"/>
  <c r="DJ62" i="4"/>
  <c r="DI62" i="4"/>
  <c r="DH62" i="4"/>
  <c r="DG62" i="4"/>
  <c r="DF62" i="4"/>
  <c r="DE62" i="4"/>
  <c r="DD62" i="4"/>
  <c r="DC62" i="4"/>
  <c r="DB62" i="4"/>
  <c r="DA62" i="4"/>
  <c r="CZ62" i="4"/>
  <c r="CY62" i="4"/>
  <c r="CX62" i="4"/>
  <c r="CW62" i="4"/>
  <c r="CV62" i="4"/>
  <c r="CU62" i="4"/>
  <c r="CT62" i="4"/>
  <c r="CS62" i="4"/>
  <c r="CR62" i="4"/>
  <c r="CQ62" i="4"/>
  <c r="CP62" i="4"/>
  <c r="CO62" i="4"/>
  <c r="CN62" i="4"/>
  <c r="CM62" i="4"/>
  <c r="CL62" i="4"/>
  <c r="CK62" i="4"/>
  <c r="CJ62" i="4"/>
  <c r="CI62" i="4"/>
  <c r="CH62" i="4"/>
  <c r="CG62" i="4"/>
  <c r="CF62" i="4"/>
  <c r="CE62" i="4"/>
  <c r="CD62" i="4"/>
  <c r="CC62" i="4"/>
  <c r="CB62" i="4"/>
  <c r="CA62" i="4"/>
  <c r="BZ62" i="4"/>
  <c r="BY62" i="4"/>
  <c r="BX62" i="4"/>
  <c r="BW62" i="4"/>
  <c r="BV62" i="4"/>
  <c r="BU62" i="4"/>
  <c r="BT62" i="4"/>
  <c r="BS62" i="4"/>
  <c r="BR62" i="4"/>
  <c r="BQ62" i="4"/>
  <c r="BP62" i="4"/>
  <c r="BO62" i="4"/>
  <c r="BN62" i="4"/>
  <c r="BM62" i="4"/>
  <c r="BL62" i="4"/>
  <c r="BK62" i="4"/>
  <c r="BJ62" i="4"/>
  <c r="BI62" i="4"/>
  <c r="BH62" i="4"/>
  <c r="BG62" i="4"/>
  <c r="BF62" i="4"/>
  <c r="BE62" i="4"/>
  <c r="BD62" i="4"/>
  <c r="BC62" i="4"/>
  <c r="BB62" i="4"/>
  <c r="BA62" i="4"/>
  <c r="AZ62" i="4"/>
  <c r="AY62" i="4"/>
  <c r="AX62" i="4"/>
  <c r="AW62" i="4"/>
  <c r="AV62" i="4"/>
  <c r="AU62" i="4"/>
  <c r="AT62" i="4"/>
  <c r="AS62" i="4"/>
  <c r="AR62" i="4"/>
  <c r="AQ62" i="4"/>
  <c r="AP62" i="4"/>
  <c r="AO62" i="4"/>
  <c r="AN62" i="4"/>
  <c r="AM62" i="4"/>
  <c r="AL62" i="4"/>
  <c r="AK62" i="4"/>
  <c r="AJ62" i="4"/>
  <c r="AI62" i="4"/>
  <c r="AH62" i="4"/>
  <c r="AG62" i="4"/>
  <c r="AF62" i="4"/>
  <c r="AE62" i="4"/>
  <c r="AD62" i="4"/>
  <c r="AC62" i="4"/>
  <c r="AB62" i="4"/>
  <c r="AA62" i="4"/>
  <c r="Z62" i="4"/>
  <c r="Y62" i="4"/>
  <c r="X62" i="4"/>
  <c r="W62" i="4"/>
  <c r="V62" i="4"/>
  <c r="U62" i="4"/>
  <c r="T62" i="4"/>
  <c r="S62" i="4"/>
  <c r="R62" i="4"/>
  <c r="Q62" i="4"/>
  <c r="P62" i="4"/>
  <c r="O62" i="4"/>
  <c r="N62" i="4"/>
  <c r="M62" i="4"/>
  <c r="L62" i="4"/>
  <c r="K62" i="4"/>
  <c r="J62" i="4"/>
  <c r="I62" i="4"/>
  <c r="H62" i="4"/>
  <c r="G62" i="4"/>
  <c r="F62" i="4"/>
  <c r="E62" i="4"/>
  <c r="D62" i="4"/>
  <c r="C62" i="4"/>
  <c r="FF61" i="4"/>
  <c r="FE61" i="4"/>
  <c r="FD61" i="4"/>
  <c r="FC61" i="4"/>
  <c r="FB61" i="4"/>
  <c r="FA61" i="4"/>
  <c r="EZ61" i="4"/>
  <c r="EY61" i="4"/>
  <c r="EX61" i="4"/>
  <c r="EW61" i="4"/>
  <c r="EV61" i="4"/>
  <c r="EU61" i="4"/>
  <c r="ET61" i="4"/>
  <c r="ES61" i="4"/>
  <c r="ER61" i="4"/>
  <c r="EQ61" i="4"/>
  <c r="EP61" i="4"/>
  <c r="EO61" i="4"/>
  <c r="EN61" i="4"/>
  <c r="EM61" i="4"/>
  <c r="EL61" i="4"/>
  <c r="EK61" i="4"/>
  <c r="EJ61" i="4"/>
  <c r="EI61" i="4"/>
  <c r="EH61" i="4"/>
  <c r="EG61" i="4"/>
  <c r="EF61" i="4"/>
  <c r="EE61" i="4"/>
  <c r="ED61" i="4"/>
  <c r="EC61" i="4"/>
  <c r="EB61" i="4"/>
  <c r="EA61" i="4"/>
  <c r="DZ61" i="4"/>
  <c r="DY61" i="4"/>
  <c r="DX61" i="4"/>
  <c r="DW61" i="4"/>
  <c r="DV61" i="4"/>
  <c r="DU61" i="4"/>
  <c r="DT61" i="4"/>
  <c r="DS61" i="4"/>
  <c r="DR61" i="4"/>
  <c r="DQ61" i="4"/>
  <c r="DP61" i="4"/>
  <c r="DO61" i="4"/>
  <c r="DN61" i="4"/>
  <c r="DM61" i="4"/>
  <c r="DL61" i="4"/>
  <c r="DK61" i="4"/>
  <c r="DJ61" i="4"/>
  <c r="DI61" i="4"/>
  <c r="DH61" i="4"/>
  <c r="DG61" i="4"/>
  <c r="DF61" i="4"/>
  <c r="DE61" i="4"/>
  <c r="DD61" i="4"/>
  <c r="DC61" i="4"/>
  <c r="DB61" i="4"/>
  <c r="DA61" i="4"/>
  <c r="CZ61" i="4"/>
  <c r="CY61" i="4"/>
  <c r="CX61" i="4"/>
  <c r="CW61" i="4"/>
  <c r="CV61" i="4"/>
  <c r="CU61" i="4"/>
  <c r="CT61" i="4"/>
  <c r="CS61" i="4"/>
  <c r="CR61" i="4"/>
  <c r="CQ61" i="4"/>
  <c r="CP61" i="4"/>
  <c r="CO61" i="4"/>
  <c r="CN61" i="4"/>
  <c r="CM61" i="4"/>
  <c r="CL61" i="4"/>
  <c r="CK61" i="4"/>
  <c r="CJ61" i="4"/>
  <c r="CI61" i="4"/>
  <c r="CH61" i="4"/>
  <c r="CG61" i="4"/>
  <c r="CF61" i="4"/>
  <c r="CE61" i="4"/>
  <c r="CD61" i="4"/>
  <c r="CC61" i="4"/>
  <c r="CB61" i="4"/>
  <c r="CA61" i="4"/>
  <c r="BZ61" i="4"/>
  <c r="BY61" i="4"/>
  <c r="BX61" i="4"/>
  <c r="BW61" i="4"/>
  <c r="BV61" i="4"/>
  <c r="BU61" i="4"/>
  <c r="BT61" i="4"/>
  <c r="BS61" i="4"/>
  <c r="BR61" i="4"/>
  <c r="BQ61" i="4"/>
  <c r="BP61" i="4"/>
  <c r="BO61" i="4"/>
  <c r="BN61" i="4"/>
  <c r="BM61" i="4"/>
  <c r="BL61" i="4"/>
  <c r="BK61" i="4"/>
  <c r="BJ61" i="4"/>
  <c r="BI61" i="4"/>
  <c r="BH61" i="4"/>
  <c r="BG61" i="4"/>
  <c r="BF61" i="4"/>
  <c r="BE61" i="4"/>
  <c r="BD61" i="4"/>
  <c r="BC61" i="4"/>
  <c r="BB61" i="4"/>
  <c r="BA61" i="4"/>
  <c r="AZ61" i="4"/>
  <c r="AY61" i="4"/>
  <c r="AX61" i="4"/>
  <c r="AW61" i="4"/>
  <c r="AV61" i="4"/>
  <c r="AU61" i="4"/>
  <c r="AT61" i="4"/>
  <c r="AS61" i="4"/>
  <c r="AR61" i="4"/>
  <c r="AQ61" i="4"/>
  <c r="AP61" i="4"/>
  <c r="AO61" i="4"/>
  <c r="AN61" i="4"/>
  <c r="AM61" i="4"/>
  <c r="AL61" i="4"/>
  <c r="AK61" i="4"/>
  <c r="AJ61" i="4"/>
  <c r="AI61" i="4"/>
  <c r="AH61" i="4"/>
  <c r="AG61" i="4"/>
  <c r="AF61" i="4"/>
  <c r="AE61" i="4"/>
  <c r="AD61" i="4"/>
  <c r="AC61" i="4"/>
  <c r="AB61" i="4"/>
  <c r="AA61" i="4"/>
  <c r="Z61" i="4"/>
  <c r="Y61" i="4"/>
  <c r="X61" i="4"/>
  <c r="W61" i="4"/>
  <c r="V61" i="4"/>
  <c r="U61" i="4"/>
  <c r="T61" i="4"/>
  <c r="S61" i="4"/>
  <c r="R61" i="4"/>
  <c r="Q61" i="4"/>
  <c r="P61" i="4"/>
  <c r="O61" i="4"/>
  <c r="N61" i="4"/>
  <c r="M61" i="4"/>
  <c r="L61" i="4"/>
  <c r="K61" i="4"/>
  <c r="J61" i="4"/>
  <c r="I61" i="4"/>
  <c r="H61" i="4"/>
  <c r="G61" i="4"/>
  <c r="F61" i="4"/>
  <c r="E61" i="4"/>
  <c r="D61" i="4"/>
  <c r="C61" i="4"/>
  <c r="FF60" i="4"/>
  <c r="FE60" i="4"/>
  <c r="FD60" i="4"/>
  <c r="FC60" i="4"/>
  <c r="FB60" i="4"/>
  <c r="FA60" i="4"/>
  <c r="EZ60" i="4"/>
  <c r="EY60" i="4"/>
  <c r="EX60" i="4"/>
  <c r="EW60" i="4"/>
  <c r="EV60" i="4"/>
  <c r="EU60" i="4"/>
  <c r="ET60" i="4"/>
  <c r="ES60" i="4"/>
  <c r="ER60" i="4"/>
  <c r="EQ60" i="4"/>
  <c r="EP60" i="4"/>
  <c r="EO60" i="4"/>
  <c r="EN60" i="4"/>
  <c r="EM60" i="4"/>
  <c r="EL60" i="4"/>
  <c r="EK60" i="4"/>
  <c r="EJ60" i="4"/>
  <c r="EI60" i="4"/>
  <c r="EH60" i="4"/>
  <c r="EG60" i="4"/>
  <c r="EF60" i="4"/>
  <c r="EE60" i="4"/>
  <c r="ED60" i="4"/>
  <c r="EC60" i="4"/>
  <c r="EB60" i="4"/>
  <c r="EA60" i="4"/>
  <c r="DZ60" i="4"/>
  <c r="DY60" i="4"/>
  <c r="DX60" i="4"/>
  <c r="DW60" i="4"/>
  <c r="DV60" i="4"/>
  <c r="DU60" i="4"/>
  <c r="DT60" i="4"/>
  <c r="DS60" i="4"/>
  <c r="DR60" i="4"/>
  <c r="DQ60" i="4"/>
  <c r="DP60" i="4"/>
  <c r="DO60" i="4"/>
  <c r="DN60" i="4"/>
  <c r="DM60" i="4"/>
  <c r="DL60" i="4"/>
  <c r="DK60" i="4"/>
  <c r="DJ60" i="4"/>
  <c r="DI60" i="4"/>
  <c r="DH60" i="4"/>
  <c r="DG60" i="4"/>
  <c r="DF60" i="4"/>
  <c r="DE60" i="4"/>
  <c r="DD60" i="4"/>
  <c r="DC60" i="4"/>
  <c r="DB60" i="4"/>
  <c r="DA60" i="4"/>
  <c r="CZ60" i="4"/>
  <c r="CY60" i="4"/>
  <c r="CX60" i="4"/>
  <c r="CW60" i="4"/>
  <c r="CV60" i="4"/>
  <c r="CU60" i="4"/>
  <c r="CT60" i="4"/>
  <c r="CS60" i="4"/>
  <c r="CR60" i="4"/>
  <c r="CQ60" i="4"/>
  <c r="CP60" i="4"/>
  <c r="CO60" i="4"/>
  <c r="CN60" i="4"/>
  <c r="CM60" i="4"/>
  <c r="CL60" i="4"/>
  <c r="CK60" i="4"/>
  <c r="CJ60" i="4"/>
  <c r="CI60" i="4"/>
  <c r="CH60" i="4"/>
  <c r="CG60" i="4"/>
  <c r="CF60" i="4"/>
  <c r="CE60" i="4"/>
  <c r="CD60" i="4"/>
  <c r="CC60" i="4"/>
  <c r="CB60" i="4"/>
  <c r="CA60" i="4"/>
  <c r="BZ60" i="4"/>
  <c r="BY60" i="4"/>
  <c r="BX60" i="4"/>
  <c r="BW60" i="4"/>
  <c r="BV60" i="4"/>
  <c r="BU60" i="4"/>
  <c r="BT60" i="4"/>
  <c r="BS60" i="4"/>
  <c r="BR60" i="4"/>
  <c r="BQ60" i="4"/>
  <c r="BP60" i="4"/>
  <c r="BO60" i="4"/>
  <c r="BN60" i="4"/>
  <c r="BM60" i="4"/>
  <c r="BL60" i="4"/>
  <c r="BK60" i="4"/>
  <c r="BJ60" i="4"/>
  <c r="BI60" i="4"/>
  <c r="BH60" i="4"/>
  <c r="BG60" i="4"/>
  <c r="BF60" i="4"/>
  <c r="BE60" i="4"/>
  <c r="BD60" i="4"/>
  <c r="BC60" i="4"/>
  <c r="BB60" i="4"/>
  <c r="BA60" i="4"/>
  <c r="AZ60" i="4"/>
  <c r="AY60" i="4"/>
  <c r="AX60" i="4"/>
  <c r="AW60" i="4"/>
  <c r="AV60" i="4"/>
  <c r="AU60" i="4"/>
  <c r="AT60" i="4"/>
  <c r="AS60" i="4"/>
  <c r="AR60" i="4"/>
  <c r="AQ60" i="4"/>
  <c r="AP60" i="4"/>
  <c r="AO60" i="4"/>
  <c r="AN60" i="4"/>
  <c r="AM60" i="4"/>
  <c r="AL60" i="4"/>
  <c r="AK60" i="4"/>
  <c r="AJ60" i="4"/>
  <c r="AI60" i="4"/>
  <c r="AH60" i="4"/>
  <c r="AG60" i="4"/>
  <c r="AF60" i="4"/>
  <c r="AE60" i="4"/>
  <c r="AD60" i="4"/>
  <c r="AC60" i="4"/>
  <c r="AB60" i="4"/>
  <c r="AA60" i="4"/>
  <c r="Z60" i="4"/>
  <c r="Y60" i="4"/>
  <c r="X60" i="4"/>
  <c r="W60" i="4"/>
  <c r="V60" i="4"/>
  <c r="U60" i="4"/>
  <c r="T60" i="4"/>
  <c r="S60" i="4"/>
  <c r="R60" i="4"/>
  <c r="Q60" i="4"/>
  <c r="P60" i="4"/>
  <c r="O60" i="4"/>
  <c r="N60" i="4"/>
  <c r="M60" i="4"/>
  <c r="L60" i="4"/>
  <c r="K60" i="4"/>
  <c r="J60" i="4"/>
  <c r="I60" i="4"/>
  <c r="H60" i="4"/>
  <c r="G60" i="4"/>
  <c r="F60" i="4"/>
  <c r="E60" i="4"/>
  <c r="D60" i="4"/>
  <c r="C60" i="4"/>
  <c r="FF59" i="4"/>
  <c r="FE59" i="4"/>
  <c r="FD59" i="4"/>
  <c r="FC59" i="4"/>
  <c r="FB59" i="4"/>
  <c r="FA59" i="4"/>
  <c r="EZ59" i="4"/>
  <c r="EY59" i="4"/>
  <c r="EX59" i="4"/>
  <c r="EW59" i="4"/>
  <c r="EV59" i="4"/>
  <c r="EU59" i="4"/>
  <c r="ET59" i="4"/>
  <c r="ES59" i="4"/>
  <c r="ER59" i="4"/>
  <c r="EQ59" i="4"/>
  <c r="EP59" i="4"/>
  <c r="EO59" i="4"/>
  <c r="EN59" i="4"/>
  <c r="EM59" i="4"/>
  <c r="EL59" i="4"/>
  <c r="EK59" i="4"/>
  <c r="EJ59" i="4"/>
  <c r="EI59" i="4"/>
  <c r="EH59" i="4"/>
  <c r="EG59" i="4"/>
  <c r="EF59" i="4"/>
  <c r="EE59" i="4"/>
  <c r="ED59" i="4"/>
  <c r="EC59" i="4"/>
  <c r="EB59" i="4"/>
  <c r="EA59" i="4"/>
  <c r="DZ59" i="4"/>
  <c r="DY59" i="4"/>
  <c r="DX59" i="4"/>
  <c r="DW59" i="4"/>
  <c r="DV59" i="4"/>
  <c r="DU59" i="4"/>
  <c r="DT59" i="4"/>
  <c r="DS59" i="4"/>
  <c r="DR59" i="4"/>
  <c r="DQ59" i="4"/>
  <c r="DP59" i="4"/>
  <c r="DO59" i="4"/>
  <c r="DN59" i="4"/>
  <c r="DM59" i="4"/>
  <c r="DL59" i="4"/>
  <c r="DK59" i="4"/>
  <c r="DJ59" i="4"/>
  <c r="DI59" i="4"/>
  <c r="DH59" i="4"/>
  <c r="DG59" i="4"/>
  <c r="DF59" i="4"/>
  <c r="DE59" i="4"/>
  <c r="DD59" i="4"/>
  <c r="DC59" i="4"/>
  <c r="DB59" i="4"/>
  <c r="DA59" i="4"/>
  <c r="CZ59" i="4"/>
  <c r="CY59" i="4"/>
  <c r="CX59" i="4"/>
  <c r="CW59" i="4"/>
  <c r="CV59" i="4"/>
  <c r="CU59" i="4"/>
  <c r="CT59" i="4"/>
  <c r="CS59" i="4"/>
  <c r="CR59" i="4"/>
  <c r="CQ59" i="4"/>
  <c r="CP59" i="4"/>
  <c r="CO59" i="4"/>
  <c r="CN59" i="4"/>
  <c r="CM59" i="4"/>
  <c r="CL59" i="4"/>
  <c r="CK59" i="4"/>
  <c r="CJ59" i="4"/>
  <c r="CI59" i="4"/>
  <c r="CH59" i="4"/>
  <c r="CG59" i="4"/>
  <c r="CF59" i="4"/>
  <c r="CE59" i="4"/>
  <c r="CD59" i="4"/>
  <c r="CC59" i="4"/>
  <c r="CB59" i="4"/>
  <c r="CA59" i="4"/>
  <c r="BZ59" i="4"/>
  <c r="BY59" i="4"/>
  <c r="BX59" i="4"/>
  <c r="BW59" i="4"/>
  <c r="BV59" i="4"/>
  <c r="BU59" i="4"/>
  <c r="BT59" i="4"/>
  <c r="BS59" i="4"/>
  <c r="BR59" i="4"/>
  <c r="BQ59" i="4"/>
  <c r="BP59" i="4"/>
  <c r="BO59" i="4"/>
  <c r="BN59" i="4"/>
  <c r="BM59" i="4"/>
  <c r="BL59" i="4"/>
  <c r="BK59" i="4"/>
  <c r="BJ59" i="4"/>
  <c r="BI59" i="4"/>
  <c r="BH59" i="4"/>
  <c r="BG59" i="4"/>
  <c r="BF59" i="4"/>
  <c r="BE59" i="4"/>
  <c r="BD59" i="4"/>
  <c r="BC59" i="4"/>
  <c r="BB59" i="4"/>
  <c r="BA59" i="4"/>
  <c r="AZ59" i="4"/>
  <c r="AY59" i="4"/>
  <c r="AX59" i="4"/>
  <c r="AW59" i="4"/>
  <c r="AV59" i="4"/>
  <c r="AU59" i="4"/>
  <c r="AT59" i="4"/>
  <c r="AS59" i="4"/>
  <c r="AR59" i="4"/>
  <c r="AQ59" i="4"/>
  <c r="AP59" i="4"/>
  <c r="AO59" i="4"/>
  <c r="AN59" i="4"/>
  <c r="AM59" i="4"/>
  <c r="AL59" i="4"/>
  <c r="AK59" i="4"/>
  <c r="AJ59" i="4"/>
  <c r="AI59" i="4"/>
  <c r="AH59" i="4"/>
  <c r="AG59" i="4"/>
  <c r="AF59" i="4"/>
  <c r="AE59" i="4"/>
  <c r="AD59" i="4"/>
  <c r="AC59" i="4"/>
  <c r="AB59" i="4"/>
  <c r="AA59" i="4"/>
  <c r="Z59" i="4"/>
  <c r="Y59" i="4"/>
  <c r="X59" i="4"/>
  <c r="W59" i="4"/>
  <c r="V59" i="4"/>
  <c r="U59" i="4"/>
  <c r="T59" i="4"/>
  <c r="S59" i="4"/>
  <c r="R59" i="4"/>
  <c r="Q59" i="4"/>
  <c r="P59" i="4"/>
  <c r="O59" i="4"/>
  <c r="N59" i="4"/>
  <c r="M59" i="4"/>
  <c r="L59" i="4"/>
  <c r="K59" i="4"/>
  <c r="J59" i="4"/>
  <c r="I59" i="4"/>
  <c r="H59" i="4"/>
  <c r="G59" i="4"/>
  <c r="F59" i="4"/>
  <c r="E59" i="4"/>
  <c r="D59" i="4"/>
  <c r="C59" i="4"/>
  <c r="FF58" i="4"/>
  <c r="FE58" i="4"/>
  <c r="FD58" i="4"/>
  <c r="FC58" i="4"/>
  <c r="FB58" i="4"/>
  <c r="FA58" i="4"/>
  <c r="EZ58" i="4"/>
  <c r="EY58" i="4"/>
  <c r="EX58" i="4"/>
  <c r="EW58" i="4"/>
  <c r="EV58" i="4"/>
  <c r="EU58" i="4"/>
  <c r="ET58" i="4"/>
  <c r="ES58" i="4"/>
  <c r="ER58" i="4"/>
  <c r="EQ58" i="4"/>
  <c r="EP58" i="4"/>
  <c r="EO58" i="4"/>
  <c r="EN58" i="4"/>
  <c r="EM58" i="4"/>
  <c r="EL58" i="4"/>
  <c r="EK58" i="4"/>
  <c r="EJ58" i="4"/>
  <c r="EI58" i="4"/>
  <c r="EH58" i="4"/>
  <c r="EG58" i="4"/>
  <c r="EF58" i="4"/>
  <c r="EE58" i="4"/>
  <c r="ED58" i="4"/>
  <c r="EC58" i="4"/>
  <c r="EB58" i="4"/>
  <c r="EA58" i="4"/>
  <c r="DZ58" i="4"/>
  <c r="DY58" i="4"/>
  <c r="DX58" i="4"/>
  <c r="DW58" i="4"/>
  <c r="DV58" i="4"/>
  <c r="DU58" i="4"/>
  <c r="DT58" i="4"/>
  <c r="DS58" i="4"/>
  <c r="DR58" i="4"/>
  <c r="DQ58" i="4"/>
  <c r="DP58" i="4"/>
  <c r="DO58" i="4"/>
  <c r="DN58" i="4"/>
  <c r="DM58" i="4"/>
  <c r="DL58" i="4"/>
  <c r="DK58" i="4"/>
  <c r="DJ58" i="4"/>
  <c r="DI58" i="4"/>
  <c r="DH58" i="4"/>
  <c r="DG58" i="4"/>
  <c r="DF58" i="4"/>
  <c r="DE58" i="4"/>
  <c r="DD58" i="4"/>
  <c r="DC58" i="4"/>
  <c r="DB58" i="4"/>
  <c r="DA58" i="4"/>
  <c r="CZ58" i="4"/>
  <c r="CY58" i="4"/>
  <c r="CX58" i="4"/>
  <c r="CW58" i="4"/>
  <c r="CV58" i="4"/>
  <c r="CU58" i="4"/>
  <c r="CT58" i="4"/>
  <c r="CS58" i="4"/>
  <c r="CR58" i="4"/>
  <c r="CQ58" i="4"/>
  <c r="CP58" i="4"/>
  <c r="CO58" i="4"/>
  <c r="CN58" i="4"/>
  <c r="CM58" i="4"/>
  <c r="CL58" i="4"/>
  <c r="CK58" i="4"/>
  <c r="CJ58" i="4"/>
  <c r="CI58" i="4"/>
  <c r="CH58" i="4"/>
  <c r="CG58" i="4"/>
  <c r="CF58" i="4"/>
  <c r="CE58" i="4"/>
  <c r="CD58" i="4"/>
  <c r="CC58" i="4"/>
  <c r="CB58" i="4"/>
  <c r="CA58" i="4"/>
  <c r="BZ58" i="4"/>
  <c r="BY58" i="4"/>
  <c r="BX58" i="4"/>
  <c r="BW58" i="4"/>
  <c r="BV58" i="4"/>
  <c r="BU58" i="4"/>
  <c r="BT58" i="4"/>
  <c r="BS58" i="4"/>
  <c r="BR58" i="4"/>
  <c r="BQ58" i="4"/>
  <c r="BP58" i="4"/>
  <c r="BO58" i="4"/>
  <c r="BN58" i="4"/>
  <c r="BM58" i="4"/>
  <c r="BL58" i="4"/>
  <c r="BK58" i="4"/>
  <c r="BJ58" i="4"/>
  <c r="BI58" i="4"/>
  <c r="BH58" i="4"/>
  <c r="BG58" i="4"/>
  <c r="BF58" i="4"/>
  <c r="BE58" i="4"/>
  <c r="BD58" i="4"/>
  <c r="BC58" i="4"/>
  <c r="BB58" i="4"/>
  <c r="BA58" i="4"/>
  <c r="AZ58" i="4"/>
  <c r="AY58" i="4"/>
  <c r="AX58" i="4"/>
  <c r="AW58" i="4"/>
  <c r="AV58" i="4"/>
  <c r="AU58" i="4"/>
  <c r="AT58" i="4"/>
  <c r="AS58" i="4"/>
  <c r="AR58" i="4"/>
  <c r="AQ58" i="4"/>
  <c r="AP58" i="4"/>
  <c r="AO58" i="4"/>
  <c r="AN58" i="4"/>
  <c r="AM58" i="4"/>
  <c r="AL58" i="4"/>
  <c r="AK58" i="4"/>
  <c r="AJ58" i="4"/>
  <c r="AI58" i="4"/>
  <c r="AH58" i="4"/>
  <c r="AG58" i="4"/>
  <c r="AF58" i="4"/>
  <c r="AE58" i="4"/>
  <c r="AD58" i="4"/>
  <c r="AC58" i="4"/>
  <c r="AB58" i="4"/>
  <c r="AA58" i="4"/>
  <c r="Z58" i="4"/>
  <c r="Y58" i="4"/>
  <c r="X58" i="4"/>
  <c r="W58" i="4"/>
  <c r="V58" i="4"/>
  <c r="U58" i="4"/>
  <c r="T58" i="4"/>
  <c r="S58" i="4"/>
  <c r="R58" i="4"/>
  <c r="Q58" i="4"/>
  <c r="P58" i="4"/>
  <c r="O58" i="4"/>
  <c r="N58" i="4"/>
  <c r="M58" i="4"/>
  <c r="L58" i="4"/>
  <c r="K58" i="4"/>
  <c r="J58" i="4"/>
  <c r="I58" i="4"/>
  <c r="H58" i="4"/>
  <c r="G58" i="4"/>
  <c r="F58" i="4"/>
  <c r="E58" i="4"/>
  <c r="D58" i="4"/>
  <c r="C58" i="4"/>
  <c r="FF57" i="4"/>
  <c r="FE57" i="4"/>
  <c r="FD57" i="4"/>
  <c r="FC57" i="4"/>
  <c r="FB57" i="4"/>
  <c r="FA57" i="4"/>
  <c r="EZ57" i="4"/>
  <c r="EY57" i="4"/>
  <c r="EX57" i="4"/>
  <c r="EW57" i="4"/>
  <c r="EV57" i="4"/>
  <c r="EU57" i="4"/>
  <c r="ET57" i="4"/>
  <c r="ES57" i="4"/>
  <c r="ER57" i="4"/>
  <c r="EQ57" i="4"/>
  <c r="EP57" i="4"/>
  <c r="EO57" i="4"/>
  <c r="EN57" i="4"/>
  <c r="EM57" i="4"/>
  <c r="EL57" i="4"/>
  <c r="EK57" i="4"/>
  <c r="EJ57" i="4"/>
  <c r="EI57" i="4"/>
  <c r="EH57" i="4"/>
  <c r="EG57" i="4"/>
  <c r="EF57" i="4"/>
  <c r="EE57" i="4"/>
  <c r="ED57" i="4"/>
  <c r="EC57" i="4"/>
  <c r="EB57" i="4"/>
  <c r="EA57" i="4"/>
  <c r="DZ57" i="4"/>
  <c r="DY57" i="4"/>
  <c r="DX57" i="4"/>
  <c r="DW57" i="4"/>
  <c r="DV57" i="4"/>
  <c r="DU57" i="4"/>
  <c r="DT57" i="4"/>
  <c r="DS57" i="4"/>
  <c r="DR57" i="4"/>
  <c r="DQ57" i="4"/>
  <c r="DP57" i="4"/>
  <c r="DO57" i="4"/>
  <c r="DN57" i="4"/>
  <c r="DM57" i="4"/>
  <c r="DL57" i="4"/>
  <c r="DK57" i="4"/>
  <c r="DJ57" i="4"/>
  <c r="DI57" i="4"/>
  <c r="DH57" i="4"/>
  <c r="DG57" i="4"/>
  <c r="DF57" i="4"/>
  <c r="DE57" i="4"/>
  <c r="DD57" i="4"/>
  <c r="DC57" i="4"/>
  <c r="DB57" i="4"/>
  <c r="DA57" i="4"/>
  <c r="CZ57" i="4"/>
  <c r="CY57" i="4"/>
  <c r="CX57" i="4"/>
  <c r="CW57" i="4"/>
  <c r="CV57" i="4"/>
  <c r="CU57" i="4"/>
  <c r="CT57" i="4"/>
  <c r="CS57" i="4"/>
  <c r="CR57" i="4"/>
  <c r="CQ57" i="4"/>
  <c r="CP57" i="4"/>
  <c r="CO57" i="4"/>
  <c r="CN57" i="4"/>
  <c r="CM57" i="4"/>
  <c r="CL57" i="4"/>
  <c r="CK57" i="4"/>
  <c r="CJ57" i="4"/>
  <c r="CI57" i="4"/>
  <c r="CH57" i="4"/>
  <c r="CG57" i="4"/>
  <c r="CF57" i="4"/>
  <c r="CE57" i="4"/>
  <c r="CD57" i="4"/>
  <c r="CC57" i="4"/>
  <c r="CB57" i="4"/>
  <c r="CA57" i="4"/>
  <c r="BZ57" i="4"/>
  <c r="BY57" i="4"/>
  <c r="BX57" i="4"/>
  <c r="BW57" i="4"/>
  <c r="BV57" i="4"/>
  <c r="BU57" i="4"/>
  <c r="BT57" i="4"/>
  <c r="BS57" i="4"/>
  <c r="BR57" i="4"/>
  <c r="BQ57" i="4"/>
  <c r="BP57" i="4"/>
  <c r="BO57" i="4"/>
  <c r="BN57" i="4"/>
  <c r="BM57" i="4"/>
  <c r="BL57" i="4"/>
  <c r="BK57" i="4"/>
  <c r="BJ57" i="4"/>
  <c r="BI57" i="4"/>
  <c r="BH57" i="4"/>
  <c r="BG57" i="4"/>
  <c r="BF57" i="4"/>
  <c r="BE57" i="4"/>
  <c r="BD57" i="4"/>
  <c r="BC57" i="4"/>
  <c r="BB57" i="4"/>
  <c r="BA57" i="4"/>
  <c r="AZ57" i="4"/>
  <c r="AY57" i="4"/>
  <c r="AX57" i="4"/>
  <c r="AW57" i="4"/>
  <c r="AV57" i="4"/>
  <c r="AU57" i="4"/>
  <c r="AT57" i="4"/>
  <c r="AS57" i="4"/>
  <c r="AR57" i="4"/>
  <c r="AQ57" i="4"/>
  <c r="AP57" i="4"/>
  <c r="AO57" i="4"/>
  <c r="AN57" i="4"/>
  <c r="AM57" i="4"/>
  <c r="AL57" i="4"/>
  <c r="AK57" i="4"/>
  <c r="AJ57" i="4"/>
  <c r="AI57" i="4"/>
  <c r="AH57" i="4"/>
  <c r="AG57" i="4"/>
  <c r="AF57" i="4"/>
  <c r="AE57" i="4"/>
  <c r="AD57" i="4"/>
  <c r="AC57" i="4"/>
  <c r="AB57" i="4"/>
  <c r="AA57" i="4"/>
  <c r="Z57" i="4"/>
  <c r="Y57" i="4"/>
  <c r="X57" i="4"/>
  <c r="W57" i="4"/>
  <c r="V57" i="4"/>
  <c r="U57" i="4"/>
  <c r="T57" i="4"/>
  <c r="S57" i="4"/>
  <c r="R57" i="4"/>
  <c r="Q57" i="4"/>
  <c r="P57" i="4"/>
  <c r="O57" i="4"/>
  <c r="N57" i="4"/>
  <c r="M57" i="4"/>
  <c r="L57" i="4"/>
  <c r="K57" i="4"/>
  <c r="J57" i="4"/>
  <c r="I57" i="4"/>
  <c r="H57" i="4"/>
  <c r="G57" i="4"/>
  <c r="F57" i="4"/>
  <c r="E57" i="4"/>
  <c r="D57" i="4"/>
  <c r="C57" i="4"/>
  <c r="FF56" i="4"/>
  <c r="FE56" i="4"/>
  <c r="FD56" i="4"/>
  <c r="FC56" i="4"/>
  <c r="FB56" i="4"/>
  <c r="FA56" i="4"/>
  <c r="EZ56" i="4"/>
  <c r="EY56" i="4"/>
  <c r="EX56" i="4"/>
  <c r="EW56" i="4"/>
  <c r="EV56" i="4"/>
  <c r="EU56" i="4"/>
  <c r="ET56" i="4"/>
  <c r="ES56" i="4"/>
  <c r="ER56" i="4"/>
  <c r="EQ56" i="4"/>
  <c r="EP56" i="4"/>
  <c r="EO56" i="4"/>
  <c r="EN56" i="4"/>
  <c r="EM56" i="4"/>
  <c r="EL56" i="4"/>
  <c r="EK56" i="4"/>
  <c r="EJ56" i="4"/>
  <c r="EI56" i="4"/>
  <c r="EH56" i="4"/>
  <c r="EG56" i="4"/>
  <c r="EF56" i="4"/>
  <c r="EE56" i="4"/>
  <c r="ED56" i="4"/>
  <c r="EC56" i="4"/>
  <c r="EB56" i="4"/>
  <c r="EA56" i="4"/>
  <c r="DZ56" i="4"/>
  <c r="DY56" i="4"/>
  <c r="DX56" i="4"/>
  <c r="DW56" i="4"/>
  <c r="DV56" i="4"/>
  <c r="DU56" i="4"/>
  <c r="DT56" i="4"/>
  <c r="DS56" i="4"/>
  <c r="DR56" i="4"/>
  <c r="DQ56" i="4"/>
  <c r="DP56" i="4"/>
  <c r="DO56" i="4"/>
  <c r="DN56" i="4"/>
  <c r="DM56" i="4"/>
  <c r="DL56" i="4"/>
  <c r="DK56" i="4"/>
  <c r="DJ56" i="4"/>
  <c r="DI56" i="4"/>
  <c r="DH56" i="4"/>
  <c r="DG56" i="4"/>
  <c r="DF56" i="4"/>
  <c r="DE56" i="4"/>
  <c r="DD56" i="4"/>
  <c r="DC56" i="4"/>
  <c r="DB56" i="4"/>
  <c r="DA56" i="4"/>
  <c r="CZ56" i="4"/>
  <c r="CY56" i="4"/>
  <c r="CX56" i="4"/>
  <c r="CW56" i="4"/>
  <c r="CV56" i="4"/>
  <c r="CU56" i="4"/>
  <c r="CT56" i="4"/>
  <c r="CS56" i="4"/>
  <c r="CR56" i="4"/>
  <c r="CQ56" i="4"/>
  <c r="CP56" i="4"/>
  <c r="CO56" i="4"/>
  <c r="CN56" i="4"/>
  <c r="CM56" i="4"/>
  <c r="CL56" i="4"/>
  <c r="CK56" i="4"/>
  <c r="CJ56" i="4"/>
  <c r="CI56" i="4"/>
  <c r="CH56" i="4"/>
  <c r="CG56" i="4"/>
  <c r="CF56" i="4"/>
  <c r="CE56" i="4"/>
  <c r="CD56" i="4"/>
  <c r="CC56" i="4"/>
  <c r="CB56" i="4"/>
  <c r="CA56" i="4"/>
  <c r="BZ56" i="4"/>
  <c r="BY56" i="4"/>
  <c r="BX56" i="4"/>
  <c r="BW56" i="4"/>
  <c r="BV56" i="4"/>
  <c r="BU56" i="4"/>
  <c r="BT56" i="4"/>
  <c r="BS56" i="4"/>
  <c r="BR56" i="4"/>
  <c r="BQ56" i="4"/>
  <c r="BP56" i="4"/>
  <c r="BO56" i="4"/>
  <c r="BN56" i="4"/>
  <c r="BM56" i="4"/>
  <c r="BL56" i="4"/>
  <c r="BK56" i="4"/>
  <c r="BJ56" i="4"/>
  <c r="BI56" i="4"/>
  <c r="BH56" i="4"/>
  <c r="BG56" i="4"/>
  <c r="BF56" i="4"/>
  <c r="BE56" i="4"/>
  <c r="BD56" i="4"/>
  <c r="BC56" i="4"/>
  <c r="BB56" i="4"/>
  <c r="BA56" i="4"/>
  <c r="AZ56" i="4"/>
  <c r="AY56" i="4"/>
  <c r="AX56" i="4"/>
  <c r="AW56" i="4"/>
  <c r="AV56" i="4"/>
  <c r="AU56" i="4"/>
  <c r="AT56" i="4"/>
  <c r="AS56" i="4"/>
  <c r="AR56" i="4"/>
  <c r="AQ56" i="4"/>
  <c r="AP56" i="4"/>
  <c r="AO56" i="4"/>
  <c r="AN56" i="4"/>
  <c r="AM56" i="4"/>
  <c r="AL56" i="4"/>
  <c r="AK56" i="4"/>
  <c r="AJ56" i="4"/>
  <c r="AI56" i="4"/>
  <c r="AH56" i="4"/>
  <c r="AG56" i="4"/>
  <c r="AF56" i="4"/>
  <c r="AE56" i="4"/>
  <c r="AD56" i="4"/>
  <c r="AC56" i="4"/>
  <c r="AB56" i="4"/>
  <c r="AA56" i="4"/>
  <c r="Z56" i="4"/>
  <c r="Y56" i="4"/>
  <c r="X56" i="4"/>
  <c r="W56" i="4"/>
  <c r="V56" i="4"/>
  <c r="U56" i="4"/>
  <c r="T56" i="4"/>
  <c r="S56" i="4"/>
  <c r="R56" i="4"/>
  <c r="Q56" i="4"/>
  <c r="P56" i="4"/>
  <c r="O56" i="4"/>
  <c r="N56" i="4"/>
  <c r="M56" i="4"/>
  <c r="L56" i="4"/>
  <c r="K56" i="4"/>
  <c r="J56" i="4"/>
  <c r="I56" i="4"/>
  <c r="H56" i="4"/>
  <c r="G56" i="4"/>
  <c r="F56" i="4"/>
  <c r="E56" i="4"/>
  <c r="D56" i="4"/>
  <c r="C56" i="4"/>
  <c r="FF55" i="4"/>
  <c r="FE55" i="4"/>
  <c r="FD55" i="4"/>
  <c r="FC55" i="4"/>
  <c r="FB55" i="4"/>
  <c r="FA55" i="4"/>
  <c r="EZ55" i="4"/>
  <c r="EY55" i="4"/>
  <c r="EX55" i="4"/>
  <c r="EW55" i="4"/>
  <c r="EV55" i="4"/>
  <c r="EU55" i="4"/>
  <c r="ET55" i="4"/>
  <c r="ES55" i="4"/>
  <c r="ER55" i="4"/>
  <c r="EQ55" i="4"/>
  <c r="EP55" i="4"/>
  <c r="EO55" i="4"/>
  <c r="EN55" i="4"/>
  <c r="EM55" i="4"/>
  <c r="EL55" i="4"/>
  <c r="EK55" i="4"/>
  <c r="EJ55" i="4"/>
  <c r="EI55" i="4"/>
  <c r="EH55" i="4"/>
  <c r="EG55" i="4"/>
  <c r="EF55" i="4"/>
  <c r="EE55" i="4"/>
  <c r="ED55" i="4"/>
  <c r="EC55" i="4"/>
  <c r="EB55" i="4"/>
  <c r="EA55" i="4"/>
  <c r="DZ55" i="4"/>
  <c r="DY55" i="4"/>
  <c r="DX55" i="4"/>
  <c r="DW55" i="4"/>
  <c r="DV55" i="4"/>
  <c r="DU55" i="4"/>
  <c r="DT55" i="4"/>
  <c r="DS55" i="4"/>
  <c r="DR55" i="4"/>
  <c r="DQ55" i="4"/>
  <c r="DP55" i="4"/>
  <c r="DO55" i="4"/>
  <c r="DN55" i="4"/>
  <c r="DM55" i="4"/>
  <c r="DL55" i="4"/>
  <c r="DK55" i="4"/>
  <c r="DJ55" i="4"/>
  <c r="DI55" i="4"/>
  <c r="DH55" i="4"/>
  <c r="DG55" i="4"/>
  <c r="DF55" i="4"/>
  <c r="DE55" i="4"/>
  <c r="DD55" i="4"/>
  <c r="DC55" i="4"/>
  <c r="DB55" i="4"/>
  <c r="DA55" i="4"/>
  <c r="CZ55" i="4"/>
  <c r="CY55" i="4"/>
  <c r="CX55" i="4"/>
  <c r="CW55" i="4"/>
  <c r="CV55" i="4"/>
  <c r="CU55" i="4"/>
  <c r="CT55" i="4"/>
  <c r="CS55" i="4"/>
  <c r="CR55" i="4"/>
  <c r="CQ55" i="4"/>
  <c r="CP55" i="4"/>
  <c r="CO55" i="4"/>
  <c r="CN55" i="4"/>
  <c r="CM55" i="4"/>
  <c r="CL55" i="4"/>
  <c r="CK55" i="4"/>
  <c r="CJ55" i="4"/>
  <c r="CI55" i="4"/>
  <c r="CH55" i="4"/>
  <c r="CG55" i="4"/>
  <c r="CF55" i="4"/>
  <c r="CE55" i="4"/>
  <c r="CD55" i="4"/>
  <c r="CC55" i="4"/>
  <c r="CB55" i="4"/>
  <c r="CA55" i="4"/>
  <c r="BZ55" i="4"/>
  <c r="BY55" i="4"/>
  <c r="BX55" i="4"/>
  <c r="BW55" i="4"/>
  <c r="BV55" i="4"/>
  <c r="BU55" i="4"/>
  <c r="BT55" i="4"/>
  <c r="BS55" i="4"/>
  <c r="BR55" i="4"/>
  <c r="BQ55" i="4"/>
  <c r="BP55" i="4"/>
  <c r="BO55" i="4"/>
  <c r="BN55" i="4"/>
  <c r="BM55" i="4"/>
  <c r="BL55" i="4"/>
  <c r="BK55" i="4"/>
  <c r="BJ55" i="4"/>
  <c r="BI55" i="4"/>
  <c r="BH55" i="4"/>
  <c r="BG55" i="4"/>
  <c r="BF55" i="4"/>
  <c r="BE55" i="4"/>
  <c r="BD55" i="4"/>
  <c r="BC55" i="4"/>
  <c r="BB55" i="4"/>
  <c r="BA55" i="4"/>
  <c r="AZ55" i="4"/>
  <c r="AY55" i="4"/>
  <c r="AX55" i="4"/>
  <c r="AW55" i="4"/>
  <c r="AV55" i="4"/>
  <c r="AU55" i="4"/>
  <c r="AT55" i="4"/>
  <c r="AS55" i="4"/>
  <c r="AR55" i="4"/>
  <c r="AQ55" i="4"/>
  <c r="AP55" i="4"/>
  <c r="AO55" i="4"/>
  <c r="AN55" i="4"/>
  <c r="AM55" i="4"/>
  <c r="AL55" i="4"/>
  <c r="AK55" i="4"/>
  <c r="AJ55" i="4"/>
  <c r="AI55" i="4"/>
  <c r="AH55" i="4"/>
  <c r="AG55" i="4"/>
  <c r="AF55" i="4"/>
  <c r="AE55" i="4"/>
  <c r="AD55" i="4"/>
  <c r="AC55" i="4"/>
  <c r="AB55" i="4"/>
  <c r="AA55" i="4"/>
  <c r="Z55" i="4"/>
  <c r="Y55" i="4"/>
  <c r="X55" i="4"/>
  <c r="W55" i="4"/>
  <c r="V55" i="4"/>
  <c r="U55" i="4"/>
  <c r="T55" i="4"/>
  <c r="S55" i="4"/>
  <c r="R55" i="4"/>
  <c r="Q55" i="4"/>
  <c r="P55" i="4"/>
  <c r="O55" i="4"/>
  <c r="N55" i="4"/>
  <c r="M55" i="4"/>
  <c r="L55" i="4"/>
  <c r="K55" i="4"/>
  <c r="J55" i="4"/>
  <c r="I55" i="4"/>
  <c r="H55" i="4"/>
  <c r="G55" i="4"/>
  <c r="F55" i="4"/>
  <c r="E55" i="4"/>
  <c r="D55" i="4"/>
  <c r="C55" i="4"/>
  <c r="FF54" i="4"/>
  <c r="FE54" i="4"/>
  <c r="FD54" i="4"/>
  <c r="FC54" i="4"/>
  <c r="FB54" i="4"/>
  <c r="FA54" i="4"/>
  <c r="EZ54" i="4"/>
  <c r="EY54" i="4"/>
  <c r="EX54" i="4"/>
  <c r="EW54" i="4"/>
  <c r="EV54" i="4"/>
  <c r="EU54" i="4"/>
  <c r="ET54" i="4"/>
  <c r="ES54" i="4"/>
  <c r="ER54" i="4"/>
  <c r="EQ54" i="4"/>
  <c r="EP54" i="4"/>
  <c r="EO54" i="4"/>
  <c r="EN54" i="4"/>
  <c r="EM54" i="4"/>
  <c r="EL54" i="4"/>
  <c r="EK54" i="4"/>
  <c r="EJ54" i="4"/>
  <c r="EI54" i="4"/>
  <c r="EH54" i="4"/>
  <c r="EG54" i="4"/>
  <c r="EF54" i="4"/>
  <c r="EE54" i="4"/>
  <c r="ED54" i="4"/>
  <c r="EC54" i="4"/>
  <c r="EB54" i="4"/>
  <c r="EA54" i="4"/>
  <c r="DZ54" i="4"/>
  <c r="DY54" i="4"/>
  <c r="DX54" i="4"/>
  <c r="DW54" i="4"/>
  <c r="DV54" i="4"/>
  <c r="DU54" i="4"/>
  <c r="DT54" i="4"/>
  <c r="DS54" i="4"/>
  <c r="DR54" i="4"/>
  <c r="DQ54" i="4"/>
  <c r="DP54" i="4"/>
  <c r="DO54" i="4"/>
  <c r="DN54" i="4"/>
  <c r="DM54" i="4"/>
  <c r="DL54" i="4"/>
  <c r="DK54" i="4"/>
  <c r="DJ54" i="4"/>
  <c r="DI54" i="4"/>
  <c r="DH54" i="4"/>
  <c r="DG54" i="4"/>
  <c r="DF54" i="4"/>
  <c r="DE54" i="4"/>
  <c r="DD54" i="4"/>
  <c r="DC54" i="4"/>
  <c r="DB54" i="4"/>
  <c r="DA54" i="4"/>
  <c r="CZ54" i="4"/>
  <c r="CY54" i="4"/>
  <c r="CX54" i="4"/>
  <c r="CW54" i="4"/>
  <c r="CV54" i="4"/>
  <c r="CU54" i="4"/>
  <c r="CT54" i="4"/>
  <c r="CS54" i="4"/>
  <c r="CR54" i="4"/>
  <c r="CQ54" i="4"/>
  <c r="CP54" i="4"/>
  <c r="CO54" i="4"/>
  <c r="CN54" i="4"/>
  <c r="CM54" i="4"/>
  <c r="CL54" i="4"/>
  <c r="CK54" i="4"/>
  <c r="CJ54" i="4"/>
  <c r="CI54" i="4"/>
  <c r="CH54" i="4"/>
  <c r="CG54" i="4"/>
  <c r="CF54" i="4"/>
  <c r="CE54" i="4"/>
  <c r="CD54" i="4"/>
  <c r="CC54" i="4"/>
  <c r="CB54" i="4"/>
  <c r="CA54" i="4"/>
  <c r="BZ54" i="4"/>
  <c r="BY54" i="4"/>
  <c r="BX54" i="4"/>
  <c r="BW54" i="4"/>
  <c r="BV54" i="4"/>
  <c r="BU54" i="4"/>
  <c r="BT54" i="4"/>
  <c r="BS54" i="4"/>
  <c r="BR54" i="4"/>
  <c r="BQ54" i="4"/>
  <c r="BP54" i="4"/>
  <c r="BO54" i="4"/>
  <c r="BN54" i="4"/>
  <c r="BM54" i="4"/>
  <c r="BL54" i="4"/>
  <c r="BK54" i="4"/>
  <c r="BJ54" i="4"/>
  <c r="BI54" i="4"/>
  <c r="BH54" i="4"/>
  <c r="BG54" i="4"/>
  <c r="BF54" i="4"/>
  <c r="BE54" i="4"/>
  <c r="BD54" i="4"/>
  <c r="BC54" i="4"/>
  <c r="BB54" i="4"/>
  <c r="BA54" i="4"/>
  <c r="AZ54" i="4"/>
  <c r="AY54" i="4"/>
  <c r="AX54" i="4"/>
  <c r="AW54" i="4"/>
  <c r="AV54" i="4"/>
  <c r="AU54" i="4"/>
  <c r="AT54" i="4"/>
  <c r="AS54" i="4"/>
  <c r="AR54" i="4"/>
  <c r="AQ54" i="4"/>
  <c r="AP54" i="4"/>
  <c r="AO54" i="4"/>
  <c r="AN54" i="4"/>
  <c r="AM54" i="4"/>
  <c r="AL54" i="4"/>
  <c r="AK54" i="4"/>
  <c r="AJ54" i="4"/>
  <c r="AI54" i="4"/>
  <c r="AH54" i="4"/>
  <c r="AG54" i="4"/>
  <c r="AF54" i="4"/>
  <c r="AE54" i="4"/>
  <c r="AD54" i="4"/>
  <c r="AC54" i="4"/>
  <c r="AB54" i="4"/>
  <c r="AA54" i="4"/>
  <c r="Z54" i="4"/>
  <c r="Y54" i="4"/>
  <c r="X54" i="4"/>
  <c r="W54" i="4"/>
  <c r="V54" i="4"/>
  <c r="U54" i="4"/>
  <c r="T54" i="4"/>
  <c r="S54" i="4"/>
  <c r="R54" i="4"/>
  <c r="Q54" i="4"/>
  <c r="P54" i="4"/>
  <c r="O54" i="4"/>
  <c r="N54" i="4"/>
  <c r="M54" i="4"/>
  <c r="L54" i="4"/>
  <c r="K54" i="4"/>
  <c r="J54" i="4"/>
  <c r="I54" i="4"/>
  <c r="H54" i="4"/>
  <c r="G54" i="4"/>
  <c r="F54" i="4"/>
  <c r="E54" i="4"/>
  <c r="D54" i="4"/>
  <c r="C54" i="4"/>
  <c r="FF53" i="4"/>
  <c r="FE53" i="4"/>
  <c r="FD53" i="4"/>
  <c r="FC53" i="4"/>
  <c r="FB53" i="4"/>
  <c r="FA53" i="4"/>
  <c r="EZ53" i="4"/>
  <c r="EY53" i="4"/>
  <c r="EX53" i="4"/>
  <c r="EW53" i="4"/>
  <c r="EV53" i="4"/>
  <c r="EU53" i="4"/>
  <c r="ET53" i="4"/>
  <c r="ES53" i="4"/>
  <c r="ER53" i="4"/>
  <c r="EQ53" i="4"/>
  <c r="EP53" i="4"/>
  <c r="EO53" i="4"/>
  <c r="EN53" i="4"/>
  <c r="EM53" i="4"/>
  <c r="EL53" i="4"/>
  <c r="EK53" i="4"/>
  <c r="EJ53" i="4"/>
  <c r="EI53" i="4"/>
  <c r="EH53" i="4"/>
  <c r="EG53" i="4"/>
  <c r="EF53" i="4"/>
  <c r="EE53" i="4"/>
  <c r="ED53" i="4"/>
  <c r="EC53" i="4"/>
  <c r="EB53" i="4"/>
  <c r="EA53" i="4"/>
  <c r="DZ53" i="4"/>
  <c r="DY53" i="4"/>
  <c r="DX53" i="4"/>
  <c r="DW53" i="4"/>
  <c r="DV53" i="4"/>
  <c r="DU53" i="4"/>
  <c r="DT53" i="4"/>
  <c r="DS53" i="4"/>
  <c r="DR53" i="4"/>
  <c r="DQ53" i="4"/>
  <c r="DP53" i="4"/>
  <c r="DO53" i="4"/>
  <c r="DN53" i="4"/>
  <c r="DM53" i="4"/>
  <c r="DL53" i="4"/>
  <c r="DK53" i="4"/>
  <c r="DJ53" i="4"/>
  <c r="DI53" i="4"/>
  <c r="DH53" i="4"/>
  <c r="DG53" i="4"/>
  <c r="DF53" i="4"/>
  <c r="DE53" i="4"/>
  <c r="DD53" i="4"/>
  <c r="DC53" i="4"/>
  <c r="DB53" i="4"/>
  <c r="DA53" i="4"/>
  <c r="CZ53" i="4"/>
  <c r="CY53" i="4"/>
  <c r="CX53" i="4"/>
  <c r="CW53" i="4"/>
  <c r="CV53" i="4"/>
  <c r="CU53" i="4"/>
  <c r="CT53" i="4"/>
  <c r="CS53" i="4"/>
  <c r="CR53" i="4"/>
  <c r="CQ53" i="4"/>
  <c r="CP53" i="4"/>
  <c r="CO53" i="4"/>
  <c r="CN53" i="4"/>
  <c r="CM53" i="4"/>
  <c r="CL53" i="4"/>
  <c r="CK53" i="4"/>
  <c r="CJ53" i="4"/>
  <c r="CI53" i="4"/>
  <c r="CH53" i="4"/>
  <c r="CG53" i="4"/>
  <c r="CF53" i="4"/>
  <c r="CE53" i="4"/>
  <c r="CD53" i="4"/>
  <c r="CC53" i="4"/>
  <c r="CB53" i="4"/>
  <c r="CA53" i="4"/>
  <c r="BZ53" i="4"/>
  <c r="BY53" i="4"/>
  <c r="BX53" i="4"/>
  <c r="BW53" i="4"/>
  <c r="BV53" i="4"/>
  <c r="BU53" i="4"/>
  <c r="BT53" i="4"/>
  <c r="BS53" i="4"/>
  <c r="BR53" i="4"/>
  <c r="BQ53" i="4"/>
  <c r="BP53" i="4"/>
  <c r="BO53" i="4"/>
  <c r="BN53" i="4"/>
  <c r="BM53" i="4"/>
  <c r="BL53" i="4"/>
  <c r="BK53" i="4"/>
  <c r="BJ53" i="4"/>
  <c r="BI53" i="4"/>
  <c r="BH53" i="4"/>
  <c r="BG53" i="4"/>
  <c r="BF53" i="4"/>
  <c r="BE53" i="4"/>
  <c r="BD53" i="4"/>
  <c r="BC53" i="4"/>
  <c r="BB53" i="4"/>
  <c r="BA53" i="4"/>
  <c r="AZ53" i="4"/>
  <c r="AY53" i="4"/>
  <c r="AX53" i="4"/>
  <c r="AW53" i="4"/>
  <c r="AV53" i="4"/>
  <c r="AU53" i="4"/>
  <c r="AT53" i="4"/>
  <c r="AS53" i="4"/>
  <c r="AR53" i="4"/>
  <c r="AQ53" i="4"/>
  <c r="AP53" i="4"/>
  <c r="AO53" i="4"/>
  <c r="AN53" i="4"/>
  <c r="AM53" i="4"/>
  <c r="AL53" i="4"/>
  <c r="AK53" i="4"/>
  <c r="AJ53" i="4"/>
  <c r="AI53" i="4"/>
  <c r="AH53" i="4"/>
  <c r="AG53" i="4"/>
  <c r="AF53" i="4"/>
  <c r="AE53" i="4"/>
  <c r="AD53" i="4"/>
  <c r="AC53" i="4"/>
  <c r="AB53" i="4"/>
  <c r="AA53" i="4"/>
  <c r="Z53" i="4"/>
  <c r="Y53" i="4"/>
  <c r="X53" i="4"/>
  <c r="W53" i="4"/>
  <c r="V53" i="4"/>
  <c r="U53" i="4"/>
  <c r="T53" i="4"/>
  <c r="S53" i="4"/>
  <c r="R53" i="4"/>
  <c r="Q53" i="4"/>
  <c r="P53" i="4"/>
  <c r="O53" i="4"/>
  <c r="N53" i="4"/>
  <c r="M53" i="4"/>
  <c r="L53" i="4"/>
  <c r="K53" i="4"/>
  <c r="J53" i="4"/>
  <c r="I53" i="4"/>
  <c r="H53" i="4"/>
  <c r="G53" i="4"/>
  <c r="F53" i="4"/>
  <c r="E53" i="4"/>
  <c r="D53" i="4"/>
  <c r="C53" i="4"/>
  <c r="FF52" i="4"/>
  <c r="FE52" i="4"/>
  <c r="FD52" i="4"/>
  <c r="FC52" i="4"/>
  <c r="FB52" i="4"/>
  <c r="FA52" i="4"/>
  <c r="EZ52" i="4"/>
  <c r="EY52" i="4"/>
  <c r="EX52" i="4"/>
  <c r="EW52" i="4"/>
  <c r="EV52" i="4"/>
  <c r="EU52" i="4"/>
  <c r="ET52" i="4"/>
  <c r="ES52" i="4"/>
  <c r="ER52" i="4"/>
  <c r="EQ52" i="4"/>
  <c r="EP52" i="4"/>
  <c r="EO52" i="4"/>
  <c r="EN52" i="4"/>
  <c r="EM52" i="4"/>
  <c r="EL52" i="4"/>
  <c r="EK52" i="4"/>
  <c r="EJ52" i="4"/>
  <c r="EI52" i="4"/>
  <c r="EH52" i="4"/>
  <c r="EG52" i="4"/>
  <c r="EF52" i="4"/>
  <c r="EE52" i="4"/>
  <c r="ED52" i="4"/>
  <c r="EC52" i="4"/>
  <c r="EB52" i="4"/>
  <c r="EA52" i="4"/>
  <c r="DZ52" i="4"/>
  <c r="DY52" i="4"/>
  <c r="DX52" i="4"/>
  <c r="DW52" i="4"/>
  <c r="DV52" i="4"/>
  <c r="DU52" i="4"/>
  <c r="DT52" i="4"/>
  <c r="DS52" i="4"/>
  <c r="DR52" i="4"/>
  <c r="DQ52" i="4"/>
  <c r="DP52" i="4"/>
  <c r="DO52" i="4"/>
  <c r="DN52" i="4"/>
  <c r="DM52" i="4"/>
  <c r="DL52" i="4"/>
  <c r="DK52" i="4"/>
  <c r="DJ52" i="4"/>
  <c r="DI52" i="4"/>
  <c r="DH52" i="4"/>
  <c r="DG52" i="4"/>
  <c r="DF52" i="4"/>
  <c r="DE52" i="4"/>
  <c r="DD52" i="4"/>
  <c r="DC52" i="4"/>
  <c r="DB52" i="4"/>
  <c r="DA52" i="4"/>
  <c r="CZ52" i="4"/>
  <c r="CY52" i="4"/>
  <c r="CX52" i="4"/>
  <c r="CW52" i="4"/>
  <c r="CV52" i="4"/>
  <c r="CU52" i="4"/>
  <c r="CT52" i="4"/>
  <c r="CS52" i="4"/>
  <c r="CR52" i="4"/>
  <c r="CQ52" i="4"/>
  <c r="CP52" i="4"/>
  <c r="CO52" i="4"/>
  <c r="CN52" i="4"/>
  <c r="CM52" i="4"/>
  <c r="CL52" i="4"/>
  <c r="CK52" i="4"/>
  <c r="CJ52" i="4"/>
  <c r="CI52" i="4"/>
  <c r="CH52" i="4"/>
  <c r="CG52" i="4"/>
  <c r="CF52" i="4"/>
  <c r="CE52" i="4"/>
  <c r="CD52" i="4"/>
  <c r="CC52" i="4"/>
  <c r="CB52" i="4"/>
  <c r="CA52" i="4"/>
  <c r="BZ52" i="4"/>
  <c r="BY52" i="4"/>
  <c r="BX52" i="4"/>
  <c r="BW52" i="4"/>
  <c r="BV52" i="4"/>
  <c r="BU52" i="4"/>
  <c r="BT52" i="4"/>
  <c r="BS52" i="4"/>
  <c r="BR52" i="4"/>
  <c r="BQ52" i="4"/>
  <c r="BP52" i="4"/>
  <c r="BO52" i="4"/>
  <c r="BN52" i="4"/>
  <c r="BM52" i="4"/>
  <c r="BL52" i="4"/>
  <c r="BK52" i="4"/>
  <c r="BJ52" i="4"/>
  <c r="BI52" i="4"/>
  <c r="BH52" i="4"/>
  <c r="BG52" i="4"/>
  <c r="BF52" i="4"/>
  <c r="BE52" i="4"/>
  <c r="BD52" i="4"/>
  <c r="BC52" i="4"/>
  <c r="BB52" i="4"/>
  <c r="BA52" i="4"/>
  <c r="AZ52" i="4"/>
  <c r="AY52" i="4"/>
  <c r="AX52" i="4"/>
  <c r="AW52" i="4"/>
  <c r="AV52" i="4"/>
  <c r="AU52" i="4"/>
  <c r="AT52" i="4"/>
  <c r="AS52" i="4"/>
  <c r="AR52" i="4"/>
  <c r="AQ52" i="4"/>
  <c r="AP52" i="4"/>
  <c r="AO52" i="4"/>
  <c r="AN52" i="4"/>
  <c r="AM52" i="4"/>
  <c r="AL52" i="4"/>
  <c r="AK52" i="4"/>
  <c r="AJ52" i="4"/>
  <c r="AI52" i="4"/>
  <c r="AH52" i="4"/>
  <c r="AG52" i="4"/>
  <c r="AF52" i="4"/>
  <c r="AE52" i="4"/>
  <c r="AD52" i="4"/>
  <c r="AC52" i="4"/>
  <c r="AB52" i="4"/>
  <c r="AA52" i="4"/>
  <c r="Z52" i="4"/>
  <c r="Y52" i="4"/>
  <c r="X52" i="4"/>
  <c r="W52" i="4"/>
  <c r="V52" i="4"/>
  <c r="U52" i="4"/>
  <c r="T52" i="4"/>
  <c r="S52" i="4"/>
  <c r="R52" i="4"/>
  <c r="Q52" i="4"/>
  <c r="P52" i="4"/>
  <c r="O52" i="4"/>
  <c r="N52" i="4"/>
  <c r="M52" i="4"/>
  <c r="L52" i="4"/>
  <c r="K52" i="4"/>
  <c r="J52" i="4"/>
  <c r="I52" i="4"/>
  <c r="H52" i="4"/>
  <c r="G52" i="4"/>
  <c r="F52" i="4"/>
  <c r="E52" i="4"/>
  <c r="D52" i="4"/>
  <c r="C52" i="4"/>
  <c r="FF51" i="4"/>
  <c r="FE51" i="4"/>
  <c r="FD51" i="4"/>
  <c r="FC51" i="4"/>
  <c r="FB51" i="4"/>
  <c r="FA51" i="4"/>
  <c r="EZ51" i="4"/>
  <c r="EY51" i="4"/>
  <c r="EX51" i="4"/>
  <c r="EW51" i="4"/>
  <c r="EV51" i="4"/>
  <c r="EU51" i="4"/>
  <c r="ET51" i="4"/>
  <c r="ES51" i="4"/>
  <c r="ER51" i="4"/>
  <c r="EQ51" i="4"/>
  <c r="EP51" i="4"/>
  <c r="EO51" i="4"/>
  <c r="EN51" i="4"/>
  <c r="EM51" i="4"/>
  <c r="EL51" i="4"/>
  <c r="EK51" i="4"/>
  <c r="EJ51" i="4"/>
  <c r="EI51" i="4"/>
  <c r="EH51" i="4"/>
  <c r="EG51" i="4"/>
  <c r="EF51" i="4"/>
  <c r="EE51" i="4"/>
  <c r="ED51" i="4"/>
  <c r="EC51" i="4"/>
  <c r="EB51" i="4"/>
  <c r="EA51" i="4"/>
  <c r="DZ51" i="4"/>
  <c r="DY51" i="4"/>
  <c r="DX51" i="4"/>
  <c r="DW51" i="4"/>
  <c r="DV51" i="4"/>
  <c r="DU51" i="4"/>
  <c r="DT51" i="4"/>
  <c r="DS51" i="4"/>
  <c r="DR51" i="4"/>
  <c r="DQ51" i="4"/>
  <c r="DP51" i="4"/>
  <c r="DO51" i="4"/>
  <c r="DN51" i="4"/>
  <c r="DM51" i="4"/>
  <c r="DL51" i="4"/>
  <c r="DK51" i="4"/>
  <c r="DJ51" i="4"/>
  <c r="DI51" i="4"/>
  <c r="DH51" i="4"/>
  <c r="DG51" i="4"/>
  <c r="DF51" i="4"/>
  <c r="DE51" i="4"/>
  <c r="DD51" i="4"/>
  <c r="DC51" i="4"/>
  <c r="DB51" i="4"/>
  <c r="DA51" i="4"/>
  <c r="CZ51" i="4"/>
  <c r="CY51" i="4"/>
  <c r="CX51" i="4"/>
  <c r="CW51" i="4"/>
  <c r="CV51" i="4"/>
  <c r="CU51" i="4"/>
  <c r="CT51" i="4"/>
  <c r="CS51" i="4"/>
  <c r="CR51" i="4"/>
  <c r="CQ51" i="4"/>
  <c r="CP51" i="4"/>
  <c r="CO51" i="4"/>
  <c r="CN51" i="4"/>
  <c r="CM51" i="4"/>
  <c r="CL51" i="4"/>
  <c r="CK51" i="4"/>
  <c r="CJ51" i="4"/>
  <c r="CI51" i="4"/>
  <c r="CH51" i="4"/>
  <c r="CG51" i="4"/>
  <c r="CF51" i="4"/>
  <c r="CE51" i="4"/>
  <c r="CD51" i="4"/>
  <c r="CC51" i="4"/>
  <c r="CB51" i="4"/>
  <c r="CA51" i="4"/>
  <c r="BZ51" i="4"/>
  <c r="BY51" i="4"/>
  <c r="BX51" i="4"/>
  <c r="BW51" i="4"/>
  <c r="BV51" i="4"/>
  <c r="BU51" i="4"/>
  <c r="BT51" i="4"/>
  <c r="BS51" i="4"/>
  <c r="BR51" i="4"/>
  <c r="BQ51" i="4"/>
  <c r="BP51" i="4"/>
  <c r="BO51" i="4"/>
  <c r="BN51" i="4"/>
  <c r="BM51" i="4"/>
  <c r="BL51" i="4"/>
  <c r="BK51" i="4"/>
  <c r="BJ51" i="4"/>
  <c r="BI51" i="4"/>
  <c r="BH51" i="4"/>
  <c r="BG51" i="4"/>
  <c r="BF51" i="4"/>
  <c r="BE51" i="4"/>
  <c r="BD51" i="4"/>
  <c r="BC51" i="4"/>
  <c r="BB51" i="4"/>
  <c r="BA51" i="4"/>
  <c r="AZ51" i="4"/>
  <c r="AY51" i="4"/>
  <c r="AX51" i="4"/>
  <c r="AW51" i="4"/>
  <c r="AV51" i="4"/>
  <c r="AU51" i="4"/>
  <c r="AT51" i="4"/>
  <c r="AS51" i="4"/>
  <c r="AR51" i="4"/>
  <c r="AQ51" i="4"/>
  <c r="AP51" i="4"/>
  <c r="AO51" i="4"/>
  <c r="AN51" i="4"/>
  <c r="AM51" i="4"/>
  <c r="AL51" i="4"/>
  <c r="AK51" i="4"/>
  <c r="AJ51" i="4"/>
  <c r="AI51" i="4"/>
  <c r="AH51" i="4"/>
  <c r="AG51" i="4"/>
  <c r="AF51" i="4"/>
  <c r="AE51" i="4"/>
  <c r="AD51" i="4"/>
  <c r="AC51" i="4"/>
  <c r="AB51" i="4"/>
  <c r="AA51" i="4"/>
  <c r="Z51" i="4"/>
  <c r="Y51" i="4"/>
  <c r="X51" i="4"/>
  <c r="W51" i="4"/>
  <c r="V51" i="4"/>
  <c r="U51" i="4"/>
  <c r="T51" i="4"/>
  <c r="S51" i="4"/>
  <c r="R51" i="4"/>
  <c r="Q51" i="4"/>
  <c r="P51" i="4"/>
  <c r="O51" i="4"/>
  <c r="N51" i="4"/>
  <c r="M51" i="4"/>
  <c r="L51" i="4"/>
  <c r="K51" i="4"/>
  <c r="J51" i="4"/>
  <c r="I51" i="4"/>
  <c r="H51" i="4"/>
  <c r="G51" i="4"/>
  <c r="F51" i="4"/>
  <c r="E51" i="4"/>
  <c r="D51" i="4"/>
  <c r="C51" i="4"/>
  <c r="FF50" i="4"/>
  <c r="FE50" i="4"/>
  <c r="FD50" i="4"/>
  <c r="FC50" i="4"/>
  <c r="FB50" i="4"/>
  <c r="FA50" i="4"/>
  <c r="EZ50" i="4"/>
  <c r="EY50" i="4"/>
  <c r="EX50" i="4"/>
  <c r="EW50" i="4"/>
  <c r="EV50" i="4"/>
  <c r="EU50" i="4"/>
  <c r="ET50" i="4"/>
  <c r="ES50" i="4"/>
  <c r="ER50" i="4"/>
  <c r="EQ50" i="4"/>
  <c r="EP50" i="4"/>
  <c r="EO50" i="4"/>
  <c r="EN50" i="4"/>
  <c r="EM50" i="4"/>
  <c r="EL50" i="4"/>
  <c r="EK50" i="4"/>
  <c r="EJ50" i="4"/>
  <c r="EI50" i="4"/>
  <c r="EH50" i="4"/>
  <c r="EG50" i="4"/>
  <c r="EF50" i="4"/>
  <c r="EE50" i="4"/>
  <c r="ED50" i="4"/>
  <c r="EC50" i="4"/>
  <c r="EB50" i="4"/>
  <c r="EA50" i="4"/>
  <c r="DZ50" i="4"/>
  <c r="DY50" i="4"/>
  <c r="DX50" i="4"/>
  <c r="DW50" i="4"/>
  <c r="DV50" i="4"/>
  <c r="DU50" i="4"/>
  <c r="DT50" i="4"/>
  <c r="DS50" i="4"/>
  <c r="DR50" i="4"/>
  <c r="DQ50" i="4"/>
  <c r="DP50" i="4"/>
  <c r="DO50" i="4"/>
  <c r="DN50" i="4"/>
  <c r="DM50" i="4"/>
  <c r="DL50" i="4"/>
  <c r="DK50" i="4"/>
  <c r="DJ50" i="4"/>
  <c r="DI50" i="4"/>
  <c r="DH50" i="4"/>
  <c r="DG50" i="4"/>
  <c r="DF50" i="4"/>
  <c r="DE50" i="4"/>
  <c r="DD50" i="4"/>
  <c r="DC50" i="4"/>
  <c r="DB50" i="4"/>
  <c r="DA50" i="4"/>
  <c r="CZ50" i="4"/>
  <c r="CY50" i="4"/>
  <c r="CX50" i="4"/>
  <c r="CW50" i="4"/>
  <c r="CV50" i="4"/>
  <c r="CU50" i="4"/>
  <c r="CT50" i="4"/>
  <c r="CS50" i="4"/>
  <c r="CR50" i="4"/>
  <c r="CQ50" i="4"/>
  <c r="CP50" i="4"/>
  <c r="CO50" i="4"/>
  <c r="CN50" i="4"/>
  <c r="CM50" i="4"/>
  <c r="CL50" i="4"/>
  <c r="CK50" i="4"/>
  <c r="CJ50" i="4"/>
  <c r="CI50" i="4"/>
  <c r="CH50" i="4"/>
  <c r="CG50" i="4"/>
  <c r="CF50" i="4"/>
  <c r="CE50" i="4"/>
  <c r="CD50" i="4"/>
  <c r="CC50" i="4"/>
  <c r="CB50" i="4"/>
  <c r="CA50" i="4"/>
  <c r="BZ50" i="4"/>
  <c r="BY50" i="4"/>
  <c r="BX50" i="4"/>
  <c r="BW50" i="4"/>
  <c r="BV50" i="4"/>
  <c r="BU50" i="4"/>
  <c r="BT50" i="4"/>
  <c r="BS50" i="4"/>
  <c r="BR50" i="4"/>
  <c r="BQ50" i="4"/>
  <c r="BP50" i="4"/>
  <c r="BO50" i="4"/>
  <c r="BN50" i="4"/>
  <c r="BM50" i="4"/>
  <c r="BL50" i="4"/>
  <c r="BK50" i="4"/>
  <c r="BJ50" i="4"/>
  <c r="BI50" i="4"/>
  <c r="BH50" i="4"/>
  <c r="BG50" i="4"/>
  <c r="BF50" i="4"/>
  <c r="BE50" i="4"/>
  <c r="BD50" i="4"/>
  <c r="BC50" i="4"/>
  <c r="BB50" i="4"/>
  <c r="BA50" i="4"/>
  <c r="AZ50" i="4"/>
  <c r="AY50" i="4"/>
  <c r="AX50" i="4"/>
  <c r="AW50" i="4"/>
  <c r="AV50" i="4"/>
  <c r="AU50" i="4"/>
  <c r="AT50" i="4"/>
  <c r="AS50" i="4"/>
  <c r="AR50" i="4"/>
  <c r="AQ50" i="4"/>
  <c r="AP50" i="4"/>
  <c r="AO50" i="4"/>
  <c r="AN50" i="4"/>
  <c r="AM50" i="4"/>
  <c r="AL50" i="4"/>
  <c r="AK50" i="4"/>
  <c r="AJ50" i="4"/>
  <c r="AI50" i="4"/>
  <c r="AH50" i="4"/>
  <c r="AG50" i="4"/>
  <c r="AF50" i="4"/>
  <c r="AE50" i="4"/>
  <c r="AD50" i="4"/>
  <c r="AC50" i="4"/>
  <c r="AB50" i="4"/>
  <c r="AA50" i="4"/>
  <c r="Z50" i="4"/>
  <c r="Y50" i="4"/>
  <c r="X50" i="4"/>
  <c r="W50" i="4"/>
  <c r="V50" i="4"/>
  <c r="U50" i="4"/>
  <c r="T50" i="4"/>
  <c r="S50" i="4"/>
  <c r="R50" i="4"/>
  <c r="Q50" i="4"/>
  <c r="P50" i="4"/>
  <c r="O50" i="4"/>
  <c r="N50" i="4"/>
  <c r="M50" i="4"/>
  <c r="L50" i="4"/>
  <c r="K50" i="4"/>
  <c r="J50" i="4"/>
  <c r="I50" i="4"/>
  <c r="H50" i="4"/>
  <c r="G50" i="4"/>
  <c r="F50" i="4"/>
  <c r="E50" i="4"/>
  <c r="D50" i="4"/>
  <c r="C50" i="4"/>
  <c r="FF49" i="4"/>
  <c r="FE49" i="4"/>
  <c r="FD49" i="4"/>
  <c r="FC49" i="4"/>
  <c r="FB49" i="4"/>
  <c r="FA49" i="4"/>
  <c r="EZ49" i="4"/>
  <c r="EY49" i="4"/>
  <c r="EX49" i="4"/>
  <c r="EW49" i="4"/>
  <c r="EV49" i="4"/>
  <c r="EU49" i="4"/>
  <c r="ET49" i="4"/>
  <c r="ES49" i="4"/>
  <c r="ER49" i="4"/>
  <c r="EQ49" i="4"/>
  <c r="EP49" i="4"/>
  <c r="EO49" i="4"/>
  <c r="EN49" i="4"/>
  <c r="EM49" i="4"/>
  <c r="EL49" i="4"/>
  <c r="EK49" i="4"/>
  <c r="EJ49" i="4"/>
  <c r="EI49" i="4"/>
  <c r="EH49" i="4"/>
  <c r="EG49" i="4"/>
  <c r="EF49" i="4"/>
  <c r="EE49" i="4"/>
  <c r="ED49" i="4"/>
  <c r="EC49" i="4"/>
  <c r="EB49" i="4"/>
  <c r="EA49" i="4"/>
  <c r="DZ49" i="4"/>
  <c r="DY49" i="4"/>
  <c r="DX49" i="4"/>
  <c r="DW49" i="4"/>
  <c r="DV49" i="4"/>
  <c r="DU49" i="4"/>
  <c r="DT49" i="4"/>
  <c r="DS49" i="4"/>
  <c r="DR49" i="4"/>
  <c r="DQ49" i="4"/>
  <c r="DP49" i="4"/>
  <c r="DO49" i="4"/>
  <c r="DN49" i="4"/>
  <c r="DM49" i="4"/>
  <c r="DL49" i="4"/>
  <c r="DK49" i="4"/>
  <c r="DJ49" i="4"/>
  <c r="DI49" i="4"/>
  <c r="DH49" i="4"/>
  <c r="DG49" i="4"/>
  <c r="DF49" i="4"/>
  <c r="DE49" i="4"/>
  <c r="DD49" i="4"/>
  <c r="DC49" i="4"/>
  <c r="DB49" i="4"/>
  <c r="DA49" i="4"/>
  <c r="CZ49" i="4"/>
  <c r="CY49" i="4"/>
  <c r="CX49" i="4"/>
  <c r="CW49" i="4"/>
  <c r="CV49" i="4"/>
  <c r="CU49" i="4"/>
  <c r="CT49" i="4"/>
  <c r="CS49" i="4"/>
  <c r="CR49" i="4"/>
  <c r="CQ49" i="4"/>
  <c r="CP49" i="4"/>
  <c r="CO49" i="4"/>
  <c r="CN49" i="4"/>
  <c r="CM49" i="4"/>
  <c r="CL49" i="4"/>
  <c r="CK49" i="4"/>
  <c r="CJ49" i="4"/>
  <c r="CI49" i="4"/>
  <c r="CH49" i="4"/>
  <c r="CG49" i="4"/>
  <c r="CF49" i="4"/>
  <c r="CE49" i="4"/>
  <c r="CD49" i="4"/>
  <c r="CC49" i="4"/>
  <c r="CB49" i="4"/>
  <c r="CA49" i="4"/>
  <c r="BZ49" i="4"/>
  <c r="BY49" i="4"/>
  <c r="BX49" i="4"/>
  <c r="BW49" i="4"/>
  <c r="BV49" i="4"/>
  <c r="BU49" i="4"/>
  <c r="BT49" i="4"/>
  <c r="BS49" i="4"/>
  <c r="BR49" i="4"/>
  <c r="BQ49" i="4"/>
  <c r="BP49" i="4"/>
  <c r="BO49" i="4"/>
  <c r="BN49" i="4"/>
  <c r="BM49" i="4"/>
  <c r="BL49" i="4"/>
  <c r="BK49" i="4"/>
  <c r="BJ49" i="4"/>
  <c r="BI49" i="4"/>
  <c r="BH49" i="4"/>
  <c r="BG49" i="4"/>
  <c r="BF49" i="4"/>
  <c r="BE49" i="4"/>
  <c r="BD49" i="4"/>
  <c r="BC49" i="4"/>
  <c r="BB49" i="4"/>
  <c r="BA49" i="4"/>
  <c r="AZ49" i="4"/>
  <c r="AY49" i="4"/>
  <c r="AX49" i="4"/>
  <c r="AW49" i="4"/>
  <c r="AV49" i="4"/>
  <c r="AU49" i="4"/>
  <c r="AT49" i="4"/>
  <c r="AS49" i="4"/>
  <c r="AR49" i="4"/>
  <c r="AQ49" i="4"/>
  <c r="AP49" i="4"/>
  <c r="AO49" i="4"/>
  <c r="AN49" i="4"/>
  <c r="AM49" i="4"/>
  <c r="AL49" i="4"/>
  <c r="AK49" i="4"/>
  <c r="AJ49" i="4"/>
  <c r="AI49" i="4"/>
  <c r="AH49" i="4"/>
  <c r="AG49" i="4"/>
  <c r="AF49" i="4"/>
  <c r="AE49" i="4"/>
  <c r="AD49" i="4"/>
  <c r="AC49" i="4"/>
  <c r="AB49" i="4"/>
  <c r="AA49" i="4"/>
  <c r="Z49" i="4"/>
  <c r="Y49" i="4"/>
  <c r="X49" i="4"/>
  <c r="W49" i="4"/>
  <c r="V49" i="4"/>
  <c r="U49" i="4"/>
  <c r="T49" i="4"/>
  <c r="S49" i="4"/>
  <c r="R49" i="4"/>
  <c r="Q49" i="4"/>
  <c r="P49" i="4"/>
  <c r="O49" i="4"/>
  <c r="N49" i="4"/>
  <c r="M49" i="4"/>
  <c r="L49" i="4"/>
  <c r="K49" i="4"/>
  <c r="J49" i="4"/>
  <c r="I49" i="4"/>
  <c r="H49" i="4"/>
  <c r="G49" i="4"/>
  <c r="F49" i="4"/>
  <c r="E49" i="4"/>
  <c r="D49" i="4"/>
  <c r="C49" i="4"/>
  <c r="FF48" i="4"/>
  <c r="FE48" i="4"/>
  <c r="FD48" i="4"/>
  <c r="FC48" i="4"/>
  <c r="FB48" i="4"/>
  <c r="FA48" i="4"/>
  <c r="EZ48" i="4"/>
  <c r="EY48" i="4"/>
  <c r="EX48" i="4"/>
  <c r="EW48" i="4"/>
  <c r="EV48" i="4"/>
  <c r="EU48" i="4"/>
  <c r="ET48" i="4"/>
  <c r="ES48" i="4"/>
  <c r="ER48" i="4"/>
  <c r="EQ48" i="4"/>
  <c r="EP48" i="4"/>
  <c r="EO48" i="4"/>
  <c r="EN48" i="4"/>
  <c r="EM48" i="4"/>
  <c r="EL48" i="4"/>
  <c r="EK48" i="4"/>
  <c r="EJ48" i="4"/>
  <c r="EI48" i="4"/>
  <c r="EH48" i="4"/>
  <c r="EG48" i="4"/>
  <c r="EF48" i="4"/>
  <c r="EE48" i="4"/>
  <c r="ED48" i="4"/>
  <c r="EC48" i="4"/>
  <c r="EB48" i="4"/>
  <c r="EA48" i="4"/>
  <c r="DZ48" i="4"/>
  <c r="DY48" i="4"/>
  <c r="DX48" i="4"/>
  <c r="DW48" i="4"/>
  <c r="DV48" i="4"/>
  <c r="DU48" i="4"/>
  <c r="DT48" i="4"/>
  <c r="DS48" i="4"/>
  <c r="DR48" i="4"/>
  <c r="DQ48" i="4"/>
  <c r="DP48" i="4"/>
  <c r="DO48" i="4"/>
  <c r="DN48" i="4"/>
  <c r="DM48" i="4"/>
  <c r="DL48" i="4"/>
  <c r="DK48" i="4"/>
  <c r="DJ48" i="4"/>
  <c r="DI48" i="4"/>
  <c r="DH48" i="4"/>
  <c r="DG48" i="4"/>
  <c r="DF48" i="4"/>
  <c r="DE48" i="4"/>
  <c r="DD48" i="4"/>
  <c r="DC48" i="4"/>
  <c r="DB48" i="4"/>
  <c r="DA48" i="4"/>
  <c r="CZ48" i="4"/>
  <c r="CY48" i="4"/>
  <c r="CX48" i="4"/>
  <c r="CW48" i="4"/>
  <c r="CV48" i="4"/>
  <c r="CU48" i="4"/>
  <c r="CT48" i="4"/>
  <c r="CS48" i="4"/>
  <c r="CR48" i="4"/>
  <c r="CQ48" i="4"/>
  <c r="CP48" i="4"/>
  <c r="CO48" i="4"/>
  <c r="CN48" i="4"/>
  <c r="CM48" i="4"/>
  <c r="CL48" i="4"/>
  <c r="CK48" i="4"/>
  <c r="CJ48" i="4"/>
  <c r="CI48" i="4"/>
  <c r="CH48" i="4"/>
  <c r="CG48" i="4"/>
  <c r="CF48" i="4"/>
  <c r="CE48" i="4"/>
  <c r="CD48" i="4"/>
  <c r="CC48" i="4"/>
  <c r="CB48" i="4"/>
  <c r="CA48" i="4"/>
  <c r="BZ48" i="4"/>
  <c r="BY48" i="4"/>
  <c r="BX48" i="4"/>
  <c r="BW48" i="4"/>
  <c r="BV48" i="4"/>
  <c r="BU48" i="4"/>
  <c r="BT48" i="4"/>
  <c r="BS48" i="4"/>
  <c r="BR48" i="4"/>
  <c r="BQ48" i="4"/>
  <c r="BP48" i="4"/>
  <c r="BO48" i="4"/>
  <c r="BN48" i="4"/>
  <c r="BM48" i="4"/>
  <c r="BL48" i="4"/>
  <c r="BK48" i="4"/>
  <c r="BJ48" i="4"/>
  <c r="BI48" i="4"/>
  <c r="BH48" i="4"/>
  <c r="BG48" i="4"/>
  <c r="BF48" i="4"/>
  <c r="BE48" i="4"/>
  <c r="BD48" i="4"/>
  <c r="BC48" i="4"/>
  <c r="BB48" i="4"/>
  <c r="BA48" i="4"/>
  <c r="AZ48" i="4"/>
  <c r="AY48" i="4"/>
  <c r="AX48" i="4"/>
  <c r="AW48" i="4"/>
  <c r="AV48" i="4"/>
  <c r="AU48" i="4"/>
  <c r="AT48" i="4"/>
  <c r="AS48" i="4"/>
  <c r="AR48" i="4"/>
  <c r="AQ48" i="4"/>
  <c r="AP48" i="4"/>
  <c r="AO48" i="4"/>
  <c r="AN48" i="4"/>
  <c r="AM48" i="4"/>
  <c r="AL48" i="4"/>
  <c r="AK48" i="4"/>
  <c r="AJ48" i="4"/>
  <c r="AI48" i="4"/>
  <c r="AH48" i="4"/>
  <c r="AG48" i="4"/>
  <c r="AF48" i="4"/>
  <c r="AE48" i="4"/>
  <c r="AD48" i="4"/>
  <c r="AC48" i="4"/>
  <c r="AB48" i="4"/>
  <c r="AA48" i="4"/>
  <c r="Z48" i="4"/>
  <c r="Y48" i="4"/>
  <c r="X48" i="4"/>
  <c r="W48" i="4"/>
  <c r="V48" i="4"/>
  <c r="U48" i="4"/>
  <c r="T48" i="4"/>
  <c r="S48" i="4"/>
  <c r="R48" i="4"/>
  <c r="Q48" i="4"/>
  <c r="P48" i="4"/>
  <c r="O48" i="4"/>
  <c r="N48" i="4"/>
  <c r="M48" i="4"/>
  <c r="L48" i="4"/>
  <c r="K48" i="4"/>
  <c r="J48" i="4"/>
  <c r="I48" i="4"/>
  <c r="H48" i="4"/>
  <c r="G48" i="4"/>
  <c r="F48" i="4"/>
  <c r="E48" i="4"/>
  <c r="D48" i="4"/>
  <c r="C48" i="4"/>
  <c r="FF47" i="4"/>
  <c r="FE47" i="4"/>
  <c r="FD47" i="4"/>
  <c r="FC47" i="4"/>
  <c r="FB47" i="4"/>
  <c r="FA47" i="4"/>
  <c r="EZ47" i="4"/>
  <c r="EY47" i="4"/>
  <c r="EX47" i="4"/>
  <c r="EW47" i="4"/>
  <c r="EV47" i="4"/>
  <c r="EU47" i="4"/>
  <c r="ET47" i="4"/>
  <c r="ES47" i="4"/>
  <c r="ER47" i="4"/>
  <c r="EQ47" i="4"/>
  <c r="EP47" i="4"/>
  <c r="EO47" i="4"/>
  <c r="EN47" i="4"/>
  <c r="EM47" i="4"/>
  <c r="EL47" i="4"/>
  <c r="EK47" i="4"/>
  <c r="EJ47" i="4"/>
  <c r="EI47" i="4"/>
  <c r="EH47" i="4"/>
  <c r="EG47" i="4"/>
  <c r="EF47" i="4"/>
  <c r="EE47" i="4"/>
  <c r="ED47" i="4"/>
  <c r="EC47" i="4"/>
  <c r="EB47" i="4"/>
  <c r="EA47" i="4"/>
  <c r="DZ47" i="4"/>
  <c r="DY47" i="4"/>
  <c r="DX47" i="4"/>
  <c r="DW47" i="4"/>
  <c r="DV47" i="4"/>
  <c r="DU47" i="4"/>
  <c r="DT47" i="4"/>
  <c r="DS47" i="4"/>
  <c r="DR47" i="4"/>
  <c r="DQ47" i="4"/>
  <c r="DP47" i="4"/>
  <c r="DO47" i="4"/>
  <c r="DN47" i="4"/>
  <c r="DM47" i="4"/>
  <c r="DL47" i="4"/>
  <c r="DK47" i="4"/>
  <c r="DJ47" i="4"/>
  <c r="DI47" i="4"/>
  <c r="DH47" i="4"/>
  <c r="DG47" i="4"/>
  <c r="DF47" i="4"/>
  <c r="DE47" i="4"/>
  <c r="DD47" i="4"/>
  <c r="DC47" i="4"/>
  <c r="DB47" i="4"/>
  <c r="DA47" i="4"/>
  <c r="CZ47" i="4"/>
  <c r="CY47" i="4"/>
  <c r="CX47" i="4"/>
  <c r="CW47" i="4"/>
  <c r="CV47" i="4"/>
  <c r="CU47" i="4"/>
  <c r="CT47" i="4"/>
  <c r="CS47" i="4"/>
  <c r="CR47" i="4"/>
  <c r="CQ47" i="4"/>
  <c r="CP47" i="4"/>
  <c r="CO47" i="4"/>
  <c r="CN47" i="4"/>
  <c r="CM47" i="4"/>
  <c r="CL47" i="4"/>
  <c r="CK47" i="4"/>
  <c r="CJ47" i="4"/>
  <c r="CI47" i="4"/>
  <c r="CH47" i="4"/>
  <c r="CG47" i="4"/>
  <c r="CF47" i="4"/>
  <c r="CE47" i="4"/>
  <c r="CD47" i="4"/>
  <c r="CC47" i="4"/>
  <c r="CB47" i="4"/>
  <c r="CA47" i="4"/>
  <c r="BZ47" i="4"/>
  <c r="BY47" i="4"/>
  <c r="BX47" i="4"/>
  <c r="BW47" i="4"/>
  <c r="BV47" i="4"/>
  <c r="BU47" i="4"/>
  <c r="BT47" i="4"/>
  <c r="BS47" i="4"/>
  <c r="BR47" i="4"/>
  <c r="BQ47" i="4"/>
  <c r="BP47" i="4"/>
  <c r="BO47" i="4"/>
  <c r="BN47" i="4"/>
  <c r="BM47" i="4"/>
  <c r="BL47" i="4"/>
  <c r="BK47" i="4"/>
  <c r="BJ47" i="4"/>
  <c r="BI47" i="4"/>
  <c r="BH47" i="4"/>
  <c r="BG47" i="4"/>
  <c r="BF47" i="4"/>
  <c r="BE47" i="4"/>
  <c r="BD47" i="4"/>
  <c r="BC47" i="4"/>
  <c r="BB47" i="4"/>
  <c r="BA47" i="4"/>
  <c r="AZ47" i="4"/>
  <c r="AY47" i="4"/>
  <c r="AX47" i="4"/>
  <c r="AW47" i="4"/>
  <c r="AV47" i="4"/>
  <c r="AU47" i="4"/>
  <c r="AT47" i="4"/>
  <c r="AS47" i="4"/>
  <c r="AR47" i="4"/>
  <c r="AQ47" i="4"/>
  <c r="AP47" i="4"/>
  <c r="AO47" i="4"/>
  <c r="AN47" i="4"/>
  <c r="AM47" i="4"/>
  <c r="AL47" i="4"/>
  <c r="AK47" i="4"/>
  <c r="AJ47" i="4"/>
  <c r="AI47" i="4"/>
  <c r="AH47" i="4"/>
  <c r="AG47" i="4"/>
  <c r="AF47" i="4"/>
  <c r="AE47" i="4"/>
  <c r="AD47" i="4"/>
  <c r="AC47" i="4"/>
  <c r="AB47" i="4"/>
  <c r="AA47" i="4"/>
  <c r="Z47" i="4"/>
  <c r="Y47" i="4"/>
  <c r="X47" i="4"/>
  <c r="W47" i="4"/>
  <c r="V47" i="4"/>
  <c r="U47" i="4"/>
  <c r="T47" i="4"/>
  <c r="S47" i="4"/>
  <c r="R47" i="4"/>
  <c r="Q47" i="4"/>
  <c r="P47" i="4"/>
  <c r="O47" i="4"/>
  <c r="N47" i="4"/>
  <c r="M47" i="4"/>
  <c r="L47" i="4"/>
  <c r="K47" i="4"/>
  <c r="J47" i="4"/>
  <c r="I47" i="4"/>
  <c r="H47" i="4"/>
  <c r="G47" i="4"/>
  <c r="F47" i="4"/>
  <c r="E47" i="4"/>
  <c r="D47" i="4"/>
  <c r="C47" i="4"/>
  <c r="FF46" i="4"/>
  <c r="FE46" i="4"/>
  <c r="FD46" i="4"/>
  <c r="FC46" i="4"/>
  <c r="FB46" i="4"/>
  <c r="FA46" i="4"/>
  <c r="EZ46" i="4"/>
  <c r="EY46" i="4"/>
  <c r="EX46" i="4"/>
  <c r="EW46" i="4"/>
  <c r="EV46" i="4"/>
  <c r="EU46" i="4"/>
  <c r="ET46" i="4"/>
  <c r="ES46" i="4"/>
  <c r="ER46" i="4"/>
  <c r="EQ46" i="4"/>
  <c r="EP46" i="4"/>
  <c r="EO46" i="4"/>
  <c r="EN46" i="4"/>
  <c r="EM46" i="4"/>
  <c r="EL46" i="4"/>
  <c r="EK46" i="4"/>
  <c r="EJ46" i="4"/>
  <c r="EI46" i="4"/>
  <c r="EH46" i="4"/>
  <c r="EG46" i="4"/>
  <c r="EF46" i="4"/>
  <c r="EE46" i="4"/>
  <c r="ED46" i="4"/>
  <c r="EC46" i="4"/>
  <c r="EB46" i="4"/>
  <c r="EA46" i="4"/>
  <c r="DZ46" i="4"/>
  <c r="DY46" i="4"/>
  <c r="DX46" i="4"/>
  <c r="DW46" i="4"/>
  <c r="DV46" i="4"/>
  <c r="DU46" i="4"/>
  <c r="DT46" i="4"/>
  <c r="DS46" i="4"/>
  <c r="DR46" i="4"/>
  <c r="DQ46" i="4"/>
  <c r="DP46" i="4"/>
  <c r="DO46" i="4"/>
  <c r="DN46" i="4"/>
  <c r="DM46" i="4"/>
  <c r="DL46" i="4"/>
  <c r="DK46" i="4"/>
  <c r="DJ46" i="4"/>
  <c r="DI46" i="4"/>
  <c r="DH46" i="4"/>
  <c r="DG46" i="4"/>
  <c r="DF46" i="4"/>
  <c r="DE46" i="4"/>
  <c r="DD46" i="4"/>
  <c r="DC46" i="4"/>
  <c r="DB46" i="4"/>
  <c r="DA46" i="4"/>
  <c r="CZ46" i="4"/>
  <c r="CY46" i="4"/>
  <c r="CX46" i="4"/>
  <c r="CW46" i="4"/>
  <c r="CV46" i="4"/>
  <c r="CU46" i="4"/>
  <c r="CT46" i="4"/>
  <c r="CS46" i="4"/>
  <c r="CR46" i="4"/>
  <c r="CQ46" i="4"/>
  <c r="CP46" i="4"/>
  <c r="CO46" i="4"/>
  <c r="CN46" i="4"/>
  <c r="CM46" i="4"/>
  <c r="CL46" i="4"/>
  <c r="CK46" i="4"/>
  <c r="CJ46" i="4"/>
  <c r="CI46" i="4"/>
  <c r="CH46" i="4"/>
  <c r="CG46" i="4"/>
  <c r="CF46" i="4"/>
  <c r="CE46" i="4"/>
  <c r="CD46" i="4"/>
  <c r="CC46" i="4"/>
  <c r="CB46" i="4"/>
  <c r="CA46" i="4"/>
  <c r="BZ46" i="4"/>
  <c r="BY46" i="4"/>
  <c r="BX46" i="4"/>
  <c r="BW46" i="4"/>
  <c r="BV46" i="4"/>
  <c r="BU46" i="4"/>
  <c r="BT46" i="4"/>
  <c r="BS46" i="4"/>
  <c r="BR46" i="4"/>
  <c r="BQ46" i="4"/>
  <c r="BP46" i="4"/>
  <c r="BO46" i="4"/>
  <c r="BN46" i="4"/>
  <c r="BM46" i="4"/>
  <c r="BL46" i="4"/>
  <c r="BK46" i="4"/>
  <c r="BJ46" i="4"/>
  <c r="BI46" i="4"/>
  <c r="BH46" i="4"/>
  <c r="BG46" i="4"/>
  <c r="BF46" i="4"/>
  <c r="BE46" i="4"/>
  <c r="BD46" i="4"/>
  <c r="BC46" i="4"/>
  <c r="BB46" i="4"/>
  <c r="BA46" i="4"/>
  <c r="AZ46" i="4"/>
  <c r="AY46" i="4"/>
  <c r="AX46" i="4"/>
  <c r="AW46" i="4"/>
  <c r="AV46" i="4"/>
  <c r="AU46" i="4"/>
  <c r="AT46" i="4"/>
  <c r="AS46" i="4"/>
  <c r="AR46" i="4"/>
  <c r="AQ46" i="4"/>
  <c r="AP46" i="4"/>
  <c r="AO46" i="4"/>
  <c r="AN46" i="4"/>
  <c r="AM46" i="4"/>
  <c r="AL46" i="4"/>
  <c r="AK46" i="4"/>
  <c r="AJ46" i="4"/>
  <c r="AI46" i="4"/>
  <c r="AH46" i="4"/>
  <c r="AG46" i="4"/>
  <c r="AF46" i="4"/>
  <c r="AE46" i="4"/>
  <c r="AD46" i="4"/>
  <c r="AC46" i="4"/>
  <c r="AB46" i="4"/>
  <c r="AA46" i="4"/>
  <c r="Z46" i="4"/>
  <c r="Y46" i="4"/>
  <c r="X46" i="4"/>
  <c r="W46" i="4"/>
  <c r="V46" i="4"/>
  <c r="U46" i="4"/>
  <c r="T46" i="4"/>
  <c r="S46" i="4"/>
  <c r="R46" i="4"/>
  <c r="Q46" i="4"/>
  <c r="P46" i="4"/>
  <c r="O46" i="4"/>
  <c r="N46" i="4"/>
  <c r="M46" i="4"/>
  <c r="L46" i="4"/>
  <c r="K46" i="4"/>
  <c r="J46" i="4"/>
  <c r="I46" i="4"/>
  <c r="H46" i="4"/>
  <c r="G46" i="4"/>
  <c r="F46" i="4"/>
  <c r="E46" i="4"/>
  <c r="D46" i="4"/>
  <c r="C46" i="4"/>
  <c r="FF45" i="4"/>
  <c r="FE45" i="4"/>
  <c r="FD45" i="4"/>
  <c r="FC45" i="4"/>
  <c r="FB45" i="4"/>
  <c r="FA45" i="4"/>
  <c r="EZ45" i="4"/>
  <c r="EY45" i="4"/>
  <c r="EX45" i="4"/>
  <c r="EW45" i="4"/>
  <c r="EV45" i="4"/>
  <c r="EU45" i="4"/>
  <c r="ET45" i="4"/>
  <c r="ES45" i="4"/>
  <c r="ER45" i="4"/>
  <c r="EQ45" i="4"/>
  <c r="EP45" i="4"/>
  <c r="EO45" i="4"/>
  <c r="EN45" i="4"/>
  <c r="EM45" i="4"/>
  <c r="EL45" i="4"/>
  <c r="EK45" i="4"/>
  <c r="EJ45" i="4"/>
  <c r="EI45" i="4"/>
  <c r="EH45" i="4"/>
  <c r="EG45" i="4"/>
  <c r="EF45" i="4"/>
  <c r="EE45" i="4"/>
  <c r="ED45" i="4"/>
  <c r="EC45" i="4"/>
  <c r="EB45" i="4"/>
  <c r="EA45" i="4"/>
  <c r="DZ45" i="4"/>
  <c r="DY45" i="4"/>
  <c r="DX45" i="4"/>
  <c r="DW45" i="4"/>
  <c r="DV45" i="4"/>
  <c r="DU45" i="4"/>
  <c r="DT45" i="4"/>
  <c r="DS45" i="4"/>
  <c r="DR45" i="4"/>
  <c r="DQ45" i="4"/>
  <c r="DP45" i="4"/>
  <c r="DO45" i="4"/>
  <c r="DN45" i="4"/>
  <c r="DM45" i="4"/>
  <c r="DL45" i="4"/>
  <c r="DK45" i="4"/>
  <c r="DJ45" i="4"/>
  <c r="DI45" i="4"/>
  <c r="DH45" i="4"/>
  <c r="DG45" i="4"/>
  <c r="DF45" i="4"/>
  <c r="DE45" i="4"/>
  <c r="DD45" i="4"/>
  <c r="DC45" i="4"/>
  <c r="DB45" i="4"/>
  <c r="DA45" i="4"/>
  <c r="CZ45" i="4"/>
  <c r="CY45" i="4"/>
  <c r="CX45" i="4"/>
  <c r="CW45" i="4"/>
  <c r="CV45" i="4"/>
  <c r="CU45" i="4"/>
  <c r="CT45" i="4"/>
  <c r="CS45" i="4"/>
  <c r="CR45" i="4"/>
  <c r="CQ45" i="4"/>
  <c r="CP45" i="4"/>
  <c r="CO45" i="4"/>
  <c r="CN45" i="4"/>
  <c r="CM45" i="4"/>
  <c r="CL45" i="4"/>
  <c r="CK45" i="4"/>
  <c r="CJ45" i="4"/>
  <c r="CI45" i="4"/>
  <c r="CH45" i="4"/>
  <c r="CG45" i="4"/>
  <c r="CF45" i="4"/>
  <c r="CE45" i="4"/>
  <c r="CD45" i="4"/>
  <c r="CC45" i="4"/>
  <c r="CB45" i="4"/>
  <c r="CA45" i="4"/>
  <c r="BZ45" i="4"/>
  <c r="BY45" i="4"/>
  <c r="BX45" i="4"/>
  <c r="BW45" i="4"/>
  <c r="BV45" i="4"/>
  <c r="BU45" i="4"/>
  <c r="BT45" i="4"/>
  <c r="BS45" i="4"/>
  <c r="BR45" i="4"/>
  <c r="BQ45" i="4"/>
  <c r="BP45" i="4"/>
  <c r="BO45" i="4"/>
  <c r="BN45" i="4"/>
  <c r="BM45" i="4"/>
  <c r="BL45" i="4"/>
  <c r="BK45" i="4"/>
  <c r="BJ45" i="4"/>
  <c r="BI45" i="4"/>
  <c r="BH45" i="4"/>
  <c r="BG45" i="4"/>
  <c r="BF45" i="4"/>
  <c r="BE45" i="4"/>
  <c r="BD45" i="4"/>
  <c r="BC45" i="4"/>
  <c r="BB45" i="4"/>
  <c r="BA45" i="4"/>
  <c r="AZ45" i="4"/>
  <c r="AY45" i="4"/>
  <c r="AX45" i="4"/>
  <c r="AW45" i="4"/>
  <c r="AV45" i="4"/>
  <c r="AU45" i="4"/>
  <c r="AT45" i="4"/>
  <c r="AS45" i="4"/>
  <c r="AR45" i="4"/>
  <c r="AQ45" i="4"/>
  <c r="AP45" i="4"/>
  <c r="AO45" i="4"/>
  <c r="AN45" i="4"/>
  <c r="AM45" i="4"/>
  <c r="AL45" i="4"/>
  <c r="AK45" i="4"/>
  <c r="AJ45" i="4"/>
  <c r="AI45" i="4"/>
  <c r="AH45" i="4"/>
  <c r="AG45" i="4"/>
  <c r="AF45" i="4"/>
  <c r="AE45" i="4"/>
  <c r="AD45" i="4"/>
  <c r="AC45" i="4"/>
  <c r="AB45" i="4"/>
  <c r="AA45" i="4"/>
  <c r="Z45" i="4"/>
  <c r="Y45" i="4"/>
  <c r="X45" i="4"/>
  <c r="W45" i="4"/>
  <c r="V45" i="4"/>
  <c r="U45" i="4"/>
  <c r="T45" i="4"/>
  <c r="S45" i="4"/>
  <c r="R45" i="4"/>
  <c r="Q45" i="4"/>
  <c r="P45" i="4"/>
  <c r="O45" i="4"/>
  <c r="N45" i="4"/>
  <c r="M45" i="4"/>
  <c r="L45" i="4"/>
  <c r="K45" i="4"/>
  <c r="J45" i="4"/>
  <c r="I45" i="4"/>
  <c r="H45" i="4"/>
  <c r="G45" i="4"/>
  <c r="F45" i="4"/>
  <c r="E45" i="4"/>
  <c r="D45" i="4"/>
  <c r="C45" i="4"/>
  <c r="FF44" i="4"/>
  <c r="FE44" i="4"/>
  <c r="FD44" i="4"/>
  <c r="FC44" i="4"/>
  <c r="FB44" i="4"/>
  <c r="FA44" i="4"/>
  <c r="EZ44" i="4"/>
  <c r="EY44" i="4"/>
  <c r="EX44" i="4"/>
  <c r="EW44" i="4"/>
  <c r="EV44" i="4"/>
  <c r="EU44" i="4"/>
  <c r="ET44" i="4"/>
  <c r="ES44" i="4"/>
  <c r="ER44" i="4"/>
  <c r="EQ44" i="4"/>
  <c r="EP44" i="4"/>
  <c r="EO44" i="4"/>
  <c r="EN44" i="4"/>
  <c r="EM44" i="4"/>
  <c r="EL44" i="4"/>
  <c r="EK44" i="4"/>
  <c r="EJ44" i="4"/>
  <c r="EI44" i="4"/>
  <c r="EH44" i="4"/>
  <c r="EG44" i="4"/>
  <c r="EF44" i="4"/>
  <c r="EE44" i="4"/>
  <c r="ED44" i="4"/>
  <c r="EC44" i="4"/>
  <c r="EB44" i="4"/>
  <c r="EA44" i="4"/>
  <c r="DZ44" i="4"/>
  <c r="DY44" i="4"/>
  <c r="DX44" i="4"/>
  <c r="DW44" i="4"/>
  <c r="DV44" i="4"/>
  <c r="DU44" i="4"/>
  <c r="DT44" i="4"/>
  <c r="DS44" i="4"/>
  <c r="DR44" i="4"/>
  <c r="DQ44" i="4"/>
  <c r="DP44" i="4"/>
  <c r="DO44" i="4"/>
  <c r="DN44" i="4"/>
  <c r="DM44" i="4"/>
  <c r="DL44" i="4"/>
  <c r="DK44" i="4"/>
  <c r="DJ44" i="4"/>
  <c r="DI44" i="4"/>
  <c r="DH44" i="4"/>
  <c r="DG44" i="4"/>
  <c r="DF44" i="4"/>
  <c r="DE44" i="4"/>
  <c r="DD44" i="4"/>
  <c r="DC44" i="4"/>
  <c r="DB44" i="4"/>
  <c r="DA44" i="4"/>
  <c r="CZ44" i="4"/>
  <c r="CY44" i="4"/>
  <c r="CX44" i="4"/>
  <c r="CW44" i="4"/>
  <c r="CV44" i="4"/>
  <c r="CU44" i="4"/>
  <c r="CT44" i="4"/>
  <c r="CS44" i="4"/>
  <c r="CR44" i="4"/>
  <c r="CQ44" i="4"/>
  <c r="CP44" i="4"/>
  <c r="CO44" i="4"/>
  <c r="CN44" i="4"/>
  <c r="CM44" i="4"/>
  <c r="CL44" i="4"/>
  <c r="CK44" i="4"/>
  <c r="CJ44" i="4"/>
  <c r="CI44" i="4"/>
  <c r="CH44" i="4"/>
  <c r="CG44" i="4"/>
  <c r="CF44" i="4"/>
  <c r="CE44" i="4"/>
  <c r="CD44" i="4"/>
  <c r="CC44" i="4"/>
  <c r="CB44" i="4"/>
  <c r="CA44" i="4"/>
  <c r="BZ44" i="4"/>
  <c r="BY44" i="4"/>
  <c r="BX44" i="4"/>
  <c r="BW44" i="4"/>
  <c r="BV44" i="4"/>
  <c r="BU44" i="4"/>
  <c r="BT44" i="4"/>
  <c r="BS44" i="4"/>
  <c r="BR44" i="4"/>
  <c r="BQ44" i="4"/>
  <c r="BP44" i="4"/>
  <c r="BO44" i="4"/>
  <c r="BN44" i="4"/>
  <c r="BM44" i="4"/>
  <c r="BL44" i="4"/>
  <c r="BK44" i="4"/>
  <c r="BJ44" i="4"/>
  <c r="BI44" i="4"/>
  <c r="BH44" i="4"/>
  <c r="BG44" i="4"/>
  <c r="BF44" i="4"/>
  <c r="BE44" i="4"/>
  <c r="BD44" i="4"/>
  <c r="BC44" i="4"/>
  <c r="BB44" i="4"/>
  <c r="BA44" i="4"/>
  <c r="AZ44" i="4"/>
  <c r="AY44" i="4"/>
  <c r="AX44" i="4"/>
  <c r="AW44" i="4"/>
  <c r="AV44" i="4"/>
  <c r="AU44" i="4"/>
  <c r="AT44" i="4"/>
  <c r="AS44" i="4"/>
  <c r="AR44" i="4"/>
  <c r="AQ44" i="4"/>
  <c r="AP44" i="4"/>
  <c r="AO44" i="4"/>
  <c r="AN44" i="4"/>
  <c r="AM44" i="4"/>
  <c r="AL44" i="4"/>
  <c r="AK44" i="4"/>
  <c r="AJ44" i="4"/>
  <c r="AI44" i="4"/>
  <c r="AH44" i="4"/>
  <c r="AG44" i="4"/>
  <c r="AF44" i="4"/>
  <c r="AE44" i="4"/>
  <c r="AD44" i="4"/>
  <c r="AC44" i="4"/>
  <c r="AB44" i="4"/>
  <c r="AA44" i="4"/>
  <c r="Z44" i="4"/>
  <c r="Y44" i="4"/>
  <c r="X44" i="4"/>
  <c r="W44" i="4"/>
  <c r="V44" i="4"/>
  <c r="U44" i="4"/>
  <c r="T44" i="4"/>
  <c r="S44" i="4"/>
  <c r="R44" i="4"/>
  <c r="Q44" i="4"/>
  <c r="P44" i="4"/>
  <c r="O44" i="4"/>
  <c r="N44" i="4"/>
  <c r="M44" i="4"/>
  <c r="L44" i="4"/>
  <c r="K44" i="4"/>
  <c r="J44" i="4"/>
  <c r="I44" i="4"/>
  <c r="H44" i="4"/>
  <c r="G44" i="4"/>
  <c r="F44" i="4"/>
  <c r="E44" i="4"/>
  <c r="D44" i="4"/>
  <c r="C44" i="4"/>
  <c r="FF43" i="4"/>
  <c r="FE43" i="4"/>
  <c r="FD43" i="4"/>
  <c r="FC43" i="4"/>
  <c r="FB43" i="4"/>
  <c r="FA43" i="4"/>
  <c r="EZ43" i="4"/>
  <c r="EY43" i="4"/>
  <c r="EX43" i="4"/>
  <c r="EW43" i="4"/>
  <c r="EV43" i="4"/>
  <c r="EU43" i="4"/>
  <c r="ET43" i="4"/>
  <c r="ES43" i="4"/>
  <c r="ER43" i="4"/>
  <c r="EQ43" i="4"/>
  <c r="EP43" i="4"/>
  <c r="EO43" i="4"/>
  <c r="EN43" i="4"/>
  <c r="EM43" i="4"/>
  <c r="EL43" i="4"/>
  <c r="EK43" i="4"/>
  <c r="EJ43" i="4"/>
  <c r="EI43" i="4"/>
  <c r="EH43" i="4"/>
  <c r="EG43" i="4"/>
  <c r="EF43" i="4"/>
  <c r="EE43" i="4"/>
  <c r="ED43" i="4"/>
  <c r="EC43" i="4"/>
  <c r="EB43" i="4"/>
  <c r="EA43" i="4"/>
  <c r="DZ43" i="4"/>
  <c r="DY43" i="4"/>
  <c r="DX43" i="4"/>
  <c r="DW43" i="4"/>
  <c r="DV43" i="4"/>
  <c r="DU43" i="4"/>
  <c r="DT43" i="4"/>
  <c r="DS43" i="4"/>
  <c r="DR43" i="4"/>
  <c r="DQ43" i="4"/>
  <c r="DP43" i="4"/>
  <c r="DO43" i="4"/>
  <c r="DN43" i="4"/>
  <c r="DM43" i="4"/>
  <c r="DL43" i="4"/>
  <c r="DK43" i="4"/>
  <c r="DJ43" i="4"/>
  <c r="DI43" i="4"/>
  <c r="DH43" i="4"/>
  <c r="DG43" i="4"/>
  <c r="DF43" i="4"/>
  <c r="DE43" i="4"/>
  <c r="DD43" i="4"/>
  <c r="DC43" i="4"/>
  <c r="DB43" i="4"/>
  <c r="DA43" i="4"/>
  <c r="CZ43" i="4"/>
  <c r="CY43" i="4"/>
  <c r="CX43" i="4"/>
  <c r="CW43" i="4"/>
  <c r="CV43" i="4"/>
  <c r="CU43" i="4"/>
  <c r="CT43" i="4"/>
  <c r="CS43" i="4"/>
  <c r="CR43" i="4"/>
  <c r="CQ43" i="4"/>
  <c r="CP43" i="4"/>
  <c r="CO43" i="4"/>
  <c r="CN43" i="4"/>
  <c r="CM43" i="4"/>
  <c r="CL43" i="4"/>
  <c r="CK43" i="4"/>
  <c r="CJ43" i="4"/>
  <c r="CI43" i="4"/>
  <c r="CH43" i="4"/>
  <c r="CG43" i="4"/>
  <c r="CF43" i="4"/>
  <c r="CE43" i="4"/>
  <c r="CD43" i="4"/>
  <c r="CC43" i="4"/>
  <c r="CB43" i="4"/>
  <c r="CA43" i="4"/>
  <c r="BZ43" i="4"/>
  <c r="BY43" i="4"/>
  <c r="BX43" i="4"/>
  <c r="BW43" i="4"/>
  <c r="BV43" i="4"/>
  <c r="BU43" i="4"/>
  <c r="BT43" i="4"/>
  <c r="BS43" i="4"/>
  <c r="BR43" i="4"/>
  <c r="BQ43" i="4"/>
  <c r="BP43" i="4"/>
  <c r="BO43" i="4"/>
  <c r="BN43" i="4"/>
  <c r="BM43" i="4"/>
  <c r="BL43" i="4"/>
  <c r="BK43" i="4"/>
  <c r="BJ43" i="4"/>
  <c r="BI43" i="4"/>
  <c r="BH43" i="4"/>
  <c r="BG43" i="4"/>
  <c r="BF43" i="4"/>
  <c r="BE43" i="4"/>
  <c r="BD43" i="4"/>
  <c r="BC43" i="4"/>
  <c r="BB43" i="4"/>
  <c r="BA43" i="4"/>
  <c r="AZ43" i="4"/>
  <c r="AY43" i="4"/>
  <c r="AX43" i="4"/>
  <c r="AW43" i="4"/>
  <c r="AV43" i="4"/>
  <c r="AU43" i="4"/>
  <c r="AT43" i="4"/>
  <c r="AS43" i="4"/>
  <c r="AR43" i="4"/>
  <c r="AQ43" i="4"/>
  <c r="AP43" i="4"/>
  <c r="AO43" i="4"/>
  <c r="AN43" i="4"/>
  <c r="AM43" i="4"/>
  <c r="AL43" i="4"/>
  <c r="AK43" i="4"/>
  <c r="AJ43" i="4"/>
  <c r="AI43" i="4"/>
  <c r="AH43" i="4"/>
  <c r="AG43" i="4"/>
  <c r="AF43" i="4"/>
  <c r="AE43" i="4"/>
  <c r="AD43" i="4"/>
  <c r="AC43" i="4"/>
  <c r="AB43" i="4"/>
  <c r="AA43" i="4"/>
  <c r="Z43" i="4"/>
  <c r="Y43" i="4"/>
  <c r="X43" i="4"/>
  <c r="W43" i="4"/>
  <c r="V43" i="4"/>
  <c r="U43" i="4"/>
  <c r="T43" i="4"/>
  <c r="S43" i="4"/>
  <c r="R43" i="4"/>
  <c r="Q43" i="4"/>
  <c r="P43" i="4"/>
  <c r="O43" i="4"/>
  <c r="N43" i="4"/>
  <c r="M43" i="4"/>
  <c r="L43" i="4"/>
  <c r="K43" i="4"/>
  <c r="J43" i="4"/>
  <c r="I43" i="4"/>
  <c r="H43" i="4"/>
  <c r="G43" i="4"/>
  <c r="F43" i="4"/>
  <c r="E43" i="4"/>
  <c r="D43" i="4"/>
  <c r="C43" i="4"/>
  <c r="FF42" i="4"/>
  <c r="FE42" i="4"/>
  <c r="FD42" i="4"/>
  <c r="FC42" i="4"/>
  <c r="FB42" i="4"/>
  <c r="FA42" i="4"/>
  <c r="EZ42" i="4"/>
  <c r="EY42" i="4"/>
  <c r="EX42" i="4"/>
  <c r="EW42" i="4"/>
  <c r="EV42" i="4"/>
  <c r="EU42" i="4"/>
  <c r="ET42" i="4"/>
  <c r="ES42" i="4"/>
  <c r="ER42" i="4"/>
  <c r="EQ42" i="4"/>
  <c r="EP42" i="4"/>
  <c r="EO42" i="4"/>
  <c r="EN42" i="4"/>
  <c r="EM42" i="4"/>
  <c r="EL42" i="4"/>
  <c r="EK42" i="4"/>
  <c r="EJ42" i="4"/>
  <c r="EI42" i="4"/>
  <c r="EH42" i="4"/>
  <c r="EG42" i="4"/>
  <c r="EF42" i="4"/>
  <c r="EE42" i="4"/>
  <c r="ED42" i="4"/>
  <c r="EC42" i="4"/>
  <c r="EB42" i="4"/>
  <c r="EA42" i="4"/>
  <c r="DZ42" i="4"/>
  <c r="DY42" i="4"/>
  <c r="DX42" i="4"/>
  <c r="DW42" i="4"/>
  <c r="DV42" i="4"/>
  <c r="DU42" i="4"/>
  <c r="DT42" i="4"/>
  <c r="DS42" i="4"/>
  <c r="DR42" i="4"/>
  <c r="DQ42" i="4"/>
  <c r="DP42" i="4"/>
  <c r="DO42" i="4"/>
  <c r="DN42" i="4"/>
  <c r="DM42" i="4"/>
  <c r="DL42" i="4"/>
  <c r="DK42" i="4"/>
  <c r="DJ42" i="4"/>
  <c r="DI42" i="4"/>
  <c r="DH42" i="4"/>
  <c r="DG42" i="4"/>
  <c r="DF42" i="4"/>
  <c r="DE42" i="4"/>
  <c r="DD42" i="4"/>
  <c r="DC42" i="4"/>
  <c r="DB42" i="4"/>
  <c r="DA42" i="4"/>
  <c r="CZ42" i="4"/>
  <c r="CY42" i="4"/>
  <c r="CX42" i="4"/>
  <c r="CW42" i="4"/>
  <c r="CV42" i="4"/>
  <c r="CU42" i="4"/>
  <c r="CT42" i="4"/>
  <c r="CS42" i="4"/>
  <c r="CR42" i="4"/>
  <c r="CQ42" i="4"/>
  <c r="CP42" i="4"/>
  <c r="CO42" i="4"/>
  <c r="CN42" i="4"/>
  <c r="CM42" i="4"/>
  <c r="CL42" i="4"/>
  <c r="CK42" i="4"/>
  <c r="CJ42" i="4"/>
  <c r="CI42" i="4"/>
  <c r="CH42" i="4"/>
  <c r="CG42" i="4"/>
  <c r="CF42" i="4"/>
  <c r="CE42" i="4"/>
  <c r="CD42" i="4"/>
  <c r="CC42" i="4"/>
  <c r="CB42" i="4"/>
  <c r="CA42" i="4"/>
  <c r="BZ42" i="4"/>
  <c r="BY42" i="4"/>
  <c r="BX42" i="4"/>
  <c r="BW42" i="4"/>
  <c r="BV42" i="4"/>
  <c r="BU42" i="4"/>
  <c r="BT42" i="4"/>
  <c r="BS42" i="4"/>
  <c r="BR42" i="4"/>
  <c r="BQ42" i="4"/>
  <c r="BP42" i="4"/>
  <c r="BO42" i="4"/>
  <c r="BN42" i="4"/>
  <c r="BM42" i="4"/>
  <c r="BL42" i="4"/>
  <c r="BK42" i="4"/>
  <c r="BJ42" i="4"/>
  <c r="BI42" i="4"/>
  <c r="BH42" i="4"/>
  <c r="BG42" i="4"/>
  <c r="BF42" i="4"/>
  <c r="BE42" i="4"/>
  <c r="BD42" i="4"/>
  <c r="BC42" i="4"/>
  <c r="BB42" i="4"/>
  <c r="BA42" i="4"/>
  <c r="AZ42" i="4"/>
  <c r="AY42" i="4"/>
  <c r="AX42" i="4"/>
  <c r="AW42" i="4"/>
  <c r="AV42" i="4"/>
  <c r="AU42" i="4"/>
  <c r="AT42" i="4"/>
  <c r="AS42" i="4"/>
  <c r="AR42" i="4"/>
  <c r="AQ42" i="4"/>
  <c r="AP42" i="4"/>
  <c r="AO42" i="4"/>
  <c r="AN42" i="4"/>
  <c r="AM42" i="4"/>
  <c r="AL42" i="4"/>
  <c r="AK42" i="4"/>
  <c r="AJ42" i="4"/>
  <c r="AI42" i="4"/>
  <c r="AH42" i="4"/>
  <c r="AG42" i="4"/>
  <c r="AF42" i="4"/>
  <c r="AE42" i="4"/>
  <c r="AD42" i="4"/>
  <c r="AC42" i="4"/>
  <c r="AB42" i="4"/>
  <c r="AA42" i="4"/>
  <c r="Z42" i="4"/>
  <c r="Y42" i="4"/>
  <c r="X42" i="4"/>
  <c r="W42" i="4"/>
  <c r="V42" i="4"/>
  <c r="U42" i="4"/>
  <c r="T42" i="4"/>
  <c r="S42" i="4"/>
  <c r="R42" i="4"/>
  <c r="Q42" i="4"/>
  <c r="P42" i="4"/>
  <c r="O42" i="4"/>
  <c r="N42" i="4"/>
  <c r="M42" i="4"/>
  <c r="L42" i="4"/>
  <c r="K42" i="4"/>
  <c r="J42" i="4"/>
  <c r="I42" i="4"/>
  <c r="H42" i="4"/>
  <c r="G42" i="4"/>
  <c r="F42" i="4"/>
  <c r="E42" i="4"/>
  <c r="D42" i="4"/>
  <c r="C42" i="4"/>
  <c r="FF41" i="4"/>
  <c r="FE41" i="4"/>
  <c r="FD41" i="4"/>
  <c r="FC41" i="4"/>
  <c r="FB41" i="4"/>
  <c r="FA41" i="4"/>
  <c r="EZ41" i="4"/>
  <c r="EY41" i="4"/>
  <c r="EX41" i="4"/>
  <c r="EW41" i="4"/>
  <c r="EV41" i="4"/>
  <c r="EU41" i="4"/>
  <c r="ET41" i="4"/>
  <c r="ES41" i="4"/>
  <c r="ER41" i="4"/>
  <c r="EQ41" i="4"/>
  <c r="EP41" i="4"/>
  <c r="EO41" i="4"/>
  <c r="EN41" i="4"/>
  <c r="EM41" i="4"/>
  <c r="EL41" i="4"/>
  <c r="EK41" i="4"/>
  <c r="EJ41" i="4"/>
  <c r="EI41" i="4"/>
  <c r="EH41" i="4"/>
  <c r="EG41" i="4"/>
  <c r="EF41" i="4"/>
  <c r="EE41" i="4"/>
  <c r="ED41" i="4"/>
  <c r="EC41" i="4"/>
  <c r="EB41" i="4"/>
  <c r="EA41" i="4"/>
  <c r="DZ41" i="4"/>
  <c r="DY41" i="4"/>
  <c r="DX41" i="4"/>
  <c r="DW41" i="4"/>
  <c r="DV41" i="4"/>
  <c r="DU41" i="4"/>
  <c r="DT41" i="4"/>
  <c r="DS41" i="4"/>
  <c r="DR41" i="4"/>
  <c r="DQ41" i="4"/>
  <c r="DP41" i="4"/>
  <c r="DO41" i="4"/>
  <c r="DN41" i="4"/>
  <c r="DM41" i="4"/>
  <c r="DL41" i="4"/>
  <c r="DK41" i="4"/>
  <c r="DJ41" i="4"/>
  <c r="DI41" i="4"/>
  <c r="DH41" i="4"/>
  <c r="DG41" i="4"/>
  <c r="DF41" i="4"/>
  <c r="DE41" i="4"/>
  <c r="DD41" i="4"/>
  <c r="DC41" i="4"/>
  <c r="DB41" i="4"/>
  <c r="DA41" i="4"/>
  <c r="CZ41" i="4"/>
  <c r="CY41" i="4"/>
  <c r="CX41" i="4"/>
  <c r="CW41" i="4"/>
  <c r="CV41" i="4"/>
  <c r="CU41" i="4"/>
  <c r="CT41" i="4"/>
  <c r="CS41" i="4"/>
  <c r="CR41" i="4"/>
  <c r="CQ41" i="4"/>
  <c r="CP41" i="4"/>
  <c r="CO41" i="4"/>
  <c r="CN41" i="4"/>
  <c r="CM41" i="4"/>
  <c r="CL41" i="4"/>
  <c r="CK41" i="4"/>
  <c r="CJ41" i="4"/>
  <c r="CI41" i="4"/>
  <c r="CH41" i="4"/>
  <c r="CG41" i="4"/>
  <c r="CF41" i="4"/>
  <c r="CE41" i="4"/>
  <c r="CD41" i="4"/>
  <c r="CC41" i="4"/>
  <c r="CB41" i="4"/>
  <c r="CA41" i="4"/>
  <c r="BZ41" i="4"/>
  <c r="BY41" i="4"/>
  <c r="BX41" i="4"/>
  <c r="BW41" i="4"/>
  <c r="BV41" i="4"/>
  <c r="BU41" i="4"/>
  <c r="BT41" i="4"/>
  <c r="BS41" i="4"/>
  <c r="BR41" i="4"/>
  <c r="BQ41" i="4"/>
  <c r="BP41" i="4"/>
  <c r="BO41" i="4"/>
  <c r="BN41" i="4"/>
  <c r="BM41" i="4"/>
  <c r="BL41" i="4"/>
  <c r="BK41" i="4"/>
  <c r="BJ41" i="4"/>
  <c r="BI41" i="4"/>
  <c r="BH41" i="4"/>
  <c r="BG41" i="4"/>
  <c r="BF41" i="4"/>
  <c r="BE41" i="4"/>
  <c r="BD41" i="4"/>
  <c r="BC41" i="4"/>
  <c r="BB41" i="4"/>
  <c r="BA41" i="4"/>
  <c r="AZ41" i="4"/>
  <c r="AY41" i="4"/>
  <c r="AX41" i="4"/>
  <c r="AW41" i="4"/>
  <c r="AV41" i="4"/>
  <c r="AU41" i="4"/>
  <c r="AT41" i="4"/>
  <c r="AS41" i="4"/>
  <c r="AR41" i="4"/>
  <c r="AQ41" i="4"/>
  <c r="AP41" i="4"/>
  <c r="AO41" i="4"/>
  <c r="AN41" i="4"/>
  <c r="AM41" i="4"/>
  <c r="AL41" i="4"/>
  <c r="AK41" i="4"/>
  <c r="AJ41" i="4"/>
  <c r="AI41" i="4"/>
  <c r="AH41" i="4"/>
  <c r="AG41" i="4"/>
  <c r="AF41" i="4"/>
  <c r="AE41" i="4"/>
  <c r="AD41" i="4"/>
  <c r="AC41" i="4"/>
  <c r="AB41" i="4"/>
  <c r="AA41" i="4"/>
  <c r="Z41" i="4"/>
  <c r="Y41" i="4"/>
  <c r="X41" i="4"/>
  <c r="W41" i="4"/>
  <c r="V41" i="4"/>
  <c r="U41" i="4"/>
  <c r="T41" i="4"/>
  <c r="S41" i="4"/>
  <c r="R41" i="4"/>
  <c r="Q41" i="4"/>
  <c r="P41" i="4"/>
  <c r="O41" i="4"/>
  <c r="N41" i="4"/>
  <c r="M41" i="4"/>
  <c r="L41" i="4"/>
  <c r="K41" i="4"/>
  <c r="J41" i="4"/>
  <c r="I41" i="4"/>
  <c r="H41" i="4"/>
  <c r="G41" i="4"/>
  <c r="F41" i="4"/>
  <c r="E41" i="4"/>
  <c r="D41" i="4"/>
  <c r="C41" i="4"/>
  <c r="FF40" i="4"/>
  <c r="FE40" i="4"/>
  <c r="FD40" i="4"/>
  <c r="FC40" i="4"/>
  <c r="FB40" i="4"/>
  <c r="FA40" i="4"/>
  <c r="EZ40" i="4"/>
  <c r="EY40" i="4"/>
  <c r="EX40" i="4"/>
  <c r="EW40" i="4"/>
  <c r="EV40" i="4"/>
  <c r="EU40" i="4"/>
  <c r="ET40" i="4"/>
  <c r="ES40" i="4"/>
  <c r="ER40" i="4"/>
  <c r="EQ40" i="4"/>
  <c r="EP40" i="4"/>
  <c r="EO40" i="4"/>
  <c r="EN40" i="4"/>
  <c r="EM40" i="4"/>
  <c r="EL40" i="4"/>
  <c r="EK40" i="4"/>
  <c r="EJ40" i="4"/>
  <c r="EI40" i="4"/>
  <c r="EH40" i="4"/>
  <c r="EG40" i="4"/>
  <c r="EF40" i="4"/>
  <c r="EE40" i="4"/>
  <c r="ED40" i="4"/>
  <c r="EC40" i="4"/>
  <c r="EB40" i="4"/>
  <c r="EA40" i="4"/>
  <c r="DZ40" i="4"/>
  <c r="DY40" i="4"/>
  <c r="DX40" i="4"/>
  <c r="DW40" i="4"/>
  <c r="DV40" i="4"/>
  <c r="DU40" i="4"/>
  <c r="DT40" i="4"/>
  <c r="DS40" i="4"/>
  <c r="DR40" i="4"/>
  <c r="DQ40" i="4"/>
  <c r="DP40" i="4"/>
  <c r="DO40" i="4"/>
  <c r="DN40" i="4"/>
  <c r="DM40" i="4"/>
  <c r="DL40" i="4"/>
  <c r="DK40" i="4"/>
  <c r="DJ40" i="4"/>
  <c r="DI40" i="4"/>
  <c r="DH40" i="4"/>
  <c r="DG40" i="4"/>
  <c r="DF40" i="4"/>
  <c r="DE40" i="4"/>
  <c r="DD40" i="4"/>
  <c r="DC40" i="4"/>
  <c r="DB40" i="4"/>
  <c r="DA40" i="4"/>
  <c r="CZ40" i="4"/>
  <c r="CY40" i="4"/>
  <c r="CX40" i="4"/>
  <c r="CW40" i="4"/>
  <c r="CV40" i="4"/>
  <c r="CU40" i="4"/>
  <c r="CT40" i="4"/>
  <c r="CS40" i="4"/>
  <c r="CR40" i="4"/>
  <c r="CQ40" i="4"/>
  <c r="CP40" i="4"/>
  <c r="CO40" i="4"/>
  <c r="CN40" i="4"/>
  <c r="CM40" i="4"/>
  <c r="CL40" i="4"/>
  <c r="CK40" i="4"/>
  <c r="CJ40" i="4"/>
  <c r="CI40" i="4"/>
  <c r="CH40" i="4"/>
  <c r="CG40" i="4"/>
  <c r="CF40" i="4"/>
  <c r="CE40" i="4"/>
  <c r="CD40" i="4"/>
  <c r="CC40" i="4"/>
  <c r="CB40" i="4"/>
  <c r="CA40" i="4"/>
  <c r="BZ40" i="4"/>
  <c r="BY40" i="4"/>
  <c r="BX40" i="4"/>
  <c r="BW40" i="4"/>
  <c r="BV40" i="4"/>
  <c r="BU40" i="4"/>
  <c r="BT40" i="4"/>
  <c r="BS40" i="4"/>
  <c r="BR40" i="4"/>
  <c r="BQ40" i="4"/>
  <c r="BP40" i="4"/>
  <c r="BO40" i="4"/>
  <c r="BN40" i="4"/>
  <c r="BM40" i="4"/>
  <c r="BL40" i="4"/>
  <c r="BK40" i="4"/>
  <c r="BJ40" i="4"/>
  <c r="BI40" i="4"/>
  <c r="BH40" i="4"/>
  <c r="BG40" i="4"/>
  <c r="BF40" i="4"/>
  <c r="BE40" i="4"/>
  <c r="BD40" i="4"/>
  <c r="BC40" i="4"/>
  <c r="BB40" i="4"/>
  <c r="BA40" i="4"/>
  <c r="AZ40" i="4"/>
  <c r="AY40" i="4"/>
  <c r="AX40" i="4"/>
  <c r="AW40" i="4"/>
  <c r="AV40" i="4"/>
  <c r="AU40" i="4"/>
  <c r="AT40" i="4"/>
  <c r="AS40" i="4"/>
  <c r="AR40" i="4"/>
  <c r="AQ40" i="4"/>
  <c r="AP40" i="4"/>
  <c r="AO40" i="4"/>
  <c r="AN40" i="4"/>
  <c r="AM40" i="4"/>
  <c r="AL40" i="4"/>
  <c r="AK40" i="4"/>
  <c r="AJ40" i="4"/>
  <c r="AI40" i="4"/>
  <c r="AH40" i="4"/>
  <c r="AG40" i="4"/>
  <c r="AF40" i="4"/>
  <c r="AE40" i="4"/>
  <c r="AD40" i="4"/>
  <c r="AC40" i="4"/>
  <c r="AB40" i="4"/>
  <c r="AA40" i="4"/>
  <c r="Z40" i="4"/>
  <c r="Y40" i="4"/>
  <c r="X40" i="4"/>
  <c r="W40" i="4"/>
  <c r="V40" i="4"/>
  <c r="U40" i="4"/>
  <c r="T40" i="4"/>
  <c r="S40" i="4"/>
  <c r="R40" i="4"/>
  <c r="Q40" i="4"/>
  <c r="P40" i="4"/>
  <c r="O40" i="4"/>
  <c r="N40" i="4"/>
  <c r="M40" i="4"/>
  <c r="L40" i="4"/>
  <c r="K40" i="4"/>
  <c r="J40" i="4"/>
  <c r="I40" i="4"/>
  <c r="H40" i="4"/>
  <c r="G40" i="4"/>
  <c r="F40" i="4"/>
  <c r="E40" i="4"/>
  <c r="D40" i="4"/>
  <c r="C40" i="4"/>
  <c r="FF39" i="4"/>
  <c r="FE39" i="4"/>
  <c r="FD39" i="4"/>
  <c r="FC39" i="4"/>
  <c r="FB39" i="4"/>
  <c r="FA39" i="4"/>
  <c r="EZ39" i="4"/>
  <c r="EY39" i="4"/>
  <c r="EX39" i="4"/>
  <c r="EW39" i="4"/>
  <c r="EV39" i="4"/>
  <c r="EU39" i="4"/>
  <c r="ET39" i="4"/>
  <c r="ES39" i="4"/>
  <c r="ER39" i="4"/>
  <c r="EQ39" i="4"/>
  <c r="EP39" i="4"/>
  <c r="EO39" i="4"/>
  <c r="EN39" i="4"/>
  <c r="EM39" i="4"/>
  <c r="EL39" i="4"/>
  <c r="EK39" i="4"/>
  <c r="EJ39" i="4"/>
  <c r="EI39" i="4"/>
  <c r="EH39" i="4"/>
  <c r="EG39" i="4"/>
  <c r="EF39" i="4"/>
  <c r="EE39" i="4"/>
  <c r="ED39" i="4"/>
  <c r="EC39" i="4"/>
  <c r="EB39" i="4"/>
  <c r="EA39" i="4"/>
  <c r="DZ39" i="4"/>
  <c r="DY39" i="4"/>
  <c r="DX39" i="4"/>
  <c r="DW39" i="4"/>
  <c r="DV39" i="4"/>
  <c r="DU39" i="4"/>
  <c r="DT39" i="4"/>
  <c r="DS39" i="4"/>
  <c r="DR39" i="4"/>
  <c r="DQ39" i="4"/>
  <c r="DP39" i="4"/>
  <c r="DO39" i="4"/>
  <c r="DN39" i="4"/>
  <c r="DM39" i="4"/>
  <c r="DL39" i="4"/>
  <c r="DK39" i="4"/>
  <c r="DJ39" i="4"/>
  <c r="DI39" i="4"/>
  <c r="DH39" i="4"/>
  <c r="DG39" i="4"/>
  <c r="DF39" i="4"/>
  <c r="DE39" i="4"/>
  <c r="DD39" i="4"/>
  <c r="DC39" i="4"/>
  <c r="DB39" i="4"/>
  <c r="DA39" i="4"/>
  <c r="CZ39" i="4"/>
  <c r="CY39" i="4"/>
  <c r="CX39" i="4"/>
  <c r="CW39" i="4"/>
  <c r="CV39" i="4"/>
  <c r="CU39" i="4"/>
  <c r="CT39" i="4"/>
  <c r="CS39" i="4"/>
  <c r="CR39" i="4"/>
  <c r="CQ39" i="4"/>
  <c r="CP39" i="4"/>
  <c r="CO39" i="4"/>
  <c r="CN39" i="4"/>
  <c r="CM39" i="4"/>
  <c r="CL39" i="4"/>
  <c r="CK39" i="4"/>
  <c r="CJ39" i="4"/>
  <c r="CI39" i="4"/>
  <c r="CH39" i="4"/>
  <c r="CG39" i="4"/>
  <c r="CF39" i="4"/>
  <c r="CE39" i="4"/>
  <c r="CD39" i="4"/>
  <c r="CC39" i="4"/>
  <c r="CB39" i="4"/>
  <c r="CA39" i="4"/>
  <c r="BZ39" i="4"/>
  <c r="BY39" i="4"/>
  <c r="BX39" i="4"/>
  <c r="BW39" i="4"/>
  <c r="BV39" i="4"/>
  <c r="BU39" i="4"/>
  <c r="BT39" i="4"/>
  <c r="BS39" i="4"/>
  <c r="BR39" i="4"/>
  <c r="BQ39" i="4"/>
  <c r="BP39" i="4"/>
  <c r="BO39" i="4"/>
  <c r="BN39" i="4"/>
  <c r="BM39" i="4"/>
  <c r="BL39" i="4"/>
  <c r="BK39" i="4"/>
  <c r="BJ39" i="4"/>
  <c r="BI39" i="4"/>
  <c r="BH39" i="4"/>
  <c r="BG39" i="4"/>
  <c r="BF39" i="4"/>
  <c r="BE39" i="4"/>
  <c r="BD39" i="4"/>
  <c r="BC39" i="4"/>
  <c r="BB39" i="4"/>
  <c r="BA39" i="4"/>
  <c r="AZ39" i="4"/>
  <c r="AY39" i="4"/>
  <c r="AX39" i="4"/>
  <c r="AW39" i="4"/>
  <c r="AV39" i="4"/>
  <c r="AU39" i="4"/>
  <c r="AT39" i="4"/>
  <c r="AS39" i="4"/>
  <c r="AR39" i="4"/>
  <c r="AQ39" i="4"/>
  <c r="AP39" i="4"/>
  <c r="AO39" i="4"/>
  <c r="AN39" i="4"/>
  <c r="AM39" i="4"/>
  <c r="AL39" i="4"/>
  <c r="AK39" i="4"/>
  <c r="AJ39" i="4"/>
  <c r="AI39" i="4"/>
  <c r="AH39" i="4"/>
  <c r="AG39" i="4"/>
  <c r="AF39" i="4"/>
  <c r="AE39" i="4"/>
  <c r="AD39" i="4"/>
  <c r="AC39" i="4"/>
  <c r="AB39" i="4"/>
  <c r="AA39" i="4"/>
  <c r="Z39" i="4"/>
  <c r="Y39" i="4"/>
  <c r="X39" i="4"/>
  <c r="W39" i="4"/>
  <c r="V39" i="4"/>
  <c r="U39" i="4"/>
  <c r="T39" i="4"/>
  <c r="S39" i="4"/>
  <c r="R39" i="4"/>
  <c r="Q39" i="4"/>
  <c r="P39" i="4"/>
  <c r="O39" i="4"/>
  <c r="N39" i="4"/>
  <c r="M39" i="4"/>
  <c r="L39" i="4"/>
  <c r="K39" i="4"/>
  <c r="J39" i="4"/>
  <c r="I39" i="4"/>
  <c r="H39" i="4"/>
  <c r="G39" i="4"/>
  <c r="F39" i="4"/>
  <c r="E39" i="4"/>
  <c r="D39" i="4"/>
  <c r="C39" i="4"/>
  <c r="FF38" i="4"/>
  <c r="FE38" i="4"/>
  <c r="FD38" i="4"/>
  <c r="FC38" i="4"/>
  <c r="FB38" i="4"/>
  <c r="FA38" i="4"/>
  <c r="EZ38" i="4"/>
  <c r="EY38" i="4"/>
  <c r="EX38" i="4"/>
  <c r="EW38" i="4"/>
  <c r="EV38" i="4"/>
  <c r="EU38" i="4"/>
  <c r="ET38" i="4"/>
  <c r="ES38" i="4"/>
  <c r="ER38" i="4"/>
  <c r="EQ38" i="4"/>
  <c r="EP38" i="4"/>
  <c r="EO38" i="4"/>
  <c r="EN38" i="4"/>
  <c r="EM38" i="4"/>
  <c r="EL38" i="4"/>
  <c r="EK38" i="4"/>
  <c r="EJ38" i="4"/>
  <c r="EI38" i="4"/>
  <c r="EH38" i="4"/>
  <c r="EG38" i="4"/>
  <c r="EF38" i="4"/>
  <c r="EE38" i="4"/>
  <c r="ED38" i="4"/>
  <c r="EC38" i="4"/>
  <c r="EB38" i="4"/>
  <c r="EA38" i="4"/>
  <c r="DZ38" i="4"/>
  <c r="DY38" i="4"/>
  <c r="DX38" i="4"/>
  <c r="DW38" i="4"/>
  <c r="DV38" i="4"/>
  <c r="DU38" i="4"/>
  <c r="DT38" i="4"/>
  <c r="DS38" i="4"/>
  <c r="DR38" i="4"/>
  <c r="DQ38" i="4"/>
  <c r="DP38" i="4"/>
  <c r="DO38" i="4"/>
  <c r="DN38" i="4"/>
  <c r="DM38" i="4"/>
  <c r="DL38" i="4"/>
  <c r="DK38" i="4"/>
  <c r="DJ38" i="4"/>
  <c r="DI38" i="4"/>
  <c r="DH38" i="4"/>
  <c r="DG38" i="4"/>
  <c r="DF38" i="4"/>
  <c r="DE38" i="4"/>
  <c r="DD38" i="4"/>
  <c r="DC38" i="4"/>
  <c r="DB38" i="4"/>
  <c r="DA38" i="4"/>
  <c r="CZ38" i="4"/>
  <c r="CY38" i="4"/>
  <c r="CX38" i="4"/>
  <c r="CW38" i="4"/>
  <c r="CV38" i="4"/>
  <c r="CU38" i="4"/>
  <c r="CT38" i="4"/>
  <c r="CS38" i="4"/>
  <c r="CR38" i="4"/>
  <c r="CQ38" i="4"/>
  <c r="CP38" i="4"/>
  <c r="CO38" i="4"/>
  <c r="CN38" i="4"/>
  <c r="CM38" i="4"/>
  <c r="CL38" i="4"/>
  <c r="CK38" i="4"/>
  <c r="CJ38" i="4"/>
  <c r="CI38" i="4"/>
  <c r="CH38" i="4"/>
  <c r="CG38" i="4"/>
  <c r="CF38" i="4"/>
  <c r="CE38" i="4"/>
  <c r="CD38" i="4"/>
  <c r="CC38" i="4"/>
  <c r="CB38" i="4"/>
  <c r="CA38" i="4"/>
  <c r="BZ38" i="4"/>
  <c r="BY38" i="4"/>
  <c r="BX38" i="4"/>
  <c r="BW38" i="4"/>
  <c r="BV38" i="4"/>
  <c r="BU38" i="4"/>
  <c r="BT38" i="4"/>
  <c r="BS38" i="4"/>
  <c r="BR38" i="4"/>
  <c r="BQ38" i="4"/>
  <c r="BP38" i="4"/>
  <c r="BO38" i="4"/>
  <c r="BN38" i="4"/>
  <c r="BM38" i="4"/>
  <c r="BL38" i="4"/>
  <c r="BK38" i="4"/>
  <c r="BJ38" i="4"/>
  <c r="BI38" i="4"/>
  <c r="BH38" i="4"/>
  <c r="BG38" i="4"/>
  <c r="BF38" i="4"/>
  <c r="BE38" i="4"/>
  <c r="BD38" i="4"/>
  <c r="BC38" i="4"/>
  <c r="BB38" i="4"/>
  <c r="BA38" i="4"/>
  <c r="AZ38" i="4"/>
  <c r="AY38" i="4"/>
  <c r="AX38" i="4"/>
  <c r="AW38" i="4"/>
  <c r="AV38" i="4"/>
  <c r="AU38" i="4"/>
  <c r="AT38" i="4"/>
  <c r="AS38" i="4"/>
  <c r="AR38" i="4"/>
  <c r="AQ38" i="4"/>
  <c r="AP38" i="4"/>
  <c r="AO38" i="4"/>
  <c r="AN38" i="4"/>
  <c r="AM38" i="4"/>
  <c r="AL38" i="4"/>
  <c r="AK38" i="4"/>
  <c r="AJ38" i="4"/>
  <c r="AI38" i="4"/>
  <c r="AH38" i="4"/>
  <c r="AG38" i="4"/>
  <c r="AF38" i="4"/>
  <c r="AE38" i="4"/>
  <c r="AD38" i="4"/>
  <c r="AC38" i="4"/>
  <c r="AB38" i="4"/>
  <c r="AA38" i="4"/>
  <c r="Z38" i="4"/>
  <c r="Y38" i="4"/>
  <c r="X38" i="4"/>
  <c r="W38" i="4"/>
  <c r="V38" i="4"/>
  <c r="U38" i="4"/>
  <c r="T38" i="4"/>
  <c r="S38" i="4"/>
  <c r="R38" i="4"/>
  <c r="Q38" i="4"/>
  <c r="P38" i="4"/>
  <c r="O38" i="4"/>
  <c r="N38" i="4"/>
  <c r="M38" i="4"/>
  <c r="L38" i="4"/>
  <c r="K38" i="4"/>
  <c r="J38" i="4"/>
  <c r="I38" i="4"/>
  <c r="H38" i="4"/>
  <c r="G38" i="4"/>
  <c r="F38" i="4"/>
  <c r="E38" i="4"/>
  <c r="D38" i="4"/>
  <c r="C38" i="4"/>
  <c r="FF37" i="4"/>
  <c r="FE37" i="4"/>
  <c r="FD37" i="4"/>
  <c r="FC37" i="4"/>
  <c r="FB37" i="4"/>
  <c r="FA37" i="4"/>
  <c r="EZ37" i="4"/>
  <c r="EY37" i="4"/>
  <c r="EX37" i="4"/>
  <c r="EW37" i="4"/>
  <c r="EV37" i="4"/>
  <c r="EU37" i="4"/>
  <c r="ET37" i="4"/>
  <c r="ES37" i="4"/>
  <c r="ER37" i="4"/>
  <c r="EQ37" i="4"/>
  <c r="EP37" i="4"/>
  <c r="EO37" i="4"/>
  <c r="EN37" i="4"/>
  <c r="EM37" i="4"/>
  <c r="EL37" i="4"/>
  <c r="EK37" i="4"/>
  <c r="EJ37" i="4"/>
  <c r="EI37" i="4"/>
  <c r="EH37" i="4"/>
  <c r="EG37" i="4"/>
  <c r="EF37" i="4"/>
  <c r="EE37" i="4"/>
  <c r="ED37" i="4"/>
  <c r="EC37" i="4"/>
  <c r="EB37" i="4"/>
  <c r="EA37" i="4"/>
  <c r="DZ37" i="4"/>
  <c r="DY37" i="4"/>
  <c r="DX37" i="4"/>
  <c r="DW37" i="4"/>
  <c r="DV37" i="4"/>
  <c r="DU37" i="4"/>
  <c r="DT37" i="4"/>
  <c r="DS37" i="4"/>
  <c r="DR37" i="4"/>
  <c r="DQ37" i="4"/>
  <c r="DP37" i="4"/>
  <c r="DO37" i="4"/>
  <c r="DN37" i="4"/>
  <c r="DM37" i="4"/>
  <c r="DL37" i="4"/>
  <c r="DK37" i="4"/>
  <c r="DJ37" i="4"/>
  <c r="DI37" i="4"/>
  <c r="DH37" i="4"/>
  <c r="DG37" i="4"/>
  <c r="DF37" i="4"/>
  <c r="DE37" i="4"/>
  <c r="DD37" i="4"/>
  <c r="DC37" i="4"/>
  <c r="DB37" i="4"/>
  <c r="DA37" i="4"/>
  <c r="CZ37" i="4"/>
  <c r="CY37" i="4"/>
  <c r="CX37" i="4"/>
  <c r="CW37" i="4"/>
  <c r="CV37" i="4"/>
  <c r="CU37" i="4"/>
  <c r="CT37" i="4"/>
  <c r="CS37" i="4"/>
  <c r="CR37" i="4"/>
  <c r="CQ37" i="4"/>
  <c r="CP37" i="4"/>
  <c r="CO37" i="4"/>
  <c r="CN37" i="4"/>
  <c r="CM37" i="4"/>
  <c r="CL37" i="4"/>
  <c r="CK37" i="4"/>
  <c r="CJ37" i="4"/>
  <c r="CI37" i="4"/>
  <c r="CH37" i="4"/>
  <c r="CG37" i="4"/>
  <c r="CF37" i="4"/>
  <c r="CE37" i="4"/>
  <c r="CD37" i="4"/>
  <c r="CC37" i="4"/>
  <c r="CB37" i="4"/>
  <c r="CA37" i="4"/>
  <c r="BZ37" i="4"/>
  <c r="BY37" i="4"/>
  <c r="BX37" i="4"/>
  <c r="BW37" i="4"/>
  <c r="BV37" i="4"/>
  <c r="BU37" i="4"/>
  <c r="BT37" i="4"/>
  <c r="BS37" i="4"/>
  <c r="BR37" i="4"/>
  <c r="BQ37" i="4"/>
  <c r="BP37" i="4"/>
  <c r="BO37" i="4"/>
  <c r="BN37" i="4"/>
  <c r="BM37" i="4"/>
  <c r="BL37" i="4"/>
  <c r="BK37" i="4"/>
  <c r="BJ37" i="4"/>
  <c r="BI37" i="4"/>
  <c r="BH37" i="4"/>
  <c r="BG37" i="4"/>
  <c r="BF37" i="4"/>
  <c r="BE37" i="4"/>
  <c r="BD37" i="4"/>
  <c r="BC37" i="4"/>
  <c r="BB37" i="4"/>
  <c r="BA37" i="4"/>
  <c r="AZ37" i="4"/>
  <c r="AY37" i="4"/>
  <c r="AX37" i="4"/>
  <c r="AW37" i="4"/>
  <c r="AV37" i="4"/>
  <c r="AU37" i="4"/>
  <c r="AT37" i="4"/>
  <c r="AS37" i="4"/>
  <c r="AR37" i="4"/>
  <c r="AQ37" i="4"/>
  <c r="AP37" i="4"/>
  <c r="AO37" i="4"/>
  <c r="AN37" i="4"/>
  <c r="AM37" i="4"/>
  <c r="AL37" i="4"/>
  <c r="AK37" i="4"/>
  <c r="AJ37" i="4"/>
  <c r="AI37" i="4"/>
  <c r="AH37" i="4"/>
  <c r="AG37" i="4"/>
  <c r="AF37" i="4"/>
  <c r="AE37" i="4"/>
  <c r="AD37" i="4"/>
  <c r="AC37" i="4"/>
  <c r="AB37" i="4"/>
  <c r="AA37" i="4"/>
  <c r="Z37" i="4"/>
  <c r="Y37" i="4"/>
  <c r="X37" i="4"/>
  <c r="W37" i="4"/>
  <c r="V37" i="4"/>
  <c r="U37" i="4"/>
  <c r="T37" i="4"/>
  <c r="S37" i="4"/>
  <c r="R37" i="4"/>
  <c r="Q37" i="4"/>
  <c r="P37" i="4"/>
  <c r="O37" i="4"/>
  <c r="N37" i="4"/>
  <c r="M37" i="4"/>
  <c r="L37" i="4"/>
  <c r="K37" i="4"/>
  <c r="J37" i="4"/>
  <c r="I37" i="4"/>
  <c r="H37" i="4"/>
  <c r="G37" i="4"/>
  <c r="F37" i="4"/>
  <c r="E37" i="4"/>
  <c r="D37" i="4"/>
  <c r="C37" i="4"/>
  <c r="FF36" i="4"/>
  <c r="FE36" i="4"/>
  <c r="FD36" i="4"/>
  <c r="FC36" i="4"/>
  <c r="FB36" i="4"/>
  <c r="FA36" i="4"/>
  <c r="EZ36" i="4"/>
  <c r="EY36" i="4"/>
  <c r="EX36" i="4"/>
  <c r="EW36" i="4"/>
  <c r="EV36" i="4"/>
  <c r="EU36" i="4"/>
  <c r="ET36" i="4"/>
  <c r="ES36" i="4"/>
  <c r="ER36" i="4"/>
  <c r="EQ36" i="4"/>
  <c r="EP36" i="4"/>
  <c r="EO36" i="4"/>
  <c r="EN36" i="4"/>
  <c r="EM36" i="4"/>
  <c r="EL36" i="4"/>
  <c r="EK36" i="4"/>
  <c r="EJ36" i="4"/>
  <c r="EI36" i="4"/>
  <c r="EH36" i="4"/>
  <c r="EG36" i="4"/>
  <c r="EF36" i="4"/>
  <c r="EE36" i="4"/>
  <c r="ED36" i="4"/>
  <c r="EC36" i="4"/>
  <c r="EB36" i="4"/>
  <c r="EA36" i="4"/>
  <c r="DZ36" i="4"/>
  <c r="DY36" i="4"/>
  <c r="DX36" i="4"/>
  <c r="DW36" i="4"/>
  <c r="DV36" i="4"/>
  <c r="DU36" i="4"/>
  <c r="DT36" i="4"/>
  <c r="DS36" i="4"/>
  <c r="DR36" i="4"/>
  <c r="DQ36" i="4"/>
  <c r="DP36" i="4"/>
  <c r="DO36" i="4"/>
  <c r="DN36" i="4"/>
  <c r="DM36" i="4"/>
  <c r="DL36" i="4"/>
  <c r="DK36" i="4"/>
  <c r="DJ36" i="4"/>
  <c r="DI36" i="4"/>
  <c r="DH36" i="4"/>
  <c r="DG36" i="4"/>
  <c r="DF36" i="4"/>
  <c r="DE36" i="4"/>
  <c r="DD36" i="4"/>
  <c r="DC36" i="4"/>
  <c r="DB36" i="4"/>
  <c r="DA36" i="4"/>
  <c r="CZ36" i="4"/>
  <c r="CY36" i="4"/>
  <c r="CX36" i="4"/>
  <c r="CW36" i="4"/>
  <c r="CV36" i="4"/>
  <c r="CU36" i="4"/>
  <c r="CT36" i="4"/>
  <c r="CS36" i="4"/>
  <c r="CR36" i="4"/>
  <c r="CQ36" i="4"/>
  <c r="CP36" i="4"/>
  <c r="CO36" i="4"/>
  <c r="CN36" i="4"/>
  <c r="CM36" i="4"/>
  <c r="CL36" i="4"/>
  <c r="CK36" i="4"/>
  <c r="CJ36" i="4"/>
  <c r="CI36" i="4"/>
  <c r="CH36" i="4"/>
  <c r="CG36" i="4"/>
  <c r="CF36" i="4"/>
  <c r="CE36" i="4"/>
  <c r="CD36" i="4"/>
  <c r="CC36" i="4"/>
  <c r="CB36" i="4"/>
  <c r="CA36" i="4"/>
  <c r="BZ36" i="4"/>
  <c r="BY36" i="4"/>
  <c r="BX36" i="4"/>
  <c r="BW36" i="4"/>
  <c r="BV36" i="4"/>
  <c r="BU36" i="4"/>
  <c r="BT36" i="4"/>
  <c r="BS36" i="4"/>
  <c r="BR36" i="4"/>
  <c r="BQ36" i="4"/>
  <c r="BP36" i="4"/>
  <c r="BO36" i="4"/>
  <c r="BN36" i="4"/>
  <c r="BM36" i="4"/>
  <c r="BL36" i="4"/>
  <c r="BK36" i="4"/>
  <c r="BJ36" i="4"/>
  <c r="BI36" i="4"/>
  <c r="BH36" i="4"/>
  <c r="BG36" i="4"/>
  <c r="BF36" i="4"/>
  <c r="BE36" i="4"/>
  <c r="BD36" i="4"/>
  <c r="BC36" i="4"/>
  <c r="BB36" i="4"/>
  <c r="BA36" i="4"/>
  <c r="AZ36" i="4"/>
  <c r="AY36" i="4"/>
  <c r="AX36" i="4"/>
  <c r="AW36" i="4"/>
  <c r="AV36" i="4"/>
  <c r="AU36" i="4"/>
  <c r="AT36" i="4"/>
  <c r="AS36" i="4"/>
  <c r="AR36" i="4"/>
  <c r="AQ36" i="4"/>
  <c r="AP36" i="4"/>
  <c r="AO36" i="4"/>
  <c r="AN36" i="4"/>
  <c r="AM36" i="4"/>
  <c r="AL36" i="4"/>
  <c r="AK36" i="4"/>
  <c r="AJ36" i="4"/>
  <c r="AI36" i="4"/>
  <c r="AH36" i="4"/>
  <c r="AG36" i="4"/>
  <c r="AF36" i="4"/>
  <c r="AE36" i="4"/>
  <c r="AD36" i="4"/>
  <c r="AC36" i="4"/>
  <c r="AB36" i="4"/>
  <c r="AA36" i="4"/>
  <c r="Z36" i="4"/>
  <c r="Y36" i="4"/>
  <c r="X36" i="4"/>
  <c r="W36" i="4"/>
  <c r="V36" i="4"/>
  <c r="U36" i="4"/>
  <c r="T36" i="4"/>
  <c r="S36" i="4"/>
  <c r="R36" i="4"/>
  <c r="Q36" i="4"/>
  <c r="P36" i="4"/>
  <c r="O36" i="4"/>
  <c r="N36" i="4"/>
  <c r="M36" i="4"/>
  <c r="L36" i="4"/>
  <c r="K36" i="4"/>
  <c r="J36" i="4"/>
  <c r="I36" i="4"/>
  <c r="H36" i="4"/>
  <c r="G36" i="4"/>
  <c r="F36" i="4"/>
  <c r="E36" i="4"/>
  <c r="D36" i="4"/>
  <c r="C36" i="4"/>
  <c r="FF35" i="4"/>
  <c r="FE35" i="4"/>
  <c r="FD35" i="4"/>
  <c r="FC35" i="4"/>
  <c r="FB35" i="4"/>
  <c r="FA35" i="4"/>
  <c r="EZ35" i="4"/>
  <c r="EY35" i="4"/>
  <c r="EX35" i="4"/>
  <c r="EW35" i="4"/>
  <c r="EV35" i="4"/>
  <c r="EU35" i="4"/>
  <c r="ET35" i="4"/>
  <c r="ES35" i="4"/>
  <c r="ER35" i="4"/>
  <c r="EQ35" i="4"/>
  <c r="EP35" i="4"/>
  <c r="EO35" i="4"/>
  <c r="EN35" i="4"/>
  <c r="EM35" i="4"/>
  <c r="EL35" i="4"/>
  <c r="EK35" i="4"/>
  <c r="EJ35" i="4"/>
  <c r="EI35" i="4"/>
  <c r="EH35" i="4"/>
  <c r="EG35" i="4"/>
  <c r="EF35" i="4"/>
  <c r="EE35" i="4"/>
  <c r="ED35" i="4"/>
  <c r="EC35" i="4"/>
  <c r="EB35" i="4"/>
  <c r="EA35" i="4"/>
  <c r="DZ35" i="4"/>
  <c r="DY35" i="4"/>
  <c r="DX35" i="4"/>
  <c r="DW35" i="4"/>
  <c r="DV35" i="4"/>
  <c r="DU35" i="4"/>
  <c r="DT35" i="4"/>
  <c r="DS35" i="4"/>
  <c r="DR35" i="4"/>
  <c r="DQ35" i="4"/>
  <c r="DP35" i="4"/>
  <c r="DO35" i="4"/>
  <c r="DN35" i="4"/>
  <c r="DM35" i="4"/>
  <c r="DL35" i="4"/>
  <c r="DK35" i="4"/>
  <c r="DJ35" i="4"/>
  <c r="DI35" i="4"/>
  <c r="DH35" i="4"/>
  <c r="DG35" i="4"/>
  <c r="DF35" i="4"/>
  <c r="DE35" i="4"/>
  <c r="DD35" i="4"/>
  <c r="DC35" i="4"/>
  <c r="DB35" i="4"/>
  <c r="DA35" i="4"/>
  <c r="CZ35" i="4"/>
  <c r="CY35" i="4"/>
  <c r="CX35" i="4"/>
  <c r="CW35" i="4"/>
  <c r="CV35" i="4"/>
  <c r="CU35" i="4"/>
  <c r="CT35" i="4"/>
  <c r="CS35" i="4"/>
  <c r="CR35" i="4"/>
  <c r="CQ35" i="4"/>
  <c r="CP35" i="4"/>
  <c r="CO35" i="4"/>
  <c r="CN35" i="4"/>
  <c r="CM35" i="4"/>
  <c r="CL35" i="4"/>
  <c r="CK35" i="4"/>
  <c r="CJ35" i="4"/>
  <c r="CI35" i="4"/>
  <c r="CH35" i="4"/>
  <c r="CG35" i="4"/>
  <c r="CF35" i="4"/>
  <c r="CE35" i="4"/>
  <c r="CD35" i="4"/>
  <c r="CC35" i="4"/>
  <c r="CB35" i="4"/>
  <c r="CA35" i="4"/>
  <c r="BZ35" i="4"/>
  <c r="BY35" i="4"/>
  <c r="BX35" i="4"/>
  <c r="BW35" i="4"/>
  <c r="BV35" i="4"/>
  <c r="BU35" i="4"/>
  <c r="BT35" i="4"/>
  <c r="BS35" i="4"/>
  <c r="BR35" i="4"/>
  <c r="BQ35" i="4"/>
  <c r="BP35" i="4"/>
  <c r="BO35" i="4"/>
  <c r="BN35" i="4"/>
  <c r="BM35" i="4"/>
  <c r="BL35" i="4"/>
  <c r="BK35" i="4"/>
  <c r="BJ35" i="4"/>
  <c r="BI35" i="4"/>
  <c r="BH35" i="4"/>
  <c r="BG35" i="4"/>
  <c r="BF35" i="4"/>
  <c r="BE35" i="4"/>
  <c r="BD35" i="4"/>
  <c r="BC35" i="4"/>
  <c r="BB35" i="4"/>
  <c r="BA35" i="4"/>
  <c r="AZ35" i="4"/>
  <c r="AY35" i="4"/>
  <c r="AX35" i="4"/>
  <c r="AW35" i="4"/>
  <c r="AV35" i="4"/>
  <c r="AU35" i="4"/>
  <c r="AT35" i="4"/>
  <c r="AS35" i="4"/>
  <c r="AR35" i="4"/>
  <c r="AQ35" i="4"/>
  <c r="AP35" i="4"/>
  <c r="AO35" i="4"/>
  <c r="AN35" i="4"/>
  <c r="AM35" i="4"/>
  <c r="AL35" i="4"/>
  <c r="AK35" i="4"/>
  <c r="AJ35" i="4"/>
  <c r="AI35" i="4"/>
  <c r="AH35" i="4"/>
  <c r="AG35" i="4"/>
  <c r="AF35" i="4"/>
  <c r="AE35" i="4"/>
  <c r="AD35" i="4"/>
  <c r="AC35" i="4"/>
  <c r="AB35" i="4"/>
  <c r="AA35" i="4"/>
  <c r="Z35" i="4"/>
  <c r="Y35" i="4"/>
  <c r="X35" i="4"/>
  <c r="W35" i="4"/>
  <c r="V35" i="4"/>
  <c r="U35" i="4"/>
  <c r="T35" i="4"/>
  <c r="S35" i="4"/>
  <c r="R35" i="4"/>
  <c r="Q35" i="4"/>
  <c r="P35" i="4"/>
  <c r="O35" i="4"/>
  <c r="N35" i="4"/>
  <c r="M35" i="4"/>
  <c r="L35" i="4"/>
  <c r="K35" i="4"/>
  <c r="J35" i="4"/>
  <c r="I35" i="4"/>
  <c r="H35" i="4"/>
  <c r="G35" i="4"/>
  <c r="F35" i="4"/>
  <c r="E35" i="4"/>
  <c r="D35" i="4"/>
  <c r="C35" i="4"/>
  <c r="FF34" i="4"/>
  <c r="FE34" i="4"/>
  <c r="FD34" i="4"/>
  <c r="FC34" i="4"/>
  <c r="FB34" i="4"/>
  <c r="FA34" i="4"/>
  <c r="EZ34" i="4"/>
  <c r="EY34" i="4"/>
  <c r="EX34" i="4"/>
  <c r="EW34" i="4"/>
  <c r="EV34" i="4"/>
  <c r="EU34" i="4"/>
  <c r="ET34" i="4"/>
  <c r="ES34" i="4"/>
  <c r="ER34" i="4"/>
  <c r="EQ34" i="4"/>
  <c r="EP34" i="4"/>
  <c r="EO34" i="4"/>
  <c r="EN34" i="4"/>
  <c r="EM34" i="4"/>
  <c r="EL34" i="4"/>
  <c r="EK34" i="4"/>
  <c r="EJ34" i="4"/>
  <c r="EI34" i="4"/>
  <c r="EH34" i="4"/>
  <c r="EG34" i="4"/>
  <c r="EF34" i="4"/>
  <c r="EE34" i="4"/>
  <c r="ED34" i="4"/>
  <c r="EC34" i="4"/>
  <c r="EB34" i="4"/>
  <c r="EA34" i="4"/>
  <c r="DZ34" i="4"/>
  <c r="DY34" i="4"/>
  <c r="DX34" i="4"/>
  <c r="DW34" i="4"/>
  <c r="DV34" i="4"/>
  <c r="DU34" i="4"/>
  <c r="DT34" i="4"/>
  <c r="DS34" i="4"/>
  <c r="DR34" i="4"/>
  <c r="DQ34" i="4"/>
  <c r="DP34" i="4"/>
  <c r="DO34" i="4"/>
  <c r="DN34" i="4"/>
  <c r="DM34" i="4"/>
  <c r="DL34" i="4"/>
  <c r="DK34" i="4"/>
  <c r="DJ34" i="4"/>
  <c r="DI34" i="4"/>
  <c r="DH34" i="4"/>
  <c r="DG34" i="4"/>
  <c r="DF34" i="4"/>
  <c r="DE34" i="4"/>
  <c r="DD34" i="4"/>
  <c r="DC34" i="4"/>
  <c r="DB34" i="4"/>
  <c r="DA34" i="4"/>
  <c r="CZ34" i="4"/>
  <c r="CY34" i="4"/>
  <c r="CX34" i="4"/>
  <c r="CW34" i="4"/>
  <c r="CV34" i="4"/>
  <c r="CU34" i="4"/>
  <c r="CT34" i="4"/>
  <c r="CS34" i="4"/>
  <c r="CR34" i="4"/>
  <c r="CQ34" i="4"/>
  <c r="CP34" i="4"/>
  <c r="CO34" i="4"/>
  <c r="CN34" i="4"/>
  <c r="CM34" i="4"/>
  <c r="CL34" i="4"/>
  <c r="CK34" i="4"/>
  <c r="CJ34" i="4"/>
  <c r="CI34" i="4"/>
  <c r="CH34" i="4"/>
  <c r="CG34" i="4"/>
  <c r="CF34" i="4"/>
  <c r="CE34" i="4"/>
  <c r="CD34" i="4"/>
  <c r="CC34" i="4"/>
  <c r="CB34" i="4"/>
  <c r="CA34" i="4"/>
  <c r="BZ34" i="4"/>
  <c r="BY34" i="4"/>
  <c r="BX34" i="4"/>
  <c r="BW34" i="4"/>
  <c r="BV34" i="4"/>
  <c r="BU34" i="4"/>
  <c r="BT34" i="4"/>
  <c r="BS34" i="4"/>
  <c r="BR34" i="4"/>
  <c r="BQ34" i="4"/>
  <c r="BP34" i="4"/>
  <c r="BO34" i="4"/>
  <c r="BN34" i="4"/>
  <c r="BM34" i="4"/>
  <c r="BL34" i="4"/>
  <c r="BK34" i="4"/>
  <c r="BJ34" i="4"/>
  <c r="BI34" i="4"/>
  <c r="BH34" i="4"/>
  <c r="BG34" i="4"/>
  <c r="BF34" i="4"/>
  <c r="BE34" i="4"/>
  <c r="BD34" i="4"/>
  <c r="BC34" i="4"/>
  <c r="BB34" i="4"/>
  <c r="BA34" i="4"/>
  <c r="AZ34" i="4"/>
  <c r="AY34" i="4"/>
  <c r="AX34" i="4"/>
  <c r="AW34" i="4"/>
  <c r="AV34" i="4"/>
  <c r="AU34" i="4"/>
  <c r="AT34" i="4"/>
  <c r="AS34" i="4"/>
  <c r="AR34" i="4"/>
  <c r="AQ34" i="4"/>
  <c r="AP34" i="4"/>
  <c r="AO34" i="4"/>
  <c r="AN34" i="4"/>
  <c r="AM34" i="4"/>
  <c r="AL34" i="4"/>
  <c r="AK34" i="4"/>
  <c r="AJ34" i="4"/>
  <c r="AI34" i="4"/>
  <c r="AH34" i="4"/>
  <c r="AG34" i="4"/>
  <c r="AF34" i="4"/>
  <c r="AE34" i="4"/>
  <c r="AD34" i="4"/>
  <c r="AC34" i="4"/>
  <c r="AB34" i="4"/>
  <c r="AA34" i="4"/>
  <c r="Z34" i="4"/>
  <c r="Y34" i="4"/>
  <c r="X34" i="4"/>
  <c r="W34" i="4"/>
  <c r="V34" i="4"/>
  <c r="U34" i="4"/>
  <c r="T34" i="4"/>
  <c r="S34" i="4"/>
  <c r="R34" i="4"/>
  <c r="Q34" i="4"/>
  <c r="P34" i="4"/>
  <c r="O34" i="4"/>
  <c r="N34" i="4"/>
  <c r="M34" i="4"/>
  <c r="L34" i="4"/>
  <c r="K34" i="4"/>
  <c r="J34" i="4"/>
  <c r="I34" i="4"/>
  <c r="H34" i="4"/>
  <c r="G34" i="4"/>
  <c r="F34" i="4"/>
  <c r="E34" i="4"/>
  <c r="D34" i="4"/>
  <c r="C34" i="4"/>
  <c r="FF33" i="4"/>
  <c r="FE33" i="4"/>
  <c r="FD33" i="4"/>
  <c r="FC33" i="4"/>
  <c r="FB33" i="4"/>
  <c r="FA33" i="4"/>
  <c r="EZ33" i="4"/>
  <c r="EY33" i="4"/>
  <c r="EX33" i="4"/>
  <c r="EW33" i="4"/>
  <c r="EV33" i="4"/>
  <c r="EU33" i="4"/>
  <c r="ET33" i="4"/>
  <c r="ES33" i="4"/>
  <c r="ER33" i="4"/>
  <c r="EQ33" i="4"/>
  <c r="EP33" i="4"/>
  <c r="EO33" i="4"/>
  <c r="EN33" i="4"/>
  <c r="EM33" i="4"/>
  <c r="EL33" i="4"/>
  <c r="EK33" i="4"/>
  <c r="EJ33" i="4"/>
  <c r="EI33" i="4"/>
  <c r="EH33" i="4"/>
  <c r="EG33" i="4"/>
  <c r="EF33" i="4"/>
  <c r="EE33" i="4"/>
  <c r="ED33" i="4"/>
  <c r="EC33" i="4"/>
  <c r="EB33" i="4"/>
  <c r="EA33" i="4"/>
  <c r="DZ33" i="4"/>
  <c r="DY33" i="4"/>
  <c r="DX33" i="4"/>
  <c r="DW33" i="4"/>
  <c r="DV33" i="4"/>
  <c r="DU33" i="4"/>
  <c r="DT33" i="4"/>
  <c r="DS33" i="4"/>
  <c r="DR33" i="4"/>
  <c r="DQ33" i="4"/>
  <c r="DP33" i="4"/>
  <c r="DO33" i="4"/>
  <c r="DN33" i="4"/>
  <c r="DM33" i="4"/>
  <c r="DL33" i="4"/>
  <c r="DK33" i="4"/>
  <c r="DJ33" i="4"/>
  <c r="DI33" i="4"/>
  <c r="DH33" i="4"/>
  <c r="DG33" i="4"/>
  <c r="DF33" i="4"/>
  <c r="DE33" i="4"/>
  <c r="DD33" i="4"/>
  <c r="DC33" i="4"/>
  <c r="DB33" i="4"/>
  <c r="DA33" i="4"/>
  <c r="CZ33" i="4"/>
  <c r="CY33" i="4"/>
  <c r="CX33" i="4"/>
  <c r="CW33" i="4"/>
  <c r="CV33" i="4"/>
  <c r="CU33" i="4"/>
  <c r="CT33" i="4"/>
  <c r="CS33" i="4"/>
  <c r="CR33" i="4"/>
  <c r="CQ33" i="4"/>
  <c r="CP33" i="4"/>
  <c r="CO33" i="4"/>
  <c r="CN33" i="4"/>
  <c r="CM33" i="4"/>
  <c r="CL33" i="4"/>
  <c r="CK33" i="4"/>
  <c r="CJ33" i="4"/>
  <c r="CI33" i="4"/>
  <c r="CH33" i="4"/>
  <c r="CG33" i="4"/>
  <c r="CF33" i="4"/>
  <c r="CE33" i="4"/>
  <c r="CD33" i="4"/>
  <c r="CC33" i="4"/>
  <c r="CB33" i="4"/>
  <c r="CA33" i="4"/>
  <c r="BZ33" i="4"/>
  <c r="BY33" i="4"/>
  <c r="BX33" i="4"/>
  <c r="BW33" i="4"/>
  <c r="BV33" i="4"/>
  <c r="BU33" i="4"/>
  <c r="BT33" i="4"/>
  <c r="BS33" i="4"/>
  <c r="BR33" i="4"/>
  <c r="BQ33" i="4"/>
  <c r="BP33" i="4"/>
  <c r="BO33" i="4"/>
  <c r="BN33" i="4"/>
  <c r="BM33" i="4"/>
  <c r="BL33" i="4"/>
  <c r="BK33" i="4"/>
  <c r="BJ33" i="4"/>
  <c r="BI33" i="4"/>
  <c r="BH33" i="4"/>
  <c r="BG33" i="4"/>
  <c r="BF33" i="4"/>
  <c r="BE33" i="4"/>
  <c r="BD33" i="4"/>
  <c r="BC33" i="4"/>
  <c r="BB33" i="4"/>
  <c r="BA33" i="4"/>
  <c r="AZ33" i="4"/>
  <c r="AY33" i="4"/>
  <c r="AX33" i="4"/>
  <c r="AW33" i="4"/>
  <c r="AV33" i="4"/>
  <c r="AU33" i="4"/>
  <c r="AT33" i="4"/>
  <c r="AS33" i="4"/>
  <c r="AR33" i="4"/>
  <c r="AQ33" i="4"/>
  <c r="AP33" i="4"/>
  <c r="AO33" i="4"/>
  <c r="AN33" i="4"/>
  <c r="AM33" i="4"/>
  <c r="AL33" i="4"/>
  <c r="AK33" i="4"/>
  <c r="AJ33" i="4"/>
  <c r="AI33" i="4"/>
  <c r="AH33" i="4"/>
  <c r="AG33" i="4"/>
  <c r="AF33" i="4"/>
  <c r="AE33" i="4"/>
  <c r="AD33" i="4"/>
  <c r="AC33" i="4"/>
  <c r="AB33" i="4"/>
  <c r="AA33" i="4"/>
  <c r="Z33" i="4"/>
  <c r="Y33" i="4"/>
  <c r="X33" i="4"/>
  <c r="W33" i="4"/>
  <c r="V33" i="4"/>
  <c r="U33" i="4"/>
  <c r="T33" i="4"/>
  <c r="S33" i="4"/>
  <c r="R33" i="4"/>
  <c r="Q33" i="4"/>
  <c r="P33" i="4"/>
  <c r="O33" i="4"/>
  <c r="N33" i="4"/>
  <c r="M33" i="4"/>
  <c r="L33" i="4"/>
  <c r="K33" i="4"/>
  <c r="J33" i="4"/>
  <c r="I33" i="4"/>
  <c r="H33" i="4"/>
  <c r="G33" i="4"/>
  <c r="F33" i="4"/>
  <c r="E33" i="4"/>
  <c r="D33" i="4"/>
  <c r="C33" i="4"/>
  <c r="FF32" i="4"/>
  <c r="FE32" i="4"/>
  <c r="FD32" i="4"/>
  <c r="FC32" i="4"/>
  <c r="FB32" i="4"/>
  <c r="FA32" i="4"/>
  <c r="EZ32" i="4"/>
  <c r="EY32" i="4"/>
  <c r="EX32" i="4"/>
  <c r="EW32" i="4"/>
  <c r="EV32" i="4"/>
  <c r="EU32" i="4"/>
  <c r="ET32" i="4"/>
  <c r="ES32" i="4"/>
  <c r="ER32" i="4"/>
  <c r="EQ32" i="4"/>
  <c r="EP32" i="4"/>
  <c r="EO32" i="4"/>
  <c r="EN32" i="4"/>
  <c r="EM32" i="4"/>
  <c r="EL32" i="4"/>
  <c r="EK32" i="4"/>
  <c r="EJ32" i="4"/>
  <c r="EI32" i="4"/>
  <c r="EH32" i="4"/>
  <c r="EG32" i="4"/>
  <c r="EF32" i="4"/>
  <c r="EE32" i="4"/>
  <c r="ED32" i="4"/>
  <c r="EC32" i="4"/>
  <c r="EB32" i="4"/>
  <c r="EA32" i="4"/>
  <c r="DZ32" i="4"/>
  <c r="DY32" i="4"/>
  <c r="DX32" i="4"/>
  <c r="DW32" i="4"/>
  <c r="DV32" i="4"/>
  <c r="DU32" i="4"/>
  <c r="DT32" i="4"/>
  <c r="DS32" i="4"/>
  <c r="DR32" i="4"/>
  <c r="DQ32" i="4"/>
  <c r="DP32" i="4"/>
  <c r="DO32" i="4"/>
  <c r="DN32" i="4"/>
  <c r="DM32" i="4"/>
  <c r="DL32" i="4"/>
  <c r="DK32" i="4"/>
  <c r="DJ32" i="4"/>
  <c r="DI32" i="4"/>
  <c r="DH32" i="4"/>
  <c r="DG32" i="4"/>
  <c r="DF32" i="4"/>
  <c r="DE32" i="4"/>
  <c r="DD32" i="4"/>
  <c r="DC32" i="4"/>
  <c r="DB32" i="4"/>
  <c r="DA32" i="4"/>
  <c r="CZ32" i="4"/>
  <c r="CY32" i="4"/>
  <c r="CX32" i="4"/>
  <c r="CW32" i="4"/>
  <c r="CV32" i="4"/>
  <c r="CU32" i="4"/>
  <c r="CT32" i="4"/>
  <c r="CS32" i="4"/>
  <c r="CR32" i="4"/>
  <c r="CQ32" i="4"/>
  <c r="CP32" i="4"/>
  <c r="CO32" i="4"/>
  <c r="CN32" i="4"/>
  <c r="CM32" i="4"/>
  <c r="CL32" i="4"/>
  <c r="CK32" i="4"/>
  <c r="CJ32" i="4"/>
  <c r="CI32" i="4"/>
  <c r="CH32" i="4"/>
  <c r="CG32" i="4"/>
  <c r="CF32" i="4"/>
  <c r="CE32" i="4"/>
  <c r="CD32" i="4"/>
  <c r="CC32" i="4"/>
  <c r="CB32" i="4"/>
  <c r="CA32" i="4"/>
  <c r="BZ32" i="4"/>
  <c r="BY32" i="4"/>
  <c r="BX32" i="4"/>
  <c r="BW32" i="4"/>
  <c r="BV32" i="4"/>
  <c r="BU32" i="4"/>
  <c r="BT32" i="4"/>
  <c r="BS32" i="4"/>
  <c r="BR32" i="4"/>
  <c r="BQ32" i="4"/>
  <c r="BP32" i="4"/>
  <c r="BO32" i="4"/>
  <c r="BN32" i="4"/>
  <c r="BM32" i="4"/>
  <c r="BL32" i="4"/>
  <c r="BK32" i="4"/>
  <c r="BJ32" i="4"/>
  <c r="BI32" i="4"/>
  <c r="BH32" i="4"/>
  <c r="BG32" i="4"/>
  <c r="BF32" i="4"/>
  <c r="BE32" i="4"/>
  <c r="BD32" i="4"/>
  <c r="BC32" i="4"/>
  <c r="BB32" i="4"/>
  <c r="BA32" i="4"/>
  <c r="AZ32" i="4"/>
  <c r="AY32" i="4"/>
  <c r="AX32" i="4"/>
  <c r="AW32" i="4"/>
  <c r="AV32" i="4"/>
  <c r="AU32" i="4"/>
  <c r="AT32" i="4"/>
  <c r="AS32" i="4"/>
  <c r="AR32" i="4"/>
  <c r="AQ32" i="4"/>
  <c r="AP32" i="4"/>
  <c r="AO32" i="4"/>
  <c r="AN32" i="4"/>
  <c r="AM32" i="4"/>
  <c r="AL32" i="4"/>
  <c r="AK32" i="4"/>
  <c r="AJ32" i="4"/>
  <c r="AI32" i="4"/>
  <c r="AH32" i="4"/>
  <c r="AG32" i="4"/>
  <c r="AF32" i="4"/>
  <c r="AE32" i="4"/>
  <c r="AD32" i="4"/>
  <c r="AC32" i="4"/>
  <c r="AB32" i="4"/>
  <c r="AA32" i="4"/>
  <c r="Z32" i="4"/>
  <c r="Y32" i="4"/>
  <c r="X32" i="4"/>
  <c r="W32" i="4"/>
  <c r="V32" i="4"/>
  <c r="U32" i="4"/>
  <c r="T32" i="4"/>
  <c r="S32" i="4"/>
  <c r="R32" i="4"/>
  <c r="Q32" i="4"/>
  <c r="P32" i="4"/>
  <c r="O32" i="4"/>
  <c r="N32" i="4"/>
  <c r="M32" i="4"/>
  <c r="L32" i="4"/>
  <c r="K32" i="4"/>
  <c r="J32" i="4"/>
  <c r="I32" i="4"/>
  <c r="H32" i="4"/>
  <c r="G32" i="4"/>
  <c r="F32" i="4"/>
  <c r="E32" i="4"/>
  <c r="D32" i="4"/>
  <c r="C32" i="4"/>
  <c r="FF31" i="4"/>
  <c r="FE31" i="4"/>
  <c r="FD31" i="4"/>
  <c r="FC31" i="4"/>
  <c r="FB31" i="4"/>
  <c r="FA31" i="4"/>
  <c r="EZ31" i="4"/>
  <c r="EY31" i="4"/>
  <c r="EX31" i="4"/>
  <c r="EW31" i="4"/>
  <c r="EV31" i="4"/>
  <c r="EU31" i="4"/>
  <c r="ET31" i="4"/>
  <c r="ES31" i="4"/>
  <c r="ER31" i="4"/>
  <c r="EQ31" i="4"/>
  <c r="EP31" i="4"/>
  <c r="EO31" i="4"/>
  <c r="EN31" i="4"/>
  <c r="EM31" i="4"/>
  <c r="EL31" i="4"/>
  <c r="EK31" i="4"/>
  <c r="EJ31" i="4"/>
  <c r="EI31" i="4"/>
  <c r="EH31" i="4"/>
  <c r="EG31" i="4"/>
  <c r="EF31" i="4"/>
  <c r="EE31" i="4"/>
  <c r="ED31" i="4"/>
  <c r="EC31" i="4"/>
  <c r="EB31" i="4"/>
  <c r="EA31" i="4"/>
  <c r="DZ31" i="4"/>
  <c r="DY31" i="4"/>
  <c r="DX31" i="4"/>
  <c r="DW31" i="4"/>
  <c r="DV31" i="4"/>
  <c r="DU31" i="4"/>
  <c r="DT31" i="4"/>
  <c r="DS31" i="4"/>
  <c r="DR31" i="4"/>
  <c r="DQ31" i="4"/>
  <c r="DP31" i="4"/>
  <c r="DO31" i="4"/>
  <c r="DN31" i="4"/>
  <c r="DM31" i="4"/>
  <c r="DL31" i="4"/>
  <c r="DK31" i="4"/>
  <c r="DJ31" i="4"/>
  <c r="DI31" i="4"/>
  <c r="DH31" i="4"/>
  <c r="DG31" i="4"/>
  <c r="DF31" i="4"/>
  <c r="DE31" i="4"/>
  <c r="DD31" i="4"/>
  <c r="DC31" i="4"/>
  <c r="DB31" i="4"/>
  <c r="DA31" i="4"/>
  <c r="CZ31" i="4"/>
  <c r="CY31" i="4"/>
  <c r="CX31" i="4"/>
  <c r="CW31" i="4"/>
  <c r="CV31" i="4"/>
  <c r="CU31" i="4"/>
  <c r="CT31" i="4"/>
  <c r="CS31" i="4"/>
  <c r="CR31" i="4"/>
  <c r="CQ31" i="4"/>
  <c r="CP31" i="4"/>
  <c r="CO31" i="4"/>
  <c r="CN31" i="4"/>
  <c r="CM31" i="4"/>
  <c r="CL31" i="4"/>
  <c r="CK31" i="4"/>
  <c r="CJ31" i="4"/>
  <c r="CI31" i="4"/>
  <c r="CH31" i="4"/>
  <c r="CG31" i="4"/>
  <c r="CF31" i="4"/>
  <c r="CE31" i="4"/>
  <c r="CD31" i="4"/>
  <c r="CC31" i="4"/>
  <c r="CB31" i="4"/>
  <c r="CA31" i="4"/>
  <c r="BZ31" i="4"/>
  <c r="BY31" i="4"/>
  <c r="BX31" i="4"/>
  <c r="BW31" i="4"/>
  <c r="BV31" i="4"/>
  <c r="BU31" i="4"/>
  <c r="BT31" i="4"/>
  <c r="BS31" i="4"/>
  <c r="BR31" i="4"/>
  <c r="BQ31" i="4"/>
  <c r="BP31" i="4"/>
  <c r="BO31" i="4"/>
  <c r="BN31" i="4"/>
  <c r="BM31" i="4"/>
  <c r="BL31" i="4"/>
  <c r="BK31" i="4"/>
  <c r="BJ31" i="4"/>
  <c r="BI31" i="4"/>
  <c r="BH31" i="4"/>
  <c r="BG31" i="4"/>
  <c r="BF31" i="4"/>
  <c r="BE31" i="4"/>
  <c r="BD31" i="4"/>
  <c r="BC31" i="4"/>
  <c r="BB31" i="4"/>
  <c r="BA31" i="4"/>
  <c r="AZ31" i="4"/>
  <c r="AY31" i="4"/>
  <c r="AX31" i="4"/>
  <c r="AW31" i="4"/>
  <c r="AV31" i="4"/>
  <c r="AU31" i="4"/>
  <c r="AT31" i="4"/>
  <c r="AS31" i="4"/>
  <c r="AR31" i="4"/>
  <c r="AQ31" i="4"/>
  <c r="AP31" i="4"/>
  <c r="AO31" i="4"/>
  <c r="AN31" i="4"/>
  <c r="AM31" i="4"/>
  <c r="AL31" i="4"/>
  <c r="AK31" i="4"/>
  <c r="AJ31" i="4"/>
  <c r="AI31" i="4"/>
  <c r="AH31" i="4"/>
  <c r="AG31" i="4"/>
  <c r="AF31" i="4"/>
  <c r="AE31" i="4"/>
  <c r="AD31" i="4"/>
  <c r="AC31" i="4"/>
  <c r="AB31" i="4"/>
  <c r="AA31" i="4"/>
  <c r="Z31" i="4"/>
  <c r="Y31" i="4"/>
  <c r="X31" i="4"/>
  <c r="W31" i="4"/>
  <c r="V31" i="4"/>
  <c r="U31" i="4"/>
  <c r="T31" i="4"/>
  <c r="S31" i="4"/>
  <c r="R31" i="4"/>
  <c r="Q31" i="4"/>
  <c r="P31" i="4"/>
  <c r="O31" i="4"/>
  <c r="N31" i="4"/>
  <c r="M31" i="4"/>
  <c r="L31" i="4"/>
  <c r="K31" i="4"/>
  <c r="J31" i="4"/>
  <c r="I31" i="4"/>
  <c r="H31" i="4"/>
  <c r="G31" i="4"/>
  <c r="F31" i="4"/>
  <c r="E31" i="4"/>
  <c r="D31" i="4"/>
  <c r="C31" i="4"/>
  <c r="FF30" i="4"/>
  <c r="FE30" i="4"/>
  <c r="FD30" i="4"/>
  <c r="FC30" i="4"/>
  <c r="FB30" i="4"/>
  <c r="FA30" i="4"/>
  <c r="EZ30" i="4"/>
  <c r="EY30" i="4"/>
  <c r="EX30" i="4"/>
  <c r="EW30" i="4"/>
  <c r="EV30" i="4"/>
  <c r="EU30" i="4"/>
  <c r="ET30" i="4"/>
  <c r="ES30" i="4"/>
  <c r="ER30" i="4"/>
  <c r="EQ30" i="4"/>
  <c r="EP30" i="4"/>
  <c r="EO30" i="4"/>
  <c r="EN30" i="4"/>
  <c r="EM30" i="4"/>
  <c r="EL30" i="4"/>
  <c r="EK30" i="4"/>
  <c r="EJ30" i="4"/>
  <c r="EI30" i="4"/>
  <c r="EH30" i="4"/>
  <c r="EG30" i="4"/>
  <c r="EF30" i="4"/>
  <c r="EE30" i="4"/>
  <c r="ED30" i="4"/>
  <c r="EC30" i="4"/>
  <c r="EB30" i="4"/>
  <c r="EA30" i="4"/>
  <c r="DZ30" i="4"/>
  <c r="DY30" i="4"/>
  <c r="DX30" i="4"/>
  <c r="DW30" i="4"/>
  <c r="DV30" i="4"/>
  <c r="DU30" i="4"/>
  <c r="DT30" i="4"/>
  <c r="DS30" i="4"/>
  <c r="DR30" i="4"/>
  <c r="DQ30" i="4"/>
  <c r="DP30" i="4"/>
  <c r="DO30" i="4"/>
  <c r="DN30" i="4"/>
  <c r="DM30" i="4"/>
  <c r="DL30" i="4"/>
  <c r="DK30" i="4"/>
  <c r="DJ30" i="4"/>
  <c r="DI30" i="4"/>
  <c r="DH30" i="4"/>
  <c r="DG30" i="4"/>
  <c r="DF30" i="4"/>
  <c r="DE30" i="4"/>
  <c r="DD30" i="4"/>
  <c r="DC30" i="4"/>
  <c r="DB30" i="4"/>
  <c r="DA30" i="4"/>
  <c r="CZ30" i="4"/>
  <c r="CY30" i="4"/>
  <c r="CX30" i="4"/>
  <c r="CW30" i="4"/>
  <c r="CV30" i="4"/>
  <c r="CU30" i="4"/>
  <c r="CT30" i="4"/>
  <c r="CS30" i="4"/>
  <c r="CR30" i="4"/>
  <c r="CQ30" i="4"/>
  <c r="CP30" i="4"/>
  <c r="CO30" i="4"/>
  <c r="CN30" i="4"/>
  <c r="CM30" i="4"/>
  <c r="CL30" i="4"/>
  <c r="CK30" i="4"/>
  <c r="CJ30" i="4"/>
  <c r="CI30" i="4"/>
  <c r="CH30" i="4"/>
  <c r="CG30" i="4"/>
  <c r="CF30" i="4"/>
  <c r="CE30" i="4"/>
  <c r="CD30" i="4"/>
  <c r="CC30" i="4"/>
  <c r="CB30" i="4"/>
  <c r="CA30" i="4"/>
  <c r="BZ30" i="4"/>
  <c r="BY30" i="4"/>
  <c r="BX30" i="4"/>
  <c r="BW30" i="4"/>
  <c r="BV30" i="4"/>
  <c r="BU30" i="4"/>
  <c r="BT30" i="4"/>
  <c r="BS30" i="4"/>
  <c r="BR30" i="4"/>
  <c r="BQ30" i="4"/>
  <c r="BP30" i="4"/>
  <c r="BO30" i="4"/>
  <c r="BN30" i="4"/>
  <c r="BM30" i="4"/>
  <c r="BL30" i="4"/>
  <c r="BK30" i="4"/>
  <c r="BJ30" i="4"/>
  <c r="BI30" i="4"/>
  <c r="BH30" i="4"/>
  <c r="BG30" i="4"/>
  <c r="BF30" i="4"/>
  <c r="BE30" i="4"/>
  <c r="BD30" i="4"/>
  <c r="BC30" i="4"/>
  <c r="BB30" i="4"/>
  <c r="BA30" i="4"/>
  <c r="AZ30" i="4"/>
  <c r="AY30" i="4"/>
  <c r="AX30" i="4"/>
  <c r="AW30" i="4"/>
  <c r="AV30" i="4"/>
  <c r="AU30" i="4"/>
  <c r="AT30" i="4"/>
  <c r="AS30" i="4"/>
  <c r="AR30" i="4"/>
  <c r="AQ30" i="4"/>
  <c r="AP30" i="4"/>
  <c r="AO30" i="4"/>
  <c r="AN30" i="4"/>
  <c r="AM30" i="4"/>
  <c r="AL30" i="4"/>
  <c r="AK30" i="4"/>
  <c r="AJ30" i="4"/>
  <c r="AI30" i="4"/>
  <c r="AH30" i="4"/>
  <c r="AG30" i="4"/>
  <c r="AF30" i="4"/>
  <c r="AE30" i="4"/>
  <c r="AD30" i="4"/>
  <c r="AC30" i="4"/>
  <c r="AB30" i="4"/>
  <c r="AA30" i="4"/>
  <c r="Z30" i="4"/>
  <c r="Y30" i="4"/>
  <c r="X30" i="4"/>
  <c r="W30" i="4"/>
  <c r="V30" i="4"/>
  <c r="U30" i="4"/>
  <c r="T30" i="4"/>
  <c r="S30" i="4"/>
  <c r="R30" i="4"/>
  <c r="Q30" i="4"/>
  <c r="P30" i="4"/>
  <c r="O30" i="4"/>
  <c r="N30" i="4"/>
  <c r="M30" i="4"/>
  <c r="L30" i="4"/>
  <c r="K30" i="4"/>
  <c r="J30" i="4"/>
  <c r="I30" i="4"/>
  <c r="H30" i="4"/>
  <c r="G30" i="4"/>
  <c r="F30" i="4"/>
  <c r="E30" i="4"/>
  <c r="D30" i="4"/>
  <c r="C30" i="4"/>
  <c r="FF29" i="4"/>
  <c r="FE29" i="4"/>
  <c r="FD29" i="4"/>
  <c r="FC29" i="4"/>
  <c r="FB29" i="4"/>
  <c r="FA29" i="4"/>
  <c r="EZ29" i="4"/>
  <c r="EY29" i="4"/>
  <c r="EX29" i="4"/>
  <c r="EW29" i="4"/>
  <c r="EV29" i="4"/>
  <c r="EU29" i="4"/>
  <c r="ET29" i="4"/>
  <c r="ES29" i="4"/>
  <c r="ER29" i="4"/>
  <c r="EQ29" i="4"/>
  <c r="EP29" i="4"/>
  <c r="EO29" i="4"/>
  <c r="EN29" i="4"/>
  <c r="EM29" i="4"/>
  <c r="EL29" i="4"/>
  <c r="EK29" i="4"/>
  <c r="EJ29" i="4"/>
  <c r="EI29" i="4"/>
  <c r="EH29" i="4"/>
  <c r="EG29" i="4"/>
  <c r="EF29" i="4"/>
  <c r="EE29" i="4"/>
  <c r="ED29" i="4"/>
  <c r="EC29" i="4"/>
  <c r="EB29" i="4"/>
  <c r="EA29" i="4"/>
  <c r="DZ29" i="4"/>
  <c r="DY29" i="4"/>
  <c r="DX29" i="4"/>
  <c r="DW29" i="4"/>
  <c r="DV29" i="4"/>
  <c r="DU29" i="4"/>
  <c r="DT29" i="4"/>
  <c r="DS29" i="4"/>
  <c r="DR29" i="4"/>
  <c r="DQ29" i="4"/>
  <c r="DP29" i="4"/>
  <c r="DO29" i="4"/>
  <c r="DN29" i="4"/>
  <c r="DM29" i="4"/>
  <c r="DL29" i="4"/>
  <c r="DK29" i="4"/>
  <c r="DJ29" i="4"/>
  <c r="DI29" i="4"/>
  <c r="DH29" i="4"/>
  <c r="DG29" i="4"/>
  <c r="DF29" i="4"/>
  <c r="DE29" i="4"/>
  <c r="DD29" i="4"/>
  <c r="DC29" i="4"/>
  <c r="DB29" i="4"/>
  <c r="DA29" i="4"/>
  <c r="CZ29" i="4"/>
  <c r="CY29" i="4"/>
  <c r="CX29" i="4"/>
  <c r="CW29" i="4"/>
  <c r="CV29" i="4"/>
  <c r="CU29" i="4"/>
  <c r="CT29" i="4"/>
  <c r="CS29" i="4"/>
  <c r="CR29" i="4"/>
  <c r="CQ29" i="4"/>
  <c r="CP29" i="4"/>
  <c r="CO29" i="4"/>
  <c r="CN29" i="4"/>
  <c r="CM29" i="4"/>
  <c r="CL29" i="4"/>
  <c r="CK29" i="4"/>
  <c r="CJ29" i="4"/>
  <c r="CI29" i="4"/>
  <c r="CH29" i="4"/>
  <c r="CG29" i="4"/>
  <c r="CF29" i="4"/>
  <c r="CE29" i="4"/>
  <c r="CD29" i="4"/>
  <c r="CC29" i="4"/>
  <c r="CB29" i="4"/>
  <c r="CA29" i="4"/>
  <c r="BZ29" i="4"/>
  <c r="BY29" i="4"/>
  <c r="BX29" i="4"/>
  <c r="BW29" i="4"/>
  <c r="BV29" i="4"/>
  <c r="BU29" i="4"/>
  <c r="BT29" i="4"/>
  <c r="BS29" i="4"/>
  <c r="BR29" i="4"/>
  <c r="BQ29" i="4"/>
  <c r="BP29" i="4"/>
  <c r="BO29" i="4"/>
  <c r="BN29" i="4"/>
  <c r="BM29" i="4"/>
  <c r="BL29" i="4"/>
  <c r="BK29" i="4"/>
  <c r="BJ29" i="4"/>
  <c r="BI29" i="4"/>
  <c r="BH29" i="4"/>
  <c r="BG29" i="4"/>
  <c r="BF29" i="4"/>
  <c r="BE29" i="4"/>
  <c r="BD29" i="4"/>
  <c r="BC29" i="4"/>
  <c r="BB29" i="4"/>
  <c r="BA29" i="4"/>
  <c r="AZ29" i="4"/>
  <c r="AY29" i="4"/>
  <c r="AX29" i="4"/>
  <c r="AW29" i="4"/>
  <c r="AV29" i="4"/>
  <c r="AU29" i="4"/>
  <c r="AT29" i="4"/>
  <c r="AS29" i="4"/>
  <c r="AR29" i="4"/>
  <c r="AQ29" i="4"/>
  <c r="AP29" i="4"/>
  <c r="AO29" i="4"/>
  <c r="AN29" i="4"/>
  <c r="AM29" i="4"/>
  <c r="AL29" i="4"/>
  <c r="AK29" i="4"/>
  <c r="AJ29" i="4"/>
  <c r="AI29" i="4"/>
  <c r="AH29" i="4"/>
  <c r="AG29" i="4"/>
  <c r="AF29" i="4"/>
  <c r="AE29" i="4"/>
  <c r="AD29" i="4"/>
  <c r="AC29" i="4"/>
  <c r="AB29" i="4"/>
  <c r="AA29" i="4"/>
  <c r="Z29" i="4"/>
  <c r="Y29" i="4"/>
  <c r="X29" i="4"/>
  <c r="W29" i="4"/>
  <c r="V29" i="4"/>
  <c r="U29" i="4"/>
  <c r="T29" i="4"/>
  <c r="S29" i="4"/>
  <c r="R29" i="4"/>
  <c r="Q29" i="4"/>
  <c r="P29" i="4"/>
  <c r="O29" i="4"/>
  <c r="N29" i="4"/>
  <c r="M29" i="4"/>
  <c r="L29" i="4"/>
  <c r="K29" i="4"/>
  <c r="J29" i="4"/>
  <c r="I29" i="4"/>
  <c r="H29" i="4"/>
  <c r="G29" i="4"/>
  <c r="F29" i="4"/>
  <c r="E29" i="4"/>
  <c r="D29" i="4"/>
  <c r="C29" i="4"/>
  <c r="FF28" i="4"/>
  <c r="FE28" i="4"/>
  <c r="FD28" i="4"/>
  <c r="FC28" i="4"/>
  <c r="FB28" i="4"/>
  <c r="FA28" i="4"/>
  <c r="EZ28" i="4"/>
  <c r="EY28" i="4"/>
  <c r="EX28" i="4"/>
  <c r="EW28" i="4"/>
  <c r="EV28" i="4"/>
  <c r="EU28" i="4"/>
  <c r="ET28" i="4"/>
  <c r="ES28" i="4"/>
  <c r="ER28" i="4"/>
  <c r="EQ28" i="4"/>
  <c r="EP28" i="4"/>
  <c r="EO28" i="4"/>
  <c r="EN28" i="4"/>
  <c r="EM28" i="4"/>
  <c r="EL28" i="4"/>
  <c r="EK28" i="4"/>
  <c r="EJ28" i="4"/>
  <c r="EI28" i="4"/>
  <c r="EH28" i="4"/>
  <c r="EG28" i="4"/>
  <c r="EF28" i="4"/>
  <c r="EE28" i="4"/>
  <c r="ED28" i="4"/>
  <c r="EC28" i="4"/>
  <c r="EB28" i="4"/>
  <c r="EA28" i="4"/>
  <c r="DZ28" i="4"/>
  <c r="DY28" i="4"/>
  <c r="DX28" i="4"/>
  <c r="DW28" i="4"/>
  <c r="DV28" i="4"/>
  <c r="DU28" i="4"/>
  <c r="DT28" i="4"/>
  <c r="DS28" i="4"/>
  <c r="DR28" i="4"/>
  <c r="DQ28" i="4"/>
  <c r="DP28" i="4"/>
  <c r="DO28" i="4"/>
  <c r="DN28" i="4"/>
  <c r="DM28" i="4"/>
  <c r="DL28" i="4"/>
  <c r="DK28" i="4"/>
  <c r="DJ28" i="4"/>
  <c r="DI28" i="4"/>
  <c r="DH28" i="4"/>
  <c r="DG28" i="4"/>
  <c r="DF28" i="4"/>
  <c r="DE28" i="4"/>
  <c r="DD28" i="4"/>
  <c r="DC28" i="4"/>
  <c r="DB28" i="4"/>
  <c r="DA28" i="4"/>
  <c r="CZ28" i="4"/>
  <c r="CY28" i="4"/>
  <c r="CX28" i="4"/>
  <c r="CW28" i="4"/>
  <c r="CV28" i="4"/>
  <c r="CU28" i="4"/>
  <c r="CT28" i="4"/>
  <c r="CS28" i="4"/>
  <c r="CR28" i="4"/>
  <c r="CQ28" i="4"/>
  <c r="CP28" i="4"/>
  <c r="CO28" i="4"/>
  <c r="CN28" i="4"/>
  <c r="CM28" i="4"/>
  <c r="CL28" i="4"/>
  <c r="CK28" i="4"/>
  <c r="CJ28" i="4"/>
  <c r="CI28" i="4"/>
  <c r="CH28" i="4"/>
  <c r="CG28" i="4"/>
  <c r="CF28" i="4"/>
  <c r="CE28" i="4"/>
  <c r="CD28" i="4"/>
  <c r="CC28" i="4"/>
  <c r="CB28" i="4"/>
  <c r="CA28" i="4"/>
  <c r="BZ28" i="4"/>
  <c r="BY28" i="4"/>
  <c r="BX28" i="4"/>
  <c r="BW28" i="4"/>
  <c r="BV28" i="4"/>
  <c r="BU28" i="4"/>
  <c r="BT28" i="4"/>
  <c r="BS28" i="4"/>
  <c r="BR28" i="4"/>
  <c r="BQ28" i="4"/>
  <c r="BP28" i="4"/>
  <c r="BO28" i="4"/>
  <c r="BN28" i="4"/>
  <c r="BM28" i="4"/>
  <c r="BL28" i="4"/>
  <c r="BK28" i="4"/>
  <c r="BJ28" i="4"/>
  <c r="BI28" i="4"/>
  <c r="BH28" i="4"/>
  <c r="BG28" i="4"/>
  <c r="BF28" i="4"/>
  <c r="BE28" i="4"/>
  <c r="BD28" i="4"/>
  <c r="BC28" i="4"/>
  <c r="BB28" i="4"/>
  <c r="BA28" i="4"/>
  <c r="AZ28" i="4"/>
  <c r="AY28" i="4"/>
  <c r="AX28" i="4"/>
  <c r="AW28" i="4"/>
  <c r="AV28" i="4"/>
  <c r="AU28" i="4"/>
  <c r="AT28" i="4"/>
  <c r="AS28" i="4"/>
  <c r="AR28" i="4"/>
  <c r="AQ28" i="4"/>
  <c r="AP28" i="4"/>
  <c r="AO28" i="4"/>
  <c r="AN28" i="4"/>
  <c r="AM28" i="4"/>
  <c r="AL28" i="4"/>
  <c r="AK28" i="4"/>
  <c r="AJ28" i="4"/>
  <c r="AI28" i="4"/>
  <c r="AH28" i="4"/>
  <c r="AG28" i="4"/>
  <c r="AF28" i="4"/>
  <c r="AE28" i="4"/>
  <c r="AD28" i="4"/>
  <c r="AC28" i="4"/>
  <c r="AB28" i="4"/>
  <c r="AA28" i="4"/>
  <c r="Z28" i="4"/>
  <c r="Y28" i="4"/>
  <c r="X28" i="4"/>
  <c r="W28" i="4"/>
  <c r="V28" i="4"/>
  <c r="U28" i="4"/>
  <c r="T28" i="4"/>
  <c r="S28" i="4"/>
  <c r="R28" i="4"/>
  <c r="Q28" i="4"/>
  <c r="P28" i="4"/>
  <c r="O28" i="4"/>
  <c r="N28" i="4"/>
  <c r="M28" i="4"/>
  <c r="L28" i="4"/>
  <c r="K28" i="4"/>
  <c r="J28" i="4"/>
  <c r="I28" i="4"/>
  <c r="H28" i="4"/>
  <c r="G28" i="4"/>
  <c r="F28" i="4"/>
  <c r="E28" i="4"/>
  <c r="D28" i="4"/>
  <c r="C28" i="4"/>
  <c r="FF27" i="4"/>
  <c r="FE27" i="4"/>
  <c r="FD27" i="4"/>
  <c r="FC27" i="4"/>
  <c r="FB27" i="4"/>
  <c r="FA27" i="4"/>
  <c r="EZ27" i="4"/>
  <c r="EY27" i="4"/>
  <c r="EX27" i="4"/>
  <c r="EW27" i="4"/>
  <c r="EV27" i="4"/>
  <c r="EU27" i="4"/>
  <c r="ET27" i="4"/>
  <c r="ES27" i="4"/>
  <c r="ER27" i="4"/>
  <c r="EQ27" i="4"/>
  <c r="EP27" i="4"/>
  <c r="EO27" i="4"/>
  <c r="EN27" i="4"/>
  <c r="EM27" i="4"/>
  <c r="EL27" i="4"/>
  <c r="EK27" i="4"/>
  <c r="EJ27" i="4"/>
  <c r="EI27" i="4"/>
  <c r="EH27" i="4"/>
  <c r="EG27" i="4"/>
  <c r="EF27" i="4"/>
  <c r="EE27" i="4"/>
  <c r="ED27" i="4"/>
  <c r="EC27" i="4"/>
  <c r="EB27" i="4"/>
  <c r="EA27" i="4"/>
  <c r="DZ27" i="4"/>
  <c r="DY27" i="4"/>
  <c r="DX27" i="4"/>
  <c r="DW27" i="4"/>
  <c r="DV27" i="4"/>
  <c r="DU27" i="4"/>
  <c r="DT27" i="4"/>
  <c r="DS27" i="4"/>
  <c r="DR27" i="4"/>
  <c r="DQ27" i="4"/>
  <c r="DP27" i="4"/>
  <c r="DO27" i="4"/>
  <c r="DN27" i="4"/>
  <c r="DM27" i="4"/>
  <c r="DL27" i="4"/>
  <c r="DK27" i="4"/>
  <c r="DJ27" i="4"/>
  <c r="DI27" i="4"/>
  <c r="DH27" i="4"/>
  <c r="DG27" i="4"/>
  <c r="DF27" i="4"/>
  <c r="DE27" i="4"/>
  <c r="DD27" i="4"/>
  <c r="DC27" i="4"/>
  <c r="DB27" i="4"/>
  <c r="DA27" i="4"/>
  <c r="CZ27" i="4"/>
  <c r="CY27" i="4"/>
  <c r="CX27" i="4"/>
  <c r="CW27" i="4"/>
  <c r="CV27" i="4"/>
  <c r="CU27" i="4"/>
  <c r="CT27" i="4"/>
  <c r="CS27" i="4"/>
  <c r="CR27" i="4"/>
  <c r="CQ27" i="4"/>
  <c r="CP27" i="4"/>
  <c r="CO27" i="4"/>
  <c r="CN27" i="4"/>
  <c r="CM27" i="4"/>
  <c r="CL27" i="4"/>
  <c r="CK27" i="4"/>
  <c r="CJ27" i="4"/>
  <c r="CI27" i="4"/>
  <c r="CH27" i="4"/>
  <c r="CG27" i="4"/>
  <c r="CF27" i="4"/>
  <c r="CE27" i="4"/>
  <c r="CD27" i="4"/>
  <c r="CC27" i="4"/>
  <c r="CB27" i="4"/>
  <c r="CA27" i="4"/>
  <c r="BZ27" i="4"/>
  <c r="BY27" i="4"/>
  <c r="BX27" i="4"/>
  <c r="BW27" i="4"/>
  <c r="BV27" i="4"/>
  <c r="BU27" i="4"/>
  <c r="BT27" i="4"/>
  <c r="BS27" i="4"/>
  <c r="BR27" i="4"/>
  <c r="BQ27" i="4"/>
  <c r="BP27" i="4"/>
  <c r="BO27" i="4"/>
  <c r="BN27" i="4"/>
  <c r="BM27" i="4"/>
  <c r="BL27" i="4"/>
  <c r="BK27" i="4"/>
  <c r="BJ27" i="4"/>
  <c r="BI27" i="4"/>
  <c r="BH27" i="4"/>
  <c r="BG27" i="4"/>
  <c r="BF27" i="4"/>
  <c r="BE27" i="4"/>
  <c r="BD27" i="4"/>
  <c r="BC27" i="4"/>
  <c r="BB27" i="4"/>
  <c r="BA27" i="4"/>
  <c r="AZ27" i="4"/>
  <c r="AY27" i="4"/>
  <c r="AX27" i="4"/>
  <c r="AW27" i="4"/>
  <c r="AV27" i="4"/>
  <c r="AU27" i="4"/>
  <c r="AT27" i="4"/>
  <c r="AS27" i="4"/>
  <c r="AR27" i="4"/>
  <c r="AQ27" i="4"/>
  <c r="AP27" i="4"/>
  <c r="AO27" i="4"/>
  <c r="AN27" i="4"/>
  <c r="AM27" i="4"/>
  <c r="AL27" i="4"/>
  <c r="AK27" i="4"/>
  <c r="AJ27" i="4"/>
  <c r="AI27" i="4"/>
  <c r="AH27" i="4"/>
  <c r="AG27" i="4"/>
  <c r="AF27" i="4"/>
  <c r="AE27" i="4"/>
  <c r="AD27" i="4"/>
  <c r="AC27" i="4"/>
  <c r="AB27" i="4"/>
  <c r="AA27" i="4"/>
  <c r="Z27" i="4"/>
  <c r="Y27" i="4"/>
  <c r="X27" i="4"/>
  <c r="W27" i="4"/>
  <c r="V27" i="4"/>
  <c r="U27" i="4"/>
  <c r="T27" i="4"/>
  <c r="S27" i="4"/>
  <c r="R27" i="4"/>
  <c r="Q27" i="4"/>
  <c r="P27" i="4"/>
  <c r="O27" i="4"/>
  <c r="N27" i="4"/>
  <c r="M27" i="4"/>
  <c r="L27" i="4"/>
  <c r="K27" i="4"/>
  <c r="J27" i="4"/>
  <c r="I27" i="4"/>
  <c r="H27" i="4"/>
  <c r="G27" i="4"/>
  <c r="F27" i="4"/>
  <c r="E27" i="4"/>
  <c r="D27" i="4"/>
  <c r="C27" i="4"/>
  <c r="FF26" i="4"/>
  <c r="FE26" i="4"/>
  <c r="FD26" i="4"/>
  <c r="FC26" i="4"/>
  <c r="FB26" i="4"/>
  <c r="FA26" i="4"/>
  <c r="EZ26" i="4"/>
  <c r="EY26" i="4"/>
  <c r="EX26" i="4"/>
  <c r="EW26" i="4"/>
  <c r="EV26" i="4"/>
  <c r="EU26" i="4"/>
  <c r="ET26" i="4"/>
  <c r="ES26" i="4"/>
  <c r="ER26" i="4"/>
  <c r="EQ26" i="4"/>
  <c r="EP26" i="4"/>
  <c r="EO26" i="4"/>
  <c r="EN26" i="4"/>
  <c r="EM26" i="4"/>
  <c r="EL26" i="4"/>
  <c r="EK26" i="4"/>
  <c r="EJ26" i="4"/>
  <c r="EI26" i="4"/>
  <c r="EH26" i="4"/>
  <c r="EG26" i="4"/>
  <c r="EF26" i="4"/>
  <c r="EE26" i="4"/>
  <c r="ED26" i="4"/>
  <c r="EC26" i="4"/>
  <c r="EB26" i="4"/>
  <c r="EA26" i="4"/>
  <c r="DZ26" i="4"/>
  <c r="DY26" i="4"/>
  <c r="DX26" i="4"/>
  <c r="DW26" i="4"/>
  <c r="DV26" i="4"/>
  <c r="DU26" i="4"/>
  <c r="DT26" i="4"/>
  <c r="DS26" i="4"/>
  <c r="DR26" i="4"/>
  <c r="DQ26" i="4"/>
  <c r="DP26" i="4"/>
  <c r="DO26" i="4"/>
  <c r="DN26" i="4"/>
  <c r="DM26" i="4"/>
  <c r="DL26" i="4"/>
  <c r="DK26" i="4"/>
  <c r="DJ26" i="4"/>
  <c r="DI26" i="4"/>
  <c r="DH26" i="4"/>
  <c r="DG26" i="4"/>
  <c r="DF26" i="4"/>
  <c r="DE26" i="4"/>
  <c r="DD26" i="4"/>
  <c r="DC26" i="4"/>
  <c r="DB26" i="4"/>
  <c r="DA26" i="4"/>
  <c r="CZ26" i="4"/>
  <c r="CY26" i="4"/>
  <c r="CX26" i="4"/>
  <c r="CW26" i="4"/>
  <c r="CV26" i="4"/>
  <c r="CU26" i="4"/>
  <c r="CT26" i="4"/>
  <c r="CS26" i="4"/>
  <c r="CR26" i="4"/>
  <c r="CQ26" i="4"/>
  <c r="CP26" i="4"/>
  <c r="CO26" i="4"/>
  <c r="CN26" i="4"/>
  <c r="CM26" i="4"/>
  <c r="CL26" i="4"/>
  <c r="CK26" i="4"/>
  <c r="CJ26" i="4"/>
  <c r="CI26" i="4"/>
  <c r="CH26" i="4"/>
  <c r="CG26" i="4"/>
  <c r="CF26" i="4"/>
  <c r="CE26" i="4"/>
  <c r="CD26" i="4"/>
  <c r="CC26" i="4"/>
  <c r="CB26" i="4"/>
  <c r="CA26" i="4"/>
  <c r="BZ26" i="4"/>
  <c r="BY26" i="4"/>
  <c r="BX26" i="4"/>
  <c r="BW26" i="4"/>
  <c r="BV26" i="4"/>
  <c r="BU26" i="4"/>
  <c r="BT26" i="4"/>
  <c r="BS26" i="4"/>
  <c r="BR26" i="4"/>
  <c r="BQ26" i="4"/>
  <c r="BP26" i="4"/>
  <c r="BO26" i="4"/>
  <c r="BN26" i="4"/>
  <c r="BM26" i="4"/>
  <c r="BL26" i="4"/>
  <c r="BK26" i="4"/>
  <c r="BJ26" i="4"/>
  <c r="BI26" i="4"/>
  <c r="BH26" i="4"/>
  <c r="BG26" i="4"/>
  <c r="BF26" i="4"/>
  <c r="BE26" i="4"/>
  <c r="BD26" i="4"/>
  <c r="BC26" i="4"/>
  <c r="BB26" i="4"/>
  <c r="BA26" i="4"/>
  <c r="AZ26" i="4"/>
  <c r="AY26" i="4"/>
  <c r="AX26" i="4"/>
  <c r="AW26" i="4"/>
  <c r="AV26" i="4"/>
  <c r="AU26" i="4"/>
  <c r="AT26" i="4"/>
  <c r="AS26" i="4"/>
  <c r="AR26" i="4"/>
  <c r="AQ26" i="4"/>
  <c r="AP26" i="4"/>
  <c r="AO26" i="4"/>
  <c r="AN26" i="4"/>
  <c r="AM26" i="4"/>
  <c r="AL26" i="4"/>
  <c r="AK26" i="4"/>
  <c r="AJ26" i="4"/>
  <c r="AI26" i="4"/>
  <c r="AH26" i="4"/>
  <c r="AG26" i="4"/>
  <c r="AF26" i="4"/>
  <c r="AE26" i="4"/>
  <c r="AD26" i="4"/>
  <c r="AC26" i="4"/>
  <c r="AB26" i="4"/>
  <c r="AA26" i="4"/>
  <c r="Z26" i="4"/>
  <c r="Y26" i="4"/>
  <c r="X26" i="4"/>
  <c r="W26" i="4"/>
  <c r="V26" i="4"/>
  <c r="U26" i="4"/>
  <c r="T26" i="4"/>
  <c r="S26" i="4"/>
  <c r="R26" i="4"/>
  <c r="Q26" i="4"/>
  <c r="P26" i="4"/>
  <c r="O26" i="4"/>
  <c r="N26" i="4"/>
  <c r="M26" i="4"/>
  <c r="L26" i="4"/>
  <c r="K26" i="4"/>
  <c r="J26" i="4"/>
  <c r="I26" i="4"/>
  <c r="H26" i="4"/>
  <c r="G26" i="4"/>
  <c r="F26" i="4"/>
  <c r="E26" i="4"/>
  <c r="D26" i="4"/>
  <c r="C26" i="4"/>
  <c r="FF25" i="4"/>
  <c r="FE25" i="4"/>
  <c r="FD25" i="4"/>
  <c r="FC25" i="4"/>
  <c r="FB25" i="4"/>
  <c r="FA25" i="4"/>
  <c r="EZ25" i="4"/>
  <c r="EY25" i="4"/>
  <c r="EX25" i="4"/>
  <c r="EW25" i="4"/>
  <c r="EV25" i="4"/>
  <c r="EU25" i="4"/>
  <c r="ET25" i="4"/>
  <c r="ES25" i="4"/>
  <c r="ER25" i="4"/>
  <c r="EQ25" i="4"/>
  <c r="EP25" i="4"/>
  <c r="EO25" i="4"/>
  <c r="EN25" i="4"/>
  <c r="EM25" i="4"/>
  <c r="EL25" i="4"/>
  <c r="EK25" i="4"/>
  <c r="EJ25" i="4"/>
  <c r="EI25" i="4"/>
  <c r="EH25" i="4"/>
  <c r="EG25" i="4"/>
  <c r="EF25" i="4"/>
  <c r="EE25" i="4"/>
  <c r="ED25" i="4"/>
  <c r="EC25" i="4"/>
  <c r="EB25" i="4"/>
  <c r="EA25" i="4"/>
  <c r="DZ25" i="4"/>
  <c r="DY25" i="4"/>
  <c r="DX25" i="4"/>
  <c r="DW25" i="4"/>
  <c r="DV25" i="4"/>
  <c r="DU25" i="4"/>
  <c r="DT25" i="4"/>
  <c r="DS25" i="4"/>
  <c r="DR25" i="4"/>
  <c r="DQ25" i="4"/>
  <c r="DP25" i="4"/>
  <c r="DO25" i="4"/>
  <c r="DN25" i="4"/>
  <c r="DM25" i="4"/>
  <c r="DL25" i="4"/>
  <c r="DK25" i="4"/>
  <c r="DJ25" i="4"/>
  <c r="DI25" i="4"/>
  <c r="DH25" i="4"/>
  <c r="DG25" i="4"/>
  <c r="DF25" i="4"/>
  <c r="DE25" i="4"/>
  <c r="DD25" i="4"/>
  <c r="DC25" i="4"/>
  <c r="DB25" i="4"/>
  <c r="DA25" i="4"/>
  <c r="CZ25" i="4"/>
  <c r="CY25" i="4"/>
  <c r="CX25" i="4"/>
  <c r="CW25" i="4"/>
  <c r="CV25" i="4"/>
  <c r="CU25" i="4"/>
  <c r="CT25" i="4"/>
  <c r="CS25" i="4"/>
  <c r="CR25" i="4"/>
  <c r="CQ25" i="4"/>
  <c r="CP25" i="4"/>
  <c r="CO25" i="4"/>
  <c r="CN25" i="4"/>
  <c r="CM25" i="4"/>
  <c r="CL25" i="4"/>
  <c r="CK25" i="4"/>
  <c r="CJ25" i="4"/>
  <c r="CI25" i="4"/>
  <c r="CH25" i="4"/>
  <c r="CG25" i="4"/>
  <c r="CF25" i="4"/>
  <c r="CE25" i="4"/>
  <c r="CD25" i="4"/>
  <c r="CC25" i="4"/>
  <c r="CB25" i="4"/>
  <c r="CA25" i="4"/>
  <c r="BZ25" i="4"/>
  <c r="BY25" i="4"/>
  <c r="BX25" i="4"/>
  <c r="BW25" i="4"/>
  <c r="BV25" i="4"/>
  <c r="BU25" i="4"/>
  <c r="BT25" i="4"/>
  <c r="BS25" i="4"/>
  <c r="BR25" i="4"/>
  <c r="BQ25" i="4"/>
  <c r="BP25" i="4"/>
  <c r="BO25" i="4"/>
  <c r="BN25" i="4"/>
  <c r="BM25" i="4"/>
  <c r="BL25" i="4"/>
  <c r="BK25" i="4"/>
  <c r="BJ25" i="4"/>
  <c r="BI25" i="4"/>
  <c r="BH25" i="4"/>
  <c r="BG25" i="4"/>
  <c r="BF25" i="4"/>
  <c r="BE25" i="4"/>
  <c r="BD25" i="4"/>
  <c r="BC25" i="4"/>
  <c r="BB25" i="4"/>
  <c r="BA25" i="4"/>
  <c r="AZ25" i="4"/>
  <c r="AY25" i="4"/>
  <c r="AX25" i="4"/>
  <c r="AW25" i="4"/>
  <c r="AV25" i="4"/>
  <c r="AU25" i="4"/>
  <c r="AT25" i="4"/>
  <c r="AS25" i="4"/>
  <c r="AR25" i="4"/>
  <c r="AQ25" i="4"/>
  <c r="AP25" i="4"/>
  <c r="AO25" i="4"/>
  <c r="AN25" i="4"/>
  <c r="AM25" i="4"/>
  <c r="AL25" i="4"/>
  <c r="AK25" i="4"/>
  <c r="AJ25" i="4"/>
  <c r="AI25" i="4"/>
  <c r="AH25" i="4"/>
  <c r="AG25" i="4"/>
  <c r="AF25" i="4"/>
  <c r="AE25" i="4"/>
  <c r="AD25" i="4"/>
  <c r="AC25" i="4"/>
  <c r="AB25" i="4"/>
  <c r="AA25" i="4"/>
  <c r="Z25" i="4"/>
  <c r="Y25" i="4"/>
  <c r="X25" i="4"/>
  <c r="W25" i="4"/>
  <c r="V25" i="4"/>
  <c r="U25" i="4"/>
  <c r="T25" i="4"/>
  <c r="S25" i="4"/>
  <c r="R25" i="4"/>
  <c r="Q25" i="4"/>
  <c r="P25" i="4"/>
  <c r="O25" i="4"/>
  <c r="N25" i="4"/>
  <c r="M25" i="4"/>
  <c r="L25" i="4"/>
  <c r="K25" i="4"/>
  <c r="J25" i="4"/>
  <c r="I25" i="4"/>
  <c r="H25" i="4"/>
  <c r="G25" i="4"/>
  <c r="F25" i="4"/>
  <c r="E25" i="4"/>
  <c r="D25" i="4"/>
  <c r="C25" i="4"/>
  <c r="FF24" i="4"/>
  <c r="FE24" i="4"/>
  <c r="FD24" i="4"/>
  <c r="FC24" i="4"/>
  <c r="FB24" i="4"/>
  <c r="FA24" i="4"/>
  <c r="EZ24" i="4"/>
  <c r="EY24" i="4"/>
  <c r="EX24" i="4"/>
  <c r="EW24" i="4"/>
  <c r="EV24" i="4"/>
  <c r="EU24" i="4"/>
  <c r="ET24" i="4"/>
  <c r="ES24" i="4"/>
  <c r="ER24" i="4"/>
  <c r="EQ24" i="4"/>
  <c r="EP24" i="4"/>
  <c r="EO24" i="4"/>
  <c r="EN24" i="4"/>
  <c r="EM24" i="4"/>
  <c r="EL24" i="4"/>
  <c r="EK24" i="4"/>
  <c r="EJ24" i="4"/>
  <c r="EI24" i="4"/>
  <c r="EH24" i="4"/>
  <c r="EG24" i="4"/>
  <c r="EF24" i="4"/>
  <c r="EE24" i="4"/>
  <c r="ED24" i="4"/>
  <c r="EC24" i="4"/>
  <c r="EB24" i="4"/>
  <c r="EA24" i="4"/>
  <c r="DZ24" i="4"/>
  <c r="DY24" i="4"/>
  <c r="DX24" i="4"/>
  <c r="DW24" i="4"/>
  <c r="DV24" i="4"/>
  <c r="DU24" i="4"/>
  <c r="DT24" i="4"/>
  <c r="DS24" i="4"/>
  <c r="DR24" i="4"/>
  <c r="DQ24" i="4"/>
  <c r="DP24" i="4"/>
  <c r="DO24" i="4"/>
  <c r="DN24" i="4"/>
  <c r="DM24" i="4"/>
  <c r="DL24" i="4"/>
  <c r="DK24" i="4"/>
  <c r="DJ24" i="4"/>
  <c r="DI24" i="4"/>
  <c r="DH24" i="4"/>
  <c r="DG24" i="4"/>
  <c r="DF24" i="4"/>
  <c r="DE24" i="4"/>
  <c r="DD24" i="4"/>
  <c r="DC24" i="4"/>
  <c r="DB24" i="4"/>
  <c r="DA24" i="4"/>
  <c r="CZ24" i="4"/>
  <c r="CY24" i="4"/>
  <c r="CX24" i="4"/>
  <c r="CW24" i="4"/>
  <c r="CV24" i="4"/>
  <c r="CU24" i="4"/>
  <c r="CT24" i="4"/>
  <c r="CS24" i="4"/>
  <c r="CR24" i="4"/>
  <c r="CQ24" i="4"/>
  <c r="CP24" i="4"/>
  <c r="CO24" i="4"/>
  <c r="CN24" i="4"/>
  <c r="CM24" i="4"/>
  <c r="CL24" i="4"/>
  <c r="CK24" i="4"/>
  <c r="CJ24" i="4"/>
  <c r="CI24" i="4"/>
  <c r="CH24" i="4"/>
  <c r="CG24" i="4"/>
  <c r="CF24" i="4"/>
  <c r="CE24" i="4"/>
  <c r="CD24" i="4"/>
  <c r="CC24" i="4"/>
  <c r="CB24" i="4"/>
  <c r="CA24" i="4"/>
  <c r="BZ24" i="4"/>
  <c r="BY24" i="4"/>
  <c r="BX24" i="4"/>
  <c r="BW24" i="4"/>
  <c r="BV24" i="4"/>
  <c r="BU24" i="4"/>
  <c r="BT24" i="4"/>
  <c r="BS24" i="4"/>
  <c r="BR24" i="4"/>
  <c r="BQ24" i="4"/>
  <c r="BP24" i="4"/>
  <c r="BO24" i="4"/>
  <c r="BN24" i="4"/>
  <c r="BM24" i="4"/>
  <c r="BL24" i="4"/>
  <c r="BK24" i="4"/>
  <c r="BJ24" i="4"/>
  <c r="BI24" i="4"/>
  <c r="BH24" i="4"/>
  <c r="BG24" i="4"/>
  <c r="BF24" i="4"/>
  <c r="BE24" i="4"/>
  <c r="BD24" i="4"/>
  <c r="BC24" i="4"/>
  <c r="BB24" i="4"/>
  <c r="BA24" i="4"/>
  <c r="AZ24" i="4"/>
  <c r="AY24" i="4"/>
  <c r="AX24" i="4"/>
  <c r="AW24" i="4"/>
  <c r="AV24" i="4"/>
  <c r="AU24" i="4"/>
  <c r="AT24" i="4"/>
  <c r="AS24" i="4"/>
  <c r="AR24" i="4"/>
  <c r="AQ24" i="4"/>
  <c r="AP24" i="4"/>
  <c r="AO24" i="4"/>
  <c r="AN24" i="4"/>
  <c r="AM24" i="4"/>
  <c r="AL24" i="4"/>
  <c r="AK24" i="4"/>
  <c r="AJ24" i="4"/>
  <c r="AI24" i="4"/>
  <c r="AH24" i="4"/>
  <c r="AG24" i="4"/>
  <c r="AF24" i="4"/>
  <c r="AE24" i="4"/>
  <c r="AD24" i="4"/>
  <c r="AC24" i="4"/>
  <c r="AB24" i="4"/>
  <c r="AA24" i="4"/>
  <c r="Z24" i="4"/>
  <c r="Y24" i="4"/>
  <c r="X24" i="4"/>
  <c r="W24" i="4"/>
  <c r="V24" i="4"/>
  <c r="U24" i="4"/>
  <c r="T24" i="4"/>
  <c r="S24" i="4"/>
  <c r="R24" i="4"/>
  <c r="Q24" i="4"/>
  <c r="P24" i="4"/>
  <c r="O24" i="4"/>
  <c r="N24" i="4"/>
  <c r="M24" i="4"/>
  <c r="L24" i="4"/>
  <c r="K24" i="4"/>
  <c r="J24" i="4"/>
  <c r="I24" i="4"/>
  <c r="H24" i="4"/>
  <c r="G24" i="4"/>
  <c r="F24" i="4"/>
  <c r="E24" i="4"/>
  <c r="D24" i="4"/>
  <c r="C24" i="4"/>
  <c r="FF23" i="4"/>
  <c r="FE23" i="4"/>
  <c r="FD23" i="4"/>
  <c r="FC23" i="4"/>
  <c r="FB23" i="4"/>
  <c r="FA23" i="4"/>
  <c r="EZ23" i="4"/>
  <c r="EY23" i="4"/>
  <c r="EX23" i="4"/>
  <c r="EW23" i="4"/>
  <c r="EV23" i="4"/>
  <c r="EU23" i="4"/>
  <c r="ET23" i="4"/>
  <c r="ES23" i="4"/>
  <c r="ER23" i="4"/>
  <c r="EQ23" i="4"/>
  <c r="EP23" i="4"/>
  <c r="EO23" i="4"/>
  <c r="EN23" i="4"/>
  <c r="EM23" i="4"/>
  <c r="EL23" i="4"/>
  <c r="EK23" i="4"/>
  <c r="EJ23" i="4"/>
  <c r="EI23" i="4"/>
  <c r="EH23" i="4"/>
  <c r="EG23" i="4"/>
  <c r="EF23" i="4"/>
  <c r="EE23" i="4"/>
  <c r="ED23" i="4"/>
  <c r="EC23" i="4"/>
  <c r="EB23" i="4"/>
  <c r="EA23" i="4"/>
  <c r="DZ23" i="4"/>
  <c r="DY23" i="4"/>
  <c r="DX23" i="4"/>
  <c r="DW23" i="4"/>
  <c r="DV23" i="4"/>
  <c r="DU23" i="4"/>
  <c r="DT23" i="4"/>
  <c r="DS23" i="4"/>
  <c r="DR23" i="4"/>
  <c r="DQ23" i="4"/>
  <c r="DP23" i="4"/>
  <c r="DO23" i="4"/>
  <c r="DN23" i="4"/>
  <c r="DM23" i="4"/>
  <c r="DL23" i="4"/>
  <c r="DK23" i="4"/>
  <c r="DJ23" i="4"/>
  <c r="DI23" i="4"/>
  <c r="DH23" i="4"/>
  <c r="DG23" i="4"/>
  <c r="DF23" i="4"/>
  <c r="DE23" i="4"/>
  <c r="DD23" i="4"/>
  <c r="DC23" i="4"/>
  <c r="DB23" i="4"/>
  <c r="DA23" i="4"/>
  <c r="CZ23" i="4"/>
  <c r="CY23" i="4"/>
  <c r="CX23" i="4"/>
  <c r="CW23" i="4"/>
  <c r="CV23" i="4"/>
  <c r="CU23" i="4"/>
  <c r="CT23" i="4"/>
  <c r="CS23" i="4"/>
  <c r="CR23" i="4"/>
  <c r="CQ23" i="4"/>
  <c r="CP23" i="4"/>
  <c r="CO23" i="4"/>
  <c r="CN23" i="4"/>
  <c r="CM23" i="4"/>
  <c r="CL23" i="4"/>
  <c r="CK23" i="4"/>
  <c r="CJ23" i="4"/>
  <c r="CI23" i="4"/>
  <c r="CH23" i="4"/>
  <c r="CG23" i="4"/>
  <c r="CF23" i="4"/>
  <c r="CE23" i="4"/>
  <c r="CD23" i="4"/>
  <c r="CC23" i="4"/>
  <c r="CB23" i="4"/>
  <c r="CA23" i="4"/>
  <c r="BZ23" i="4"/>
  <c r="BY23" i="4"/>
  <c r="BX23" i="4"/>
  <c r="BW23" i="4"/>
  <c r="BV23" i="4"/>
  <c r="BU23" i="4"/>
  <c r="BT23" i="4"/>
  <c r="BS23" i="4"/>
  <c r="BR23" i="4"/>
  <c r="BQ23" i="4"/>
  <c r="BP23" i="4"/>
  <c r="BO23" i="4"/>
  <c r="BN23" i="4"/>
  <c r="BM23" i="4"/>
  <c r="BL23" i="4"/>
  <c r="BK23" i="4"/>
  <c r="BJ23" i="4"/>
  <c r="BI23" i="4"/>
  <c r="BH23" i="4"/>
  <c r="BG23" i="4"/>
  <c r="BF23" i="4"/>
  <c r="BE23" i="4"/>
  <c r="BD23" i="4"/>
  <c r="BC23" i="4"/>
  <c r="BB23" i="4"/>
  <c r="BA23" i="4"/>
  <c r="AZ23" i="4"/>
  <c r="AY23" i="4"/>
  <c r="AX23" i="4"/>
  <c r="AW23" i="4"/>
  <c r="AV23" i="4"/>
  <c r="AU23" i="4"/>
  <c r="AT23" i="4"/>
  <c r="AS23" i="4"/>
  <c r="AR23" i="4"/>
  <c r="AQ23" i="4"/>
  <c r="AP23" i="4"/>
  <c r="AO23" i="4"/>
  <c r="AN23" i="4"/>
  <c r="AM23" i="4"/>
  <c r="AL23" i="4"/>
  <c r="AK23" i="4"/>
  <c r="AJ23" i="4"/>
  <c r="AI23" i="4"/>
  <c r="AH23" i="4"/>
  <c r="AG23" i="4"/>
  <c r="AF23" i="4"/>
  <c r="AE23" i="4"/>
  <c r="AD23" i="4"/>
  <c r="AC23" i="4"/>
  <c r="AB23" i="4"/>
  <c r="AA23" i="4"/>
  <c r="Z23" i="4"/>
  <c r="Y23" i="4"/>
  <c r="X23" i="4"/>
  <c r="W23" i="4"/>
  <c r="V23" i="4"/>
  <c r="U23" i="4"/>
  <c r="T23" i="4"/>
  <c r="S23" i="4"/>
  <c r="R23" i="4"/>
  <c r="Q23" i="4"/>
  <c r="P23" i="4"/>
  <c r="O23" i="4"/>
  <c r="N23" i="4"/>
  <c r="M23" i="4"/>
  <c r="L23" i="4"/>
  <c r="K23" i="4"/>
  <c r="J23" i="4"/>
  <c r="I23" i="4"/>
  <c r="H23" i="4"/>
  <c r="G23" i="4"/>
  <c r="F23" i="4"/>
  <c r="E23" i="4"/>
  <c r="D23" i="4"/>
  <c r="C23" i="4"/>
  <c r="FF22" i="4"/>
  <c r="FE22" i="4"/>
  <c r="FD22" i="4"/>
  <c r="FC22" i="4"/>
  <c r="FB22" i="4"/>
  <c r="FA22" i="4"/>
  <c r="EZ22" i="4"/>
  <c r="EY22" i="4"/>
  <c r="EX22" i="4"/>
  <c r="EW22" i="4"/>
  <c r="EV22" i="4"/>
  <c r="EU22" i="4"/>
  <c r="ET22" i="4"/>
  <c r="ES22" i="4"/>
  <c r="ER22" i="4"/>
  <c r="EQ22" i="4"/>
  <c r="EP22" i="4"/>
  <c r="EO22" i="4"/>
  <c r="EN22" i="4"/>
  <c r="EM22" i="4"/>
  <c r="EL22" i="4"/>
  <c r="EK22" i="4"/>
  <c r="EJ22" i="4"/>
  <c r="EI22" i="4"/>
  <c r="EH22" i="4"/>
  <c r="EG22" i="4"/>
  <c r="EF22" i="4"/>
  <c r="EE22" i="4"/>
  <c r="ED22" i="4"/>
  <c r="EC22" i="4"/>
  <c r="EB22" i="4"/>
  <c r="EA22" i="4"/>
  <c r="DZ22" i="4"/>
  <c r="DY22" i="4"/>
  <c r="DX22" i="4"/>
  <c r="DW22" i="4"/>
  <c r="DV22" i="4"/>
  <c r="DU22" i="4"/>
  <c r="DT22" i="4"/>
  <c r="DS22" i="4"/>
  <c r="DR22" i="4"/>
  <c r="DQ22" i="4"/>
  <c r="DP22" i="4"/>
  <c r="DO22" i="4"/>
  <c r="DN22" i="4"/>
  <c r="DM22" i="4"/>
  <c r="DL22" i="4"/>
  <c r="DK22" i="4"/>
  <c r="DJ22" i="4"/>
  <c r="DI22" i="4"/>
  <c r="DH22" i="4"/>
  <c r="DG22" i="4"/>
  <c r="DF22" i="4"/>
  <c r="DE22" i="4"/>
  <c r="DD22" i="4"/>
  <c r="DC22" i="4"/>
  <c r="DB22" i="4"/>
  <c r="DA22" i="4"/>
  <c r="CZ22" i="4"/>
  <c r="CY22" i="4"/>
  <c r="CX22" i="4"/>
  <c r="CW22" i="4"/>
  <c r="CV22" i="4"/>
  <c r="CU22" i="4"/>
  <c r="CT22" i="4"/>
  <c r="CS22" i="4"/>
  <c r="CR22" i="4"/>
  <c r="CQ22" i="4"/>
  <c r="CP22" i="4"/>
  <c r="CO22" i="4"/>
  <c r="CN22" i="4"/>
  <c r="CM22" i="4"/>
  <c r="CL22" i="4"/>
  <c r="CK22" i="4"/>
  <c r="CJ22" i="4"/>
  <c r="CI22" i="4"/>
  <c r="CH22" i="4"/>
  <c r="CG22" i="4"/>
  <c r="CF22" i="4"/>
  <c r="CE22" i="4"/>
  <c r="CD22" i="4"/>
  <c r="CC22" i="4"/>
  <c r="CB22" i="4"/>
  <c r="CA22" i="4"/>
  <c r="BZ22" i="4"/>
  <c r="BY22" i="4"/>
  <c r="BX22" i="4"/>
  <c r="BW22" i="4"/>
  <c r="BV22" i="4"/>
  <c r="BU22" i="4"/>
  <c r="BT22" i="4"/>
  <c r="BS22" i="4"/>
  <c r="BR22" i="4"/>
  <c r="BQ22" i="4"/>
  <c r="BP22" i="4"/>
  <c r="BO22" i="4"/>
  <c r="BN22" i="4"/>
  <c r="BM22" i="4"/>
  <c r="BL22" i="4"/>
  <c r="BK22" i="4"/>
  <c r="BJ22" i="4"/>
  <c r="BI22" i="4"/>
  <c r="BH22" i="4"/>
  <c r="BG22" i="4"/>
  <c r="BF22" i="4"/>
  <c r="BE22" i="4"/>
  <c r="BD22" i="4"/>
  <c r="BC22" i="4"/>
  <c r="BB22" i="4"/>
  <c r="BA22" i="4"/>
  <c r="AZ22" i="4"/>
  <c r="AY22" i="4"/>
  <c r="AX22" i="4"/>
  <c r="AW22" i="4"/>
  <c r="AV22" i="4"/>
  <c r="AU22" i="4"/>
  <c r="AT22" i="4"/>
  <c r="AS22" i="4"/>
  <c r="AR22" i="4"/>
  <c r="AQ22" i="4"/>
  <c r="AP22" i="4"/>
  <c r="AO22" i="4"/>
  <c r="AN22" i="4"/>
  <c r="AM22" i="4"/>
  <c r="AL22" i="4"/>
  <c r="AK22" i="4"/>
  <c r="AJ22" i="4"/>
  <c r="AI22" i="4"/>
  <c r="AH22" i="4"/>
  <c r="AG22" i="4"/>
  <c r="AF22" i="4"/>
  <c r="AE22" i="4"/>
  <c r="AD22" i="4"/>
  <c r="AC22" i="4"/>
  <c r="AB22" i="4"/>
  <c r="AA22" i="4"/>
  <c r="Z22" i="4"/>
  <c r="Y22" i="4"/>
  <c r="X22" i="4"/>
  <c r="W22" i="4"/>
  <c r="V22" i="4"/>
  <c r="U22" i="4"/>
  <c r="T22" i="4"/>
  <c r="S22" i="4"/>
  <c r="R22" i="4"/>
  <c r="Q22" i="4"/>
  <c r="P22" i="4"/>
  <c r="O22" i="4"/>
  <c r="N22" i="4"/>
  <c r="M22" i="4"/>
  <c r="L22" i="4"/>
  <c r="K22" i="4"/>
  <c r="J22" i="4"/>
  <c r="I22" i="4"/>
  <c r="H22" i="4"/>
  <c r="G22" i="4"/>
  <c r="F22" i="4"/>
  <c r="E22" i="4"/>
  <c r="D22" i="4"/>
  <c r="C22" i="4"/>
  <c r="FF21" i="4"/>
  <c r="FE21" i="4"/>
  <c r="FD21" i="4"/>
  <c r="FC21" i="4"/>
  <c r="FB21" i="4"/>
  <c r="FA21" i="4"/>
  <c r="EZ21" i="4"/>
  <c r="EY21" i="4"/>
  <c r="EX21" i="4"/>
  <c r="EW21" i="4"/>
  <c r="EV21" i="4"/>
  <c r="EU21" i="4"/>
  <c r="ET21" i="4"/>
  <c r="ES21" i="4"/>
  <c r="ER21" i="4"/>
  <c r="EQ21" i="4"/>
  <c r="EP21" i="4"/>
  <c r="EO21" i="4"/>
  <c r="EN21" i="4"/>
  <c r="EM21" i="4"/>
  <c r="EL21" i="4"/>
  <c r="EK21" i="4"/>
  <c r="EJ21" i="4"/>
  <c r="EI21" i="4"/>
  <c r="EH21" i="4"/>
  <c r="EG21" i="4"/>
  <c r="EF21" i="4"/>
  <c r="EE21" i="4"/>
  <c r="ED21" i="4"/>
  <c r="EC21" i="4"/>
  <c r="EB21" i="4"/>
  <c r="EA21" i="4"/>
  <c r="DZ21" i="4"/>
  <c r="DY21" i="4"/>
  <c r="DX21" i="4"/>
  <c r="DW21" i="4"/>
  <c r="DV21" i="4"/>
  <c r="DU21" i="4"/>
  <c r="DT21" i="4"/>
  <c r="DS21" i="4"/>
  <c r="DR21" i="4"/>
  <c r="DQ21" i="4"/>
  <c r="DP21" i="4"/>
  <c r="DO21" i="4"/>
  <c r="DN21" i="4"/>
  <c r="DM21" i="4"/>
  <c r="DL21" i="4"/>
  <c r="DK21" i="4"/>
  <c r="DJ21" i="4"/>
  <c r="DI21" i="4"/>
  <c r="DH21" i="4"/>
  <c r="DG21" i="4"/>
  <c r="DF21" i="4"/>
  <c r="DE21" i="4"/>
  <c r="DD21" i="4"/>
  <c r="DC21" i="4"/>
  <c r="DB21" i="4"/>
  <c r="DA21" i="4"/>
  <c r="CZ21" i="4"/>
  <c r="CY21" i="4"/>
  <c r="CX21" i="4"/>
  <c r="CW21" i="4"/>
  <c r="CV21" i="4"/>
  <c r="CU21" i="4"/>
  <c r="CT21" i="4"/>
  <c r="CS21" i="4"/>
  <c r="CR21" i="4"/>
  <c r="CQ21" i="4"/>
  <c r="CP21" i="4"/>
  <c r="CO21" i="4"/>
  <c r="CN21" i="4"/>
  <c r="CM21" i="4"/>
  <c r="CL21" i="4"/>
  <c r="CK21" i="4"/>
  <c r="CJ21" i="4"/>
  <c r="CI21" i="4"/>
  <c r="CH21" i="4"/>
  <c r="CG21" i="4"/>
  <c r="CF21" i="4"/>
  <c r="CE21" i="4"/>
  <c r="CD21" i="4"/>
  <c r="CC21" i="4"/>
  <c r="CB21" i="4"/>
  <c r="CA21" i="4"/>
  <c r="BZ21" i="4"/>
  <c r="BY21" i="4"/>
  <c r="BX21" i="4"/>
  <c r="BW21" i="4"/>
  <c r="BV21" i="4"/>
  <c r="BU21" i="4"/>
  <c r="BT21" i="4"/>
  <c r="BS21" i="4"/>
  <c r="BR21" i="4"/>
  <c r="BQ21" i="4"/>
  <c r="BP21" i="4"/>
  <c r="BO21" i="4"/>
  <c r="BN21" i="4"/>
  <c r="BM21" i="4"/>
  <c r="BL21" i="4"/>
  <c r="BK21" i="4"/>
  <c r="BJ21" i="4"/>
  <c r="BI21" i="4"/>
  <c r="BH21" i="4"/>
  <c r="BG21" i="4"/>
  <c r="BF21" i="4"/>
  <c r="BE21" i="4"/>
  <c r="BD21" i="4"/>
  <c r="BC21" i="4"/>
  <c r="BB21" i="4"/>
  <c r="BA21" i="4"/>
  <c r="AZ21" i="4"/>
  <c r="AY21" i="4"/>
  <c r="AX21" i="4"/>
  <c r="AW21" i="4"/>
  <c r="AV21" i="4"/>
  <c r="AU21" i="4"/>
  <c r="AT21" i="4"/>
  <c r="AS21" i="4"/>
  <c r="AR21" i="4"/>
  <c r="AQ21" i="4"/>
  <c r="AP21" i="4"/>
  <c r="AO21" i="4"/>
  <c r="AN21" i="4"/>
  <c r="AM21" i="4"/>
  <c r="AL21" i="4"/>
  <c r="AK21" i="4"/>
  <c r="AJ21" i="4"/>
  <c r="AI21" i="4"/>
  <c r="AH21" i="4"/>
  <c r="AG21" i="4"/>
  <c r="AF21" i="4"/>
  <c r="AE21" i="4"/>
  <c r="AD21" i="4"/>
  <c r="AC21" i="4"/>
  <c r="AB21" i="4"/>
  <c r="AA21" i="4"/>
  <c r="Z21" i="4"/>
  <c r="Y21" i="4"/>
  <c r="X21" i="4"/>
  <c r="W21" i="4"/>
  <c r="V21" i="4"/>
  <c r="U21" i="4"/>
  <c r="T21" i="4"/>
  <c r="S21" i="4"/>
  <c r="R21" i="4"/>
  <c r="Q21" i="4"/>
  <c r="P21" i="4"/>
  <c r="O21" i="4"/>
  <c r="N21" i="4"/>
  <c r="M21" i="4"/>
  <c r="L21" i="4"/>
  <c r="K21" i="4"/>
  <c r="J21" i="4"/>
  <c r="I21" i="4"/>
  <c r="H21" i="4"/>
  <c r="G21" i="4"/>
  <c r="F21" i="4"/>
  <c r="E21" i="4"/>
  <c r="D21" i="4"/>
  <c r="C21" i="4"/>
  <c r="FF20" i="4"/>
  <c r="FE20" i="4"/>
  <c r="FD20" i="4"/>
  <c r="FC20" i="4"/>
  <c r="FB20" i="4"/>
  <c r="FA20" i="4"/>
  <c r="EZ20" i="4"/>
  <c r="EY20" i="4"/>
  <c r="EX20" i="4"/>
  <c r="EW20" i="4"/>
  <c r="EV20" i="4"/>
  <c r="EU20" i="4"/>
  <c r="ET20" i="4"/>
  <c r="ES20" i="4"/>
  <c r="ER20" i="4"/>
  <c r="EQ20" i="4"/>
  <c r="EP20" i="4"/>
  <c r="EO20" i="4"/>
  <c r="EN20" i="4"/>
  <c r="EM20" i="4"/>
  <c r="EL20" i="4"/>
  <c r="EK20" i="4"/>
  <c r="EJ20" i="4"/>
  <c r="EI20" i="4"/>
  <c r="EH20" i="4"/>
  <c r="EG20" i="4"/>
  <c r="EF20" i="4"/>
  <c r="EE20" i="4"/>
  <c r="ED20" i="4"/>
  <c r="EC20" i="4"/>
  <c r="EB20" i="4"/>
  <c r="EA20" i="4"/>
  <c r="DZ20" i="4"/>
  <c r="DY20" i="4"/>
  <c r="DX20" i="4"/>
  <c r="DW20" i="4"/>
  <c r="DV20" i="4"/>
  <c r="DU20" i="4"/>
  <c r="DT20" i="4"/>
  <c r="DS20" i="4"/>
  <c r="DR20" i="4"/>
  <c r="DQ20" i="4"/>
  <c r="DP20" i="4"/>
  <c r="DO20" i="4"/>
  <c r="DN20" i="4"/>
  <c r="DM20" i="4"/>
  <c r="DL20" i="4"/>
  <c r="DK20" i="4"/>
  <c r="DJ20" i="4"/>
  <c r="DI20" i="4"/>
  <c r="DH20" i="4"/>
  <c r="DG20" i="4"/>
  <c r="DF20" i="4"/>
  <c r="DE20" i="4"/>
  <c r="DD20" i="4"/>
  <c r="DC20" i="4"/>
  <c r="DB20" i="4"/>
  <c r="DA20" i="4"/>
  <c r="CZ20" i="4"/>
  <c r="CY20" i="4"/>
  <c r="CX20" i="4"/>
  <c r="CW20" i="4"/>
  <c r="CV20" i="4"/>
  <c r="CU20" i="4"/>
  <c r="CT20" i="4"/>
  <c r="CS20" i="4"/>
  <c r="CR20" i="4"/>
  <c r="CQ20" i="4"/>
  <c r="CP20" i="4"/>
  <c r="CO20" i="4"/>
  <c r="CN20" i="4"/>
  <c r="CM20" i="4"/>
  <c r="CL20" i="4"/>
  <c r="CK20" i="4"/>
  <c r="CJ20" i="4"/>
  <c r="CI20" i="4"/>
  <c r="CH20" i="4"/>
  <c r="CG20" i="4"/>
  <c r="CF20" i="4"/>
  <c r="CE20" i="4"/>
  <c r="CD20" i="4"/>
  <c r="CC20" i="4"/>
  <c r="CB20" i="4"/>
  <c r="CA20" i="4"/>
  <c r="BZ20" i="4"/>
  <c r="BY20" i="4"/>
  <c r="BX20" i="4"/>
  <c r="BW20" i="4"/>
  <c r="BV20" i="4"/>
  <c r="BU20" i="4"/>
  <c r="BT20" i="4"/>
  <c r="BS20" i="4"/>
  <c r="BR20" i="4"/>
  <c r="BQ20" i="4"/>
  <c r="BP20" i="4"/>
  <c r="BO20" i="4"/>
  <c r="BN20" i="4"/>
  <c r="BM20" i="4"/>
  <c r="BL20" i="4"/>
  <c r="BK20" i="4"/>
  <c r="BJ20" i="4"/>
  <c r="BI20" i="4"/>
  <c r="BH20" i="4"/>
  <c r="BG20" i="4"/>
  <c r="BF20" i="4"/>
  <c r="BE20" i="4"/>
  <c r="BD20" i="4"/>
  <c r="BC20" i="4"/>
  <c r="BB20" i="4"/>
  <c r="BA20" i="4"/>
  <c r="AZ20" i="4"/>
  <c r="AY20" i="4"/>
  <c r="AX20" i="4"/>
  <c r="AW20" i="4"/>
  <c r="AV20" i="4"/>
  <c r="AU20" i="4"/>
  <c r="AT20" i="4"/>
  <c r="AS20" i="4"/>
  <c r="AR20" i="4"/>
  <c r="AQ20" i="4"/>
  <c r="AP20" i="4"/>
  <c r="AO20" i="4"/>
  <c r="AN20" i="4"/>
  <c r="AM20" i="4"/>
  <c r="AL20" i="4"/>
  <c r="AK20" i="4"/>
  <c r="AJ20" i="4"/>
  <c r="AI20" i="4"/>
  <c r="AH20" i="4"/>
  <c r="AG20" i="4"/>
  <c r="AF20" i="4"/>
  <c r="AE20" i="4"/>
  <c r="AD20" i="4"/>
  <c r="AC20" i="4"/>
  <c r="AB20" i="4"/>
  <c r="AA20" i="4"/>
  <c r="Z20" i="4"/>
  <c r="Y20" i="4"/>
  <c r="X20" i="4"/>
  <c r="W20" i="4"/>
  <c r="V20" i="4"/>
  <c r="U20" i="4"/>
  <c r="T20" i="4"/>
  <c r="S20" i="4"/>
  <c r="R20" i="4"/>
  <c r="Q20" i="4"/>
  <c r="P20" i="4"/>
  <c r="O20" i="4"/>
  <c r="N20" i="4"/>
  <c r="M20" i="4"/>
  <c r="L20" i="4"/>
  <c r="K20" i="4"/>
  <c r="J20" i="4"/>
  <c r="I20" i="4"/>
  <c r="H20" i="4"/>
  <c r="G20" i="4"/>
  <c r="F20" i="4"/>
  <c r="E20" i="4"/>
  <c r="D20" i="4"/>
  <c r="C20" i="4"/>
  <c r="FF19" i="4"/>
  <c r="FE19" i="4"/>
  <c r="FD19" i="4"/>
  <c r="FC19" i="4"/>
  <c r="FB19" i="4"/>
  <c r="FA19" i="4"/>
  <c r="EZ19" i="4"/>
  <c r="EY19" i="4"/>
  <c r="EX19" i="4"/>
  <c r="EW19" i="4"/>
  <c r="EV19" i="4"/>
  <c r="EU19" i="4"/>
  <c r="ET19" i="4"/>
  <c r="ES19" i="4"/>
  <c r="ER19" i="4"/>
  <c r="EQ19" i="4"/>
  <c r="EP19" i="4"/>
  <c r="EO19" i="4"/>
  <c r="EN19" i="4"/>
  <c r="EM19" i="4"/>
  <c r="EL19" i="4"/>
  <c r="EK19" i="4"/>
  <c r="EJ19" i="4"/>
  <c r="EI19" i="4"/>
  <c r="EH19" i="4"/>
  <c r="EG19" i="4"/>
  <c r="EF19" i="4"/>
  <c r="EE19" i="4"/>
  <c r="ED19" i="4"/>
  <c r="EC19" i="4"/>
  <c r="EB19" i="4"/>
  <c r="EA19" i="4"/>
  <c r="DZ19" i="4"/>
  <c r="DY19" i="4"/>
  <c r="DX19" i="4"/>
  <c r="DW19" i="4"/>
  <c r="DV19" i="4"/>
  <c r="DU19" i="4"/>
  <c r="DT19" i="4"/>
  <c r="DS19" i="4"/>
  <c r="DR19" i="4"/>
  <c r="DQ19" i="4"/>
  <c r="DP19" i="4"/>
  <c r="DO19" i="4"/>
  <c r="DN19" i="4"/>
  <c r="DM19" i="4"/>
  <c r="DL19" i="4"/>
  <c r="DK19" i="4"/>
  <c r="DJ19" i="4"/>
  <c r="DI19" i="4"/>
  <c r="DH19" i="4"/>
  <c r="DG19" i="4"/>
  <c r="DF19" i="4"/>
  <c r="DE19" i="4"/>
  <c r="DD19" i="4"/>
  <c r="DC19" i="4"/>
  <c r="DB19" i="4"/>
  <c r="DA19" i="4"/>
  <c r="CZ19" i="4"/>
  <c r="CY19" i="4"/>
  <c r="CX19" i="4"/>
  <c r="CW19" i="4"/>
  <c r="CV19" i="4"/>
  <c r="CU19" i="4"/>
  <c r="CT19" i="4"/>
  <c r="CS19" i="4"/>
  <c r="CR19" i="4"/>
  <c r="CQ19" i="4"/>
  <c r="CP19" i="4"/>
  <c r="CO19" i="4"/>
  <c r="CN19" i="4"/>
  <c r="CM19" i="4"/>
  <c r="CL19" i="4"/>
  <c r="CK19" i="4"/>
  <c r="CJ19" i="4"/>
  <c r="CI19" i="4"/>
  <c r="CH19" i="4"/>
  <c r="CG19" i="4"/>
  <c r="CF19" i="4"/>
  <c r="CE19" i="4"/>
  <c r="CD19" i="4"/>
  <c r="CC19" i="4"/>
  <c r="CB19" i="4"/>
  <c r="CA19" i="4"/>
  <c r="BZ19" i="4"/>
  <c r="BY19" i="4"/>
  <c r="BX19" i="4"/>
  <c r="BW19" i="4"/>
  <c r="BV19" i="4"/>
  <c r="BU19" i="4"/>
  <c r="BT19" i="4"/>
  <c r="BS19" i="4"/>
  <c r="BR19" i="4"/>
  <c r="BQ19" i="4"/>
  <c r="BP19" i="4"/>
  <c r="BO19" i="4"/>
  <c r="BN19" i="4"/>
  <c r="BM19" i="4"/>
  <c r="BL19" i="4"/>
  <c r="BK19" i="4"/>
  <c r="BJ19" i="4"/>
  <c r="BI19" i="4"/>
  <c r="BH19" i="4"/>
  <c r="BG19" i="4"/>
  <c r="BF19" i="4"/>
  <c r="BE19" i="4"/>
  <c r="BD19" i="4"/>
  <c r="BC19" i="4"/>
  <c r="BB19" i="4"/>
  <c r="BA19" i="4"/>
  <c r="AZ19" i="4"/>
  <c r="AY19" i="4"/>
  <c r="AX19" i="4"/>
  <c r="AW19" i="4"/>
  <c r="AV19" i="4"/>
  <c r="AU19" i="4"/>
  <c r="AT19" i="4"/>
  <c r="AS19" i="4"/>
  <c r="AR19" i="4"/>
  <c r="AQ19" i="4"/>
  <c r="AP19" i="4"/>
  <c r="AO19" i="4"/>
  <c r="AN19" i="4"/>
  <c r="AM19" i="4"/>
  <c r="AL19" i="4"/>
  <c r="AK19" i="4"/>
  <c r="AJ19" i="4"/>
  <c r="AI19" i="4"/>
  <c r="AH19" i="4"/>
  <c r="AG19" i="4"/>
  <c r="AF19" i="4"/>
  <c r="AE19" i="4"/>
  <c r="AD19" i="4"/>
  <c r="AC19" i="4"/>
  <c r="AB19" i="4"/>
  <c r="AA19" i="4"/>
  <c r="Z19" i="4"/>
  <c r="Y19" i="4"/>
  <c r="X19" i="4"/>
  <c r="W19" i="4"/>
  <c r="V19" i="4"/>
  <c r="U19" i="4"/>
  <c r="T19" i="4"/>
  <c r="S19" i="4"/>
  <c r="R19" i="4"/>
  <c r="Q19" i="4"/>
  <c r="P19" i="4"/>
  <c r="O19" i="4"/>
  <c r="N19" i="4"/>
  <c r="M19" i="4"/>
  <c r="L19" i="4"/>
  <c r="K19" i="4"/>
  <c r="J19" i="4"/>
  <c r="I19" i="4"/>
  <c r="H19" i="4"/>
  <c r="G19" i="4"/>
  <c r="F19" i="4"/>
  <c r="E19" i="4"/>
  <c r="D19" i="4"/>
  <c r="C19" i="4"/>
  <c r="FF18" i="4"/>
  <c r="FE18" i="4"/>
  <c r="FD18" i="4"/>
  <c r="FC18" i="4"/>
  <c r="FB18" i="4"/>
  <c r="FA18" i="4"/>
  <c r="EZ18" i="4"/>
  <c r="EY18" i="4"/>
  <c r="EX18" i="4"/>
  <c r="EW18" i="4"/>
  <c r="EV18" i="4"/>
  <c r="EU18" i="4"/>
  <c r="ET18" i="4"/>
  <c r="ES18" i="4"/>
  <c r="ER18" i="4"/>
  <c r="EQ18" i="4"/>
  <c r="EP18" i="4"/>
  <c r="EO18" i="4"/>
  <c r="EN18" i="4"/>
  <c r="EM18" i="4"/>
  <c r="EL18" i="4"/>
  <c r="EK18" i="4"/>
  <c r="EJ18" i="4"/>
  <c r="EI18" i="4"/>
  <c r="EH18" i="4"/>
  <c r="EG18" i="4"/>
  <c r="EF18" i="4"/>
  <c r="EE18" i="4"/>
  <c r="ED18" i="4"/>
  <c r="EC18" i="4"/>
  <c r="EB18" i="4"/>
  <c r="EA18" i="4"/>
  <c r="DZ18" i="4"/>
  <c r="DY18" i="4"/>
  <c r="DX18" i="4"/>
  <c r="DW18" i="4"/>
  <c r="DV18" i="4"/>
  <c r="DU18" i="4"/>
  <c r="DT18" i="4"/>
  <c r="DS18" i="4"/>
  <c r="DR18" i="4"/>
  <c r="DQ18" i="4"/>
  <c r="DP18" i="4"/>
  <c r="DO18" i="4"/>
  <c r="DN18" i="4"/>
  <c r="DM18" i="4"/>
  <c r="DL18" i="4"/>
  <c r="DK18" i="4"/>
  <c r="DJ18" i="4"/>
  <c r="DI18" i="4"/>
  <c r="DH18" i="4"/>
  <c r="DG18" i="4"/>
  <c r="DF18" i="4"/>
  <c r="DE18" i="4"/>
  <c r="DD18" i="4"/>
  <c r="DC18" i="4"/>
  <c r="DB18" i="4"/>
  <c r="DA18" i="4"/>
  <c r="CZ18" i="4"/>
  <c r="CY18" i="4"/>
  <c r="CX18" i="4"/>
  <c r="CW18" i="4"/>
  <c r="CV18" i="4"/>
  <c r="CU18" i="4"/>
  <c r="CT18" i="4"/>
  <c r="CS18" i="4"/>
  <c r="CR18" i="4"/>
  <c r="CQ18" i="4"/>
  <c r="CP18" i="4"/>
  <c r="CO18" i="4"/>
  <c r="CN18" i="4"/>
  <c r="CM18" i="4"/>
  <c r="CL18" i="4"/>
  <c r="CK18" i="4"/>
  <c r="CJ18" i="4"/>
  <c r="CI18" i="4"/>
  <c r="CH18" i="4"/>
  <c r="CG18" i="4"/>
  <c r="CF18" i="4"/>
  <c r="CE18" i="4"/>
  <c r="CD18" i="4"/>
  <c r="CC18" i="4"/>
  <c r="CB18" i="4"/>
  <c r="CA18" i="4"/>
  <c r="BZ18" i="4"/>
  <c r="BY18" i="4"/>
  <c r="BX18" i="4"/>
  <c r="BW18" i="4"/>
  <c r="BV18" i="4"/>
  <c r="BU18" i="4"/>
  <c r="BT18" i="4"/>
  <c r="BS18" i="4"/>
  <c r="BR18" i="4"/>
  <c r="BQ18" i="4"/>
  <c r="BP18" i="4"/>
  <c r="BO18" i="4"/>
  <c r="BN18" i="4"/>
  <c r="BM18" i="4"/>
  <c r="BL18" i="4"/>
  <c r="BK18" i="4"/>
  <c r="BJ18" i="4"/>
  <c r="BI18" i="4"/>
  <c r="BH18" i="4"/>
  <c r="BG18" i="4"/>
  <c r="BF18" i="4"/>
  <c r="BE18" i="4"/>
  <c r="BD18" i="4"/>
  <c r="BC18" i="4"/>
  <c r="BB18" i="4"/>
  <c r="BA18" i="4"/>
  <c r="AZ18" i="4"/>
  <c r="AY18" i="4"/>
  <c r="AX18" i="4"/>
  <c r="AW18" i="4"/>
  <c r="AV18" i="4"/>
  <c r="AU18" i="4"/>
  <c r="AT18" i="4"/>
  <c r="AS18" i="4"/>
  <c r="AR18" i="4"/>
  <c r="AQ18" i="4"/>
  <c r="AP18" i="4"/>
  <c r="AO18" i="4"/>
  <c r="AN18" i="4"/>
  <c r="AM18" i="4"/>
  <c r="AL18" i="4"/>
  <c r="AK18" i="4"/>
  <c r="AJ18" i="4"/>
  <c r="AI18" i="4"/>
  <c r="AH18" i="4"/>
  <c r="AG18" i="4"/>
  <c r="AF18" i="4"/>
  <c r="AE18" i="4"/>
  <c r="AD18" i="4"/>
  <c r="AC18" i="4"/>
  <c r="AB18" i="4"/>
  <c r="AA18" i="4"/>
  <c r="Z18" i="4"/>
  <c r="Y18" i="4"/>
  <c r="X18" i="4"/>
  <c r="W18" i="4"/>
  <c r="V18" i="4"/>
  <c r="U18" i="4"/>
  <c r="T18" i="4"/>
  <c r="S18" i="4"/>
  <c r="R18" i="4"/>
  <c r="Q18" i="4"/>
  <c r="P18" i="4"/>
  <c r="O18" i="4"/>
  <c r="N18" i="4"/>
  <c r="M18" i="4"/>
  <c r="L18" i="4"/>
  <c r="K18" i="4"/>
  <c r="J18" i="4"/>
  <c r="I18" i="4"/>
  <c r="H18" i="4"/>
  <c r="G18" i="4"/>
  <c r="F18" i="4"/>
  <c r="E18" i="4"/>
  <c r="D18" i="4"/>
  <c r="C18" i="4"/>
  <c r="FF17" i="4"/>
  <c r="FE17" i="4"/>
  <c r="FD17" i="4"/>
  <c r="FC17" i="4"/>
  <c r="FB17" i="4"/>
  <c r="FA17" i="4"/>
  <c r="EZ17" i="4"/>
  <c r="EY17" i="4"/>
  <c r="EX17" i="4"/>
  <c r="EW17" i="4"/>
  <c r="EV17" i="4"/>
  <c r="EU17" i="4"/>
  <c r="ET17" i="4"/>
  <c r="ES17" i="4"/>
  <c r="ER17" i="4"/>
  <c r="EQ17" i="4"/>
  <c r="EP17" i="4"/>
  <c r="EO17" i="4"/>
  <c r="EN17" i="4"/>
  <c r="EM17" i="4"/>
  <c r="EL17" i="4"/>
  <c r="EK17" i="4"/>
  <c r="EJ17" i="4"/>
  <c r="EI17" i="4"/>
  <c r="EH17" i="4"/>
  <c r="EG17" i="4"/>
  <c r="EF17" i="4"/>
  <c r="EE17" i="4"/>
  <c r="ED17" i="4"/>
  <c r="EC17" i="4"/>
  <c r="EB17" i="4"/>
  <c r="EA17" i="4"/>
  <c r="DZ17" i="4"/>
  <c r="DY17" i="4"/>
  <c r="DX17" i="4"/>
  <c r="DW17" i="4"/>
  <c r="DV17" i="4"/>
  <c r="DU17" i="4"/>
  <c r="DT17" i="4"/>
  <c r="DS17" i="4"/>
  <c r="DR17" i="4"/>
  <c r="DQ17" i="4"/>
  <c r="DP17" i="4"/>
  <c r="DO17" i="4"/>
  <c r="DN17" i="4"/>
  <c r="DM17" i="4"/>
  <c r="DL17" i="4"/>
  <c r="DK17" i="4"/>
  <c r="DJ17" i="4"/>
  <c r="DI17" i="4"/>
  <c r="DH17" i="4"/>
  <c r="DG17" i="4"/>
  <c r="DF17" i="4"/>
  <c r="DE17" i="4"/>
  <c r="DD17" i="4"/>
  <c r="DC17" i="4"/>
  <c r="DB17" i="4"/>
  <c r="DA17" i="4"/>
  <c r="CZ17" i="4"/>
  <c r="CY17" i="4"/>
  <c r="CX17" i="4"/>
  <c r="CW17" i="4"/>
  <c r="CV17" i="4"/>
  <c r="CU17" i="4"/>
  <c r="CT17" i="4"/>
  <c r="CS17" i="4"/>
  <c r="CR17" i="4"/>
  <c r="CQ17" i="4"/>
  <c r="CP17" i="4"/>
  <c r="CO17" i="4"/>
  <c r="CN17" i="4"/>
  <c r="CM17" i="4"/>
  <c r="CL17" i="4"/>
  <c r="CK17" i="4"/>
  <c r="CJ17" i="4"/>
  <c r="CI17" i="4"/>
  <c r="CH17" i="4"/>
  <c r="CG17" i="4"/>
  <c r="CF17" i="4"/>
  <c r="CE17" i="4"/>
  <c r="CD17" i="4"/>
  <c r="CC17" i="4"/>
  <c r="CB17" i="4"/>
  <c r="CA17" i="4"/>
  <c r="BZ17" i="4"/>
  <c r="BY17" i="4"/>
  <c r="BX17" i="4"/>
  <c r="BW17" i="4"/>
  <c r="BV17" i="4"/>
  <c r="BU17" i="4"/>
  <c r="BT17" i="4"/>
  <c r="BS17" i="4"/>
  <c r="BR17" i="4"/>
  <c r="BQ17" i="4"/>
  <c r="BP17" i="4"/>
  <c r="BO17" i="4"/>
  <c r="BN17" i="4"/>
  <c r="BM17" i="4"/>
  <c r="BL17" i="4"/>
  <c r="BK17" i="4"/>
  <c r="BJ17" i="4"/>
  <c r="BI17" i="4"/>
  <c r="BH17" i="4"/>
  <c r="BG17" i="4"/>
  <c r="BF17" i="4"/>
  <c r="BE17" i="4"/>
  <c r="BD17" i="4"/>
  <c r="BC17" i="4"/>
  <c r="BB17" i="4"/>
  <c r="BA17" i="4"/>
  <c r="AZ17" i="4"/>
  <c r="AY17" i="4"/>
  <c r="AX17" i="4"/>
  <c r="AW17" i="4"/>
  <c r="AV17" i="4"/>
  <c r="AU17" i="4"/>
  <c r="AT17" i="4"/>
  <c r="AS17" i="4"/>
  <c r="AR17" i="4"/>
  <c r="AQ17" i="4"/>
  <c r="AP17" i="4"/>
  <c r="AO17" i="4"/>
  <c r="AN17" i="4"/>
  <c r="AM17" i="4"/>
  <c r="AL17" i="4"/>
  <c r="AK17" i="4"/>
  <c r="AJ17" i="4"/>
  <c r="AI17" i="4"/>
  <c r="AH17" i="4"/>
  <c r="AG17" i="4"/>
  <c r="AF17" i="4"/>
  <c r="AE17" i="4"/>
  <c r="AD17" i="4"/>
  <c r="AC17" i="4"/>
  <c r="AB17" i="4"/>
  <c r="AA17" i="4"/>
  <c r="Z17" i="4"/>
  <c r="Y17" i="4"/>
  <c r="X17" i="4"/>
  <c r="W17" i="4"/>
  <c r="V17" i="4"/>
  <c r="U17" i="4"/>
  <c r="T17" i="4"/>
  <c r="S17" i="4"/>
  <c r="R17" i="4"/>
  <c r="Q17" i="4"/>
  <c r="P17" i="4"/>
  <c r="O17" i="4"/>
  <c r="N17" i="4"/>
  <c r="M17" i="4"/>
  <c r="L17" i="4"/>
  <c r="K17" i="4"/>
  <c r="J17" i="4"/>
  <c r="I17" i="4"/>
  <c r="H17" i="4"/>
  <c r="G17" i="4"/>
  <c r="F17" i="4"/>
  <c r="E17" i="4"/>
  <c r="D17" i="4"/>
  <c r="C17" i="4"/>
  <c r="FF16" i="4"/>
  <c r="FE16" i="4"/>
  <c r="FD16" i="4"/>
  <c r="FC16" i="4"/>
  <c r="FB16" i="4"/>
  <c r="FA16" i="4"/>
  <c r="EZ16" i="4"/>
  <c r="EY16" i="4"/>
  <c r="EX16" i="4"/>
  <c r="EW16" i="4"/>
  <c r="EV16" i="4"/>
  <c r="EU16" i="4"/>
  <c r="ET16" i="4"/>
  <c r="ES16" i="4"/>
  <c r="ER16" i="4"/>
  <c r="EQ16" i="4"/>
  <c r="EP16" i="4"/>
  <c r="EO16" i="4"/>
  <c r="EN16" i="4"/>
  <c r="EM16" i="4"/>
  <c r="EL16" i="4"/>
  <c r="EK16" i="4"/>
  <c r="EJ16" i="4"/>
  <c r="EI16" i="4"/>
  <c r="EH16" i="4"/>
  <c r="EG16" i="4"/>
  <c r="EF16" i="4"/>
  <c r="EE16" i="4"/>
  <c r="ED16" i="4"/>
  <c r="EC16" i="4"/>
  <c r="EB16" i="4"/>
  <c r="EA16" i="4"/>
  <c r="DZ16" i="4"/>
  <c r="DY16" i="4"/>
  <c r="DX16" i="4"/>
  <c r="DW16" i="4"/>
  <c r="DV16" i="4"/>
  <c r="DU16" i="4"/>
  <c r="DT16" i="4"/>
  <c r="DS16" i="4"/>
  <c r="DR16" i="4"/>
  <c r="DQ16" i="4"/>
  <c r="DP16" i="4"/>
  <c r="DO16" i="4"/>
  <c r="DN16" i="4"/>
  <c r="DM16" i="4"/>
  <c r="DL16" i="4"/>
  <c r="DK16" i="4"/>
  <c r="DJ16" i="4"/>
  <c r="DI16" i="4"/>
  <c r="DH16" i="4"/>
  <c r="DG16" i="4"/>
  <c r="DF16" i="4"/>
  <c r="DE16" i="4"/>
  <c r="DD16" i="4"/>
  <c r="DC16" i="4"/>
  <c r="DB16" i="4"/>
  <c r="DA16" i="4"/>
  <c r="CZ16" i="4"/>
  <c r="CY16" i="4"/>
  <c r="CX16" i="4"/>
  <c r="CW16" i="4"/>
  <c r="CV16" i="4"/>
  <c r="CU16" i="4"/>
  <c r="CT16" i="4"/>
  <c r="CS16" i="4"/>
  <c r="CR16" i="4"/>
  <c r="CQ16" i="4"/>
  <c r="CP16" i="4"/>
  <c r="CO16" i="4"/>
  <c r="CN16" i="4"/>
  <c r="CM16" i="4"/>
  <c r="CL16" i="4"/>
  <c r="CK16" i="4"/>
  <c r="CJ16" i="4"/>
  <c r="CI16" i="4"/>
  <c r="CH16" i="4"/>
  <c r="CG16" i="4"/>
  <c r="CF16" i="4"/>
  <c r="CE16" i="4"/>
  <c r="CD16" i="4"/>
  <c r="CC16" i="4"/>
  <c r="CB16" i="4"/>
  <c r="CA16" i="4"/>
  <c r="BZ16" i="4"/>
  <c r="BY16" i="4"/>
  <c r="BX16" i="4"/>
  <c r="BW16" i="4"/>
  <c r="BV16" i="4"/>
  <c r="BU16" i="4"/>
  <c r="BT16" i="4"/>
  <c r="BS16" i="4"/>
  <c r="BR16" i="4"/>
  <c r="BQ16" i="4"/>
  <c r="BP16" i="4"/>
  <c r="BO16" i="4"/>
  <c r="BN16" i="4"/>
  <c r="BM16" i="4"/>
  <c r="BL16" i="4"/>
  <c r="BK16" i="4"/>
  <c r="BJ16" i="4"/>
  <c r="BI16" i="4"/>
  <c r="BH16" i="4"/>
  <c r="BG16" i="4"/>
  <c r="BF16" i="4"/>
  <c r="BE16" i="4"/>
  <c r="BD16" i="4"/>
  <c r="BC16" i="4"/>
  <c r="BB16" i="4"/>
  <c r="BA16" i="4"/>
  <c r="AZ16" i="4"/>
  <c r="AY16" i="4"/>
  <c r="AX16" i="4"/>
  <c r="AW16" i="4"/>
  <c r="AV16" i="4"/>
  <c r="AU16" i="4"/>
  <c r="AT16" i="4"/>
  <c r="AS16" i="4"/>
  <c r="AR16" i="4"/>
  <c r="AQ16" i="4"/>
  <c r="AP16" i="4"/>
  <c r="AO16" i="4"/>
  <c r="AN16" i="4"/>
  <c r="AM16" i="4"/>
  <c r="AL16" i="4"/>
  <c r="AK16" i="4"/>
  <c r="AJ16" i="4"/>
  <c r="AI16" i="4"/>
  <c r="AH16" i="4"/>
  <c r="AG16" i="4"/>
  <c r="AF16" i="4"/>
  <c r="AE16" i="4"/>
  <c r="AD16" i="4"/>
  <c r="AC16" i="4"/>
  <c r="AB16" i="4"/>
  <c r="AA16" i="4"/>
  <c r="Z16" i="4"/>
  <c r="Y16" i="4"/>
  <c r="X16" i="4"/>
  <c r="W16" i="4"/>
  <c r="V16" i="4"/>
  <c r="U16" i="4"/>
  <c r="T16" i="4"/>
  <c r="S16" i="4"/>
  <c r="R16" i="4"/>
  <c r="Q16" i="4"/>
  <c r="P16" i="4"/>
  <c r="O16" i="4"/>
  <c r="N16" i="4"/>
  <c r="M16" i="4"/>
  <c r="L16" i="4"/>
  <c r="K16" i="4"/>
  <c r="J16" i="4"/>
  <c r="I16" i="4"/>
  <c r="H16" i="4"/>
  <c r="G16" i="4"/>
  <c r="F16" i="4"/>
  <c r="E16" i="4"/>
  <c r="D16" i="4"/>
  <c r="C16" i="4"/>
  <c r="FF15" i="4"/>
  <c r="FE15" i="4"/>
  <c r="FD15" i="4"/>
  <c r="FC15" i="4"/>
  <c r="FB15" i="4"/>
  <c r="FA15" i="4"/>
  <c r="EZ15" i="4"/>
  <c r="EY15" i="4"/>
  <c r="EX15" i="4"/>
  <c r="EW15" i="4"/>
  <c r="EV15" i="4"/>
  <c r="EU15" i="4"/>
  <c r="ET15" i="4"/>
  <c r="ES15" i="4"/>
  <c r="ER15" i="4"/>
  <c r="EQ15" i="4"/>
  <c r="EP15" i="4"/>
  <c r="EO15" i="4"/>
  <c r="EN15" i="4"/>
  <c r="EM15" i="4"/>
  <c r="EL15" i="4"/>
  <c r="EK15" i="4"/>
  <c r="EJ15" i="4"/>
  <c r="EI15" i="4"/>
  <c r="EH15" i="4"/>
  <c r="EG15" i="4"/>
  <c r="EF15" i="4"/>
  <c r="EE15" i="4"/>
  <c r="ED15" i="4"/>
  <c r="EC15" i="4"/>
  <c r="EB15" i="4"/>
  <c r="EA15" i="4"/>
  <c r="DZ15" i="4"/>
  <c r="DY15" i="4"/>
  <c r="DX15" i="4"/>
  <c r="DW15" i="4"/>
  <c r="DV15" i="4"/>
  <c r="DU15" i="4"/>
  <c r="DT15" i="4"/>
  <c r="DS15" i="4"/>
  <c r="DR15" i="4"/>
  <c r="DQ15" i="4"/>
  <c r="DP15" i="4"/>
  <c r="DO15" i="4"/>
  <c r="DN15" i="4"/>
  <c r="DM15" i="4"/>
  <c r="DL15" i="4"/>
  <c r="DK15" i="4"/>
  <c r="DJ15" i="4"/>
  <c r="DI15" i="4"/>
  <c r="DH15" i="4"/>
  <c r="DG15" i="4"/>
  <c r="DF15" i="4"/>
  <c r="DE15" i="4"/>
  <c r="DD15" i="4"/>
  <c r="DC15" i="4"/>
  <c r="DB15" i="4"/>
  <c r="DA15" i="4"/>
  <c r="CZ15" i="4"/>
  <c r="CY15" i="4"/>
  <c r="CX15" i="4"/>
  <c r="CW15" i="4"/>
  <c r="CV15" i="4"/>
  <c r="CU15" i="4"/>
  <c r="CT15" i="4"/>
  <c r="CS15" i="4"/>
  <c r="CR15" i="4"/>
  <c r="CQ15" i="4"/>
  <c r="CP15" i="4"/>
  <c r="CO15" i="4"/>
  <c r="CN15" i="4"/>
  <c r="CM15" i="4"/>
  <c r="CL15" i="4"/>
  <c r="CK15" i="4"/>
  <c r="CJ15" i="4"/>
  <c r="CI15" i="4"/>
  <c r="CH15" i="4"/>
  <c r="CG15" i="4"/>
  <c r="CF15" i="4"/>
  <c r="CE15" i="4"/>
  <c r="CD15" i="4"/>
  <c r="CC15" i="4"/>
  <c r="CB15" i="4"/>
  <c r="CA15" i="4"/>
  <c r="BZ15" i="4"/>
  <c r="BY15" i="4"/>
  <c r="BX15" i="4"/>
  <c r="BW15" i="4"/>
  <c r="BV15" i="4"/>
  <c r="BU15" i="4"/>
  <c r="BT15" i="4"/>
  <c r="BS15" i="4"/>
  <c r="BR15" i="4"/>
  <c r="BQ15" i="4"/>
  <c r="BP15" i="4"/>
  <c r="BO15" i="4"/>
  <c r="BN15" i="4"/>
  <c r="BM15" i="4"/>
  <c r="BL15" i="4"/>
  <c r="BK15" i="4"/>
  <c r="BJ15" i="4"/>
  <c r="BI15" i="4"/>
  <c r="BH15" i="4"/>
  <c r="BG15" i="4"/>
  <c r="BF15" i="4"/>
  <c r="BE15" i="4"/>
  <c r="BD15" i="4"/>
  <c r="BC15" i="4"/>
  <c r="BB15" i="4"/>
  <c r="BA15" i="4"/>
  <c r="AZ15" i="4"/>
  <c r="AY15" i="4"/>
  <c r="AX15" i="4"/>
  <c r="AW15" i="4"/>
  <c r="AV15" i="4"/>
  <c r="AU15" i="4"/>
  <c r="AT15" i="4"/>
  <c r="AS15" i="4"/>
  <c r="AR15" i="4"/>
  <c r="AQ15" i="4"/>
  <c r="AP15" i="4"/>
  <c r="AO15" i="4"/>
  <c r="AN15" i="4"/>
  <c r="AM15" i="4"/>
  <c r="AL15" i="4"/>
  <c r="AK15" i="4"/>
  <c r="AJ15" i="4"/>
  <c r="AI15" i="4"/>
  <c r="AH15" i="4"/>
  <c r="AG15" i="4"/>
  <c r="AF15" i="4"/>
  <c r="AE15" i="4"/>
  <c r="AD15" i="4"/>
  <c r="AC15" i="4"/>
  <c r="AB15" i="4"/>
  <c r="AA15" i="4"/>
  <c r="Z15" i="4"/>
  <c r="Y15" i="4"/>
  <c r="X15" i="4"/>
  <c r="W15" i="4"/>
  <c r="V15" i="4"/>
  <c r="U15" i="4"/>
  <c r="T15" i="4"/>
  <c r="S15" i="4"/>
  <c r="R15" i="4"/>
  <c r="Q15" i="4"/>
  <c r="P15" i="4"/>
  <c r="O15" i="4"/>
  <c r="N15" i="4"/>
  <c r="M15" i="4"/>
  <c r="L15" i="4"/>
  <c r="K15" i="4"/>
  <c r="J15" i="4"/>
  <c r="I15" i="4"/>
  <c r="H15" i="4"/>
  <c r="G15" i="4"/>
  <c r="F15" i="4"/>
  <c r="E15" i="4"/>
  <c r="D15" i="4"/>
  <c r="C15" i="4"/>
  <c r="FF14" i="4"/>
  <c r="FE14" i="4"/>
  <c r="FD14" i="4"/>
  <c r="FC14" i="4"/>
  <c r="FB14" i="4"/>
  <c r="FA14" i="4"/>
  <c r="EZ14" i="4"/>
  <c r="EY14" i="4"/>
  <c r="EX14" i="4"/>
  <c r="EW14" i="4"/>
  <c r="EV14" i="4"/>
  <c r="EU14" i="4"/>
  <c r="ET14" i="4"/>
  <c r="ES14" i="4"/>
  <c r="ER14" i="4"/>
  <c r="EQ14" i="4"/>
  <c r="EP14" i="4"/>
  <c r="EO14" i="4"/>
  <c r="EN14" i="4"/>
  <c r="EM14" i="4"/>
  <c r="EL14" i="4"/>
  <c r="EK14" i="4"/>
  <c r="EJ14" i="4"/>
  <c r="EI14" i="4"/>
  <c r="EH14" i="4"/>
  <c r="EG14" i="4"/>
  <c r="EF14" i="4"/>
  <c r="EE14" i="4"/>
  <c r="ED14" i="4"/>
  <c r="EC14" i="4"/>
  <c r="EB14" i="4"/>
  <c r="EA14" i="4"/>
  <c r="DZ14" i="4"/>
  <c r="DY14" i="4"/>
  <c r="DX14" i="4"/>
  <c r="DW14" i="4"/>
  <c r="DV14" i="4"/>
  <c r="DU14" i="4"/>
  <c r="DT14" i="4"/>
  <c r="DS14" i="4"/>
  <c r="DR14" i="4"/>
  <c r="DQ14" i="4"/>
  <c r="DP14" i="4"/>
  <c r="DO14" i="4"/>
  <c r="DN14" i="4"/>
  <c r="DM14" i="4"/>
  <c r="DL14" i="4"/>
  <c r="DK14" i="4"/>
  <c r="DJ14" i="4"/>
  <c r="DI14" i="4"/>
  <c r="DH14" i="4"/>
  <c r="DG14" i="4"/>
  <c r="DF14" i="4"/>
  <c r="DE14" i="4"/>
  <c r="DD14" i="4"/>
  <c r="DC14" i="4"/>
  <c r="DB14" i="4"/>
  <c r="DA14" i="4"/>
  <c r="CZ14" i="4"/>
  <c r="CY14" i="4"/>
  <c r="CX14" i="4"/>
  <c r="CW14" i="4"/>
  <c r="CV14" i="4"/>
  <c r="CU14" i="4"/>
  <c r="CT14" i="4"/>
  <c r="CS14" i="4"/>
  <c r="CR14" i="4"/>
  <c r="CQ14" i="4"/>
  <c r="CP14" i="4"/>
  <c r="CO14" i="4"/>
  <c r="CN14" i="4"/>
  <c r="CM14" i="4"/>
  <c r="CL14" i="4"/>
  <c r="CK14" i="4"/>
  <c r="CJ14" i="4"/>
  <c r="CI14" i="4"/>
  <c r="CH14" i="4"/>
  <c r="CG14" i="4"/>
  <c r="CF14" i="4"/>
  <c r="CE14" i="4"/>
  <c r="CD14" i="4"/>
  <c r="CC14" i="4"/>
  <c r="CB14" i="4"/>
  <c r="CA14" i="4"/>
  <c r="BZ14" i="4"/>
  <c r="BY14" i="4"/>
  <c r="BX14" i="4"/>
  <c r="BW14" i="4"/>
  <c r="BV14" i="4"/>
  <c r="BU14" i="4"/>
  <c r="BT14" i="4"/>
  <c r="BS14" i="4"/>
  <c r="BR14" i="4"/>
  <c r="BQ14" i="4"/>
  <c r="BP14" i="4"/>
  <c r="BO14" i="4"/>
  <c r="BN14" i="4"/>
  <c r="BM14" i="4"/>
  <c r="BL14" i="4"/>
  <c r="BK14" i="4"/>
  <c r="BJ14" i="4"/>
  <c r="BI14" i="4"/>
  <c r="BH14" i="4"/>
  <c r="BG14" i="4"/>
  <c r="BF14" i="4"/>
  <c r="BE14" i="4"/>
  <c r="BD14" i="4"/>
  <c r="BC14" i="4"/>
  <c r="BB14" i="4"/>
  <c r="BA14" i="4"/>
  <c r="AZ14" i="4"/>
  <c r="AY14" i="4"/>
  <c r="AX14" i="4"/>
  <c r="AW14" i="4"/>
  <c r="AV14" i="4"/>
  <c r="AU14" i="4"/>
  <c r="AT14" i="4"/>
  <c r="AS14" i="4"/>
  <c r="AR14" i="4"/>
  <c r="AQ14" i="4"/>
  <c r="AP14" i="4"/>
  <c r="AO14" i="4"/>
  <c r="AN14" i="4"/>
  <c r="AM14" i="4"/>
  <c r="AL14" i="4"/>
  <c r="AK14" i="4"/>
  <c r="AJ14" i="4"/>
  <c r="AI14" i="4"/>
  <c r="AH14" i="4"/>
  <c r="AG14" i="4"/>
  <c r="AF14" i="4"/>
  <c r="AE14" i="4"/>
  <c r="AD14" i="4"/>
  <c r="AC14" i="4"/>
  <c r="AB14" i="4"/>
  <c r="AA14" i="4"/>
  <c r="Z14" i="4"/>
  <c r="Y14" i="4"/>
  <c r="X14" i="4"/>
  <c r="W14" i="4"/>
  <c r="V14" i="4"/>
  <c r="U14" i="4"/>
  <c r="T14" i="4"/>
  <c r="S14" i="4"/>
  <c r="R14" i="4"/>
  <c r="Q14" i="4"/>
  <c r="P14" i="4"/>
  <c r="O14" i="4"/>
  <c r="N14" i="4"/>
  <c r="M14" i="4"/>
  <c r="L14" i="4"/>
  <c r="K14" i="4"/>
  <c r="J14" i="4"/>
  <c r="I14" i="4"/>
  <c r="H14" i="4"/>
  <c r="G14" i="4"/>
  <c r="F14" i="4"/>
  <c r="E14" i="4"/>
  <c r="D14" i="4"/>
  <c r="C14" i="4"/>
  <c r="FF13" i="4"/>
  <c r="FE13" i="4"/>
  <c r="FD13" i="4"/>
  <c r="FC13" i="4"/>
  <c r="FB13" i="4"/>
  <c r="FA13" i="4"/>
  <c r="EZ13" i="4"/>
  <c r="EY13" i="4"/>
  <c r="EX13" i="4"/>
  <c r="EW13" i="4"/>
  <c r="EV13" i="4"/>
  <c r="EU13" i="4"/>
  <c r="ET13" i="4"/>
  <c r="ES13" i="4"/>
  <c r="ER13" i="4"/>
  <c r="EQ13" i="4"/>
  <c r="EP13" i="4"/>
  <c r="EO13" i="4"/>
  <c r="EN13" i="4"/>
  <c r="EM13" i="4"/>
  <c r="EL13" i="4"/>
  <c r="EK13" i="4"/>
  <c r="EJ13" i="4"/>
  <c r="EI13" i="4"/>
  <c r="EH13" i="4"/>
  <c r="EG13" i="4"/>
  <c r="EF13" i="4"/>
  <c r="EE13" i="4"/>
  <c r="ED13" i="4"/>
  <c r="EC13" i="4"/>
  <c r="EB13" i="4"/>
  <c r="EA13" i="4"/>
  <c r="DZ13" i="4"/>
  <c r="DY13" i="4"/>
  <c r="DX13" i="4"/>
  <c r="DW13" i="4"/>
  <c r="DV13" i="4"/>
  <c r="DU13" i="4"/>
  <c r="DT13" i="4"/>
  <c r="DS13" i="4"/>
  <c r="DR13" i="4"/>
  <c r="DQ13" i="4"/>
  <c r="DP13" i="4"/>
  <c r="DO13" i="4"/>
  <c r="DN13" i="4"/>
  <c r="DM13" i="4"/>
  <c r="DL13" i="4"/>
  <c r="DK13" i="4"/>
  <c r="DJ13" i="4"/>
  <c r="DI13" i="4"/>
  <c r="DH13" i="4"/>
  <c r="DG13" i="4"/>
  <c r="DF13" i="4"/>
  <c r="DE13" i="4"/>
  <c r="DD13" i="4"/>
  <c r="DC13" i="4"/>
  <c r="DB13" i="4"/>
  <c r="DA13" i="4"/>
  <c r="CZ13" i="4"/>
  <c r="CY13" i="4"/>
  <c r="CX13" i="4"/>
  <c r="CW13" i="4"/>
  <c r="CV13" i="4"/>
  <c r="CU13" i="4"/>
  <c r="CT13" i="4"/>
  <c r="CS13" i="4"/>
  <c r="CR13" i="4"/>
  <c r="CQ13" i="4"/>
  <c r="CP13" i="4"/>
  <c r="CO13" i="4"/>
  <c r="CN13" i="4"/>
  <c r="CM13" i="4"/>
  <c r="CL13" i="4"/>
  <c r="CK13" i="4"/>
  <c r="CJ13" i="4"/>
  <c r="CI13" i="4"/>
  <c r="CH13" i="4"/>
  <c r="CG13" i="4"/>
  <c r="CF13" i="4"/>
  <c r="CE13" i="4"/>
  <c r="CD13" i="4"/>
  <c r="CC13" i="4"/>
  <c r="CB13" i="4"/>
  <c r="CA13" i="4"/>
  <c r="BZ13" i="4"/>
  <c r="BY13" i="4"/>
  <c r="BX13" i="4"/>
  <c r="BW13" i="4"/>
  <c r="BV13" i="4"/>
  <c r="BU13" i="4"/>
  <c r="BT13" i="4"/>
  <c r="BS13" i="4"/>
  <c r="BR13" i="4"/>
  <c r="BQ13" i="4"/>
  <c r="BP13" i="4"/>
  <c r="BO13" i="4"/>
  <c r="BN13" i="4"/>
  <c r="BM13" i="4"/>
  <c r="BL13" i="4"/>
  <c r="BK13" i="4"/>
  <c r="BJ13" i="4"/>
  <c r="BI13" i="4"/>
  <c r="BH13" i="4"/>
  <c r="BG13" i="4"/>
  <c r="BF13" i="4"/>
  <c r="BE13" i="4"/>
  <c r="BD13" i="4"/>
  <c r="BC13" i="4"/>
  <c r="BB13" i="4"/>
  <c r="BA13" i="4"/>
  <c r="AZ13" i="4"/>
  <c r="AY13" i="4"/>
  <c r="AX13" i="4"/>
  <c r="AW13" i="4"/>
  <c r="AV13" i="4"/>
  <c r="AU13" i="4"/>
  <c r="AT13" i="4"/>
  <c r="AS13" i="4"/>
  <c r="AR13" i="4"/>
  <c r="AQ13" i="4"/>
  <c r="AP13" i="4"/>
  <c r="AO13" i="4"/>
  <c r="AN13" i="4"/>
  <c r="AM13" i="4"/>
  <c r="AL13" i="4"/>
  <c r="AK13" i="4"/>
  <c r="AJ13" i="4"/>
  <c r="AI13" i="4"/>
  <c r="AH13" i="4"/>
  <c r="AG13" i="4"/>
  <c r="AF13" i="4"/>
  <c r="AE13" i="4"/>
  <c r="AD13" i="4"/>
  <c r="AC13" i="4"/>
  <c r="AB13" i="4"/>
  <c r="AA13" i="4"/>
  <c r="Z13" i="4"/>
  <c r="Y13" i="4"/>
  <c r="X13" i="4"/>
  <c r="W13" i="4"/>
  <c r="V13" i="4"/>
  <c r="U13" i="4"/>
  <c r="T13" i="4"/>
  <c r="S13" i="4"/>
  <c r="R13" i="4"/>
  <c r="Q13" i="4"/>
  <c r="P13" i="4"/>
  <c r="O13" i="4"/>
  <c r="N13" i="4"/>
  <c r="M13" i="4"/>
  <c r="L13" i="4"/>
  <c r="K13" i="4"/>
  <c r="J13" i="4"/>
  <c r="I13" i="4"/>
  <c r="H13" i="4"/>
  <c r="G13" i="4"/>
  <c r="F13" i="4"/>
  <c r="E13" i="4"/>
  <c r="D13" i="4"/>
  <c r="C13" i="4"/>
  <c r="FF12" i="4"/>
  <c r="FE12" i="4"/>
  <c r="FD12" i="4"/>
  <c r="FC12" i="4"/>
  <c r="FB12" i="4"/>
  <c r="FA12" i="4"/>
  <c r="EZ12" i="4"/>
  <c r="EY12" i="4"/>
  <c r="EX12" i="4"/>
  <c r="EW12" i="4"/>
  <c r="EV12" i="4"/>
  <c r="EU12" i="4"/>
  <c r="ET12" i="4"/>
  <c r="ES12" i="4"/>
  <c r="ER12" i="4"/>
  <c r="EQ12" i="4"/>
  <c r="EP12" i="4"/>
  <c r="EO12" i="4"/>
  <c r="EN12" i="4"/>
  <c r="EM12" i="4"/>
  <c r="EL12" i="4"/>
  <c r="EK12" i="4"/>
  <c r="EJ12" i="4"/>
  <c r="EI12" i="4"/>
  <c r="EH12" i="4"/>
  <c r="EG12" i="4"/>
  <c r="EF12" i="4"/>
  <c r="EE12" i="4"/>
  <c r="ED12" i="4"/>
  <c r="EC12" i="4"/>
  <c r="EB12" i="4"/>
  <c r="EA12" i="4"/>
  <c r="DZ12" i="4"/>
  <c r="DY12" i="4"/>
  <c r="DX12" i="4"/>
  <c r="DW12" i="4"/>
  <c r="DV12" i="4"/>
  <c r="DU12" i="4"/>
  <c r="DT12" i="4"/>
  <c r="DS12" i="4"/>
  <c r="DR12" i="4"/>
  <c r="DQ12" i="4"/>
  <c r="DP12" i="4"/>
  <c r="DO12" i="4"/>
  <c r="DN12" i="4"/>
  <c r="DM12" i="4"/>
  <c r="DL12" i="4"/>
  <c r="DK12" i="4"/>
  <c r="DJ12" i="4"/>
  <c r="DI12" i="4"/>
  <c r="DH12" i="4"/>
  <c r="DG12" i="4"/>
  <c r="DF12" i="4"/>
  <c r="DE12" i="4"/>
  <c r="DD12" i="4"/>
  <c r="DC12" i="4"/>
  <c r="DB12" i="4"/>
  <c r="DA12" i="4"/>
  <c r="CZ12" i="4"/>
  <c r="CY12" i="4"/>
  <c r="CX12" i="4"/>
  <c r="CW12" i="4"/>
  <c r="CV12" i="4"/>
  <c r="CU12" i="4"/>
  <c r="CT12" i="4"/>
  <c r="CS12" i="4"/>
  <c r="CR12" i="4"/>
  <c r="CQ12" i="4"/>
  <c r="CP12" i="4"/>
  <c r="CO12" i="4"/>
  <c r="CN12" i="4"/>
  <c r="CM12" i="4"/>
  <c r="CL12" i="4"/>
  <c r="CK12" i="4"/>
  <c r="CJ12" i="4"/>
  <c r="CI12" i="4"/>
  <c r="CH12" i="4"/>
  <c r="CG12" i="4"/>
  <c r="CF12" i="4"/>
  <c r="CE12" i="4"/>
  <c r="CD12" i="4"/>
  <c r="CC12" i="4"/>
  <c r="CB12" i="4"/>
  <c r="CA12" i="4"/>
  <c r="BZ12" i="4"/>
  <c r="BY12" i="4"/>
  <c r="BX12" i="4"/>
  <c r="BW12" i="4"/>
  <c r="BV12" i="4"/>
  <c r="BU12" i="4"/>
  <c r="BT12" i="4"/>
  <c r="BS12" i="4"/>
  <c r="BR12" i="4"/>
  <c r="BQ12" i="4"/>
  <c r="BP12" i="4"/>
  <c r="BO12" i="4"/>
  <c r="BN12" i="4"/>
  <c r="BM12" i="4"/>
  <c r="BL12" i="4"/>
  <c r="BK12" i="4"/>
  <c r="BJ12" i="4"/>
  <c r="BI12" i="4"/>
  <c r="BH12" i="4"/>
  <c r="BG12" i="4"/>
  <c r="BF12" i="4"/>
  <c r="BE12" i="4"/>
  <c r="BD12" i="4"/>
  <c r="BC12" i="4"/>
  <c r="BB12" i="4"/>
  <c r="BA12" i="4"/>
  <c r="AZ12" i="4"/>
  <c r="AY12" i="4"/>
  <c r="AX12" i="4"/>
  <c r="AW12" i="4"/>
  <c r="AV12" i="4"/>
  <c r="AU12" i="4"/>
  <c r="AT12" i="4"/>
  <c r="AS12" i="4"/>
  <c r="AR12" i="4"/>
  <c r="AQ12" i="4"/>
  <c r="AP12" i="4"/>
  <c r="AO12" i="4"/>
  <c r="AN12" i="4"/>
  <c r="AM12" i="4"/>
  <c r="AL12" i="4"/>
  <c r="AK12" i="4"/>
  <c r="AJ12" i="4"/>
  <c r="AI12" i="4"/>
  <c r="AH12" i="4"/>
  <c r="AG12" i="4"/>
  <c r="AF12" i="4"/>
  <c r="AE12" i="4"/>
  <c r="AD12" i="4"/>
  <c r="AC12" i="4"/>
  <c r="AB12" i="4"/>
  <c r="AA12" i="4"/>
  <c r="Z12" i="4"/>
  <c r="Y12" i="4"/>
  <c r="X12" i="4"/>
  <c r="W12" i="4"/>
  <c r="V12" i="4"/>
  <c r="U12" i="4"/>
  <c r="T12" i="4"/>
  <c r="S12" i="4"/>
  <c r="R12" i="4"/>
  <c r="Q12" i="4"/>
  <c r="P12" i="4"/>
  <c r="O12" i="4"/>
  <c r="N12" i="4"/>
  <c r="M12" i="4"/>
  <c r="L12" i="4"/>
  <c r="K12" i="4"/>
  <c r="J12" i="4"/>
  <c r="I12" i="4"/>
  <c r="H12" i="4"/>
  <c r="G12" i="4"/>
  <c r="F12" i="4"/>
  <c r="E12" i="4"/>
  <c r="D12" i="4"/>
  <c r="C12" i="4"/>
  <c r="FF11" i="4"/>
  <c r="FE11" i="4"/>
  <c r="FD11" i="4"/>
  <c r="FC11" i="4"/>
  <c r="FB11" i="4"/>
  <c r="FA11" i="4"/>
  <c r="EZ11" i="4"/>
  <c r="EY11" i="4"/>
  <c r="EX11" i="4"/>
  <c r="EW11" i="4"/>
  <c r="EV11" i="4"/>
  <c r="EU11" i="4"/>
  <c r="ET11" i="4"/>
  <c r="ES11" i="4"/>
  <c r="ER11" i="4"/>
  <c r="EQ11" i="4"/>
  <c r="EP11" i="4"/>
  <c r="EO11" i="4"/>
  <c r="EN11" i="4"/>
  <c r="EM11" i="4"/>
  <c r="EL11" i="4"/>
  <c r="EK11" i="4"/>
  <c r="EJ11" i="4"/>
  <c r="EI11" i="4"/>
  <c r="EH11" i="4"/>
  <c r="EG11" i="4"/>
  <c r="EF11" i="4"/>
  <c r="EE11" i="4"/>
  <c r="ED11" i="4"/>
  <c r="EC11" i="4"/>
  <c r="EB11" i="4"/>
  <c r="EA11" i="4"/>
  <c r="DZ11" i="4"/>
  <c r="DY11" i="4"/>
  <c r="DX11" i="4"/>
  <c r="DW11" i="4"/>
  <c r="DV11" i="4"/>
  <c r="DU11" i="4"/>
  <c r="DT11" i="4"/>
  <c r="DS11" i="4"/>
  <c r="DR11" i="4"/>
  <c r="DQ11" i="4"/>
  <c r="DP11" i="4"/>
  <c r="DO11" i="4"/>
  <c r="DN11" i="4"/>
  <c r="DM11" i="4"/>
  <c r="DL11" i="4"/>
  <c r="DK11" i="4"/>
  <c r="DJ11" i="4"/>
  <c r="DI11" i="4"/>
  <c r="DH11" i="4"/>
  <c r="DG11" i="4"/>
  <c r="DF11" i="4"/>
  <c r="DE11" i="4"/>
  <c r="DD11" i="4"/>
  <c r="DC11" i="4"/>
  <c r="DB11" i="4"/>
  <c r="DA11" i="4"/>
  <c r="CZ11" i="4"/>
  <c r="CY11" i="4"/>
  <c r="CX11" i="4"/>
  <c r="CW11" i="4"/>
  <c r="CV11" i="4"/>
  <c r="CU11" i="4"/>
  <c r="CT11" i="4"/>
  <c r="CS11" i="4"/>
  <c r="CR11" i="4"/>
  <c r="CQ11" i="4"/>
  <c r="CP11" i="4"/>
  <c r="CO11" i="4"/>
  <c r="CN11" i="4"/>
  <c r="CM11" i="4"/>
  <c r="CL11" i="4"/>
  <c r="CK11" i="4"/>
  <c r="CJ11" i="4"/>
  <c r="CI11" i="4"/>
  <c r="CH11" i="4"/>
  <c r="CG11" i="4"/>
  <c r="CF11" i="4"/>
  <c r="CE11" i="4"/>
  <c r="CD11" i="4"/>
  <c r="CC11" i="4"/>
  <c r="CB11" i="4"/>
  <c r="CA11" i="4"/>
  <c r="BZ11" i="4"/>
  <c r="BY11" i="4"/>
  <c r="BX11" i="4"/>
  <c r="BW11" i="4"/>
  <c r="BV11" i="4"/>
  <c r="BU11" i="4"/>
  <c r="BT11" i="4"/>
  <c r="BS11" i="4"/>
  <c r="BR11" i="4"/>
  <c r="BQ11" i="4"/>
  <c r="BP11" i="4"/>
  <c r="BO11" i="4"/>
  <c r="BN11" i="4"/>
  <c r="BM11" i="4"/>
  <c r="BL11" i="4"/>
  <c r="BK11" i="4"/>
  <c r="BJ11" i="4"/>
  <c r="BI11" i="4"/>
  <c r="BH11" i="4"/>
  <c r="BG11" i="4"/>
  <c r="BF11" i="4"/>
  <c r="BE11" i="4"/>
  <c r="BD11" i="4"/>
  <c r="BC11" i="4"/>
  <c r="BB11" i="4"/>
  <c r="BA11" i="4"/>
  <c r="AZ11" i="4"/>
  <c r="AY11" i="4"/>
  <c r="AX11" i="4"/>
  <c r="AW11" i="4"/>
  <c r="AV11" i="4"/>
  <c r="AU11" i="4"/>
  <c r="AT11" i="4"/>
  <c r="AS11" i="4"/>
  <c r="AR11" i="4"/>
  <c r="AQ11" i="4"/>
  <c r="AP11" i="4"/>
  <c r="AO11" i="4"/>
  <c r="AN11" i="4"/>
  <c r="AM11" i="4"/>
  <c r="AL11" i="4"/>
  <c r="AK11" i="4"/>
  <c r="AJ11" i="4"/>
  <c r="AI11" i="4"/>
  <c r="AH11" i="4"/>
  <c r="AG11" i="4"/>
  <c r="AF11" i="4"/>
  <c r="AE11" i="4"/>
  <c r="AD11" i="4"/>
  <c r="AC11" i="4"/>
  <c r="AB11" i="4"/>
  <c r="AA11" i="4"/>
  <c r="Z11" i="4"/>
  <c r="Y11" i="4"/>
  <c r="X11" i="4"/>
  <c r="W11" i="4"/>
  <c r="V11" i="4"/>
  <c r="U11" i="4"/>
  <c r="T11" i="4"/>
  <c r="S11" i="4"/>
  <c r="R11" i="4"/>
  <c r="Q11" i="4"/>
  <c r="P11" i="4"/>
  <c r="O11" i="4"/>
  <c r="N11" i="4"/>
  <c r="M11" i="4"/>
  <c r="L11" i="4"/>
  <c r="K11" i="4"/>
  <c r="J11" i="4"/>
  <c r="I11" i="4"/>
  <c r="H11" i="4"/>
  <c r="G11" i="4"/>
  <c r="F11" i="4"/>
  <c r="E11" i="4"/>
  <c r="D11" i="4"/>
  <c r="C11" i="4"/>
  <c r="FF10" i="4"/>
  <c r="FE10" i="4"/>
  <c r="FD10" i="4"/>
  <c r="FC10" i="4"/>
  <c r="FB10" i="4"/>
  <c r="FA10" i="4"/>
  <c r="EZ10" i="4"/>
  <c r="EY10" i="4"/>
  <c r="EX10" i="4"/>
  <c r="EW10" i="4"/>
  <c r="EV10" i="4"/>
  <c r="EU10" i="4"/>
  <c r="ET10" i="4"/>
  <c r="ES10" i="4"/>
  <c r="ER10" i="4"/>
  <c r="EQ10" i="4"/>
  <c r="EP10" i="4"/>
  <c r="EO10" i="4"/>
  <c r="EN10" i="4"/>
  <c r="EM10" i="4"/>
  <c r="EL10" i="4"/>
  <c r="EK10" i="4"/>
  <c r="EJ10" i="4"/>
  <c r="EI10" i="4"/>
  <c r="EH10" i="4"/>
  <c r="EG10" i="4"/>
  <c r="EF10" i="4"/>
  <c r="EE10" i="4"/>
  <c r="ED10" i="4"/>
  <c r="EC10" i="4"/>
  <c r="EB10" i="4"/>
  <c r="EA10" i="4"/>
  <c r="DZ10" i="4"/>
  <c r="DY10" i="4"/>
  <c r="DX10" i="4"/>
  <c r="DW10" i="4"/>
  <c r="DV10" i="4"/>
  <c r="DU10" i="4"/>
  <c r="DT10" i="4"/>
  <c r="DS10" i="4"/>
  <c r="DR10" i="4"/>
  <c r="DQ10" i="4"/>
  <c r="DP10" i="4"/>
  <c r="DO10" i="4"/>
  <c r="DN10" i="4"/>
  <c r="DM10" i="4"/>
  <c r="DL10" i="4"/>
  <c r="DK10" i="4"/>
  <c r="DJ10" i="4"/>
  <c r="DI10" i="4"/>
  <c r="DH10" i="4"/>
  <c r="DG10" i="4"/>
  <c r="DF10" i="4"/>
  <c r="DE10" i="4"/>
  <c r="DD10" i="4"/>
  <c r="DC10" i="4"/>
  <c r="DB10" i="4"/>
  <c r="DA10" i="4"/>
  <c r="CZ10" i="4"/>
  <c r="CY10" i="4"/>
  <c r="CX10" i="4"/>
  <c r="CW10" i="4"/>
  <c r="CV10" i="4"/>
  <c r="CU10" i="4"/>
  <c r="CT10" i="4"/>
  <c r="CS10" i="4"/>
  <c r="CR10" i="4"/>
  <c r="CQ10" i="4"/>
  <c r="CP10" i="4"/>
  <c r="CO10" i="4"/>
  <c r="CN10" i="4"/>
  <c r="CM10" i="4"/>
  <c r="CL10" i="4"/>
  <c r="CK10" i="4"/>
  <c r="CJ10" i="4"/>
  <c r="CI10" i="4"/>
  <c r="CH10" i="4"/>
  <c r="CG10" i="4"/>
  <c r="CF10" i="4"/>
  <c r="CE10" i="4"/>
  <c r="CD10" i="4"/>
  <c r="CC10" i="4"/>
  <c r="CB10" i="4"/>
  <c r="CA10" i="4"/>
  <c r="BZ10" i="4"/>
  <c r="BY10" i="4"/>
  <c r="BX10" i="4"/>
  <c r="BW10" i="4"/>
  <c r="BV10" i="4"/>
  <c r="BU10" i="4"/>
  <c r="BT10" i="4"/>
  <c r="BS10" i="4"/>
  <c r="BR10" i="4"/>
  <c r="BQ10" i="4"/>
  <c r="BP10" i="4"/>
  <c r="BO10" i="4"/>
  <c r="BN10" i="4"/>
  <c r="BM10" i="4"/>
  <c r="BL10" i="4"/>
  <c r="BK10" i="4"/>
  <c r="BJ10" i="4"/>
  <c r="BI10" i="4"/>
  <c r="BH10" i="4"/>
  <c r="BG10" i="4"/>
  <c r="BF10" i="4"/>
  <c r="BE10" i="4"/>
  <c r="BD10" i="4"/>
  <c r="BC10" i="4"/>
  <c r="BB10" i="4"/>
  <c r="BA10" i="4"/>
  <c r="AZ10" i="4"/>
  <c r="AY10" i="4"/>
  <c r="AX10" i="4"/>
  <c r="AW10" i="4"/>
  <c r="AV10" i="4"/>
  <c r="AU10" i="4"/>
  <c r="AT10" i="4"/>
  <c r="AS10" i="4"/>
  <c r="AR10" i="4"/>
  <c r="AQ10" i="4"/>
  <c r="AP10" i="4"/>
  <c r="AO10" i="4"/>
  <c r="AN10" i="4"/>
  <c r="AM10" i="4"/>
  <c r="AL10" i="4"/>
  <c r="AK10" i="4"/>
  <c r="AJ10" i="4"/>
  <c r="AI10" i="4"/>
  <c r="AH10" i="4"/>
  <c r="AG10" i="4"/>
  <c r="AF10" i="4"/>
  <c r="AE10" i="4"/>
  <c r="AD10" i="4"/>
  <c r="AC10" i="4"/>
  <c r="AB10" i="4"/>
  <c r="AA10" i="4"/>
  <c r="Z10" i="4"/>
  <c r="Y10" i="4"/>
  <c r="X10" i="4"/>
  <c r="W10" i="4"/>
  <c r="V10" i="4"/>
  <c r="U10" i="4"/>
  <c r="T10" i="4"/>
  <c r="S10" i="4"/>
  <c r="R10" i="4"/>
  <c r="Q10" i="4"/>
  <c r="P10" i="4"/>
  <c r="O10" i="4"/>
  <c r="N10" i="4"/>
  <c r="M10" i="4"/>
  <c r="L10" i="4"/>
  <c r="K10" i="4"/>
  <c r="J10" i="4"/>
  <c r="I10" i="4"/>
  <c r="H10" i="4"/>
  <c r="G10" i="4"/>
  <c r="F10" i="4"/>
  <c r="E10" i="4"/>
  <c r="D10" i="4"/>
  <c r="C10" i="4"/>
  <c r="FF9" i="4"/>
  <c r="FE9" i="4"/>
  <c r="FD9" i="4"/>
  <c r="FC9" i="4"/>
  <c r="FB9" i="4"/>
  <c r="FA9" i="4"/>
  <c r="EZ9" i="4"/>
  <c r="EY9" i="4"/>
  <c r="EX9" i="4"/>
  <c r="EW9" i="4"/>
  <c r="EV9" i="4"/>
  <c r="EU9" i="4"/>
  <c r="ET9" i="4"/>
  <c r="ES9" i="4"/>
  <c r="ER9" i="4"/>
  <c r="EQ9" i="4"/>
  <c r="EP9" i="4"/>
  <c r="EO9" i="4"/>
  <c r="EN9" i="4"/>
  <c r="EM9" i="4"/>
  <c r="EL9" i="4"/>
  <c r="EK9" i="4"/>
  <c r="EJ9" i="4"/>
  <c r="EI9" i="4"/>
  <c r="EH9" i="4"/>
  <c r="EG9" i="4"/>
  <c r="EF9" i="4"/>
  <c r="EE9" i="4"/>
  <c r="ED9" i="4"/>
  <c r="EC9" i="4"/>
  <c r="EB9" i="4"/>
  <c r="EA9" i="4"/>
  <c r="DZ9" i="4"/>
  <c r="DY9" i="4"/>
  <c r="DX9" i="4"/>
  <c r="DW9" i="4"/>
  <c r="DV9" i="4"/>
  <c r="DU9" i="4"/>
  <c r="DT9" i="4"/>
  <c r="DS9" i="4"/>
  <c r="DR9" i="4"/>
  <c r="DQ9" i="4"/>
  <c r="DP9" i="4"/>
  <c r="DO9" i="4"/>
  <c r="DN9" i="4"/>
  <c r="DM9" i="4"/>
  <c r="DL9" i="4"/>
  <c r="DK9" i="4"/>
  <c r="DJ9" i="4"/>
  <c r="DI9" i="4"/>
  <c r="DH9" i="4"/>
  <c r="DG9" i="4"/>
  <c r="DF9" i="4"/>
  <c r="DE9" i="4"/>
  <c r="DD9" i="4"/>
  <c r="DC9" i="4"/>
  <c r="DB9" i="4"/>
  <c r="DA9" i="4"/>
  <c r="CZ9" i="4"/>
  <c r="CY9" i="4"/>
  <c r="CX9" i="4"/>
  <c r="CW9" i="4"/>
  <c r="CV9" i="4"/>
  <c r="CU9" i="4"/>
  <c r="CT9" i="4"/>
  <c r="CS9" i="4"/>
  <c r="CR9" i="4"/>
  <c r="CQ9" i="4"/>
  <c r="CP9" i="4"/>
  <c r="CO9" i="4"/>
  <c r="CN9" i="4"/>
  <c r="CM9" i="4"/>
  <c r="CL9" i="4"/>
  <c r="CK9" i="4"/>
  <c r="CJ9" i="4"/>
  <c r="CI9" i="4"/>
  <c r="CH9" i="4"/>
  <c r="CG9" i="4"/>
  <c r="CF9" i="4"/>
  <c r="CE9" i="4"/>
  <c r="CD9" i="4"/>
  <c r="CC9" i="4"/>
  <c r="CB9" i="4"/>
  <c r="CA9" i="4"/>
  <c r="BZ9" i="4"/>
  <c r="BY9" i="4"/>
  <c r="BX9" i="4"/>
  <c r="BW9" i="4"/>
  <c r="BV9" i="4"/>
  <c r="BU9" i="4"/>
  <c r="BT9" i="4"/>
  <c r="BS9" i="4"/>
  <c r="BR9" i="4"/>
  <c r="BQ9" i="4"/>
  <c r="BP9" i="4"/>
  <c r="BO9" i="4"/>
  <c r="BN9" i="4"/>
  <c r="BM9" i="4"/>
  <c r="BL9" i="4"/>
  <c r="BK9" i="4"/>
  <c r="BJ9" i="4"/>
  <c r="BI9" i="4"/>
  <c r="BH9" i="4"/>
  <c r="BG9" i="4"/>
  <c r="BF9" i="4"/>
  <c r="BE9" i="4"/>
  <c r="BD9" i="4"/>
  <c r="BC9" i="4"/>
  <c r="BB9" i="4"/>
  <c r="BA9" i="4"/>
  <c r="AZ9" i="4"/>
  <c r="AY9" i="4"/>
  <c r="AX9" i="4"/>
  <c r="AW9" i="4"/>
  <c r="AV9" i="4"/>
  <c r="AU9" i="4"/>
  <c r="AT9" i="4"/>
  <c r="AS9" i="4"/>
  <c r="AR9" i="4"/>
  <c r="AQ9" i="4"/>
  <c r="AP9" i="4"/>
  <c r="AO9" i="4"/>
  <c r="AN9" i="4"/>
  <c r="AM9" i="4"/>
  <c r="AL9" i="4"/>
  <c r="AK9" i="4"/>
  <c r="AJ9" i="4"/>
  <c r="AI9" i="4"/>
  <c r="AH9" i="4"/>
  <c r="AG9" i="4"/>
  <c r="AF9" i="4"/>
  <c r="AE9" i="4"/>
  <c r="AD9" i="4"/>
  <c r="AC9" i="4"/>
  <c r="AB9" i="4"/>
  <c r="AA9" i="4"/>
  <c r="Z9" i="4"/>
  <c r="Y9" i="4"/>
  <c r="X9" i="4"/>
  <c r="W9" i="4"/>
  <c r="V9" i="4"/>
  <c r="U9" i="4"/>
  <c r="T9" i="4"/>
  <c r="S9" i="4"/>
  <c r="R9" i="4"/>
  <c r="Q9" i="4"/>
  <c r="P9" i="4"/>
  <c r="O9" i="4"/>
  <c r="N9" i="4"/>
  <c r="M9" i="4"/>
  <c r="L9" i="4"/>
  <c r="K9" i="4"/>
  <c r="J9" i="4"/>
  <c r="I9" i="4"/>
  <c r="H9" i="4"/>
  <c r="G9" i="4"/>
  <c r="F9" i="4"/>
  <c r="E9" i="4"/>
  <c r="D9" i="4"/>
  <c r="C9" i="4"/>
  <c r="FF8" i="4"/>
  <c r="FE8" i="4"/>
  <c r="FD8" i="4"/>
  <c r="FC8" i="4"/>
  <c r="FB8" i="4"/>
  <c r="FA8" i="4"/>
  <c r="EZ8" i="4"/>
  <c r="EY8" i="4"/>
  <c r="EX8" i="4"/>
  <c r="EW8" i="4"/>
  <c r="EV8" i="4"/>
  <c r="EU8" i="4"/>
  <c r="ET8" i="4"/>
  <c r="ES8" i="4"/>
  <c r="ER8" i="4"/>
  <c r="EQ8" i="4"/>
  <c r="EP8" i="4"/>
  <c r="EO8" i="4"/>
  <c r="EN8" i="4"/>
  <c r="EM8" i="4"/>
  <c r="EL8" i="4"/>
  <c r="EK8" i="4"/>
  <c r="EJ8" i="4"/>
  <c r="EI8" i="4"/>
  <c r="EH8" i="4"/>
  <c r="EG8" i="4"/>
  <c r="EF8" i="4"/>
  <c r="EE8" i="4"/>
  <c r="ED8" i="4"/>
  <c r="EC8" i="4"/>
  <c r="EB8" i="4"/>
  <c r="EA8" i="4"/>
  <c r="DZ8" i="4"/>
  <c r="DY8" i="4"/>
  <c r="DX8" i="4"/>
  <c r="DW8" i="4"/>
  <c r="DV8" i="4"/>
  <c r="DU8" i="4"/>
  <c r="DT8" i="4"/>
  <c r="DS8" i="4"/>
  <c r="DR8" i="4"/>
  <c r="DQ8" i="4"/>
  <c r="DP8" i="4"/>
  <c r="DO8" i="4"/>
  <c r="DN8" i="4"/>
  <c r="DM8" i="4"/>
  <c r="DL8" i="4"/>
  <c r="DK8" i="4"/>
  <c r="DJ8" i="4"/>
  <c r="DI8" i="4"/>
  <c r="DH8" i="4"/>
  <c r="DG8" i="4"/>
  <c r="DF8" i="4"/>
  <c r="DE8" i="4"/>
  <c r="DD8" i="4"/>
  <c r="DC8" i="4"/>
  <c r="DB8" i="4"/>
  <c r="DA8" i="4"/>
  <c r="CZ8" i="4"/>
  <c r="CY8" i="4"/>
  <c r="CX8" i="4"/>
  <c r="CW8" i="4"/>
  <c r="CV8" i="4"/>
  <c r="CU8" i="4"/>
  <c r="CT8" i="4"/>
  <c r="CS8" i="4"/>
  <c r="CR8" i="4"/>
  <c r="CQ8" i="4"/>
  <c r="CP8" i="4"/>
  <c r="CO8" i="4"/>
  <c r="CN8" i="4"/>
  <c r="CM8" i="4"/>
  <c r="CL8" i="4"/>
  <c r="CK8" i="4"/>
  <c r="CJ8" i="4"/>
  <c r="CI8" i="4"/>
  <c r="CH8" i="4"/>
  <c r="CG8" i="4"/>
  <c r="CF8" i="4"/>
  <c r="CE8" i="4"/>
  <c r="CD8" i="4"/>
  <c r="CC8" i="4"/>
  <c r="CB8" i="4"/>
  <c r="CA8" i="4"/>
  <c r="BZ8" i="4"/>
  <c r="BY8" i="4"/>
  <c r="BX8" i="4"/>
  <c r="BW8" i="4"/>
  <c r="BV8" i="4"/>
  <c r="BU8" i="4"/>
  <c r="BT8" i="4"/>
  <c r="BS8" i="4"/>
  <c r="BR8" i="4"/>
  <c r="BQ8" i="4"/>
  <c r="BP8" i="4"/>
  <c r="BO8" i="4"/>
  <c r="BN8" i="4"/>
  <c r="BM8" i="4"/>
  <c r="BL8" i="4"/>
  <c r="BK8" i="4"/>
  <c r="BJ8" i="4"/>
  <c r="BI8" i="4"/>
  <c r="BH8" i="4"/>
  <c r="BG8" i="4"/>
  <c r="BF8" i="4"/>
  <c r="BE8" i="4"/>
  <c r="BD8" i="4"/>
  <c r="BC8" i="4"/>
  <c r="BB8" i="4"/>
  <c r="BA8" i="4"/>
  <c r="AZ8" i="4"/>
  <c r="AY8" i="4"/>
  <c r="AX8" i="4"/>
  <c r="AW8" i="4"/>
  <c r="AV8" i="4"/>
  <c r="AU8" i="4"/>
  <c r="AT8" i="4"/>
  <c r="AS8" i="4"/>
  <c r="AR8" i="4"/>
  <c r="AQ8" i="4"/>
  <c r="AP8" i="4"/>
  <c r="AO8" i="4"/>
  <c r="AN8" i="4"/>
  <c r="AM8" i="4"/>
  <c r="AL8" i="4"/>
  <c r="AK8" i="4"/>
  <c r="AJ8" i="4"/>
  <c r="AI8" i="4"/>
  <c r="AH8" i="4"/>
  <c r="AG8" i="4"/>
  <c r="AF8" i="4"/>
  <c r="AE8" i="4"/>
  <c r="AD8" i="4"/>
  <c r="AC8" i="4"/>
  <c r="AB8" i="4"/>
  <c r="AA8" i="4"/>
  <c r="Z8" i="4"/>
  <c r="Y8" i="4"/>
  <c r="X8" i="4"/>
  <c r="W8" i="4"/>
  <c r="V8" i="4"/>
  <c r="U8" i="4"/>
  <c r="T8" i="4"/>
  <c r="S8" i="4"/>
  <c r="R8" i="4"/>
  <c r="Q8" i="4"/>
  <c r="P8" i="4"/>
  <c r="O8" i="4"/>
  <c r="N8" i="4"/>
  <c r="M8" i="4"/>
  <c r="L8" i="4"/>
  <c r="K8" i="4"/>
  <c r="J8" i="4"/>
  <c r="I8" i="4"/>
  <c r="H8" i="4"/>
  <c r="G8" i="4"/>
  <c r="F8" i="4"/>
  <c r="E8" i="4"/>
  <c r="D8" i="4"/>
  <c r="C8" i="4"/>
  <c r="FF7" i="4"/>
  <c r="FE7" i="4"/>
  <c r="FD7" i="4"/>
  <c r="FC7" i="4"/>
  <c r="FB7" i="4"/>
  <c r="FA7" i="4"/>
  <c r="EZ7" i="4"/>
  <c r="EY7" i="4"/>
  <c r="EX7" i="4"/>
  <c r="EW7" i="4"/>
  <c r="EV7" i="4"/>
  <c r="EU7" i="4"/>
  <c r="ET7" i="4"/>
  <c r="ES7" i="4"/>
  <c r="ER7" i="4"/>
  <c r="EQ7" i="4"/>
  <c r="EP7" i="4"/>
  <c r="EO7" i="4"/>
  <c r="EN7" i="4"/>
  <c r="EM7" i="4"/>
  <c r="EL7" i="4"/>
  <c r="EK7" i="4"/>
  <c r="EJ7" i="4"/>
  <c r="EI7" i="4"/>
  <c r="EH7" i="4"/>
  <c r="EG7" i="4"/>
  <c r="EF7" i="4"/>
  <c r="EE7" i="4"/>
  <c r="ED7" i="4"/>
  <c r="EC7" i="4"/>
  <c r="EB7" i="4"/>
  <c r="EA7" i="4"/>
  <c r="DZ7" i="4"/>
  <c r="DY7" i="4"/>
  <c r="DX7" i="4"/>
  <c r="DW7" i="4"/>
  <c r="DV7" i="4"/>
  <c r="DU7" i="4"/>
  <c r="DT7" i="4"/>
  <c r="DS7" i="4"/>
  <c r="DR7" i="4"/>
  <c r="DQ7" i="4"/>
  <c r="DP7" i="4"/>
  <c r="DO7" i="4"/>
  <c r="DN7" i="4"/>
  <c r="DM7" i="4"/>
  <c r="DL7" i="4"/>
  <c r="DK7" i="4"/>
  <c r="DJ7" i="4"/>
  <c r="DI7" i="4"/>
  <c r="DH7" i="4"/>
  <c r="DG7" i="4"/>
  <c r="DF7" i="4"/>
  <c r="DE7" i="4"/>
  <c r="DD7" i="4"/>
  <c r="DC7" i="4"/>
  <c r="DB7" i="4"/>
  <c r="DA7" i="4"/>
  <c r="CZ7" i="4"/>
  <c r="CY7" i="4"/>
  <c r="CX7" i="4"/>
  <c r="CW7" i="4"/>
  <c r="CV7" i="4"/>
  <c r="CU7" i="4"/>
  <c r="CT7" i="4"/>
  <c r="CS7" i="4"/>
  <c r="CR7" i="4"/>
  <c r="CQ7" i="4"/>
  <c r="CP7" i="4"/>
  <c r="CO7" i="4"/>
  <c r="CN7" i="4"/>
  <c r="CM7" i="4"/>
  <c r="CL7" i="4"/>
  <c r="CK7" i="4"/>
  <c r="CJ7" i="4"/>
  <c r="CI7" i="4"/>
  <c r="CH7" i="4"/>
  <c r="CG7" i="4"/>
  <c r="CF7" i="4"/>
  <c r="CE7" i="4"/>
  <c r="CD7" i="4"/>
  <c r="CC7" i="4"/>
  <c r="CB7" i="4"/>
  <c r="CA7" i="4"/>
  <c r="BZ7" i="4"/>
  <c r="BY7" i="4"/>
  <c r="BX7" i="4"/>
  <c r="BW7" i="4"/>
  <c r="BV7" i="4"/>
  <c r="BU7" i="4"/>
  <c r="BT7" i="4"/>
  <c r="BS7" i="4"/>
  <c r="BR7" i="4"/>
  <c r="BQ7" i="4"/>
  <c r="BP7" i="4"/>
  <c r="BO7" i="4"/>
  <c r="BN7" i="4"/>
  <c r="BM7" i="4"/>
  <c r="BL7" i="4"/>
  <c r="BK7" i="4"/>
  <c r="BJ7" i="4"/>
  <c r="BI7" i="4"/>
  <c r="BH7" i="4"/>
  <c r="BG7" i="4"/>
  <c r="BF7" i="4"/>
  <c r="BE7" i="4"/>
  <c r="BD7" i="4"/>
  <c r="BC7" i="4"/>
  <c r="BB7" i="4"/>
  <c r="BA7" i="4"/>
  <c r="AZ7" i="4"/>
  <c r="AY7" i="4"/>
  <c r="AX7" i="4"/>
  <c r="AW7" i="4"/>
  <c r="AV7" i="4"/>
  <c r="AU7" i="4"/>
  <c r="AT7" i="4"/>
  <c r="AS7" i="4"/>
  <c r="AR7" i="4"/>
  <c r="AQ7" i="4"/>
  <c r="AP7" i="4"/>
  <c r="AO7" i="4"/>
  <c r="AN7" i="4"/>
  <c r="AM7" i="4"/>
  <c r="AL7" i="4"/>
  <c r="AK7" i="4"/>
  <c r="AJ7" i="4"/>
  <c r="AI7" i="4"/>
  <c r="AH7" i="4"/>
  <c r="AG7" i="4"/>
  <c r="AF7" i="4"/>
  <c r="AE7" i="4"/>
  <c r="AD7" i="4"/>
  <c r="AC7" i="4"/>
  <c r="AB7" i="4"/>
  <c r="AA7" i="4"/>
  <c r="Z7" i="4"/>
  <c r="Y7" i="4"/>
  <c r="X7" i="4"/>
  <c r="W7" i="4"/>
  <c r="V7" i="4"/>
  <c r="U7" i="4"/>
  <c r="T7" i="4"/>
  <c r="S7" i="4"/>
  <c r="R7" i="4"/>
  <c r="Q7" i="4"/>
  <c r="P7" i="4"/>
  <c r="O7" i="4"/>
  <c r="N7" i="4"/>
  <c r="M7" i="4"/>
  <c r="L7" i="4"/>
  <c r="K7" i="4"/>
  <c r="J7" i="4"/>
  <c r="I7" i="4"/>
  <c r="H7" i="4"/>
  <c r="G7" i="4"/>
  <c r="F7" i="4"/>
  <c r="E7" i="4"/>
  <c r="D7" i="4"/>
  <c r="C7" i="4"/>
  <c r="FF6" i="4"/>
  <c r="FE6" i="4"/>
  <c r="FD6" i="4"/>
  <c r="FC6" i="4"/>
  <c r="FB6" i="4"/>
  <c r="FA6" i="4"/>
  <c r="EZ6" i="4"/>
  <c r="EY6" i="4"/>
  <c r="EX6" i="4"/>
  <c r="EW6" i="4"/>
  <c r="EV6" i="4"/>
  <c r="EU6" i="4"/>
  <c r="ET6" i="4"/>
  <c r="ES6" i="4"/>
  <c r="ER6" i="4"/>
  <c r="EQ6" i="4"/>
  <c r="EP6" i="4"/>
  <c r="EO6" i="4"/>
  <c r="EN6" i="4"/>
  <c r="EM6" i="4"/>
  <c r="EL6" i="4"/>
  <c r="EK6" i="4"/>
  <c r="EJ6" i="4"/>
  <c r="EI6" i="4"/>
  <c r="EH6" i="4"/>
  <c r="EG6" i="4"/>
  <c r="EF6" i="4"/>
  <c r="EE6" i="4"/>
  <c r="ED6" i="4"/>
  <c r="EC6" i="4"/>
  <c r="EB6" i="4"/>
  <c r="EA6" i="4"/>
  <c r="DZ6" i="4"/>
  <c r="DY6" i="4"/>
  <c r="DX6" i="4"/>
  <c r="DW6" i="4"/>
  <c r="DV6" i="4"/>
  <c r="DU6" i="4"/>
  <c r="DT6" i="4"/>
  <c r="DS6" i="4"/>
  <c r="DR6" i="4"/>
  <c r="DQ6" i="4"/>
  <c r="DP6" i="4"/>
  <c r="DO6" i="4"/>
  <c r="DN6" i="4"/>
  <c r="DM6" i="4"/>
  <c r="DL6" i="4"/>
  <c r="DK6" i="4"/>
  <c r="DJ6" i="4"/>
  <c r="DI6" i="4"/>
  <c r="DH6" i="4"/>
  <c r="DG6" i="4"/>
  <c r="DF6" i="4"/>
  <c r="DE6" i="4"/>
  <c r="DD6" i="4"/>
  <c r="DC6" i="4"/>
  <c r="DB6" i="4"/>
  <c r="DA6" i="4"/>
  <c r="CZ6" i="4"/>
  <c r="CY6" i="4"/>
  <c r="CX6" i="4"/>
  <c r="CW6" i="4"/>
  <c r="CV6" i="4"/>
  <c r="CU6" i="4"/>
  <c r="CT6" i="4"/>
  <c r="CS6" i="4"/>
  <c r="CR6" i="4"/>
  <c r="CQ6" i="4"/>
  <c r="CP6" i="4"/>
  <c r="CO6" i="4"/>
  <c r="CN6" i="4"/>
  <c r="CM6" i="4"/>
  <c r="CL6" i="4"/>
  <c r="CK6" i="4"/>
  <c r="CJ6" i="4"/>
  <c r="CI6" i="4"/>
  <c r="CH6" i="4"/>
  <c r="CG6" i="4"/>
  <c r="CF6" i="4"/>
  <c r="CE6" i="4"/>
  <c r="CD6" i="4"/>
  <c r="CC6" i="4"/>
  <c r="CB6" i="4"/>
  <c r="CA6" i="4"/>
  <c r="BZ6" i="4"/>
  <c r="BY6" i="4"/>
  <c r="BX6" i="4"/>
  <c r="BW6" i="4"/>
  <c r="BV6" i="4"/>
  <c r="BU6" i="4"/>
  <c r="BT6" i="4"/>
  <c r="BS6" i="4"/>
  <c r="BR6" i="4"/>
  <c r="BQ6" i="4"/>
  <c r="BP6" i="4"/>
  <c r="BO6" i="4"/>
  <c r="BN6" i="4"/>
  <c r="BM6" i="4"/>
  <c r="BL6" i="4"/>
  <c r="BK6" i="4"/>
  <c r="BJ6" i="4"/>
  <c r="BI6" i="4"/>
  <c r="BH6" i="4"/>
  <c r="BG6" i="4"/>
  <c r="BF6" i="4"/>
  <c r="BE6" i="4"/>
  <c r="BD6" i="4"/>
  <c r="BC6" i="4"/>
  <c r="BB6" i="4"/>
  <c r="BA6" i="4"/>
  <c r="AZ6" i="4"/>
  <c r="AY6" i="4"/>
  <c r="AX6" i="4"/>
  <c r="AW6" i="4"/>
  <c r="AV6" i="4"/>
  <c r="AU6" i="4"/>
  <c r="AT6" i="4"/>
  <c r="AS6" i="4"/>
  <c r="AR6" i="4"/>
  <c r="AQ6" i="4"/>
  <c r="AP6" i="4"/>
  <c r="AO6" i="4"/>
  <c r="AN6" i="4"/>
  <c r="AM6" i="4"/>
  <c r="AL6" i="4"/>
  <c r="AK6" i="4"/>
  <c r="AJ6" i="4"/>
  <c r="AI6" i="4"/>
  <c r="AH6" i="4"/>
  <c r="AG6" i="4"/>
  <c r="AF6" i="4"/>
  <c r="AE6" i="4"/>
  <c r="AD6" i="4"/>
  <c r="AC6" i="4"/>
  <c r="AB6" i="4"/>
  <c r="AA6" i="4"/>
  <c r="Z6" i="4"/>
  <c r="Y6" i="4"/>
  <c r="X6" i="4"/>
  <c r="W6" i="4"/>
  <c r="V6" i="4"/>
  <c r="U6" i="4"/>
  <c r="T6" i="4"/>
  <c r="S6" i="4"/>
  <c r="R6" i="4"/>
  <c r="Q6" i="4"/>
  <c r="P6" i="4"/>
  <c r="O6" i="4"/>
  <c r="N6" i="4"/>
  <c r="M6" i="4"/>
  <c r="L6" i="4"/>
  <c r="K6" i="4"/>
  <c r="J6" i="4"/>
  <c r="I6" i="4"/>
  <c r="H6" i="4"/>
  <c r="G6" i="4"/>
  <c r="F6" i="4"/>
  <c r="E6" i="4"/>
  <c r="D6" i="4"/>
  <c r="C6" i="4"/>
  <c r="FF5" i="4"/>
  <c r="FE5" i="4"/>
  <c r="FD5" i="4"/>
  <c r="FC5" i="4"/>
  <c r="FB5" i="4"/>
  <c r="FA5" i="4"/>
  <c r="EZ5" i="4"/>
  <c r="EY5" i="4"/>
  <c r="EX5" i="4"/>
  <c r="EW5" i="4"/>
  <c r="EV5" i="4"/>
  <c r="EU5" i="4"/>
  <c r="ET5" i="4"/>
  <c r="ES5" i="4"/>
  <c r="ER5" i="4"/>
  <c r="EQ5" i="4"/>
  <c r="EP5" i="4"/>
  <c r="EO5" i="4"/>
  <c r="EN5" i="4"/>
  <c r="EM5" i="4"/>
  <c r="EL5" i="4"/>
  <c r="EK5" i="4"/>
  <c r="EJ5" i="4"/>
  <c r="EI5" i="4"/>
  <c r="EH5" i="4"/>
  <c r="EG5" i="4"/>
  <c r="EF5" i="4"/>
  <c r="EE5" i="4"/>
  <c r="ED5" i="4"/>
  <c r="EC5" i="4"/>
  <c r="EB5" i="4"/>
  <c r="EA5" i="4"/>
  <c r="DZ5" i="4"/>
  <c r="DY5" i="4"/>
  <c r="DX5" i="4"/>
  <c r="DW5" i="4"/>
  <c r="DV5" i="4"/>
  <c r="DU5" i="4"/>
  <c r="DT5" i="4"/>
  <c r="DS5" i="4"/>
  <c r="DR5" i="4"/>
  <c r="DQ5" i="4"/>
  <c r="DP5" i="4"/>
  <c r="DO5" i="4"/>
  <c r="DN5" i="4"/>
  <c r="DM5" i="4"/>
  <c r="DL5" i="4"/>
  <c r="DK5" i="4"/>
  <c r="DJ5" i="4"/>
  <c r="DI5" i="4"/>
  <c r="DH5" i="4"/>
  <c r="DG5" i="4"/>
  <c r="DF5" i="4"/>
  <c r="DE5" i="4"/>
  <c r="DD5" i="4"/>
  <c r="DC5" i="4"/>
  <c r="DB5" i="4"/>
  <c r="DA5" i="4"/>
  <c r="CZ5" i="4"/>
  <c r="CY5" i="4"/>
  <c r="CX5" i="4"/>
  <c r="CW5" i="4"/>
  <c r="CV5" i="4"/>
  <c r="CU5" i="4"/>
  <c r="CT5" i="4"/>
  <c r="CS5" i="4"/>
  <c r="CR5" i="4"/>
  <c r="CQ5" i="4"/>
  <c r="CP5" i="4"/>
  <c r="CO5" i="4"/>
  <c r="CN5" i="4"/>
  <c r="CM5" i="4"/>
  <c r="CL5" i="4"/>
  <c r="CK5" i="4"/>
  <c r="CJ5" i="4"/>
  <c r="CI5" i="4"/>
  <c r="CH5" i="4"/>
  <c r="CG5" i="4"/>
  <c r="CF5" i="4"/>
  <c r="CE5" i="4"/>
  <c r="CD5" i="4"/>
  <c r="CC5" i="4"/>
  <c r="CB5" i="4"/>
  <c r="CA5" i="4"/>
  <c r="BZ5" i="4"/>
  <c r="BY5" i="4"/>
  <c r="BX5" i="4"/>
  <c r="BW5" i="4"/>
  <c r="BV5" i="4"/>
  <c r="BU5" i="4"/>
  <c r="BT5" i="4"/>
  <c r="BS5" i="4"/>
  <c r="BR5" i="4"/>
  <c r="BQ5" i="4"/>
  <c r="BP5" i="4"/>
  <c r="BO5" i="4"/>
  <c r="BN5" i="4"/>
  <c r="BM5" i="4"/>
  <c r="BL5" i="4"/>
  <c r="BK5" i="4"/>
  <c r="BJ5" i="4"/>
  <c r="BI5" i="4"/>
  <c r="BH5" i="4"/>
  <c r="BG5" i="4"/>
  <c r="BF5" i="4"/>
  <c r="BE5" i="4"/>
  <c r="BD5" i="4"/>
  <c r="BC5" i="4"/>
  <c r="BB5" i="4"/>
  <c r="BA5" i="4"/>
  <c r="AZ5" i="4"/>
  <c r="AY5" i="4"/>
  <c r="AX5" i="4"/>
  <c r="AW5" i="4"/>
  <c r="AV5" i="4"/>
  <c r="AU5" i="4"/>
  <c r="AT5" i="4"/>
  <c r="AS5" i="4"/>
  <c r="AR5" i="4"/>
  <c r="AQ5" i="4"/>
  <c r="AP5" i="4"/>
  <c r="AO5" i="4"/>
  <c r="AN5" i="4"/>
  <c r="AM5" i="4"/>
  <c r="AL5" i="4"/>
  <c r="AK5" i="4"/>
  <c r="AJ5" i="4"/>
  <c r="AI5" i="4"/>
  <c r="AH5" i="4"/>
  <c r="AG5" i="4"/>
  <c r="AF5" i="4"/>
  <c r="AE5" i="4"/>
  <c r="AD5" i="4"/>
  <c r="AC5" i="4"/>
  <c r="AB5" i="4"/>
  <c r="AA5" i="4"/>
  <c r="Z5" i="4"/>
  <c r="Y5" i="4"/>
  <c r="X5" i="4"/>
  <c r="W5" i="4"/>
  <c r="V5" i="4"/>
  <c r="U5" i="4"/>
  <c r="T5" i="4"/>
  <c r="S5" i="4"/>
  <c r="R5" i="4"/>
  <c r="Q5" i="4"/>
  <c r="P5" i="4"/>
  <c r="O5" i="4"/>
  <c r="N5" i="4"/>
  <c r="M5" i="4"/>
  <c r="L5" i="4"/>
  <c r="K5" i="4"/>
  <c r="J5" i="4"/>
  <c r="I5" i="4"/>
  <c r="H5" i="4"/>
  <c r="G5" i="4"/>
  <c r="F5" i="4"/>
  <c r="E5" i="4"/>
  <c r="D5" i="4"/>
  <c r="C5" i="4"/>
  <c r="FF4" i="4"/>
  <c r="FE4" i="4"/>
  <c r="FD4" i="4"/>
  <c r="FC4" i="4"/>
  <c r="FB4" i="4"/>
  <c r="FA4" i="4"/>
  <c r="EZ4" i="4"/>
  <c r="EY4" i="4"/>
  <c r="EX4" i="4"/>
  <c r="EW4" i="4"/>
  <c r="EV4" i="4"/>
  <c r="EU4" i="4"/>
  <c r="ET4" i="4"/>
  <c r="ES4" i="4"/>
  <c r="ER4" i="4"/>
  <c r="EQ4" i="4"/>
  <c r="EP4" i="4"/>
  <c r="EO4" i="4"/>
  <c r="EN4" i="4"/>
  <c r="EM4" i="4"/>
  <c r="EL4" i="4"/>
  <c r="EK4" i="4"/>
  <c r="EJ4" i="4"/>
  <c r="EI4" i="4"/>
  <c r="EH4" i="4"/>
  <c r="EG4" i="4"/>
  <c r="EF4" i="4"/>
  <c r="EE4" i="4"/>
  <c r="ED4" i="4"/>
  <c r="EC4" i="4"/>
  <c r="EB4" i="4"/>
  <c r="EA4" i="4"/>
  <c r="DZ4" i="4"/>
  <c r="DY4" i="4"/>
  <c r="DX4" i="4"/>
  <c r="DW4" i="4"/>
  <c r="DV4" i="4"/>
  <c r="DU4" i="4"/>
  <c r="DT4" i="4"/>
  <c r="DS4" i="4"/>
  <c r="DR4" i="4"/>
  <c r="DQ4" i="4"/>
  <c r="DP4" i="4"/>
  <c r="DO4" i="4"/>
  <c r="DN4" i="4"/>
  <c r="DM4" i="4"/>
  <c r="DL4" i="4"/>
  <c r="DK4" i="4"/>
  <c r="DJ4" i="4"/>
  <c r="DI4" i="4"/>
  <c r="DH4" i="4"/>
  <c r="DG4" i="4"/>
  <c r="DF4" i="4"/>
  <c r="DE4" i="4"/>
  <c r="DD4" i="4"/>
  <c r="DC4" i="4"/>
  <c r="DB4" i="4"/>
  <c r="DA4" i="4"/>
  <c r="CZ4" i="4"/>
  <c r="CY4" i="4"/>
  <c r="CX4" i="4"/>
  <c r="CW4" i="4"/>
  <c r="CV4" i="4"/>
  <c r="CU4" i="4"/>
  <c r="CT4" i="4"/>
  <c r="CS4" i="4"/>
  <c r="CR4" i="4"/>
  <c r="CQ4" i="4"/>
  <c r="CP4" i="4"/>
  <c r="CO4" i="4"/>
  <c r="CN4" i="4"/>
  <c r="CM4" i="4"/>
  <c r="CL4" i="4"/>
  <c r="CK4" i="4"/>
  <c r="CJ4" i="4"/>
  <c r="CI4" i="4"/>
  <c r="CH4" i="4"/>
  <c r="CG4" i="4"/>
  <c r="CF4" i="4"/>
  <c r="CE4" i="4"/>
  <c r="CD4" i="4"/>
  <c r="CC4" i="4"/>
  <c r="CB4" i="4"/>
  <c r="CA4" i="4"/>
  <c r="BZ4" i="4"/>
  <c r="BY4" i="4"/>
  <c r="BX4" i="4"/>
  <c r="BW4" i="4"/>
  <c r="BV4" i="4"/>
  <c r="BU4" i="4"/>
  <c r="BT4" i="4"/>
  <c r="BS4" i="4"/>
  <c r="BR4" i="4"/>
  <c r="BQ4" i="4"/>
  <c r="BP4" i="4"/>
  <c r="BO4" i="4"/>
  <c r="BN4" i="4"/>
  <c r="BM4" i="4"/>
  <c r="BL4" i="4"/>
  <c r="BK4" i="4"/>
  <c r="BJ4" i="4"/>
  <c r="BI4" i="4"/>
  <c r="BH4" i="4"/>
  <c r="BG4" i="4"/>
  <c r="BF4" i="4"/>
  <c r="BE4" i="4"/>
  <c r="BD4" i="4"/>
  <c r="BC4" i="4"/>
  <c r="BB4" i="4"/>
  <c r="BA4" i="4"/>
  <c r="AZ4" i="4"/>
  <c r="AY4" i="4"/>
  <c r="AX4" i="4"/>
  <c r="AW4" i="4"/>
  <c r="AV4" i="4"/>
  <c r="AU4" i="4"/>
  <c r="AT4" i="4"/>
  <c r="AS4" i="4"/>
  <c r="AR4" i="4"/>
  <c r="AQ4" i="4"/>
  <c r="AP4" i="4"/>
  <c r="AO4" i="4"/>
  <c r="AN4" i="4"/>
  <c r="AM4" i="4"/>
  <c r="AL4" i="4"/>
  <c r="AK4" i="4"/>
  <c r="AJ4" i="4"/>
  <c r="AI4" i="4"/>
  <c r="AH4" i="4"/>
  <c r="AG4" i="4"/>
  <c r="AF4" i="4"/>
  <c r="AE4" i="4"/>
  <c r="AD4" i="4"/>
  <c r="AC4" i="4"/>
  <c r="AB4" i="4"/>
  <c r="AA4" i="4"/>
  <c r="Z4" i="4"/>
  <c r="Y4" i="4"/>
  <c r="X4" i="4"/>
  <c r="W4" i="4"/>
  <c r="V4" i="4"/>
  <c r="U4" i="4"/>
  <c r="T4" i="4"/>
  <c r="S4" i="4"/>
  <c r="R4" i="4"/>
  <c r="Q4" i="4"/>
  <c r="P4" i="4"/>
  <c r="O4" i="4"/>
  <c r="N4" i="4"/>
  <c r="M4" i="4"/>
  <c r="L4" i="4"/>
  <c r="K4" i="4"/>
  <c r="J4" i="4"/>
  <c r="I4" i="4"/>
  <c r="H4" i="4"/>
  <c r="G4" i="4"/>
  <c r="F4" i="4"/>
  <c r="E4" i="4"/>
  <c r="D4" i="4"/>
  <c r="C4" i="4"/>
  <c r="FF3" i="4"/>
  <c r="FE3" i="4"/>
  <c r="FD3" i="4"/>
  <c r="FC3" i="4"/>
  <c r="FB3" i="4"/>
  <c r="FA3" i="4"/>
  <c r="EZ3" i="4"/>
  <c r="EY3" i="4"/>
  <c r="EX3" i="4"/>
  <c r="EW3" i="4"/>
  <c r="EV3" i="4"/>
  <c r="EU3" i="4"/>
  <c r="ET3" i="4"/>
  <c r="ES3" i="4"/>
  <c r="ER3" i="4"/>
  <c r="EQ3" i="4"/>
  <c r="EP3" i="4"/>
  <c r="EO3" i="4"/>
  <c r="EN3" i="4"/>
  <c r="EM3" i="4"/>
  <c r="EL3" i="4"/>
  <c r="EK3" i="4"/>
  <c r="EJ3" i="4"/>
  <c r="EI3" i="4"/>
  <c r="EH3" i="4"/>
  <c r="EG3" i="4"/>
  <c r="EF3" i="4"/>
  <c r="EE3" i="4"/>
  <c r="ED3" i="4"/>
  <c r="EC3" i="4"/>
  <c r="EB3" i="4"/>
  <c r="EA3" i="4"/>
  <c r="DZ3" i="4"/>
  <c r="DY3" i="4"/>
  <c r="DX3" i="4"/>
  <c r="DW3" i="4"/>
  <c r="DV3" i="4"/>
  <c r="DU3" i="4"/>
  <c r="DT3" i="4"/>
  <c r="DS3" i="4"/>
  <c r="DR3" i="4"/>
  <c r="DQ3" i="4"/>
  <c r="DP3" i="4"/>
  <c r="DO3" i="4"/>
  <c r="DN3" i="4"/>
  <c r="DM3" i="4"/>
  <c r="DL3" i="4"/>
  <c r="DK3" i="4"/>
  <c r="DJ3" i="4"/>
  <c r="DI3" i="4"/>
  <c r="DH3" i="4"/>
  <c r="DG3" i="4"/>
  <c r="DF3" i="4"/>
  <c r="DE3" i="4"/>
  <c r="DD3" i="4"/>
  <c r="DC3" i="4"/>
  <c r="DB3" i="4"/>
  <c r="DA3" i="4"/>
  <c r="CZ3" i="4"/>
  <c r="CY3" i="4"/>
  <c r="CX3" i="4"/>
  <c r="CW3" i="4"/>
  <c r="CV3" i="4"/>
  <c r="CU3" i="4"/>
  <c r="CT3" i="4"/>
  <c r="CS3" i="4"/>
  <c r="CR3" i="4"/>
  <c r="CQ3" i="4"/>
  <c r="CP3" i="4"/>
  <c r="CO3" i="4"/>
  <c r="CN3" i="4"/>
  <c r="CM3" i="4"/>
  <c r="CL3" i="4"/>
  <c r="CK3" i="4"/>
  <c r="CJ3" i="4"/>
  <c r="CI3" i="4"/>
  <c r="CH3" i="4"/>
  <c r="CG3" i="4"/>
  <c r="CF3" i="4"/>
  <c r="CE3" i="4"/>
  <c r="CD3" i="4"/>
  <c r="CC3" i="4"/>
  <c r="CB3" i="4"/>
  <c r="CA3" i="4"/>
  <c r="BZ3" i="4"/>
  <c r="BY3" i="4"/>
  <c r="BX3" i="4"/>
  <c r="BW3" i="4"/>
  <c r="BV3" i="4"/>
  <c r="BU3" i="4"/>
  <c r="BT3" i="4"/>
  <c r="BS3" i="4"/>
  <c r="BR3" i="4"/>
  <c r="BQ3" i="4"/>
  <c r="BP3" i="4"/>
  <c r="BO3" i="4"/>
  <c r="BN3" i="4"/>
  <c r="BM3" i="4"/>
  <c r="BL3" i="4"/>
  <c r="BK3" i="4"/>
  <c r="BJ3" i="4"/>
  <c r="BI3" i="4"/>
  <c r="BH3" i="4"/>
  <c r="BG3" i="4"/>
  <c r="BF3" i="4"/>
  <c r="BE3" i="4"/>
  <c r="BD3" i="4"/>
  <c r="BC3" i="4"/>
  <c r="BB3" i="4"/>
  <c r="BA3" i="4"/>
  <c r="AZ3" i="4"/>
  <c r="AY3" i="4"/>
  <c r="AX3" i="4"/>
  <c r="AW3" i="4"/>
  <c r="AV3" i="4"/>
  <c r="AU3" i="4"/>
  <c r="AT3" i="4"/>
  <c r="AS3" i="4"/>
  <c r="AR3" i="4"/>
  <c r="AQ3" i="4"/>
  <c r="AP3" i="4"/>
  <c r="AO3" i="4"/>
  <c r="AN3" i="4"/>
  <c r="AM3" i="4"/>
  <c r="AL3" i="4"/>
  <c r="AK3" i="4"/>
  <c r="AJ3" i="4"/>
  <c r="AI3" i="4"/>
  <c r="AH3" i="4"/>
  <c r="AG3" i="4"/>
  <c r="AF3" i="4"/>
  <c r="AE3" i="4"/>
  <c r="AD3" i="4"/>
  <c r="AC3" i="4"/>
  <c r="AB3" i="4"/>
  <c r="AA3" i="4"/>
  <c r="Z3" i="4"/>
  <c r="Y3" i="4"/>
  <c r="X3" i="4"/>
  <c r="W3" i="4"/>
  <c r="V3" i="4"/>
  <c r="U3" i="4"/>
  <c r="T3" i="4"/>
  <c r="S3" i="4"/>
  <c r="R3" i="4"/>
  <c r="Q3" i="4"/>
  <c r="P3" i="4"/>
  <c r="O3" i="4"/>
  <c r="N3" i="4"/>
  <c r="M3" i="4"/>
  <c r="L3" i="4"/>
  <c r="K3" i="4"/>
  <c r="J3" i="4"/>
  <c r="I3" i="4"/>
  <c r="H3" i="4"/>
  <c r="G3" i="4"/>
  <c r="F3" i="4"/>
  <c r="E3" i="4"/>
  <c r="D3" i="4"/>
  <c r="C3" i="4"/>
  <c r="FF2" i="4"/>
  <c r="FE2" i="4"/>
  <c r="FD2" i="4"/>
  <c r="FC2" i="4"/>
  <c r="FB2" i="4"/>
  <c r="FA2" i="4"/>
  <c r="EZ2" i="4"/>
  <c r="EY2" i="4"/>
  <c r="EX2" i="4"/>
  <c r="EW2" i="4"/>
  <c r="EV2" i="4"/>
  <c r="EU2" i="4"/>
  <c r="ET2" i="4"/>
  <c r="ES2" i="4"/>
  <c r="ER2" i="4"/>
  <c r="EQ2" i="4"/>
  <c r="EP2" i="4"/>
  <c r="EO2" i="4"/>
  <c r="EN2" i="4"/>
  <c r="EM2" i="4"/>
  <c r="EL2" i="4"/>
  <c r="EK2" i="4"/>
  <c r="EJ2" i="4"/>
  <c r="EI2" i="4"/>
  <c r="EH2" i="4"/>
  <c r="EG2" i="4"/>
  <c r="EF2" i="4"/>
  <c r="EE2" i="4"/>
  <c r="ED2" i="4"/>
  <c r="EC2" i="4"/>
  <c r="EB2" i="4"/>
  <c r="EA2" i="4"/>
  <c r="DZ2" i="4"/>
  <c r="DY2" i="4"/>
  <c r="DX2" i="4"/>
  <c r="DW2" i="4"/>
  <c r="DV2" i="4"/>
  <c r="DU2" i="4"/>
  <c r="DT2" i="4"/>
  <c r="DS2" i="4"/>
  <c r="DR2" i="4"/>
  <c r="DQ2" i="4"/>
  <c r="DP2" i="4"/>
  <c r="DO2" i="4"/>
  <c r="DN2" i="4"/>
  <c r="DM2" i="4"/>
  <c r="DL2" i="4"/>
  <c r="DK2" i="4"/>
  <c r="DJ2" i="4"/>
  <c r="DI2" i="4"/>
  <c r="DH2" i="4"/>
  <c r="DG2" i="4"/>
  <c r="DF2" i="4"/>
  <c r="DE2" i="4"/>
  <c r="DD2" i="4"/>
  <c r="DC2" i="4"/>
  <c r="DB2" i="4"/>
  <c r="DA2" i="4"/>
  <c r="CZ2" i="4"/>
  <c r="CY2" i="4"/>
  <c r="CX2" i="4"/>
  <c r="CW2" i="4"/>
  <c r="CV2" i="4"/>
  <c r="CU2" i="4"/>
  <c r="CT2" i="4"/>
  <c r="CS2" i="4"/>
  <c r="CR2" i="4"/>
  <c r="CQ2" i="4"/>
  <c r="CP2" i="4"/>
  <c r="CO2" i="4"/>
  <c r="CN2" i="4"/>
  <c r="CM2" i="4"/>
  <c r="CL2" i="4"/>
  <c r="CK2" i="4"/>
  <c r="CJ2" i="4"/>
  <c r="CI2" i="4"/>
  <c r="CH2" i="4"/>
  <c r="CG2" i="4"/>
  <c r="CF2" i="4"/>
  <c r="CE2" i="4"/>
  <c r="CD2" i="4"/>
  <c r="CC2" i="4"/>
  <c r="CB2" i="4"/>
  <c r="CA2" i="4"/>
  <c r="BZ2" i="4"/>
  <c r="BY2" i="4"/>
  <c r="BX2" i="4"/>
  <c r="BW2" i="4"/>
  <c r="BV2" i="4"/>
  <c r="BU2" i="4"/>
  <c r="BT2" i="4"/>
  <c r="BS2" i="4"/>
  <c r="BR2" i="4"/>
  <c r="BQ2" i="4"/>
  <c r="BP2" i="4"/>
  <c r="BO2" i="4"/>
  <c r="BN2" i="4"/>
  <c r="BM2" i="4"/>
  <c r="BL2" i="4"/>
  <c r="BK2" i="4"/>
  <c r="BJ2" i="4"/>
  <c r="BI2" i="4"/>
  <c r="BH2" i="4"/>
  <c r="BG2" i="4"/>
  <c r="BF2" i="4"/>
  <c r="BE2" i="4"/>
  <c r="BD2" i="4"/>
  <c r="BC2" i="4"/>
  <c r="BB2" i="4"/>
  <c r="BA2" i="4"/>
  <c r="AZ2" i="4"/>
  <c r="AY2" i="4"/>
  <c r="AX2" i="4"/>
  <c r="AW2" i="4"/>
  <c r="AV2" i="4"/>
  <c r="AU2" i="4"/>
  <c r="AT2" i="4"/>
  <c r="AS2" i="4"/>
  <c r="AR2" i="4"/>
  <c r="AQ2" i="4"/>
  <c r="AP2" i="4"/>
  <c r="AO2" i="4"/>
  <c r="AN2" i="4"/>
  <c r="AM2" i="4"/>
  <c r="AL2" i="4"/>
  <c r="AK2" i="4"/>
  <c r="AJ2" i="4"/>
  <c r="AI2" i="4"/>
  <c r="AH2" i="4"/>
  <c r="AG2" i="4"/>
  <c r="AF2" i="4"/>
  <c r="AE2" i="4"/>
  <c r="AD2" i="4"/>
  <c r="AC2" i="4"/>
  <c r="AB2" i="4"/>
  <c r="AA2" i="4"/>
  <c r="Z2" i="4"/>
  <c r="Y2" i="4"/>
  <c r="X2" i="4"/>
  <c r="W2" i="4"/>
  <c r="V2" i="4"/>
  <c r="U2" i="4"/>
  <c r="T2" i="4"/>
  <c r="S2" i="4"/>
  <c r="R2" i="4"/>
  <c r="Q2" i="4"/>
  <c r="P2" i="4"/>
  <c r="O2" i="4"/>
  <c r="N2" i="4"/>
  <c r="M2" i="4"/>
  <c r="L2" i="4"/>
  <c r="K2" i="4"/>
  <c r="J2" i="4"/>
  <c r="I2" i="4"/>
  <c r="H2" i="4"/>
  <c r="G2" i="4"/>
  <c r="F2" i="4"/>
  <c r="E2" i="4"/>
  <c r="D2" i="4"/>
  <c r="C2" i="4"/>
  <c r="B68" i="4"/>
  <c r="A68" i="4"/>
  <c r="B67" i="4"/>
  <c r="A67" i="4"/>
  <c r="B66" i="4"/>
  <c r="A66" i="4"/>
  <c r="B65" i="4"/>
  <c r="A65" i="4"/>
  <c r="B64" i="4"/>
  <c r="A64" i="4"/>
  <c r="B63" i="4"/>
  <c r="A63" i="4"/>
  <c r="B62" i="4"/>
  <c r="A62" i="4"/>
  <c r="B61" i="4"/>
  <c r="A61" i="4"/>
  <c r="B60" i="4"/>
  <c r="A60" i="4"/>
  <c r="B59" i="4"/>
  <c r="A59" i="4"/>
  <c r="B58" i="4"/>
  <c r="A58" i="4"/>
  <c r="B57" i="4"/>
  <c r="A57" i="4"/>
  <c r="B56" i="4"/>
  <c r="A56" i="4"/>
  <c r="B55" i="4"/>
  <c r="A55" i="4"/>
  <c r="B54" i="4"/>
  <c r="A54" i="4"/>
  <c r="B53" i="4"/>
  <c r="A53" i="4"/>
  <c r="B52" i="4"/>
  <c r="A52" i="4"/>
  <c r="B51" i="4"/>
  <c r="A51" i="4"/>
  <c r="B50" i="4"/>
  <c r="A50" i="4"/>
  <c r="B49" i="4"/>
  <c r="A49" i="4"/>
  <c r="B48" i="4"/>
  <c r="A48" i="4"/>
  <c r="B47" i="4"/>
  <c r="A47" i="4"/>
  <c r="B46" i="4"/>
  <c r="A46" i="4"/>
  <c r="B45" i="4"/>
  <c r="A45" i="4"/>
  <c r="B44" i="4"/>
  <c r="A44" i="4"/>
  <c r="B43" i="4"/>
  <c r="A43" i="4"/>
  <c r="B42" i="4"/>
  <c r="A42" i="4"/>
  <c r="B41" i="4"/>
  <c r="A41" i="4"/>
  <c r="B40" i="4"/>
  <c r="A40" i="4"/>
  <c r="B39" i="4"/>
  <c r="A39" i="4"/>
  <c r="B38" i="4"/>
  <c r="A38" i="4"/>
  <c r="B37" i="4"/>
  <c r="A37" i="4"/>
  <c r="B36" i="4"/>
  <c r="A36" i="4"/>
  <c r="B35" i="4"/>
  <c r="A35" i="4"/>
  <c r="B34" i="4"/>
  <c r="A34" i="4"/>
  <c r="B33" i="4"/>
  <c r="A33" i="4"/>
  <c r="B32" i="4"/>
  <c r="A32" i="4"/>
  <c r="B31" i="4"/>
  <c r="A31" i="4"/>
  <c r="B30" i="4"/>
  <c r="A30" i="4"/>
  <c r="B29" i="4"/>
  <c r="A29" i="4"/>
  <c r="B28" i="4"/>
  <c r="A28" i="4"/>
  <c r="B27" i="4"/>
  <c r="A27" i="4"/>
  <c r="B26" i="4"/>
  <c r="A26" i="4"/>
  <c r="B25" i="4"/>
  <c r="A25" i="4"/>
  <c r="B24" i="4"/>
  <c r="A24" i="4"/>
  <c r="B23" i="4"/>
  <c r="A23" i="4"/>
  <c r="B22" i="4"/>
  <c r="A22" i="4"/>
  <c r="B21" i="4"/>
  <c r="A21" i="4"/>
  <c r="B20" i="4"/>
  <c r="A20" i="4"/>
  <c r="B19" i="4"/>
  <c r="A19" i="4"/>
  <c r="B18" i="4"/>
  <c r="A18" i="4"/>
  <c r="B17" i="4"/>
  <c r="A17" i="4"/>
  <c r="B16" i="4"/>
  <c r="A16" i="4"/>
  <c r="B15" i="4"/>
  <c r="A15" i="4"/>
  <c r="B14" i="4"/>
  <c r="A14" i="4"/>
  <c r="B13" i="4"/>
  <c r="A13" i="4"/>
  <c r="B12" i="4"/>
  <c r="A12" i="4"/>
  <c r="B11" i="4"/>
  <c r="A11" i="4"/>
  <c r="B10" i="4"/>
  <c r="A10" i="4"/>
  <c r="B9" i="4"/>
  <c r="A9" i="4"/>
  <c r="B8" i="4"/>
  <c r="A8" i="4"/>
  <c r="B7" i="4"/>
  <c r="A7" i="4"/>
  <c r="B6" i="4"/>
  <c r="A6" i="4"/>
  <c r="B5" i="4"/>
  <c r="A5" i="4"/>
  <c r="B4" i="4"/>
  <c r="A4" i="4"/>
  <c r="B3" i="4"/>
  <c r="A3" i="4"/>
  <c r="B2" i="4"/>
  <c r="A2" i="4"/>
  <c r="FF1" i="4"/>
  <c r="FE1" i="4"/>
  <c r="FD1" i="4"/>
  <c r="FC1" i="4"/>
  <c r="FB1" i="4"/>
  <c r="FA1" i="4"/>
  <c r="EZ1" i="4"/>
  <c r="EY1" i="4"/>
  <c r="EX1" i="4"/>
  <c r="EW1" i="4"/>
  <c r="EV1" i="4"/>
  <c r="EU1" i="4"/>
  <c r="ET1" i="4"/>
  <c r="ES1" i="4"/>
  <c r="ER1" i="4"/>
  <c r="EQ1" i="4"/>
  <c r="EP1" i="4"/>
  <c r="EO1" i="4"/>
  <c r="EN1" i="4"/>
  <c r="EM1" i="4"/>
  <c r="EL1" i="4"/>
  <c r="EK1" i="4"/>
  <c r="EJ1" i="4"/>
  <c r="EI1" i="4"/>
  <c r="EH1" i="4"/>
  <c r="EG1" i="4"/>
  <c r="EF1" i="4"/>
  <c r="EE1" i="4"/>
  <c r="ED1" i="4"/>
  <c r="EC1" i="4"/>
  <c r="EB1" i="4"/>
  <c r="EA1" i="4"/>
  <c r="DZ1" i="4"/>
  <c r="DY1" i="4"/>
  <c r="DX1" i="4"/>
  <c r="DW1" i="4"/>
  <c r="DV1" i="4"/>
  <c r="DU1" i="4"/>
  <c r="DT1" i="4"/>
  <c r="DS1" i="4"/>
  <c r="DR1" i="4"/>
  <c r="DQ1" i="4"/>
  <c r="DP1" i="4"/>
  <c r="DO1" i="4"/>
  <c r="DN1" i="4"/>
  <c r="DM1" i="4"/>
  <c r="DL1" i="4"/>
  <c r="DK1" i="4"/>
  <c r="DJ1" i="4"/>
  <c r="DI1" i="4"/>
  <c r="DH1" i="4"/>
  <c r="DG1" i="4"/>
  <c r="DF1" i="4"/>
  <c r="DE1" i="4"/>
  <c r="DD1" i="4"/>
  <c r="DC1" i="4"/>
  <c r="DB1" i="4"/>
  <c r="DA1" i="4"/>
  <c r="CZ1" i="4"/>
  <c r="CY1" i="4"/>
  <c r="CX1" i="4"/>
  <c r="CW1" i="4"/>
  <c r="CV1" i="4"/>
  <c r="CU1" i="4"/>
  <c r="CT1" i="4"/>
  <c r="CS1" i="4"/>
  <c r="CR1" i="4"/>
  <c r="CQ1" i="4"/>
  <c r="CP1" i="4"/>
  <c r="CO1" i="4"/>
  <c r="CN1" i="4"/>
  <c r="CM1" i="4"/>
  <c r="CL1" i="4"/>
  <c r="CK1" i="4"/>
  <c r="CJ1" i="4"/>
  <c r="CI1" i="4"/>
  <c r="CH1" i="4"/>
  <c r="CG1" i="4"/>
  <c r="CF1" i="4"/>
  <c r="CE1" i="4"/>
  <c r="CD1" i="4"/>
  <c r="CC1" i="4"/>
  <c r="CB1" i="4"/>
  <c r="CA1" i="4"/>
  <c r="BZ1" i="4"/>
  <c r="BY1" i="4"/>
  <c r="BX1" i="4"/>
  <c r="BW1" i="4"/>
  <c r="BV1" i="4"/>
  <c r="BU1" i="4"/>
  <c r="BT1" i="4"/>
  <c r="BS1" i="4"/>
  <c r="BR1" i="4"/>
  <c r="BQ1" i="4"/>
  <c r="BP1" i="4"/>
  <c r="BO1" i="4"/>
  <c r="BN1" i="4"/>
  <c r="BM1" i="4"/>
  <c r="BL1" i="4"/>
  <c r="BK1" i="4"/>
  <c r="BJ1" i="4"/>
  <c r="BI1" i="4"/>
  <c r="BH1" i="4"/>
  <c r="BG1" i="4"/>
  <c r="BF1" i="4"/>
  <c r="BE1" i="4"/>
  <c r="BD1" i="4"/>
  <c r="BC1" i="4"/>
  <c r="BB1" i="4"/>
  <c r="BA1" i="4"/>
  <c r="AZ1" i="4"/>
  <c r="AY1" i="4"/>
  <c r="AX1" i="4"/>
  <c r="AW1" i="4"/>
  <c r="AV1" i="4"/>
  <c r="AU1" i="4"/>
  <c r="AT1" i="4"/>
  <c r="AS1" i="4"/>
  <c r="AR1" i="4"/>
  <c r="AQ1" i="4"/>
  <c r="AP1" i="4"/>
  <c r="AO1" i="4"/>
  <c r="AN1" i="4"/>
  <c r="AM1" i="4"/>
  <c r="AL1" i="4"/>
  <c r="AK1" i="4"/>
  <c r="AJ1" i="4"/>
  <c r="AI1" i="4"/>
  <c r="AH1" i="4"/>
  <c r="AG1" i="4"/>
  <c r="AF1" i="4"/>
  <c r="AE1" i="4"/>
  <c r="AD1" i="4"/>
  <c r="AC1" i="4"/>
  <c r="AB1" i="4"/>
  <c r="AA1" i="4"/>
  <c r="Z1" i="4"/>
  <c r="Y1" i="4"/>
  <c r="X1" i="4"/>
  <c r="W1" i="4"/>
  <c r="V1" i="4"/>
  <c r="U1" i="4"/>
  <c r="T1" i="4"/>
  <c r="S1" i="4"/>
  <c r="R1" i="4"/>
  <c r="Q1" i="4"/>
  <c r="P1" i="4"/>
  <c r="O1" i="4"/>
  <c r="N1" i="4"/>
  <c r="M1" i="4"/>
  <c r="L1" i="4"/>
  <c r="K1" i="4"/>
  <c r="J1" i="4"/>
  <c r="I1" i="4"/>
  <c r="H1" i="4"/>
  <c r="G1" i="4"/>
  <c r="F1" i="4"/>
  <c r="E1" i="4"/>
  <c r="D1" i="4"/>
  <c r="C1" i="4"/>
  <c r="B1" i="4"/>
  <c r="A1" i="4"/>
  <c r="FH3" i="1"/>
  <c r="FG3" i="1"/>
  <c r="FF3" i="1"/>
  <c r="FE3" i="1"/>
  <c r="FD3" i="1"/>
  <c r="FC3" i="1"/>
  <c r="FB3" i="1"/>
  <c r="FA3" i="1"/>
  <c r="EZ3" i="1"/>
  <c r="EY3" i="1"/>
  <c r="EX3" i="1"/>
  <c r="EW3" i="1"/>
  <c r="EV3" i="1"/>
  <c r="EU3" i="1"/>
  <c r="ET3" i="1"/>
  <c r="ES3" i="1"/>
  <c r="ER3" i="1"/>
  <c r="EQ3" i="1"/>
  <c r="EP3" i="1"/>
  <c r="EO3" i="1"/>
  <c r="EN3" i="1"/>
  <c r="EM3" i="1"/>
  <c r="EL3" i="1"/>
  <c r="EK3" i="1"/>
  <c r="EJ3" i="1"/>
  <c r="EI3" i="1"/>
  <c r="EH3" i="1"/>
  <c r="EG3" i="1"/>
  <c r="EF3" i="1"/>
  <c r="EE3" i="1"/>
  <c r="ED3" i="1"/>
  <c r="EC3" i="1"/>
  <c r="EB3" i="1"/>
  <c r="EA3" i="1"/>
  <c r="DZ3" i="1"/>
  <c r="DY3" i="1"/>
  <c r="DX3" i="1"/>
  <c r="DW3" i="1"/>
  <c r="DV3" i="1"/>
  <c r="DU3" i="1"/>
  <c r="DT3" i="1"/>
  <c r="DS3" i="1"/>
  <c r="DR3" i="1"/>
  <c r="DQ3" i="1"/>
  <c r="DP3" i="1"/>
  <c r="DO3" i="1"/>
  <c r="DN3" i="1"/>
  <c r="DM3" i="1"/>
  <c r="DL3" i="1"/>
  <c r="DK3" i="1"/>
  <c r="DJ3" i="1"/>
  <c r="DI3" i="1"/>
  <c r="DH3" i="1"/>
  <c r="DG3" i="1"/>
  <c r="DF3" i="1"/>
  <c r="DE3" i="1"/>
  <c r="DD3" i="1"/>
  <c r="DC3" i="1"/>
  <c r="DB3" i="1"/>
  <c r="DA3" i="1"/>
  <c r="CZ3" i="1"/>
  <c r="CY3" i="1"/>
  <c r="CX3" i="1"/>
  <c r="CW3" i="1"/>
  <c r="CV3" i="1"/>
  <c r="CU3" i="1"/>
  <c r="CT3" i="1"/>
  <c r="CS3" i="1"/>
  <c r="CR3" i="1"/>
  <c r="CQ3" i="1"/>
  <c r="CP3" i="1"/>
  <c r="CO3" i="1"/>
  <c r="CN3" i="1"/>
  <c r="CM3" i="1"/>
  <c r="CL3" i="1"/>
  <c r="CK3" i="1"/>
  <c r="CJ3" i="1"/>
  <c r="CI3" i="1"/>
  <c r="CH3" i="1"/>
  <c r="CG3" i="1"/>
  <c r="CF3" i="1"/>
  <c r="CE3" i="1"/>
  <c r="CD3" i="1"/>
  <c r="CC3" i="1"/>
  <c r="CB3" i="1"/>
  <c r="CA3" i="1"/>
  <c r="BZ3" i="1"/>
  <c r="BY3" i="1"/>
  <c r="BX3" i="1"/>
  <c r="BW3" i="1"/>
  <c r="BV3" i="1"/>
  <c r="BU3" i="1"/>
  <c r="BT3" i="1"/>
  <c r="BS3" i="1"/>
  <c r="BR3" i="1"/>
  <c r="BQ3" i="1"/>
  <c r="BP3" i="1"/>
  <c r="BO3" i="1"/>
  <c r="BN3" i="1"/>
  <c r="BM3" i="1"/>
  <c r="BL3" i="1"/>
  <c r="BK3" i="1"/>
  <c r="BJ3" i="1"/>
  <c r="BI3" i="1"/>
  <c r="BH3" i="1"/>
  <c r="BG3" i="1"/>
  <c r="BF3" i="1"/>
  <c r="BE3" i="1"/>
  <c r="BD3" i="1"/>
  <c r="BC3" i="1"/>
  <c r="BB3" i="1"/>
  <c r="BA3" i="1"/>
  <c r="AZ3" i="1"/>
  <c r="AY3" i="1"/>
  <c r="AX3" i="1"/>
  <c r="AW3" i="1"/>
  <c r="AV3" i="1"/>
  <c r="AU3" i="1"/>
  <c r="AT3" i="1"/>
  <c r="AS3" i="1"/>
  <c r="AR3" i="1"/>
  <c r="AQ3" i="1"/>
  <c r="AP3" i="1"/>
  <c r="AO3" i="1"/>
  <c r="AN3" i="1"/>
  <c r="AM3" i="1"/>
  <c r="AL3" i="1"/>
  <c r="AK3" i="1"/>
  <c r="AJ3" i="1"/>
  <c r="AI3" i="1"/>
  <c r="AH3" i="1"/>
  <c r="AG3" i="1"/>
  <c r="AF3" i="1"/>
  <c r="AE3" i="1"/>
  <c r="AD3" i="1"/>
  <c r="AC3" i="1"/>
  <c r="AB3" i="1"/>
  <c r="AA3" i="1"/>
  <c r="Z3" i="1"/>
  <c r="Y3" i="1"/>
  <c r="X3" i="1"/>
  <c r="W3" i="1"/>
  <c r="V3" i="1"/>
  <c r="U3" i="1"/>
  <c r="T3" i="1"/>
  <c r="S3" i="1"/>
  <c r="R3" i="1"/>
  <c r="Q3" i="1"/>
  <c r="P3" i="1"/>
  <c r="O3" i="1"/>
  <c r="N3" i="1"/>
  <c r="M3" i="1"/>
  <c r="L3" i="1"/>
  <c r="K3" i="1"/>
  <c r="J3" i="1"/>
  <c r="I3" i="1"/>
  <c r="H3" i="1"/>
  <c r="G3" i="1"/>
  <c r="F3" i="1"/>
  <c r="E3" i="1"/>
  <c r="B5" i="2" l="1"/>
</calcChain>
</file>

<file path=xl/sharedStrings.xml><?xml version="1.0" encoding="utf-8"?>
<sst xmlns="http://schemas.openxmlformats.org/spreadsheetml/2006/main" count="9941" uniqueCount="365">
  <si>
    <t>1347 Property Insurance Holdings, Inc.</t>
  </si>
  <si>
    <t>Advanzeon Solutions, Inc.</t>
  </si>
  <si>
    <t>Aetna Inc.</t>
  </si>
  <si>
    <t>Affirmative Insurance Holdings, Inc.</t>
  </si>
  <si>
    <t>Aflac Incorporated</t>
  </si>
  <si>
    <t>Alleghany Corporation</t>
  </si>
  <si>
    <t>Allied World Assurance Company Holdings, GmbH</t>
  </si>
  <si>
    <t>Allstate Corporation</t>
  </si>
  <si>
    <t>Ambac Financial Group, Inc.</t>
  </si>
  <si>
    <t>American Equity Investment Life Holding Company</t>
  </si>
  <si>
    <t>American Financial Group, Inc.</t>
  </si>
  <si>
    <t>American International Group, Inc.</t>
  </si>
  <si>
    <t>American National Insurance Company</t>
  </si>
  <si>
    <t>American Overseas Group Limited</t>
  </si>
  <si>
    <t>Ameriprise Financial, Inc.</t>
  </si>
  <si>
    <t>AMERISAFE, Inc.</t>
  </si>
  <si>
    <t>AmTrust Financial Services, Inc.</t>
  </si>
  <si>
    <t>Anthem, Inc.</t>
  </si>
  <si>
    <t>Aon plc</t>
  </si>
  <si>
    <t>Arch Capital Group Ltd.</t>
  </si>
  <si>
    <t>Argo Group International Holdings, Ltd.</t>
  </si>
  <si>
    <t>Argus Group Holdings Limited</t>
  </si>
  <si>
    <t>Arthur J. Gallagher &amp; Co.</t>
  </si>
  <si>
    <t>Aspen Insurance Holdings Limited</t>
  </si>
  <si>
    <t>AssuranceAmerica Corporation</t>
  </si>
  <si>
    <t>Assurant, Inc.</t>
  </si>
  <si>
    <t>Assured Guaranty Ltd.</t>
  </si>
  <si>
    <t>Athene Holding Ltd.</t>
  </si>
  <si>
    <t>Atlantic American Corporation</t>
  </si>
  <si>
    <t>Atlas Financial Holdings, Inc.</t>
  </si>
  <si>
    <t>AXIS Capital Holdings Limited</t>
  </si>
  <si>
    <t>Baldwin &amp; Lyons, Inc.</t>
  </si>
  <si>
    <t>Berkshire Hathaway Inc.</t>
  </si>
  <si>
    <t>Blue Capital Reinsurance Holdings Ltd.</t>
  </si>
  <si>
    <t>Brighthouse Financial, Inc.</t>
  </si>
  <si>
    <t>Brown &amp; Brown, Inc.</t>
  </si>
  <si>
    <t>Centene Corporation</t>
  </si>
  <si>
    <t>Chubb Limited</t>
  </si>
  <si>
    <t>Cigna Corporation</t>
  </si>
  <si>
    <t>Cincinnati Financial Corporation</t>
  </si>
  <si>
    <t>Citizens, Inc.</t>
  </si>
  <si>
    <t>CNA Financial Corporation</t>
  </si>
  <si>
    <t>CNO Financial Group, Inc.</t>
  </si>
  <si>
    <t>Conifer Holdings, Inc.</t>
  </si>
  <si>
    <t>Donegal Group Inc.</t>
  </si>
  <si>
    <t>Echelon Financial Holdings Inc.</t>
  </si>
  <si>
    <t>eHealth, Inc.</t>
  </si>
  <si>
    <t>E-L Financial Corporation Limited</t>
  </si>
  <si>
    <t>EMC Insurance Group Inc.</t>
  </si>
  <si>
    <t>Employers Holdings, Inc.</t>
  </si>
  <si>
    <t>Enstar Group Limited</t>
  </si>
  <si>
    <t>Erie Indemnity Company</t>
  </si>
  <si>
    <t>Essent Group Ltd.</t>
  </si>
  <si>
    <t>Everest Re Group, Ltd.</t>
  </si>
  <si>
    <t>Fairfax Financial Holdings Limited</t>
  </si>
  <si>
    <t>Fanhua Inc.</t>
  </si>
  <si>
    <t>FBL Financial Group, Inc.</t>
  </si>
  <si>
    <t>Federated National Holding Company</t>
  </si>
  <si>
    <t>FGL Holdings</t>
  </si>
  <si>
    <t>Fidelity &amp; Guaranty Life</t>
  </si>
  <si>
    <t>Fidelity National Financial, Inc.</t>
  </si>
  <si>
    <t>First Acceptance Corporation</t>
  </si>
  <si>
    <t>First American Financial Corporation</t>
  </si>
  <si>
    <t>GAINSCO, INC.</t>
  </si>
  <si>
    <t>Genworth Financial, Inc.</t>
  </si>
  <si>
    <t>Genworth MI Canada Inc.</t>
  </si>
  <si>
    <t>Global Indemnity Limited</t>
  </si>
  <si>
    <t>Great-West Lifeco Inc.</t>
  </si>
  <si>
    <t>Greenlight Capital Re, Ltd.</t>
  </si>
  <si>
    <t>Hallmark Financial Services, Inc.</t>
  </si>
  <si>
    <t>Hanover Insurance Group, Inc.</t>
  </si>
  <si>
    <t>Hartford Financial Services Group, Inc.</t>
  </si>
  <si>
    <t>HCI Group, Inc.</t>
  </si>
  <si>
    <t>Health Insurance Innovations, Inc.</t>
  </si>
  <si>
    <t>Health Net, Inc.</t>
  </si>
  <si>
    <t>Heritage Insurance Holdings, Inc.</t>
  </si>
  <si>
    <t>Horace Mann Educators Corporation</t>
  </si>
  <si>
    <t>Humana Inc.</t>
  </si>
  <si>
    <t>ICC Holdings, Inc.</t>
  </si>
  <si>
    <t>Independence Holding Company</t>
  </si>
  <si>
    <t>Industrial Alliance Insurance and Financial Services Inc.</t>
  </si>
  <si>
    <t>Infinity Property and Casualty Corporation</t>
  </si>
  <si>
    <t>Intact Financial Corporation</t>
  </si>
  <si>
    <t>Investors Heritage Capital Corporation</t>
  </si>
  <si>
    <t>Investors Title Company</t>
  </si>
  <si>
    <t>James River Group Holdings, Ltd.</t>
  </si>
  <si>
    <t>Kansas City Life Insurance Company</t>
  </si>
  <si>
    <t>Kemper Corporation</t>
  </si>
  <si>
    <t>Kingstone Companies, Inc.</t>
  </si>
  <si>
    <t>Kingsway Financial Services Inc.</t>
  </si>
  <si>
    <t>Kinsale Capital Group, Inc.</t>
  </si>
  <si>
    <t>Life Partners Holdings, Inc.</t>
  </si>
  <si>
    <t>Lincoln National Corporation</t>
  </si>
  <si>
    <t>Loews Corporation</t>
  </si>
  <si>
    <t>Maiden Holdings, Ltd.</t>
  </si>
  <si>
    <t>Manulife Financial Corporation</t>
  </si>
  <si>
    <t>Markel Corporation</t>
  </si>
  <si>
    <t>Marsh &amp; McLennan Companies, Inc.</t>
  </si>
  <si>
    <t>MBIA Inc.</t>
  </si>
  <si>
    <t>Mercury General Corporation</t>
  </si>
  <si>
    <t>MetLife, Inc.</t>
  </si>
  <si>
    <t>MGIC Investment Corporation</t>
  </si>
  <si>
    <t>Midwest Holding Inc.</t>
  </si>
  <si>
    <t>Molina Healthcare, Inc.</t>
  </si>
  <si>
    <t>National General Holdings Corporation</t>
  </si>
  <si>
    <t>National Interstate Corporation</t>
  </si>
  <si>
    <t>National Security Group, Inc.</t>
  </si>
  <si>
    <t>National Western Life Group, Inc.</t>
  </si>
  <si>
    <t>Navigators Group, Inc.</t>
  </si>
  <si>
    <t>NI Holdings, Inc.</t>
  </si>
  <si>
    <t>NMI Holdings, Inc.</t>
  </si>
  <si>
    <t>Old Republic International Corporation</t>
  </si>
  <si>
    <t>OneBeacon Insurance Group, Ltd.</t>
  </si>
  <si>
    <t>Oxbridge Re Holdings Limited</t>
  </si>
  <si>
    <t>PartnerRe Ltd.</t>
  </si>
  <si>
    <t>Patriot National, Inc.</t>
  </si>
  <si>
    <t>Power Corporation of Canada</t>
  </si>
  <si>
    <t>Power Financial Corporation</t>
  </si>
  <si>
    <t>Primerica, Inc.</t>
  </si>
  <si>
    <t>Principal Financial Group, Inc.</t>
  </si>
  <si>
    <t>ProAssurance Corporation</t>
  </si>
  <si>
    <t>Progressive Corporation</t>
  </si>
  <si>
    <t>Prudential Financial, Inc.</t>
  </si>
  <si>
    <t>Radian Group Inc.</t>
  </si>
  <si>
    <t>Reinsurance Group of America, Incorporated</t>
  </si>
  <si>
    <t>RenaissanceRe Holdings Ltd.</t>
  </si>
  <si>
    <t>RLI Corp.</t>
  </si>
  <si>
    <t>Safety Insurance Group, Inc.</t>
  </si>
  <si>
    <t>Security National Financial Corporation</t>
  </si>
  <si>
    <t>Selective Insurance Group, Inc.</t>
  </si>
  <si>
    <t>StanCorp Financial Group, Inc.</t>
  </si>
  <si>
    <t>State Auto Financial Corporation</t>
  </si>
  <si>
    <t>State National Companies, Inc.</t>
  </si>
  <si>
    <t>Stewart Information Services Corporation</t>
  </si>
  <si>
    <t>Sun Life Financial Inc.</t>
  </si>
  <si>
    <t>Syncora Holdings Ltd.</t>
  </si>
  <si>
    <t>Third Point Reinsurance Ltd.</t>
  </si>
  <si>
    <t>Till Capital Limited</t>
  </si>
  <si>
    <t>Tiptree Inc.</t>
  </si>
  <si>
    <t>Torchmark Corporation</t>
  </si>
  <si>
    <t>Travelers Companies, Inc.</t>
  </si>
  <si>
    <t>Triad Guaranty Inc.</t>
  </si>
  <si>
    <t>Triple-S Management Corporation</t>
  </si>
  <si>
    <t>Trisura Group Ltd.</t>
  </si>
  <si>
    <t>Trupanion, Inc.</t>
  </si>
  <si>
    <t>Unico American Corporation</t>
  </si>
  <si>
    <t>United Fire Group, Inc.</t>
  </si>
  <si>
    <t>United Insurance Holdings Corp.</t>
  </si>
  <si>
    <t>UnitedHealth Group Incorporated</t>
  </si>
  <si>
    <t>Universal American Corp.</t>
  </si>
  <si>
    <t>Universal Insurance Holdings, Inc.</t>
  </si>
  <si>
    <t>Unum Group</t>
  </si>
  <si>
    <t>UTG, Inc.</t>
  </si>
  <si>
    <t>Validus Holdings, Ltd.</t>
  </si>
  <si>
    <t>Voya Financial, Inc.</t>
  </si>
  <si>
    <t>W. R. Berkley Corporation</t>
  </si>
  <si>
    <t>WellCare Health Plans, Inc.</t>
  </si>
  <si>
    <t>White Mountains Insurance Group, Ltd.</t>
  </si>
  <si>
    <t>Willis Towers Watson Public Limited Company</t>
  </si>
  <si>
    <t>XL Group Ltd</t>
  </si>
  <si>
    <t>2017Q4</t>
  </si>
  <si>
    <t>2017Q3</t>
  </si>
  <si>
    <t>2017Q2</t>
  </si>
  <si>
    <t>2017Q1</t>
  </si>
  <si>
    <t>2016Q4</t>
  </si>
  <si>
    <t>2016Q3</t>
  </si>
  <si>
    <t>2016Q2</t>
  </si>
  <si>
    <t>2016Q1</t>
  </si>
  <si>
    <t>2015Q4</t>
  </si>
  <si>
    <t>2015Q3</t>
  </si>
  <si>
    <t>2015Q2</t>
  </si>
  <si>
    <t>2015Q1</t>
  </si>
  <si>
    <t>2014Q4</t>
  </si>
  <si>
    <t>2014Q3</t>
  </si>
  <si>
    <t>2014Q2</t>
  </si>
  <si>
    <t>2014Q1</t>
  </si>
  <si>
    <t>2013Q4</t>
  </si>
  <si>
    <t>2013Q3</t>
  </si>
  <si>
    <t>2013Q2</t>
  </si>
  <si>
    <t>2013Q1</t>
  </si>
  <si>
    <t>2012Q4</t>
  </si>
  <si>
    <t>2012Q3</t>
  </si>
  <si>
    <t>2012Q2</t>
  </si>
  <si>
    <t>2012Q1</t>
  </si>
  <si>
    <t>2011Q4</t>
  </si>
  <si>
    <t>2011Q3</t>
  </si>
  <si>
    <t>2011Q2</t>
  </si>
  <si>
    <t>2011Q1</t>
  </si>
  <si>
    <t>2010Q4</t>
  </si>
  <si>
    <t>2010Q3</t>
  </si>
  <si>
    <t>2010Q2</t>
  </si>
  <si>
    <t>2010Q1</t>
  </si>
  <si>
    <t>Current/Restated</t>
  </si>
  <si>
    <t>NA</t>
  </si>
  <si>
    <t>PIH</t>
  </si>
  <si>
    <t>CHCR</t>
  </si>
  <si>
    <t>AET</t>
  </si>
  <si>
    <t>AFFMQ</t>
  </si>
  <si>
    <t>AFL</t>
  </si>
  <si>
    <t>Y</t>
  </si>
  <si>
    <t>ALL</t>
  </si>
  <si>
    <t>AMBC</t>
  </si>
  <si>
    <t>AEL</t>
  </si>
  <si>
    <t>AFG</t>
  </si>
  <si>
    <t>AIG</t>
  </si>
  <si>
    <t>ANAT</t>
  </si>
  <si>
    <t>AOREF</t>
  </si>
  <si>
    <t>AMP</t>
  </si>
  <si>
    <t>AMSF</t>
  </si>
  <si>
    <t>AFSI</t>
  </si>
  <si>
    <t>ANTM</t>
  </si>
  <si>
    <t>AON</t>
  </si>
  <si>
    <t>ACGL</t>
  </si>
  <si>
    <t>AGII</t>
  </si>
  <si>
    <t>AGH.BH</t>
  </si>
  <si>
    <t>AJG</t>
  </si>
  <si>
    <t>AHL</t>
  </si>
  <si>
    <t>ASAM</t>
  </si>
  <si>
    <t>AIZ</t>
  </si>
  <si>
    <t>AGO</t>
  </si>
  <si>
    <t>ATH</t>
  </si>
  <si>
    <t>AAME</t>
  </si>
  <si>
    <t>AFH</t>
  </si>
  <si>
    <t>AXS</t>
  </si>
  <si>
    <t>BWINB</t>
  </si>
  <si>
    <t>BRK.A</t>
  </si>
  <si>
    <t>BCRH</t>
  </si>
  <si>
    <t>BHF</t>
  </si>
  <si>
    <t>BRO</t>
  </si>
  <si>
    <t>CNC</t>
  </si>
  <si>
    <t>CB</t>
  </si>
  <si>
    <t>CI</t>
  </si>
  <si>
    <t>CINF</t>
  </si>
  <si>
    <t>CIA</t>
  </si>
  <si>
    <t>CNA</t>
  </si>
  <si>
    <t>CNO</t>
  </si>
  <si>
    <t>CNFR</t>
  </si>
  <si>
    <t>DGICA</t>
  </si>
  <si>
    <t>EFH</t>
  </si>
  <si>
    <t>EHTH</t>
  </si>
  <si>
    <t>ELF</t>
  </si>
  <si>
    <t>EMCI</t>
  </si>
  <si>
    <t>EIG</t>
  </si>
  <si>
    <t>ESGR</t>
  </si>
  <si>
    <t>ERIE</t>
  </si>
  <si>
    <t>ESNT</t>
  </si>
  <si>
    <t>RE</t>
  </si>
  <si>
    <t>FFH</t>
  </si>
  <si>
    <t>FANH</t>
  </si>
  <si>
    <t>FFG</t>
  </si>
  <si>
    <t>FNHC</t>
  </si>
  <si>
    <t>FG</t>
  </si>
  <si>
    <t>FNF</t>
  </si>
  <si>
    <t>FAC</t>
  </si>
  <si>
    <t>FAF</t>
  </si>
  <si>
    <t>GANS</t>
  </si>
  <si>
    <t>GNW</t>
  </si>
  <si>
    <t>MIC</t>
  </si>
  <si>
    <t>GBLI</t>
  </si>
  <si>
    <t>GWO</t>
  </si>
  <si>
    <t>GLRE</t>
  </si>
  <si>
    <t>HALL</t>
  </si>
  <si>
    <t>THG</t>
  </si>
  <si>
    <t>HIG</t>
  </si>
  <si>
    <t>HCI</t>
  </si>
  <si>
    <t>HIIQ</t>
  </si>
  <si>
    <t>HRTG</t>
  </si>
  <si>
    <t>HMN</t>
  </si>
  <si>
    <t>HUM</t>
  </si>
  <si>
    <t>ICCH</t>
  </si>
  <si>
    <t>IHC</t>
  </si>
  <si>
    <t>IAG</t>
  </si>
  <si>
    <t>IPCC</t>
  </si>
  <si>
    <t>IFC</t>
  </si>
  <si>
    <t>IHRC</t>
  </si>
  <si>
    <t>ITIC</t>
  </si>
  <si>
    <t>JRVR</t>
  </si>
  <si>
    <t>KCLI</t>
  </si>
  <si>
    <t>KMPR</t>
  </si>
  <si>
    <t>KINS</t>
  </si>
  <si>
    <t>KFS</t>
  </si>
  <si>
    <t>KNSL</t>
  </si>
  <si>
    <t>LNC</t>
  </si>
  <si>
    <t>L</t>
  </si>
  <si>
    <t>MHLD</t>
  </si>
  <si>
    <t>MFC</t>
  </si>
  <si>
    <t>MKL</t>
  </si>
  <si>
    <t>MMC</t>
  </si>
  <si>
    <t>MBI</t>
  </si>
  <si>
    <t>MCY</t>
  </si>
  <si>
    <t>MET</t>
  </si>
  <si>
    <t>MTG</t>
  </si>
  <si>
    <t>MDWT</t>
  </si>
  <si>
    <t>MOH</t>
  </si>
  <si>
    <t>NGHC</t>
  </si>
  <si>
    <t>NSEC</t>
  </si>
  <si>
    <t>NWLI</t>
  </si>
  <si>
    <t>NAVG</t>
  </si>
  <si>
    <t>NODK</t>
  </si>
  <si>
    <t>NMIH</t>
  </si>
  <si>
    <t>ORI</t>
  </si>
  <si>
    <t>OXBR</t>
  </si>
  <si>
    <t>PNTPQ</t>
  </si>
  <si>
    <t>POW</t>
  </si>
  <si>
    <t>PWF</t>
  </si>
  <si>
    <t>PRI</t>
  </si>
  <si>
    <t>PFG</t>
  </si>
  <si>
    <t>PRA</t>
  </si>
  <si>
    <t>PGR</t>
  </si>
  <si>
    <t>PRU</t>
  </si>
  <si>
    <t>RDN</t>
  </si>
  <si>
    <t>RGA</t>
  </si>
  <si>
    <t>RNR</t>
  </si>
  <si>
    <t>RLI</t>
  </si>
  <si>
    <t>SAFT</t>
  </si>
  <si>
    <t>SNFCA</t>
  </si>
  <si>
    <t>SIGI</t>
  </si>
  <si>
    <t>STFC</t>
  </si>
  <si>
    <t>STC</t>
  </si>
  <si>
    <t>SLF</t>
  </si>
  <si>
    <t>SYCRF</t>
  </si>
  <si>
    <t>TPRE</t>
  </si>
  <si>
    <t>TIL</t>
  </si>
  <si>
    <t>TIPT</t>
  </si>
  <si>
    <t>TMK</t>
  </si>
  <si>
    <t>TRV</t>
  </si>
  <si>
    <t>TGICQ</t>
  </si>
  <si>
    <t>GTS</t>
  </si>
  <si>
    <t>TSU</t>
  </si>
  <si>
    <t>TRUP</t>
  </si>
  <si>
    <t>UNAM</t>
  </si>
  <si>
    <t>UFCS</t>
  </si>
  <si>
    <t>UIHC</t>
  </si>
  <si>
    <t>UNH</t>
  </si>
  <si>
    <t>UVE</t>
  </si>
  <si>
    <t>UNM</t>
  </si>
  <si>
    <t>UTGN</t>
  </si>
  <si>
    <t>VR</t>
  </si>
  <si>
    <t>VOYA</t>
  </si>
  <si>
    <t>WRB</t>
  </si>
  <si>
    <t>WCG</t>
  </si>
  <si>
    <t>WTM</t>
  </si>
  <si>
    <t>WLTW</t>
  </si>
  <si>
    <t>XL</t>
  </si>
  <si>
    <t>Shares Repurchased</t>
  </si>
  <si>
    <t>Avg price per share</t>
  </si>
  <si>
    <t>Common dividend per share</t>
  </si>
  <si>
    <t>Special dividend per share</t>
  </si>
  <si>
    <t>Common shares outstanding</t>
  </si>
  <si>
    <t>Ticker</t>
  </si>
  <si>
    <t>AWH</t>
  </si>
  <si>
    <t>OB</t>
  </si>
  <si>
    <t>PRE</t>
  </si>
  <si>
    <t>StateNatl</t>
  </si>
  <si>
    <t>Chubb Corporation</t>
  </si>
  <si>
    <t>sharesrepurchased</t>
  </si>
  <si>
    <t>avgpricepershare</t>
  </si>
  <si>
    <t>commondivpershare</t>
  </si>
  <si>
    <t>specdivpershare</t>
  </si>
  <si>
    <t>commonshares</t>
  </si>
  <si>
    <t>ticker</t>
  </si>
  <si>
    <t>company</t>
  </si>
  <si>
    <t>CB_old</t>
  </si>
  <si>
    <t>bvps</t>
  </si>
  <si>
    <t>允䅁䑁䅁䅁䍁䅁䅁䅁䅁䅁䅁䅒䅁䍁䅣睗灂䝁䄴督ㅂ䡁䅉党祂䙁䄸杙ㅂ䡁䅫杙桂䝁䅍睡穂䍁䄴䅥獂䡁䅍䅥摂䙁䅁杊䑂䍁䅣光歁䕁䅍䅊ぁ䅁䅁杂䅁䙁䅁䅁湁䙁䅳兡畂䡁䅍兤祂䝁䅕杣時䝁䅉兤㕂䝁䅉兙橂䝁䅳督畁䡁䅧䅢穂䡁䅧兘兂䍁䅙睑湁䍁䅅䅊䕂䍁䅑兏㙁䍁䅑䅒歁䑁䅣兎䅁䅁䅣䅁兂䅁䅁睊扂䝁䅫杢穂䡁䅕杣求䡁䅉睘楂䡁䅕入楂䝁䅅睙牂䡁䅍杌㑂䝁䅷督㑂䙁䄰䅕流䕁䅍睊桁䍁䅑兒歁䑁䅙杏歁䕁䅣睔歁䑁䅙䅁䥁䅁䅁杄䅁䑁䅉䅍硁䑁䅁兕硁䅁䅁杈䅁䅁䄴䅁祁䑁䅁免睁䙁䅅杍䅁䍁䄰䅁佁䅁䅁杍睁䑁䅅䅍剂䑁䅍䅁慁䅁䅁杄䅁䑁䅉䅍硁䑁䅁兕ぁ䅁䅁䅌䅁䅁䄴䅁祁䑁䅁免硁䙁䅅免䅁䉁䄸䅁佁䅁䅁杍睁䑁䅅免剂䑁䅉䅁捁䅁䅁杄䅁䑁䅉䅍硁䑁䅅兕穁䅁䅁䅉䅁䅁䄴䅁祁䑁䅁免硁䙁䅅䅎䅁䍁䅍䅁佁䅁䅁杍睁䑁䅅杍剂䑁䅅䅁潁䅁䅁杄䅁䑁䅉䅍硁䑁䅉兕祁䅁䅁睋䅁䅁䄴䅁祁䑁䅁免祁䙁䅅睍䅁䉁䅑䅁佁䅁䅁杍睁䑁䅅杍剂䑁䅑䅁煁䅁䅁杄䅁䑁䅉䅍硁䑁䅍兕硁䅁䅁䅊䅁䅁䄴䅁祁䑁䅁免穁䙁䅅杍䅁䍁䅫䅁佁䅁䅁杍睁䑁䅅睍剂䑁䅍䅁桁䅁䅁杄䅁䑁䅉䅍硁䑁䅍兕ぁ䅁䅁睊䅁䅁䄴䅁祁䑁䅁免ぁ䙁䅅免䅁䍁䅙䅁佁䅁䅁杍睁䑁䅅䅎剂䑁䅉䅁汁䅁䅁杄䅁䑁䅉䅍硁䑁䅑兕穁䅁䅁杅䅁䅁䄴䅁祁䑁䅁免ぁ䙁䅅䅎䅁䍁䅉䅁佁䅁䅁杍睁䑁䅅兎剂䑁䅅䅁䑁䅁䅁杄䅁䑁䅉䅍硁䑁䅕兕祁䅁䅁睃䅁䅁䄴䅁祁䑁䅁免ㅁ䙁䅅睍䅁䉁䄰䅁佁䅁䅁杍睁䑁䅅兎剂䑁䅑䅁奁䅁䅁杄䅁䑁䅉䅍硁䑁䅙兕硁䅁䅁䅅䅁䅁䄴䅁祁䑁䅁免㉁䙁䅅杍䅁䉁䅫䅁佁䅁䅁杍睁䑁䅅李剂䑁䅍䅁坁䅁䅁杄䅁䑁䅉䅍硁䑁䅙兕ぁ䅁䅁睆䅁䅁䄴䅁祁䑁䅁免㍁䙁䅅免䅁䅁䄸䅁佁䅁䅁杍睁䑁䅅睎剂䑁䅉䅁呁䅁䅁杄䅁䑁䅉䅍硁䑁䅣兕穁䅁䅁兄䅁䅁䄴䅁祁䑁䅁免㍁䙁䅅䅎䅁䉁䅕䅁⭁䅁䅁兑㉂䝁䅣䅉兂䡁䅉兡橂䝁䅕䅉睂䝁䅕杣杁䙁䅍䅡桂䡁䅉党杁䍁䅧杕求䡁䅁睢祂䡁䅑党歂䍁䅫䅁剁䅁䅁䅔䅁䕁䅉兙穂䝁䅫睙杁䕁䅉睢療䝁䅳䅉坂䝁䅅䅢ㅂ䝁䅕䅉睂䝁䅕杣杁䙁䅍䅡桂䡁䅉党杁䍁䅧杕求䡁䅁睢祂䡁䅑党歂䍁䅫䅁䙁䅁䅁杘䅁䕁䅍睢瑂䝁䄰睢畂䍁䅁䅒灂䡁䅙兡歂䝁䅕杢歂䡁䅍䅉䕂䝁䅕睙獂䝁䅅杣求䝁䅑䅉睂䝁䅕杣杁䙁䅍䅡桂䡁䅉党杁䍁䅧杕求䡁䅁睢祂䡁䅑党歂䍁䅫䅁扁䅁䅁杒䅁䕁䅍睢瑂䝁䄰睢畂䍁䅁睕潂䝁䅅杣求䡁䅍䅉偂䡁䅕䅤穂䡁䅑兙畂䝁䅑兡畂䝁䅣䅉潁䝁䅅睙あ䡁䅕兙獂䍁䅫䅁畁䅁䅁杉䅁䕁䅍兤祂䡁䅉党畂䡁䅑睌卂䝁䅕督あ䝁䅅䅤求䝁䅑䅁䕁䅁䅁䅊䅁䕁䅫杢穂䡁䅑兡あ䡁䅕䅤灂䝁䄸杢杁䕁䄴兙瑂䝁䅕䅉䅁䅁䅯䅁佃䅁䅁睔睂䡁䅑兡療䝁䄴督㙁䕁䅍兤祂䡁䅉児卂䝁䅕䅣療䡁䅉䅤求䝁䅑䅉橂䡁䅕杣祂䝁䅕杢橂䡁䅫䅌乂䝁䅅睚㥁䕁䄰兓穂䡁䅑兙畂䝁䅑兙祂䝁䅑䅌䑂䝁䄸杢㉂䕁䄰党あ䝁䅧睢歂䑁䄰兔䩂䡁䅉党橂䝁䄸兢瑂䝁䅕杢歂䝁䅕䅚䅁䅁䅅䅁煁䅁䅁睕佂䕁䅷䅉䩂䝁䄴督あ䝁䅫䅤ㅂ䡁䅑兡療䝁䄴䅉䱂䝁䅕入杁䅁䅁杁䅁䉁䅉䅁呂䕁䄴䅔啂䝁䅅杙獂䝁䅕䅁䩁䅁䅁䅏䅁䙁䅍䅡桂䡁䅉党穂䍁䅁杕求䡁䅁兤祂䝁䅍䅡桂䡁䅍党歂䍁䅁䅋桂䝁䅍䅤ㅂ䝁䅅䅢灁䅁䅁杄䅁䝁䅙䅁呂䡁䅁党橂䝁䅫兙獂䍁䅁䅒灂䡁䅙兡歂䝁䅕杢歂䡁䅍䅉兂䝁䅅兡歂䍁䅁䅣求䡁䅉䅉䑂䝁䄸兢瑂䝁䄸杢杁䙁䅍䅡桂䡁䅉党杁䍁䅧杕求䡁䅁睢祂䡁䅑党歂䍁䅫䅁䵁䅁䅁䅅䅁䙁䅑兡橂䝁䅳党祂䍁䅁䅁癁䅁䅁䅸䅁䅁杷允䅁䅁䅙䅁䑁䅁䅍䅁䙁䅁䅁䅁䅁偁⽁兂䅁䅁䅁偁⽶䅑䅯䅁䅁䅁䅯䅁䅁䅁䅯允䅁䅁䅅䅁䉁䅁䅁权䍁䅁䅁䍄䉁䅁䅁杂䅁䅁䅍睁䅁䅁䅕䅁䅁䅁䅁䐸䘸䅁䅁䅁㑂睖䉂权允䅁䅁权䕁䅁䅁权䉁䅁䅁允䅁䅁䅅䅁䭁䉁䅅䅁䵁䅉䅅䅁䝁䅁䅁睁䑁䅁䅁兂䅁䅁䅁䅁睄睐䅕䅁䅁䡁塨䕁䭅䍁䅅䅁䭁䅁䅑䅁䭁䅁䅅䅁䉁䅁䅁允䅁䅁䅯充䅁䅁杷允䅁䅁䅫䅁䵁䅉䅅䅁䡁䅁䅁权䝁䅁䅁兂䅁䅁䅁䅁睄睐䅯睂䅁䅁䅯䅃䅁䅁䅯䅂䍁䅧䅯䅂䍁䅧䅯允䅁䉁䅑ば䅅䅁䅁䅁啁䕁湹㡥䅳䅁䅁䅆䱄䩉汁䅁䅁䉁䅑䅏片睄䅁䅁啁䕁䥂漲䄸䅁䅁䅆湃兑䅁䅁䅁䉁䅑猹佒睁䅁䅁啁䥁䑘䉃䅣䅁䅁允䅁䅁䅅䅁䭁䅁䅫䅁䵁䅉䅅䅁䝁䅁䅁睁䑁䅁䅁兂䅁䅁䅁䅁睄睐䅕䅁䅁䵁浪䕁䭅䍁䅳䅁䭁䅁䅑䅁䭁䅁䅅䅁䉁䅁䅁允䅁䅁䅯杄䅁䅁杷允䅁䅁䅙䅁䑁䅁䅍䅁䙁䅁䅁䅁䅁偁⽁兂䅁䅁䅁佹䅙兑䅯光䅁䅁䅯䅂䅁䅁䅯允䅁䅁䅅䅁䉁䅁䅁权佁䅁䅁䍄䉁䅁䅁杂䅁䅁䅍睁䅁䅁䅕䅁䅁䅁䅁䐸䘸䅁䅁䅁允䄷䈱权䑁䅁䅁权䕁䅁䅁权䉁䅁䅁允䅁䅁䅅䅁䭁䅁䅕䅁䵁䅉䅅䅁䝁䅁䅁睁䑁䅁䅁兂䅁䅁䅁䅁睄睐䅕䅁䅁䉁獄啄䭅䉁䅍䅁䭁䅁䅑䅁䭁䅁䅅䅁䉁䅁䅁允䅁䅁䅯兂䅁䅁杷允䅁䅁䅙䅁䑁䅁䅍䅁䙁䅁䅁䅁䅁偁⽁兂䅁䅁䅁丰⽺䅑䅯䅁䅁䅁䅯䅁䅁䅁䅯允䅁䅁䅅䅁䉁䅁䅁权䭁䅁䅁䍄䉁䅁䅁杂䅁䅁䅍睁䅁䅁䅕䅁䅁䅁䅁䐸䘸䅁䅁䅁䥄朵䉂权煁䅁䅁权䕁䅁䅁权䉁䅁䅁允䅁䅁䅅䅁䭁䅁䄴䅁䵁䅉䅅䅁䝁䅁䅁睁䑁䅁䅁兂䅁䅁䅁䅁睄睐䅕䅁䅁䡁塨䕁䭅䉁䅍䅁䭁䅁䅑䅁䭁䅁䅅䅁䉁䅁䅁允䅁䅁䅯充䅁䅁杷允䅁䅁䅙䅁䑁䅁䅍䅁䙁䅁䅁䅁䅁偁⽁兂䅁䅁䅁佹䅙兑䅯克䅁䅁䅯䅂䅁䅁䅯允䅁䅁䅅䅁䉁䅁䅁权佁䅁䅁䍄䉁䅁䅁杂䅁䅁䅍睁䅁䅁䅕䅁䅁䅁䅁䐸䘸䅁䅁䅁䅂兹䈹权䱁䅁䅁权䕁䅁䅁权䉁䅁䅁允䅁䅁䅅䅁䭁䅁䅷䅁䵁䅉䅅䅁䝁䅁䅁睁䑁䅁䅁兂䅁䅁䅁䅁睄睐䅕䅁䅁䕁䩄い䭅䅁䄰䅁䭁䅁䅑䅁䭁䅁䅅䅁䉁䅁䅁允䅁䅁䅯䅄䅁䅁杷允䅁䅁䅙䅁䑁䅁䅍䅁䙁䅁䅁䅁䅁偁⽁兂䅁䅁䅁䙥䅣兑䅯克䅁䅁䅯䅂䅁䅁䅯允䅁䅁䅅䅁䉁䅁䅁权剁䅁䅁䍄䉁䅁䅁杂䅁䅁䅍睁䅁䅁䅕䅁䅁䅁䅁䐸䘸䅁䅁䅁䥄朵䉂权乁䅁䅁权䕁䅁䅁权䉁䅁䅁允䅁䅁䅅䅁䭁䅁䄴䅁䵁䅉䅅䅁䝁䅁䅁睁䑁䅁䅁兂䅁䅁䅁䅁睄睐䅕䅁䅁䕁䩄い䭅䉁䅉䅁䭁䅁䅑䅁䭁䅁䅅䅁䉁䅁䅁允䅁䅁䅯䅄䅁䅁杷允䅁䅁䅙䅁䑁䅁䅍䅁䙁䅁䅁䅁䅁偁⽁兂䅁䅁䅁佅乷兑䅯睄䅁䅁䅯䅂䅁䅁䅯允䅁䅁䅅䅁䉁䅁䅁权䙁䅁䅁䍄䉁䅁䅁杂䅁䅁䅍睁䅁䅁䅕䅁䅁䅁䅁䐸䘸䅁䅁䅁允䄷䈱权十䅁䅁权䕁䅁䅁权䉁䅁䅁允䅁䅁䅅䅁䭁䅁䅕䅁䵁䅉䅅䅁䝁䅁䅁睁䑁䅁䅁兂䅁䅁䅁䅁睄睐䅕䅁䅁䵁浪䕁䭅䉁䅑䅁䭁䅁䅑䅁䭁䅁䅅䅁䉁䅁䅁允䅁䅁䅯杄䅁䅁杷允䅁䅁䅙䅁䑁䅁䅍䅁䙁䅁䅁䅁䅁偁⽁兂䅁䅁䅁佹䅙兑䅯䅈䅁䅁䅯䅂䅁䅁䅯允䅁䅁䅅䅁䉁䅁䅁权佁䅁䅁䍄䉁䅁䅁杂䅁䅁䅍睁䅁䅁䅕䅁䅁䅁䅁䐸䘸䅁䅁䅁䥄朵䉂权噁䅁䅁权䕁䅁䅁权䉁䅁䅁允䅁䅁䅅䅁䭁䅁䄴䅁䵁䅉䅅䅁䝁䅁䅁睁䑁䅁䅁兂䅁䅁䅁䅁睄睐䅕䅁䅁䡁塨䕁䭅䅁䅍䅁䭁䅁䅑䅁䭁䅁䅅䅁䉁䅁䅁允䅁䅁䅯充䅁䅁杷允䅁䅁䅙䅁䑁䅁䅍䅁䙁䅁䅁䅁䅁偁⽁兂䅁䅁䅁佹䅙兑䅯杆䅁䅁䅯䅂䅁䅁䅯允䅁䅁䅅䅁䉁䅁䅁权佁䅁䅁䍄䉁䅁䅁杂䅁䅁䅍睁䅁䅁䅕䅁䅁䅁䅁䐸䘸䅁䅁䅁权䅏䉂权十䅁䅁权䕁䅁䅁权䉁䅁䅁允䅁䅁䅅䅁䭁䍁䄴䅁䵁䅉䅅䅁䝁䅁䅁睁䑁䅁䅁兂䅁䅁䅁䅁睄睐䅕䅁䅁䵁浪䕁䭅䉁䅣䅁䭁䅁䅑䅁䭁䅁䅅䅁䉁䅁䅁允䅁䅁䅯杄䅁䅁杷允䅁䅁䅙䅁䑁䅁䅍䅁䙁䅁䅁䅁䅁偁⽁兂䅁䅁䅁佹䅙兑䅯䅅䅁䅁䅯䅂䅁䅁䅯允䅁䅁䅅䅁䉁䅁䅁权佁䅁䅁䍄䉁䅁䅁杂䅁䅁䅍睁䅁䅁䅕䅁䅁䅁䅁䐸䘸䅁䅁䅁䥄朵䉂权杁䅁䅁权䕁䅁䅁权䉁䅁䅁允䅁䅁䅅䅁䭁䅁䄴䅁䵁䅉䅅䅁䝁䅁䅁睁䑁䅁䅁兂䅁䅁䅁䅁睄睐䅕䅁䅁䭁㑁䕁䭅䍁䅑䅁䭁䅁䅑䅁䭁䅁䅅䅁䉁䅁䅁允䅁䅁䅯杌䅁䅁杷允䅁䅁䅙䅁䑁䅁䅍䅁䙁䅁䅁䅁䅁偁⽁兂䅁䅁䅁佅乷兑䅯䅇䅁䅁䅯䅂䅁䅁䅯允䅁䅁䅅䅁䉁䅁䅁权䙁䅁䅁䍄䉁䅁䅁杂䅁䅁䅍睁䅁䅁䅕䅁䅁䅁䅁䐸䘸䅁䅁䅁䥄朵䉂权呁䅁䅁权䕁䅁䅁权䉁䅁䅁允䅁䅁䅅䅁䭁䅁䄴䅁䵁䅉䅅䅁䝁䅁䅁睁䑁䅁䅁兂䅁䅁䅁䅁睄睐䅕䅁䅁䉁獄啄䭅䍁䅷䅁䭁䅁䅑䅁䭁䅁䅅䅁䉁䅁䅁允䅁䅁䅯兂䅁䅁杷允䅁䅁䅙䅁䑁䅁䅍䅁䙁䅁䅁䅁䅁偁⽁兂䅁䅁䅁䙥䅣兑䅯䅆䅁䅁䅯䅂䅁䅁䅯允䅁䅁䅅䅁䉁䅁䅁权剁䅁䅁䍄䉁䅁䅁杂䅁䅁䅍睁䅁䅁䅕䅁䅁䅁䅁䐸䘸䅁䅁䅁䥄朵䉂权偁䅁䅁权䕁䅁䅁权䉁䅁䅁允䅁䅁䅅䅁䭁䅁䄴䅁䵁䅉䅅䅁䝁䅁䅁睁䑁䅁䅁兂䅁䅁䅁䅁睄睐䅕䅁䅁䡁塨䕁䭅䉁䅧䅁䭁䅁䅑䅁䭁䅁䅅䅁䉁䅁䅁允䅁䅁䅯充䅁䅁杷允䅁䅁䅙䅁䑁䅁䅍䅁䙁䅁䅁䅁䅁偁⽁兂䅁䅁䅁佹䅙兑䅯兇䅁䅁䅯䅂䅁䅁䅯允䅁䅁䅅䅁䉁䅁䅁权佁䅁䅁䍄䉁䅁䅁杂䅁䅁䅍睁䅁䅁䅕䅁䅁䅁䅁䐸䘸䅁䅁䅁䥄朵䉂权晁䅁䅁权䕁䅁䅁权䉁䅁䅁允䅁䅁䅅䅁䭁䅁䄴䅁䵁䅉䅅䅁䝁䅁䅁睁䑁䅁䅁兂䅁䅁䅁䅁睄睐䅕䅁䅁䵁浪䕁䭅䉁䅧䅁䭁䅁䅑䅁䭁䅁䅅䅁䉁䅁䅁允䅁䅁䅯杄䅁䅁杷允䅁䅁䅙䅁䑁䅁䅍䅁䙁䅁䅁䅁䅁偁⽁兂䅁䅁䅁佅乷兑䅯䅉䅁䅁䅯䅂䅁䅁䅯允䅁䅁䅅䅁䉁䅁䅁权䙁䅁䅁䍄䉁䅁䅁杂䅁䅁䅍睁䅁䅁䅕䅁䅁䅁䅁䐸䘸䅁䅁䅁䅂兹䈹权歁䅁䅁权䕁䅁䅁权䉁䅁䅁允䅁䅁䅅䅁䭁䅁䅷䅁䵁䅉䅅䅁䝁䅁䅁睁䑁䅁䅁兂䅁䅁䅁䅁睄睐䅕䅁䅁䡁塨䕁䭅䉁䅯䅁䭁䅁䅑䅁䭁䅁䅅䅁䉁䅁䅁允䅁䅁䅯充䅁䅁杷允䅁䅁䅙䅁䑁䅁䅍䅁䙁䅁䅁䅁䅁偁⽁兂䅁䅁䅁䵑偫兑䅯䅋䅁䅁䅯䅂䅁䅁䅯允䅁䅁䅅䅁䉁䅁䅁权䵁䅁䅁䍄䉁䅁䅁杂䅁䅁䅍睁䅁䅁䅕䅁䅁䅁䅁䐸䘸䅁䅁䅁䅂兹䈹权慁䅁䅁权䕁䅁䅁权䉁䅁䅁允䅁䅁䅅䅁䭁䅁䅷䅁䵁䅉䅅䅁䝁䅁䅁睁䑁䅁䅁兂䅁䅁䅁䅁睄睐䅕䅁䅁䍁㙁䕁䭅䉁䅍䅁䭁䅁䅑䅁䭁䅁䅅䅁䉁䅁䅁允䅁䅁䅯睇䅁䅁杷允䅁䅁䅙䅁䑁䅁䅍䅁䙁䅁䅁䅁䅁偁⽁兂䅁䅁䅁䙥䅣兑䅯䅈䅁䅁䅯䅂䅁䅁䅯允䅁䅁䅅䅁䉁䅁䅁权剁䅁䅁䍄䉁䅁䅁杂䅁䅁䅍睁䅁䅁䅕䅁䅁䅁䅁䐸䘸䅁䅁䅁䥄朵䉂权摁䅁䅁权䕁䅁䅁权䉁䅁䅁允䅁䅁䅅䅁䭁䅁䄴䅁䵁䅉䅅䅁䝁䅁䅁睁䑁䅁䅁兂䅁䅁䅁䅁睄睐䅕䅁䅁䵁浪䕁䭅䍁䅙䅁䭁䅁䅑䅁䭁䅁䅅䅁䉁䅁䅁允䅁䅁䅯杄䅁䅁杷允䅁䅁䅙䅁䑁䅁䅍䅁䙁䅁䅁䅁䅁偁⽁兂䅁䅁䅁䙥䅣兑䅯兄䅁䅁䅯䅂䅁䅁䅯允䅁䅁䅅䅁䉁䅁䅁权剁䅁䅁䍄䉁䅁䅁杂䅁䅁䅍睁䅁䅁䅕䅁䅁䅁䅁䐸䘸䅁䅁䅁䅂兹䈹权捁䅁䅁权䕁䅁䅁权䉁䅁䅁允䅁䅁䅅䅁䭁䅁䅷䅁䵁䅉䅅䅁䝁䅁䅁睁䑁䅁䅁兂䅁䅁䅁䅁睄睐䅕䅁䅁䕁䩄い䭅䉁䄴䅁䭁䅁䅑䅁䭁䅁䅅䅁䉁䅁䅁允䅁䅁䅯䅄䅁䅁杷允䅁䅁䅙䅁䑁䅁䅍䅁䙁䅁䅁䅁䅁偁⽁兂䅁䅁䅁佹䅙兑䅯睃䅁䅁䅯䅂䅁䅁䅯允䅁䅁䅅䅁䉁䅁䅁权佁䅁䅁䍄䉁䅁䅁杂䅁䅁䅍睁䅁䅁䅕䅁䅁䅁䅁䐸䘸䅁䅁䅁䥄朵䉂权慁䅁䅁权䕁䅁䅁权䉁䅁䅁允䅁䅁䅅䅁䭁䅁䄴䅁䵁䅉䅅䅁䝁䅁䅁睁䑁䅁䅁兂䅁䅁䅁䅁睄睐䅕䅁䅁䵁浪䕁䭅䅁䅍䅁䭁䅁䅑䅁䭁䅁䅅䅁䉁䅁䅁允䅁䅁䅯杄䅁䅁杷允䅁䅁䅙䅁䑁䅁䅍䅁䙁䅁䅁䅁䅁偁⽁兂䅁䅁䅁佹䅙兑䅯睊䅁䅁䅯䅂䅁䅁䅯允䅁䅁䅅䅁䉁䅁䅁权佁䅁䅁䍄䉁䅁䅁杂䅁䅁䅍睁䅁䅁䅕䅁䅁䅁䅁䐸䘸䅁䅁䅁䥄朵䉂权楁䅁䅁权䕁䅁䅁权䉁䅁䅁允䅁䅁䅅䅁䭁䅁䄴䅁䵁䅉䅅䅁䝁䅁䅁睁䑁䅁䅁兂䅁䅁䅁䅁睄睐䅕䅁䅁䭁㑁䕁䭅䍁䅣䅁䭁䅁䅑䅁䭁䅁䅅䅁䉁䅁䅁允䅁䅁䅯杌䅁䅁杷允䅁䅁䅙䅁䑁䅁䅍䅁䙁䅁䅁䅁䅁偁⽁兂䅁䅁䅁䙥䅣兑䅯兆䅁䅁䅯䅂䅁䅁䅯允䅁䅁䅅䅁䉁䅁䅁权剁䅁䅁䍄䉁䅁䅁杂䅁䅁䅍睁䅁䅁䅕䅁䅁䅁䅁䐸䘸䅁䅁䅁䥄朵䉂权橁䅁䅁权䕁䅁䅁权䉁䅁䅁允䅁䅁䅅䅁䭁䅁䄴䅁䵁䅉䅅䅁䝁䅁䅁睁䑁䅁䅁兂䅁䅁䅁䅁睄睐䅕䅁䅁䡁塨䕁䭅䉁䅉䅁䭁䅁䅑䅁䭁䅁䅅䅁䉁䅁䅁允䅁䅁䅯充䅁䅁杷允䅁䅁䅙䅁䑁䅁䅍䅁䙁䅁䅁䅁䅁偁⽁兂䅁䅁䅁佹䅙兑䅯䅌䅁䅁䅯䅂䅁䅁䅯允䅁䅁䅅䅁䉁䅁䅁权佁䅁䅁䍄䉁䅁䅁杂䅁䅁䅍睁䅁䅁䅕䅁䅁䅁䅁䐸䘸䅁䅁䅁㑂睖䉂权䱁䅁䅁权䕁䅁䅁权䉁䅁䅁允䅁䅁䅅䅁䭁䉁䅅䅁䵁䅉䅅䅁䝁䅁䅁睁䑁䅁䅁兂䅁䅁䅁䅁睄睐䅕䅁䅁䡁塨䕁䭅䍁䅁䅁䭁䅁䅑䅁䭁䅁䅅䅁䉁䅁䅁允䅁䅁䅯充䅁䅁杷允䅁䅁䅙䅁䑁䅁䅍䅁䙁䅁䅁䅁䅁偁⽁兂䅁䅁䅁佹䅙兑䅯杅䅁䅁䅯䅂䅁䅁䅯允䅁䅁䅅䅁䉁䅁䅁权佁䅁䅁䍄䉁䅁䅁杂䅁䅁䅍睁䅁䅁䅕䅁䅁䅁䅁䐸䘸䅁䅁䅁杁杏䉂权奁䅁䅁权䕁䅁䅁权䉁䅁䅁允䅁䅁䅅䅁䭁䉁䅳䅁䵁䅉䅅䅁䝁䅁䅁睁䑁䅁䅁兂䅁䅁䅁䅁睄睐䅕䅁䅁䉁獄啄䭅䅁䅳䅁䭁䅁䅑䅁䭁䅁䅅䅁䉁䅁䅁允䅁䅁䅯兂䅁䅁杷允䅁䅁䅙䅁䑁䅁䅍䅁䙁䅁䅁䅁䅁偁⽁兂䅁䅁䅁佹䅙兑䅯兊䅁䅁䅯䅂䅁䅁䅯允䅁䅁䅅䅁䉁䅁䅁权佁䅁䅁䍄䉁䅁䅁杂䅁䅁䅍睁䅁䅁䅕䅁䅁䅁䅁䐸䘸䅁䅁䅁㑂睖䉂权潁䅁䅁权䕁䅁䅁权䉁䅁䅁允䅁䅁䅅䅁䭁䉁䅅䅁䵁䅉䅅䅁䝁䅁䅁睁䑁䅁䅁兂䅁䅁䅁䅁睄睐䅕䅁䅁䉁獄啄䭅䉁䅙䅁䭁䅁䅑䅁䭁䅁䅅䅁䉁䅁䅁允䅁䅁䅯兂䅁䅁杷允䅁䅁䅙䅁䑁䅁䅍䅁䙁䅁䅁䅁䅁偁⽁兂䅁䅁䅁佅乷兑䅯光䅁䅁䅯䅂䅁䅁䅯允䅁䅁䅅䅁䉁䅁䅁权䙁䅁䅁䍄䉁䅁䅁杂䅁䅁䅍睁䅁䅁䅕䅁䅁䅁䅁䐸䘸䅁䅁䅁㑂睖䉂权摁䅁䅁权䕁䅁䅁权䉁䅁䅁允䅁䅁䅅䅁䭁䉁䅅䅁䵁䅉䅅䅁䝁䅁䅁睁䑁䅁䅁兂䅁䅁䅁䅁睄睐䅕䅁䅁䉁獄啄䭅䅁䄰䅁䭁䅁䅑䅁䭁䅁䅅䅁䉁䅁䅁允䅁䅁䅯兂䅁䅁杷允䅁䅁䅙䅁䑁䅁䅍䅁䙁䅁䅁䅁䅁偁⽁兂䅁䅁䅁䑯䅧兑䅯杊䅁䅁䅯䅂䅁䅁䅯允䅁䅁䅅䅁䉁䅁䅁权畁䅁䅁䍄䉁䅁䅁杂䅁䅁䅍睁䅁䅁䅕䅁䅁䅁䅁䐸䘸䅁䅁䅁䥄朵䉂权歁䅁䅁权䕁䅁䅁权䉁䅁䅁允䅁䅁䅅䅁䭁䅁䄴䅁䵁䅉䅅䅁䝁䅁䅁睁䑁䅁䅁兂䅁䅁䅁䅁睄睐䅕䅁䅁䵁浪䕁䭅䍁䄰䅁䭁䅁䅑䅁䭁䅁䅅䅁䉁䅁䅁允䅁䅁䅯杄䅁䅁杷允䅁䅁䅙䅁䑁䅁䅍䅁䙁䅁䅁䅁䅁偁⽁兂䅁䅁䅁佹䅙兑䅯䅋䅁䅁䅯䅂䅁䅁䅯允䅁䅁䅅䅁䉁䅁䅁权佁䅁䅁䍄䉁䅁䅁杂䅁䅁䅍睁䅁䅁䅕䅁䅁䅁䅁䐸䘸䅁䅁䅁㑂睖䉂权偁䅁䅁权䕁䅁䅁权䉁䅁䅁允䅁䅁䅅䅁䭁䉁䅅䅁䵁䅉䅅䅁䝁䅁䅁睁䑁䅁䅁兂䅁䅁䅁䅁睄睐䅕䅁䅁䵁浪䕁䭅䉁䄴䅁䭁䅁䅑䅁䭁䅁䅅䅁䉁䅁䅁允䅁䅁䅯杄䅁䅁杷允䅁䅁䅙䅁䑁䅁䅍䅁䙁䅁䅁䅁䅁偁⽁兂䅁䅁䅁䙥䅣兑䅯睆䅁䅁䅯䅂䅁䅁䅯允䅁䅁䅅䅁䉁䅁䅁权剁䅁䅁䍄䉁䅁䅁杂䅁䅁䅍睁䅁䅁䅕䅁䅁䅁䅁䐸䘸䅁䅁䅁㑂睖䉂权坁䅁䅁权䕁䅁䅁权䉁䅁䅁允䅁䅁䅅䅁䭁䉁䅅䅁䵁䅉䅅䅁䝁䅁䅁睁䑁䅁䅁兂䅁䅁䅁䅁睄睐䅕䅁䅁䡁塨䕁䭅䉁䅫䅁䭁䅁䅑䅁䭁䅁䅅䅁䉁䅁䅁允䅁䅁䅯充䅁䅁杷允䅁䅁䅙䅁䑁䅁䅍䅁䙁䅁䅁䅁䅁偁⽁兂䅁䅁䅁䙥䅣兑䅯杋䅁䅁䅯䅂䅁䅁䅯允䅁䅁䅅䅁䉁䅁䅁权剁䅁䅁䍄䉁䅁䅁杂䅁䅁䅍睁䅁䅁䅕䅁䅁䅁䅁䐸䘸䅁䅁䅁䅂兹䈹权汁䅁䅁权䕁䅁䅁权䉁䅁䅁允䅁䅁䅅䅁䭁䅁䅷䅁䵁䅉䅅䅁䝁䅁䅁睁䑁䅁䅁兂䅁䅁䅁䅁睄睐䅕䅁䅁䍁㙁䕁䭅䍁䅕䅁䭁䅁䅑䅁䭁䅁䅅䅁䉁䅁䅁允䅁䅁䅯睇䅁䅁杷允䅁䅁䅙䅁䑁䅁䅍䅁䙁䅁䅁䅁䅁偁⽁兂䅁䅁䅁䙥䅣兑䅯杊䅁䅁䅯䅂䅁䅁䅯允䅁䅁䅅䅁䉁䅁䅁权剁䅁䅁䍄䉁䅁䅁杂䅁䅁䅍睁䅁䅁䅕䅁䅁䅁䅁䐸䘸䅁䅁䅁杁杏䉂权摁䅁䅁权䕁䅁䅁权䉁䅁䅁允䅁䅁䅅䅁䭁䉁䅳䅁䵁䅉䅅䅁䝁䅁䅁睁䑁䅁䅁兂䅁䅁䅁䅁睄睐䅕䅁䅁䡁塨䕁䭅䍁䅉䅁䭁䅁䅑䅁䭁䅁䅅䅁䉁䅁䅁允䅁䅁䅯充䅁䅁杷允䅁䅁䅙䅁䑁䅁䅍䅁䙁䅁䅁䅁䅁偁⽁兂䅁䅁䅁䙥䅣兑䅯兊䅁䅁䅯䅂䅁䅁䅯允䅁䅁䅅䅁䉁䅁䅁权剁䅁䅁䍄䉁䅁䅁杂䅁䅁䅍睁䅁䅁䅕䅁䅁䅁䅁䐸䘸䅁䅁䅁允䄷䈱权橁䅁䅁权䕁䅁䅁权䉁䅁䅁允䅁䅁䅅䅁䭁䅁䅕䅁䵁䅉䅅䅁䝁䅁䅁睁䑁䅁䅁兂䅁䅁䅁䅁睄睐䅕䅁䅁䍁㙁䕁䭅䉁䅁䅁䭁䅁䅑䅁䭁䅁䅅䅁䉁䅁䅁允䅁䅁䅯睇䅁䅁杷允䅁䅁䅙䅁䑁䅁䅍䅁䙁䅁䅁䅁䅁偁⽁兂䅁䅁䅁䙥䅣兑䅯䅌䅁䅁䅯䅂䅁䅁䅯允䅁䅁䅅䅁䉁䅁䅁权剁䅁䅁䍄䉁䅁䅁杂䅁䅁䅍睁䅁䅁䅕䅁䅁䅁䅁䐸䘸䅁䅁䅁㑂睖䉂权湁䅁䅁权䕁䅁䅁权䉁䅁䅁允䅁䅁䅅䅁䭁䉁䅅䅁䵁䅉䅅䅁䝁䅁䅁睁䑁䅁䅁兂䅁䅁䅁䅁睄睐䅕䅁䅁䍁㙁䕁䭅䅁䅍䅁䭁䅁䅑䅁䭁䅁䅅䅁䉁䅁䅁允䅁䅁䅯睇䅁䅁杷允䅁䅁䅙䅁䑁䅁䅍䅁䙁䅁䅁䅁䅁偁⽁兂䅁䅁䅁䑉䅯兑䅯睄䅁䅁䅯䅂䅁䅁䅯允䅁䅁䅅䅁䉁䅁䅁权扁䅁䅁䍄䉁䅁䅁杂䅁䅁䅍睁䅁䅁䅕䅁䅁䅁䅁䐸䘸䅁䅁䅁㑂睖䉂权歁䅁䅁权䕁䅁䅁权䉁䅁䅁允䅁䅁䅅䅁䭁䉁䅅䅁䵁䅉䅅䅁䝁䅁䅁睁䑁䅁䅁兂䅁䅁䅁䅁睄睐䅕䅁䅁䍁㙁䕁䭅䅁䅳䅁䭁䅁䅑䅁䭁䅁䅅䅁䉁䅁䅁允䅁䅁䅯睇䅁䅁杷允䅁䅁䅙䅁䑁䅁䅍䅁䙁䅁䅁䅁䅁偁⽁兂䅁䅁䅁䙥䅣兑䅯睋䅁䅁䅯䅂䅁䅁䅯允䅁䅁䅅䅁䉁䅁䅁权剁䅁䅁䍄䉁䅁䅁杂䅁䅁䅍睁䅁䅁䅕䅁䅁䅁䅁䐸䘸䅁䅁䅁䅂兹䈹权偁䅁䅁权䕁䅁䅁权䉁䅁䅁允䅁䅁䅅䅁䭁䅁䅷䅁䵁䅉䅅䅁䝁䅁䅁睁䑁䅁䅁兂䅁䅁䅁䅁睄睐䅕䅁䅁䡁塨䕁䭅䍁䅍䅁䭁䅁䅑䅁䭁䅁䅅䅁䉁䅁䅁允䅁䅁䅯充䅁䅁杷允䅁䅁䅙䅁䑁䅁䅍䅁䙁䅁䅁䅁䅁偁⽁兂䅁䅁䅁䙥䅣兑䅯睈䅁䅁䅯䅂䅁䅁䅯允䅁䅁䅅䅁䉁䅁䅁权剁䅁䅁䍄䉁䅁䅁杂䅁䅁䅍睁䅁䅁䅕䅁䅁䅁䅁䐸䘸䅁䅁䅁权䅏䉂权偁䅁䅁权䕁䅁䅁权䉁䅁䅁允䅁䅁䅅䅁䭁䍁䄴䅁䵁䅉䅅䅁䝁䅁䅁睁䑁䅁䅁兂䅁䅁䅁䅁睄睐䅕䅁䅁䡁塨䕁䭅䍁䄰䅁䭁䅁䅑䅁䭁䅁䅅䅁䉁䅁䅁允䅁䅁䅯充䅁䅁杷允䅁䅁䅙䅁䑁䅁䅍䅁䙁䅁䅁䅁䅁偁⽁兂䅁䅁䅁䑉䅯兑䅯杈䅁䅁䅯䅂䅁䅁䅯允䅁䅁䅅䅁䉁䅁䅁权扁䅁䅁䍄䉁䅁䅁杂䅁䅁䅍睁䅁䅁䅕䅁䅁䅁䅁䐸䘸䅁䅁䅁杁杏䉂权牁䅁䅁权䕁䅁䅁权䉁䅁䅁允䅁䅁䅅䅁䭁䉁䅳䅁䵁䅉䅅䅁䝁䅁䅁睁䑁䅁䅁兂䅁䅁䅁䅁睄睐䅕䅁䅁䡁塨䕁䭅䉁䄴䅁䭁䅁䅑䅁䭁䅁䅅䅁䉁䅁䅁允䅁䅁䅯充䅁䅁杷允䅁䅁䅙䅁䑁䅁䅍䅁䙁䅁䅁䅁䅁偁⽁兂䅁䅁䅁䑉䅯兑䅯兆䅁䅁䅯䅂䅁䅁䅯允䅁䅁䅅䅁䉁䅁䅁权扁䅁䅁䍄䉁䅁䅁杂䅁䅁䅍睁䅁䅁䅕䅁䅁䅁䅁䐸䘸䅁䅁䅁允䄷䈱权湁䅁䅁权䕁䅁䅁权䉁䅁䅁允䅁䅁䅅䅁䭁䅁䅕䅁䵁䅉䅅䅁䝁䅁䅁睁䑁䅁䅁兂䅁䅁䅁䅁睄睐䅕䅁䅁䍁㙁䕁䭅䅁䄰䅁䭁䅁䅑䅁䭁䅁䅅䅁䉁䅁䅁允䅁䅁䅯睇䅁䅁杷允䅁䅁䅙䅁䑁䅁䅍䅁䙁䅁䅁䅁䅁偁⽁兂䅁䅁䅁䑉䅯兑䅯克䅁䅁䅯䅂䅁䅁䅯允䅁䅁䅅䅁䉁䅁䅁权扁䅁䅁䍄䉁䅁䅁杂䅁䅁䅍睁䅁䅁䅕䅁䅁䅁䅁䐸䘸䅁䅁䅁杁杏䉂权塁䅁䅁权䕁䅁䅁权䉁䅁䅁允䅁䅁䅅䅁䭁䉁䅳䅁䵁䅉䅅䅁䝁䅁䅁睁䑁䅁䅁兂䅁䅁䅁䅁睄睐䅕䅁䅁䍁㙁䕁䭅䉁䅙䅁䭁䅁䅑䅁䭁䅁䅅䅁䉁䅁䅁允䅁䅁䅯睇䅁䅁杷允䅁䅁䅙䅁䑁䅁䅍䅁䙁䅁䅁䅁䅁偁⽁兂䅁䅁䅁佅乷兑䅯兇䅁䅁䅯䅂䅁䅁䅯允䅁䅁䅅䅁䉁䅁䅁权䙁䅁䅁䍄䉁䅁䅁杂䅁䅁䅍睁䅁䅁䅕䅁䅁䅁䅁䐸䘸䅁䅁䅁杁杏䉂权婁䅁䅁权䕁䅁䅁权䉁䅁䅁允䅁䅁䅅䅁䭁䉁䅳䅁䵁䅉䅅䅁䝁䅁䅁睁䑁䅁䅁兂䅁䅁䅁䅁睄睐䅕䅁䅁䍁㙁䕁䭅䍁䅉䅁䭁䅁䅑䅁䭁䅁䅅䅁䉁䅁䅁允䅁䅁䅯睇䅁䅁杷允䅁䅁䅙䅁䑁䅁䅍䅁䙁䅁䅁䅁䅁偁⽁兂䅁䅁䅁䑉䅯兑䅯杊䅁䅁䅯䅂䅁䅁䅯允䅁䅁䅅䅁䉁䅁䅁权扁䅁䅁䍄䉁䅁䅁杂䅁䅁䅍睁䅁䅁䅕䅁䅁䅁䅁䐸䘸䅁䅁䅁杁杏䉂权十䅁䅁权䕁䅁䅁权䉁䅁䅁允䅁䅁䅅䅁䭁䉁䅳䅁䵁䅉䅅䅁䝁䅁䅁睁䑁䅁䅁兂䅁䅁䅁䅁睄睐䅕䅁䅁䍁㙁䕁䭅䍁䅣䅁䭁䅁䅑䅁䭁䅁䅅䅁䉁䅁䅁允䅁䅁䅯睇䅁䅁杷允䅁䅁䅙䅁䑁䅁䅍䅁䙁䅁䅁䅁䅁偁⽁兂䅁䅁䅁䑉䅯兑䅯光䅁䅁䅯䅂䅁䅁䅯允䅁䅁䅅䅁䉁䅁䅁权扁䅁䅁䍄䉁䅁䅁杂䅁䅁䅍睁䅁䅁䅕䅁䅁䅁䅁䐸䘸䅁䅁䅁杁杏䉂权歁䅁䅁权䕁䅁䅁权䉁䅁䅁允䅁䅁䅅䅁䭁䉁䅳䅁䵁䅉䅅䅁䝁䅁䅁睁䑁䅁䅁兂䅁䅁䅁䅁睄睐䅕䅁䅁䍁㙁䕁䭅䍁䅯䅁䭁䅁䅑䅁䭁䅁䅅䅁䉁䅁䅁允䅁䅁䅯睇䅁䅁杷允䅁䅁䅙䅁䑁䅁䅍䅁䙁䅁䅁䅁䅁偁⽁兂䅁䅁䅁䑉䅯兑䅯䅆䅁䅁䅯䅂䅁䅁䅯允䅁䅁䅅䅁䉁䅁䅁权扁䅁䅁䍄䉁䅁䅁杂䅁䅁䅍睁䅁䅁䅕䅁䅁䅁䅁䐸䘸䅁䅁䅁权䅏䉂权噁䅁䅁权䕁䅁䅁权䉁䅁䅁允䅁䅁䅅䅁䭁䍁䄴䅁䵁䅉䅅䅁䝁䅁䅁睁䑁䅁䅁兂䅁䅁䅁䅁睄睐䅕䅁䅁䍁㙁䕁䭅䍁䅧䅁䭁䅁䅑䅁䭁䅁䅅䅁䉁䅁䅁允䅁䅁䅯睇䅁䅁杷允䅁䅁䅙䅁䑁䅁䅍䅁䙁䅁䅁䅁䅁偁⽁兂䅁䅁䅁䑉䅯兑䅯睉䅁䅁䅯䅂䅁䅁䅯允䅁䅁䅅䅁䉁䅁䅁权扁䅁䅁䍄䉁䅁䅁杂䅁䅁䅍睁䅁䅁䅕䅁䅁䅁䅁䐸䘸䅁䅁䅁䅂兹䈹权湁䅁䅁权䕁䅁䅁权䉁䅁䅁允䅁䅁䅅䅁䭁䅁䅷䅁䵁䅉䅅䅁䝁䅁䅁睁䑁䅁䅁兂䅁䅁䅁䅁睄睐䅕䅁䅁䍁㙁䕁䭅䍁䅁䅁䭁䅁䅑䅁䭁䅁䅅䅁䉁䅁䅁允䅁䅁䅯睇䅁䅁杷允䅁䅁䅙䅁䑁䅁䅍䅁䙁䅁䅁䅁䅁偁⽁兂䅁䅁䅁䑉䅯兑䅯䅈䅁䅁䅯䅂䅁䅁䅯允䅁䅁䅅䅁䉁䅁䅁权扁䅁䅁䍄䉁䅁䅁杂䅁䅁䅍睁䅁䅁䅕䅁䅁䅁䅁䐸䘸䅁䅁䅁杁杏䉂权晁䅁䅁权䕁䅁䅁权䉁䅁䅁允䅁䅁䅅䅁䭁䉁䅳䅁䵁䅉䅅䅁䝁䅁䅁睁䑁䅁䅁兂䅁䅁䅁䅁睄睐䅕䅁䅁䕁䩄い䭅䍁䅁䅁䭁䅁䅑䅁䭁䅁䅅䅁䉁䅁䅁允䅁䅁䅯䅄䅁䅁杷允䅁䅁䅙䅁䑁䅁䅍䅁䙁䅁䅁䅁䅁偁⽁兂䅁䅁䅁䑉䅯兑䅯䅌䅁䅁䅯䅂䅁䅁䅯允䅁䅁䅅䅁䉁䅁䅁权扁䅁䅁䍄䉁䅁䅁杂䅁䅁䅍睁䅁䅁䅕䅁䅁䅁䅁䐸䘸䅁䅁䅁杁杏䉂权慁䅁䅁权䕁䅁䅁权䉁䅁䅁允䅁䅁䅅䅁䭁䉁䅳䅁䵁䅉䅅䅁䝁䅁䅁睁䑁䅁䅁兂䅁䅁䅁䅁睄睐䅕䅁䅁䍁㙁䕁䭅䍁䄰䅁䭁䅁䅑䅁䭁䅁䅅䅁䉁䅁䅁允䅁䅁䅯睇䅁䅁杷允䅁䅁䅙䅁䑁䅁䅍䅁䙁䅁䅁䅁䅁偁⽁兂䅁䅁䅁䵑偫兑䅯兆䅁䅁䅯䅂䅁䅁䅯允䅁䅁䅅䅁䉁䅁䅁权䵁䅁䅁䍄䉁䅁䅁杂䅁䅁䅍睁䅁䅁䅕䅁䅁䅁䅁䐸䘸䅁䅁䅁䅂兹䈹权呁䅁䅁权䕁䅁䅁权䉁䅁䅁允䅁䅁䅅䅁䭁䅁䅷䅁䵁䅉䅅䅁䝁䅁䅁睁䑁䅁䅁兂䅁䅁䅁䅁睄睐䅕䅁䅁䉁獄啄䭅䍁䅳䅁䭁䅁䅑䅁䭁䅁䅅䅁䉁䅁䅁允䅁䅁䅯兂䅁䅁杷允䅁䅁䅙䅁䑁䅁䅍䅁䙁䅁䅁䅁䅁偁⽁兂䅁䅁䅁䵑偫兑䅯睆䅁䅁䅯䅂䅁䅁䅯允䅁䅁䅅䅁䉁䅁䅁权䵁䅁䅁䍄䉁䅁䅁杂䅁䅁䅍睁䅁䅁䅕䅁䅁䅁䅁䐸䘸䅁䅁䅁权䅏䉂权瑁䅁䅁权䕁䅁䅁权䉁䅁䅁允䅁䅁䅅䅁䭁䍁䄴䅁䵁䅉䅅䅁䝁䅁䅁睁䑁䅁䅁兂䅁䅁䅁䅁睄睐䅕䅁䅁䕁䩄い䭅䍁䅉䅁䭁䅁䅑䅁䭁䅁䅅䅁䉁䅁䅁允䅁䅁䅯䅄䅁䅁杷允䅁䅁䅙䅁䑁䅁䅍䅁䙁䅁䅁䅁䅁偁⽁兂䅁䅁䅁䵑偫兑䅯杆䅁䅁䅯䅂䅁䅁䅯允䅁䅁䅅䅁䉁䅁䅁权䵁䅁䅁䍄䉁䅁䅁杂䅁䅁䅍睁䅁䅁䅕䅁䅁䅁䅁䐸䘸䅁䅁䅁䅂兹䈹权婁䅁䅁权䕁䅁䅁权䉁䅁䅁允䅁䅁䅅䅁䭁䅁䅷䅁䵁䅉䅅䅁䝁䅁䅁睁䑁䅁䅁兂䅁䅁䅁䅁睄睐䅕䅁䅁䕁䩄い䭅䉁䅁䅁䭁䅁䅑䅁䭁䅁䅅䅁䉁䅁䅁允䅁䅁䅯䅄䅁䅁杷允䅁䅁䅙䅁䑁䅁䅍䅁䙁䅁䅁䅁䅁偁⽁兂䅁䅁䅁䵑偫兑䅯杊䅁䅁䅯䅂䅁䅁䅯允䅁䅁䅅䅁䉁䅁䅁权䵁䅁䅁䍄䉁䅁䅁杂䅁䅁䅍睁䅁䅁䅕䅁䅁䅁䅁䐸䘸䅁䅁䅁睄杁䉂权䅁䅁䅁权䅁䅁䅁权䉁䅁䅁允䅁䅁䅅䅁䭁䍁䄸䅁䵁䅉䅅䅁䝁䅁䅁睁䑁䅁䅁兂䅁䅁䅁䅁睄睐䅕䅁䅁䕁䩄い䭅䉁䅧䅁䭁䅁䅑䅁䭁䅁䅅䅁䉁䅁䅁允䅁䅁䅯䅄䅁䅁杷允䅁䅁䅙䅁䑁䅁䅍䅁䙁䅁䅁䅁䅁偁⽁兂䅁䅁䅁䵑偫兑䅯先䅁䅁䅯䅂䅁䅁䅯允䅁䅁䅅䅁䉁䅁䅁权䵁䅁䅁䍄䉁䅁䅁杂䅁䅁䅍睁䅁䅁䅕䅁䅁䅁䅁䐸䘸䅁䅁䅁允䄷䈱权允䅁䅁权䕁䅁䅁权䉁䅁䅁允䅁䅁䅅䅁䭁䅁䅕䅁䵁䅉䅅䅁䝁䅁䅁睁䑁䅁䅁兂䅁䅁䅁䅁睄睐䅕䅁䅁䕁䩄い䭅䅁䅍䅁䭁䅁䅑䅁䭁䅁䅅䅁䉁䅁䅁允䅁䅁䅯䅄䅁䅁杷允䅁䅁䅙䅁䑁䅁䅍䅁䙁䅁䅁䅁䅁偁⽁兂䅁䅁䅁䵑偫兑䅯光䅁䅁䅯䅂䅁䅁䅯允䅁䅁䅅䅁䉁䅁䅁权䵁䅁䅁䍄䉁䅁䅁杂䅁䅁䅍睁䅁䅁䅕䅁䅁䅁䅁䐸䘸䅁䅁䅁允䄷䈱权噁䅁䅁权䕁䅁䅁权䉁䅁䅁允䅁䅁䅅䅁䭁䅁䅕䅁䵁䅉䅅䅁䝁䅁䅁睁䑁䅁䅁兂䅁䅁䅁䅁睄睐䅕䅁䅁䕁䩄い䭅䍁䅫䅁䭁䅁䅑䅁䭁䅁䅅䅁䉁䅁䅁允䅁䅁䅯䅄䅁䅁杷允䅁䅁䅙䅁䑁䅁䅍䅁䙁䅁䅁䅁䅁偁⽁兂䅁䅁䅁䵑偫兑䅯杋䅁䅁䅯䅂䅁䅁䅯允䅁䅁䅅䅁䉁䅁䅁权䵁䅁䅁䍄䉁䅁䅁杂䅁䅁䅍睁䅁䅁䅕䅁䅁䅁䅁䐸䘸䅁䅁䅁䅂兹䈹权啁䅁䅁权䕁䅁䅁权䉁䅁䅁允䅁䅁䅅䅁䭁䅁䅷䅁䵁䅉䅅䅁䝁䅁䅁睁䑁䅁䅁兂䅁䅁䅁䅁睄睐䅕䅁䅁䕁䩄い䭅䍁䅳䅁䭁䅁䅑䅁䭁䅁䅅䅁䉁䅁䅁允䅁䅁䅯䅄䅁䅁杷允䅁䅁䅙䅁䑁䅁䅍䅁䙁䅁䅁䅁䅁偁⽁兂䅁䅁䅁䵑偫兑䅯睉䅁䅁䅯䅂䅁䅁䅯允䅁䅁䅅䅁䉁䅁䅁权䵁䅁䅁䍄䉁䅁䅁杂䅁䅁䅍睁䅁䅁䅕䅁䅁䅁䅁䐸䘸䅁䅁䅁䅂兹䈹权晁䅁䅁权䕁䅁䅁权䉁䅁䅁允䅁䅁䅅䅁䭁䅁䅷䅁䵁䅉䅅䅁䝁䅁䅁睁䑁䅁䅁兂䅁䅁䅁䅁睄睐䅕䅁䅁䕁䩄い䭅䍁䅷䅁䭁䅁䅑䅁䭁䅁䅅䅁䉁䅁䅁允䅁䅁䅯䅄䅁䅁杷允䅁䅁䅙䅁䑁䅁䅍䅁䙁䅁䅁䅁䅁偁⽁兂䅁䅁䅁䵑偫兑䅯兌䅁䅁䅯䅂䅁䅁䅯允䅁䅁䅅䅁䉁䅁䅁权䵁䅁䅁䍄䉁䅁䅁杂䅁䅁䅍睁䅁䅁䅕䅁䅁䅁䅁䐸䘸䅁䅁䅁权䅏䉂权乁䅁䅁权䕁䅁䅁权䉁䅁䅁允䅁䅁䅅䅁䭁䍁䄴䅁䵁䅉䅅䅁䝁䅁䅁睁䑁䅁䅁兂䅁䅁䅁䅁睄睐䅕䅁䅁䭁㑁䕁䭅䉁䅍䅁䭁䅁䅑䅁䭁䅁䅅䅁䉁䅁䅁允䅁䅁䅯杌䅁䅁杷允䅁䅁䅙䅁䑁䅁䅍䅁䙁䅁䅁䅁䅁偁⽁兂䅁䅁䅁䑯䅧兑䅯睆䅁䅁䅯䅂䅁䅁䅯允䅁䅁䅅䅁䉁䅁䅁权畁䅁䅁䍄䉁䅁䅁杂䅁䅁䅍睁䅁䅁䅕䅁䅁䅁䅁䐸䘸䅁䅁䅁允䄷䈱权摁䅁䅁权䕁䅁䅁权䉁䅁䅁允䅁䅁䅅䅁䭁䅁䅕䅁䵁䅉䅅䅁䝁䅁䅁睁䑁䅁䅁兂䅁䅁䅁䅁睄睐䅕䅁䅁䉁獄啄䭅䍁䅯䅁䭁䅁䅑䅁䭁䅁䅅䅁䉁䅁䅁允䅁䅁䅯兂䅁䅁杷允䅁䅁䅙䅁䑁䅁䅍䅁䙁䅁䅁䅁䅁偁⽁兂䅁䅁䅁䑯䅧兑䅯杆䅁䅁䅯䅂䅁䅁䅯允䅁䅁䅅䅁䉁䅁䅁权畁䅁䅁䍄䉁䅁䅁杂䅁䅁䅍睁䅁䅁䅕䅁䅁䅁䅁䐸䘸䅁䅁䅁允䄷䈱权汁䅁䅁权䕁䅁䅁权䉁䅁䅁允䅁䅁䅅䅁䭁䅁䅕䅁䵁䅉䅅䅁䝁䅁䅁睁䑁䅁䅁兂䅁䅁䅁䅁睄睐䅕䅁䅁䭁㑁䕁䭅䉁䅫䅁䭁䅁䅑䅁䭁䅁䅅䅁䉁䅁䅁允䅁䅁䅯杌䅁䅁杷允䅁䅁䅙䅁䑁䅁䅍䅁䙁䅁䅁䅁䅁偁⽁兂䅁䅁䅁佅乷兑䅯杊䅁䅁䅯䅂䅁䅁䅯允䅁䅁䅅䅁䉁䅁䅁权䙁䅁䅁䍄䉁䅁䅁杂䅁䅁䅍睁䅁䅁䅕䅁䅁䅁䅁䐸䘸䅁䅁䅁权䅏䉂权允䅁䅁权䕁䅁䅁权䉁䅁䅁允䅁䅁䅅䅁䭁䍁䄴䅁䵁䅉䅅䅁䝁䅁䅁睁䑁䅁䅁兂䅁䅁䅁䅁睄睐䅕䅁䅁䭁㑁䕁䭅䉁䅧䅁䭁䅁䅑䅁䭁䅁䅅䅁䉁䅁䅁允䅁䅁䅯杌䅁䅁杷允䅁䅁䅙䅁䑁䅁䅍䅁䙁䅁䅁䅁䅁偁⽁兂䅁䅁䅁䑯䅧兑䅯先䅁䅁䅯䅂䅁䅁䅯允䅁䅁䅅䅁䉁䅁䅁权畁䅁䅁䍄䉁䅁䅁杂䅁䅁䅍睁䅁䅁䅕䅁䅁䅁䅁䐸䘸䅁䅁䅁权䅏䉂权䱁䅁䅁权䕁䅁䅁权䉁䅁䅁允䅁䅁䅅䅁䭁䍁䄴䅁䵁䅉䅅䅁䝁䅁䅁睁䑁䅁䅁兂䅁䅁䅁䅁睄睐䅕䅁䅁䭁㑁䕁䭅䅁䅍䅁䭁䅁䅑䅁䭁䅁䅅䅁䉁䅁䅁允䅁䅁䅯杌䅁䅁杷允䅁䅁䅙䅁䑁䅁䅍䅁䙁䅁䅁䅁䅁偁⽁兂䅁䅁䅁佅乷兑䅯睈䅁䅁䅯䅂䅁䅁䅯允䅁䅁䅅䅁䉁䅁䅁权䙁䅁䅁䍄䉁䅁䅁杂䅁䅁䅍睁䅁䅁䅕䅁䅁䅁䅁䐸䘸䅁䅁䅁权䅏䉂权楁䅁䅁权䕁䅁䅁权䉁䅁䅁允䅁䅁䅅䅁䭁䍁䄴䅁䵁䅉䅅䅁䝁䅁䅁睁䑁䅁䅁兂䅁䅁䅁䅁睄睐䅕䅁䅁䭁㑁䕁䭅䍁䅕䅁䭁䅁䅑䅁䭁䅁䅅䅁䉁䅁䅁允䅁䅁䅯杌䅁䅁杷允䅁䅁䅙䅁䑁䅁䅍䅁䙁䅁䅁䅁䅁偁⽁兂䅁䅁䅁䑯䅧兑䅯光䅁䅁䅯䅂䅁䅁䅯允䅁䅁䅅䅁䉁䅁䅁权畁䅁䅁䍄䉁䅁䅁杂䅁䅁䅍睁䅁䅁䅕䅁䅁䅁䅁䐸䘸䅁䅁䅁权䅏䉂权灁䅁䅁权䕁䅁䅁权䉁䅁䅁允䅁䅁䅅䅁䭁䍁䄴䅁䵁䅉䅅䅁䝁䅁䅁睁䑁䅁䅁兂䅁䅁䅁䅁睄睐䅕䅁䅁䭁㑁䕁䭅䍁䅯䅁䭁䅁䅑䅁䭁䅁䅅䅁䉁䅁䅁允䅁䅁䅯杌䅁䅁杷允䅁䅁䅙䅁䑁䅁䅍䅁䙁䅁䅁䅁䅁偁⽁兂䅁䅁䅁䑯䅧兑䅯䅆䅁䅁䅯䅂䅁䅁䅯允䅁䅁䅅䅁䉁䅁䅁权畁䅁䅁䍄䉁䅁䅁杂䅁䅁䅍睁䅁䅁䅕䅁䅁䅁䅁䐸䘸䅁䅁䅁权䅏䉂权牁䅁䅁权䕁䅁䅁权䉁䅁䅁允䅁䅁䅅䅁䭁䍁䄴䅁䵁䅉䅅䅁䝁䅁䅁睁䑁䅁䅁兂䅁䅁䅁䅁睄睐䅕䅁䅁䭁㑁䕁䭅䉁䅯䅁䭁䅁䅑䅁䭁䅁䅅䅁䉁䅁䅁允䅁䅁䅯杌䅁䅁杷允䅁䅁䅙䅁䑁䅁䅍䅁䙁䅁䅁䅁䅁偁⽁兂䅁䅁䅁䑯䅧兑䅯䅋䅁䅁䅯䅂䅁䅁䅯允䅁䅁䅅䅁䉁䅁䅁权畁䅁䅁䍄䉁䅁䅁杂䅁䅁䅍睁䅁䅁䅕䅁䅁䅁䅁䐸䘸䅁䅁䅁权䅏䉂权橁䅁䅁权䕁䅁䅁权䉁䅁䅁允䅁䅁䅅䅁䭁䍁䄴䅁䵁䅉䅅䅁䝁䅁䅁睁䑁䅁䅁兂䅁䅁䅁䅁睄睐䅕䅁䅁䭁㑁䕁䭅䍁䅁䅁䭁䅁䅑䅁䭁䅁䅅䅁䉁䅁䅁允䅁䅁䅯杌䅁䅁杷允䅁䅁䅙䅁䑁䅁䅍䅁䙁䅁䅁䅁䅁偁⽁兂䅁䅁䅁䑯䅧兑䅯䅈䅁䅁䅯䅂䅁䅁䅯允䅁䅁䅅䅁䉁䅁䅁权畁䅁䅁䍄䉁䅁䅁杂䅁䅁䅍睁䅁䅁䅕䅁䅁䅁䅁䐸䘸䅁䅁䅁权䅏䉂权晁䅁䅁权䕁䅁䅁权䉁䅁䅁允䅁䅁䅅䅁䭁䍁䄴䅁䵁䅉䅅䅁䝁䅁䅁睁䑁䅁䅁兂䅁䅁䅁䅁睄睐䅕䅁䅁䭁㑁䕁䭅䍁䅷䅁䭁䅁䅑䅁䭁䅁䅅䅁䉁䅁䅁允䅁䅁䅯杌䅁䅁杷允䅁䅁䅙䅁䑁䅁䅍䅁䙁䅁䅁䅁䅁偁⽁兂䅁䅁䅁䑯䅧兑䅯杈䅁䅁䅯䅂䅁䅁䅯允䅁䅁䅅䅁䉁䅁䅁权畁䅁䅁䍄䉁䅁䅁杂䅁䅁䅍睁䅁䅁䅕䅁䅁䅁䅁䐸䘸䅁䅁䅁允䄷䈱权塁䅁䅁权䕁䅁䅁权䉁䅁䅁允䅁䅁䅅䅁䭁䅁䅕䅁䵁䅉䅅䅁䝁䅁䅁睁䑁䅁䅁兂䅁䅁䅁䅁睄睐䅕䅁䅁䉁獄啄䭅䍁䅉䅁䭁䅁䅑䅁䭁䅁䅅䅁䉁䅁䅁允䅁䅁䅯兂䅁䅁杷允䅁䅁䅙䅁䑁䅁䅍䅁䙁䅁䅁䅁䅁偁⽁兂䅁䅁䅁佅乷兑䅯克䅁䅁䅯䅂䅁䅁䅯允䅁䅁䅅䅁䉁䅁䅁权䙁䅁䅁䍄䉁䅁䅁杂䅁䅁䅍睁䅁䅁䅕䅁䅁䅁䅁䐸䘸䅁䅁䅁允䄷䈱权歁䅁䅁权䕁䅁䅁权䉁䅁䅁允䅁䅁䅅䅁䭁䅁䅕䅁䵁䅉䅅䅁䝁䅁䅁睁䑁䅁䅁兂䅁䅁䅁䅁睄睐䅕䅁䅁䉁獄啄䭅䉁䅑䅁䭁䅁䅑䅁䭁䅁䅅䅁䉁䅁䅁允䅁䅁䅯兂䅁䅁杷允䅁䅁䅙䅁䑁䅁䅍䅁䙁䅁䅁䅁䅁偁⽁兂䅁䅁䅁佅乷兑䅯䅋䅁䅁䅯䅂䅁䅁䅯允䅁䅁䅅䅁䉁䅁䅁权䙁䅁䅁䍄䉁䅁䅁杂䅁䅁䅍睁䅁䅁䅕䅁䅁䅁䅁䐸䘸䅁䅁䅁允䄷䈱权捁䅁䅁权䕁䅁䅁权䉁䅁䅁允䅁䅁䅅䅁䭁䅁䅕䅁䵁䅉䅅䅁䝁䅁䅁睁䑁䅁䅁兂䅁䅁䅁䅁睄睐䅕䅁䅁䉁獄啄䭅䉁䅯䅁䭁䅁䅑䅁䭁䅁䅅䅁䉁䅁䅁允䅁䅁䅯兂䅁䅁杷允䅁䅁䅙䅁䑁䅁䅍䅁䙁䅁䅁䅁䅁偁⽁兂䅁䅁䅁佅乷兑䅯兌䅁䅁䅯䅂䅁䅁䅯允䅁䅁䅅䅁䉁䅁䅁权䙁䅁䅁䍄䉁䅁䅁杂䅁䅁䅍睁䅁䅁䅕䅁䅁䅁䅁䐸䘸䅁䅁䅁允䄷䈱权敁䅁䅁权䕁䅁䅁权䉁䅁䅁允䅁䅁䅅䅁䭁䅁䅕䅁㵁</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</si>
</sst>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1" x14ac:knownFonts="1">
    <font>
      <sz val="10"/>
      <color theme="1"/>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14">
    <xf numFmtId="0" fontId="0" fillId="0" borderId="0" xfId="0"/>
    <xf numFmtId="1" fontId="0" fillId="0" borderId="0" xfId="0" applyNumberFormat="1" applyAlignment="1">
      <alignment horizontal="left"/>
    </xf>
    <xf numFmtId="1" fontId="0" fillId="0" borderId="0" xfId="0" applyNumberFormat="1" applyAlignment="1">
      <alignment horizontal="right"/>
    </xf>
    <xf numFmtId="0" fontId="0" fillId="0" borderId="0" xfId="0" applyNumberFormat="1" applyAlignment="1">
      <alignment horizontal="left"/>
    </xf>
    <xf numFmtId="0" fontId="0" fillId="0" borderId="0" xfId="0" applyNumberFormat="1" applyAlignment="1">
      <alignment horizontal="right"/>
    </xf>
    <xf numFmtId="3" fontId="0" fillId="0" borderId="0" xfId="0" applyNumberFormat="1" applyAlignment="1">
      <alignment horizontal="right"/>
    </xf>
    <xf numFmtId="164" fontId="0" fillId="0" borderId="0" xfId="0" applyNumberFormat="1" applyAlignment="1">
      <alignment horizontal="right"/>
    </xf>
    <xf numFmtId="0" fontId="0" fillId="0" borderId="0" xfId="0" applyNumberFormat="1" applyAlignment="1"/>
    <xf numFmtId="3" fontId="0" fillId="0" borderId="0" xfId="0" applyNumberFormat="1"/>
    <xf numFmtId="0" fontId="0" fillId="0" borderId="0" xfId="0" applyNumberFormat="1"/>
    <xf numFmtId="1" fontId="0" fillId="0" borderId="0" xfId="0" applyNumberFormat="1"/>
    <xf numFmtId="4" fontId="0" fillId="0" borderId="0" xfId="0" applyNumberFormat="1" applyAlignment="1">
      <alignment horizontal="right"/>
    </xf>
    <xf numFmtId="4" fontId="0" fillId="0" borderId="0" xfId="0" applyNumberFormat="1"/>
    <xf numFmtId="1" fontId="0" fillId="0" borderId="0" xfId="0" quotePrefix="1" applyNumberFormat="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Program%20Files%20(x86)/SP%20Global%20Market%20Intelligence/SNLxl/SNLXLAddin.xla"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s>
    <definedNames>
      <definedName name="SNLLabel"/>
      <definedName name="SNLTable"/>
    </definedNames>
    <sheetDataSet>
      <sheetData sheetId="0"/>
      <sheetData sheetId="1"/>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AA4F3B-EB4C-4381-851B-DCBFD46F7B55}">
  <dimension ref="A1"/>
  <sheetViews>
    <sheetView workbookViewId="0"/>
  </sheetViews>
  <sheetFormatPr defaultRowHeight="13.2" x14ac:dyDescent="0.25"/>
  <sheetData>
    <row r="1" spans="1:1" x14ac:dyDescent="0.25">
      <c r="A1" t="s">
        <v>364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720107-4823-48D6-B3E4-429DFB76AFEE}">
  <dimension ref="A1:GL69"/>
  <sheetViews>
    <sheetView tabSelected="1" workbookViewId="0"/>
  </sheetViews>
  <sheetFormatPr defaultRowHeight="13.2" x14ac:dyDescent="0.25"/>
  <cols>
    <col min="2" max="2" width="42.77734375" bestFit="1" customWidth="1"/>
    <col min="3" max="23" width="9" bestFit="1" customWidth="1"/>
    <col min="24" max="24" width="10" bestFit="1" customWidth="1"/>
    <col min="25" max="25" width="9" bestFit="1" customWidth="1"/>
    <col min="26" max="26" width="10" bestFit="1" customWidth="1"/>
    <col min="27" max="130" width="9" bestFit="1" customWidth="1"/>
    <col min="131" max="135" width="10" bestFit="1" customWidth="1"/>
    <col min="136" max="158" width="11" bestFit="1" customWidth="1"/>
    <col min="159" max="162" width="10" bestFit="1" customWidth="1"/>
  </cols>
  <sheetData>
    <row r="1" spans="1:194" x14ac:dyDescent="0.25">
      <c r="A1" t="str">
        <f>'P&amp;C'!B8</f>
        <v>ticker</v>
      </c>
      <c r="B1" t="str">
        <f>'P&amp;C'!C8</f>
        <v>company</v>
      </c>
      <c r="C1" t="str">
        <f>'P&amp;C'!E3</f>
        <v>2017Q4_sharesrepurchased</v>
      </c>
      <c r="D1" t="str">
        <f>'P&amp;C'!F3</f>
        <v>2017Q3_sharesrepurchased</v>
      </c>
      <c r="E1" t="str">
        <f>'P&amp;C'!G3</f>
        <v>2017Q2_sharesrepurchased</v>
      </c>
      <c r="F1" t="str">
        <f>'P&amp;C'!H3</f>
        <v>2017Q1_sharesrepurchased</v>
      </c>
      <c r="G1" t="str">
        <f>'P&amp;C'!I3</f>
        <v>2016Q4_sharesrepurchased</v>
      </c>
      <c r="H1" t="str">
        <f>'P&amp;C'!J3</f>
        <v>2016Q3_sharesrepurchased</v>
      </c>
      <c r="I1" t="str">
        <f>'P&amp;C'!K3</f>
        <v>2016Q2_sharesrepurchased</v>
      </c>
      <c r="J1" t="str">
        <f>'P&amp;C'!L3</f>
        <v>2016Q1_sharesrepurchased</v>
      </c>
      <c r="K1" t="str">
        <f>'P&amp;C'!M3</f>
        <v>2015Q4_sharesrepurchased</v>
      </c>
      <c r="L1" t="str">
        <f>'P&amp;C'!N3</f>
        <v>2015Q3_sharesrepurchased</v>
      </c>
      <c r="M1" t="str">
        <f>'P&amp;C'!O3</f>
        <v>2015Q2_sharesrepurchased</v>
      </c>
      <c r="N1" t="str">
        <f>'P&amp;C'!P3</f>
        <v>2015Q1_sharesrepurchased</v>
      </c>
      <c r="O1" t="str">
        <f>'P&amp;C'!Q3</f>
        <v>2014Q4_sharesrepurchased</v>
      </c>
      <c r="P1" t="str">
        <f>'P&amp;C'!R3</f>
        <v>2014Q3_sharesrepurchased</v>
      </c>
      <c r="Q1" t="str">
        <f>'P&amp;C'!S3</f>
        <v>2014Q2_sharesrepurchased</v>
      </c>
      <c r="R1" t="str">
        <f>'P&amp;C'!T3</f>
        <v>2014Q1_sharesrepurchased</v>
      </c>
      <c r="S1" t="str">
        <f>'P&amp;C'!U3</f>
        <v>2013Q4_sharesrepurchased</v>
      </c>
      <c r="T1" t="str">
        <f>'P&amp;C'!V3</f>
        <v>2013Q3_sharesrepurchased</v>
      </c>
      <c r="U1" t="str">
        <f>'P&amp;C'!W3</f>
        <v>2013Q2_sharesrepurchased</v>
      </c>
      <c r="V1" t="str">
        <f>'P&amp;C'!X3</f>
        <v>2013Q1_sharesrepurchased</v>
      </c>
      <c r="W1" t="str">
        <f>'P&amp;C'!Y3</f>
        <v>2012Q4_sharesrepurchased</v>
      </c>
      <c r="X1" t="str">
        <f>'P&amp;C'!Z3</f>
        <v>2012Q3_sharesrepurchased</v>
      </c>
      <c r="Y1" t="str">
        <f>'P&amp;C'!AA3</f>
        <v>2012Q2_sharesrepurchased</v>
      </c>
      <c r="Z1" t="str">
        <f>'P&amp;C'!AB3</f>
        <v>2012Q1_sharesrepurchased</v>
      </c>
      <c r="AA1" t="str">
        <f>'P&amp;C'!AC3</f>
        <v>2011Q4_sharesrepurchased</v>
      </c>
      <c r="AB1" t="str">
        <f>'P&amp;C'!AD3</f>
        <v>2011Q3_sharesrepurchased</v>
      </c>
      <c r="AC1" t="str">
        <f>'P&amp;C'!AE3</f>
        <v>2011Q2_sharesrepurchased</v>
      </c>
      <c r="AD1" t="str">
        <f>'P&amp;C'!AF3</f>
        <v>2011Q1_sharesrepurchased</v>
      </c>
      <c r="AE1" t="str">
        <f>'P&amp;C'!AG3</f>
        <v>2010Q4_sharesrepurchased</v>
      </c>
      <c r="AF1" t="str">
        <f>'P&amp;C'!AH3</f>
        <v>2010Q3_sharesrepurchased</v>
      </c>
      <c r="AG1" t="str">
        <f>'P&amp;C'!AI3</f>
        <v>2010Q2_sharesrepurchased</v>
      </c>
      <c r="AH1" t="str">
        <f>'P&amp;C'!AJ3</f>
        <v>2010Q1_sharesrepurchased</v>
      </c>
      <c r="AI1" t="str">
        <f>'P&amp;C'!AK3</f>
        <v>2017Q4_avgpricepershare</v>
      </c>
      <c r="AJ1" t="str">
        <f>'P&amp;C'!AL3</f>
        <v>2017Q3_avgpricepershare</v>
      </c>
      <c r="AK1" t="str">
        <f>'P&amp;C'!AM3</f>
        <v>2017Q2_avgpricepershare</v>
      </c>
      <c r="AL1" t="str">
        <f>'P&amp;C'!AN3</f>
        <v>2017Q1_avgpricepershare</v>
      </c>
      <c r="AM1" t="str">
        <f>'P&amp;C'!AO3</f>
        <v>2016Q4_avgpricepershare</v>
      </c>
      <c r="AN1" t="str">
        <f>'P&amp;C'!AP3</f>
        <v>2016Q3_avgpricepershare</v>
      </c>
      <c r="AO1" t="str">
        <f>'P&amp;C'!AQ3</f>
        <v>2016Q2_avgpricepershare</v>
      </c>
      <c r="AP1" t="str">
        <f>'P&amp;C'!AR3</f>
        <v>2016Q1_avgpricepershare</v>
      </c>
      <c r="AQ1" t="str">
        <f>'P&amp;C'!AS3</f>
        <v>2015Q4_avgpricepershare</v>
      </c>
      <c r="AR1" t="str">
        <f>'P&amp;C'!AT3</f>
        <v>2015Q3_avgpricepershare</v>
      </c>
      <c r="AS1" t="str">
        <f>'P&amp;C'!AU3</f>
        <v>2015Q2_avgpricepershare</v>
      </c>
      <c r="AT1" t="str">
        <f>'P&amp;C'!AV3</f>
        <v>2015Q1_avgpricepershare</v>
      </c>
      <c r="AU1" t="str">
        <f>'P&amp;C'!AW3</f>
        <v>2014Q4_avgpricepershare</v>
      </c>
      <c r="AV1" t="str">
        <f>'P&amp;C'!AX3</f>
        <v>2014Q3_avgpricepershare</v>
      </c>
      <c r="AW1" t="str">
        <f>'P&amp;C'!AY3</f>
        <v>2014Q2_avgpricepershare</v>
      </c>
      <c r="AX1" t="str">
        <f>'P&amp;C'!AZ3</f>
        <v>2014Q1_avgpricepershare</v>
      </c>
      <c r="AY1" t="str">
        <f>'P&amp;C'!BA3</f>
        <v>2013Q4_avgpricepershare</v>
      </c>
      <c r="AZ1" t="str">
        <f>'P&amp;C'!BB3</f>
        <v>2013Q3_avgpricepershare</v>
      </c>
      <c r="BA1" t="str">
        <f>'P&amp;C'!BC3</f>
        <v>2013Q2_avgpricepershare</v>
      </c>
      <c r="BB1" t="str">
        <f>'P&amp;C'!BD3</f>
        <v>2013Q1_avgpricepershare</v>
      </c>
      <c r="BC1" t="str">
        <f>'P&amp;C'!BE3</f>
        <v>2012Q4_avgpricepershare</v>
      </c>
      <c r="BD1" t="str">
        <f>'P&amp;C'!BF3</f>
        <v>2012Q3_avgpricepershare</v>
      </c>
      <c r="BE1" t="str">
        <f>'P&amp;C'!BG3</f>
        <v>2012Q2_avgpricepershare</v>
      </c>
      <c r="BF1" t="str">
        <f>'P&amp;C'!BH3</f>
        <v>2012Q1_avgpricepershare</v>
      </c>
      <c r="BG1" t="str">
        <f>'P&amp;C'!BI3</f>
        <v>2011Q4_avgpricepershare</v>
      </c>
      <c r="BH1" t="str">
        <f>'P&amp;C'!BJ3</f>
        <v>2011Q3_avgpricepershare</v>
      </c>
      <c r="BI1" t="str">
        <f>'P&amp;C'!BK3</f>
        <v>2011Q2_avgpricepershare</v>
      </c>
      <c r="BJ1" t="str">
        <f>'P&amp;C'!BL3</f>
        <v>2011Q1_avgpricepershare</v>
      </c>
      <c r="BK1" t="str">
        <f>'P&amp;C'!BM3</f>
        <v>2010Q4_avgpricepershare</v>
      </c>
      <c r="BL1" t="str">
        <f>'P&amp;C'!BN3</f>
        <v>2010Q3_avgpricepershare</v>
      </c>
      <c r="BM1" t="str">
        <f>'P&amp;C'!BO3</f>
        <v>2010Q2_avgpricepershare</v>
      </c>
      <c r="BN1" t="str">
        <f>'P&amp;C'!BP3</f>
        <v>2010Q1_avgpricepershare</v>
      </c>
      <c r="BO1" t="str">
        <f>'P&amp;C'!BQ3</f>
        <v>2017Q4_commondivpershare</v>
      </c>
      <c r="BP1" t="str">
        <f>'P&amp;C'!BR3</f>
        <v>2017Q3_commondivpershare</v>
      </c>
      <c r="BQ1" t="str">
        <f>'P&amp;C'!BS3</f>
        <v>2017Q2_commondivpershare</v>
      </c>
      <c r="BR1" t="str">
        <f>'P&amp;C'!BT3</f>
        <v>2017Q1_commondivpershare</v>
      </c>
      <c r="BS1" t="str">
        <f>'P&amp;C'!BU3</f>
        <v>2016Q4_commondivpershare</v>
      </c>
      <c r="BT1" t="str">
        <f>'P&amp;C'!BV3</f>
        <v>2016Q3_commondivpershare</v>
      </c>
      <c r="BU1" t="str">
        <f>'P&amp;C'!BW3</f>
        <v>2016Q2_commondivpershare</v>
      </c>
      <c r="BV1" t="str">
        <f>'P&amp;C'!BX3</f>
        <v>2016Q1_commondivpershare</v>
      </c>
      <c r="BW1" t="str">
        <f>'P&amp;C'!BY3</f>
        <v>2015Q4_commondivpershare</v>
      </c>
      <c r="BX1" t="str">
        <f>'P&amp;C'!BZ3</f>
        <v>2015Q3_commondivpershare</v>
      </c>
      <c r="BY1" t="str">
        <f>'P&amp;C'!CA3</f>
        <v>2015Q2_commondivpershare</v>
      </c>
      <c r="BZ1" t="str">
        <f>'P&amp;C'!CB3</f>
        <v>2015Q1_commondivpershare</v>
      </c>
      <c r="CA1" t="str">
        <f>'P&amp;C'!CC3</f>
        <v>2014Q4_commondivpershare</v>
      </c>
      <c r="CB1" t="str">
        <f>'P&amp;C'!CD3</f>
        <v>2014Q3_commondivpershare</v>
      </c>
      <c r="CC1" t="str">
        <f>'P&amp;C'!CE3</f>
        <v>2014Q2_commondivpershare</v>
      </c>
      <c r="CD1" t="str">
        <f>'P&amp;C'!CF3</f>
        <v>2014Q1_commondivpershare</v>
      </c>
      <c r="CE1" t="str">
        <f>'P&amp;C'!CG3</f>
        <v>2013Q4_commondivpershare</v>
      </c>
      <c r="CF1" t="str">
        <f>'P&amp;C'!CH3</f>
        <v>2013Q3_commondivpershare</v>
      </c>
      <c r="CG1" t="str">
        <f>'P&amp;C'!CI3</f>
        <v>2013Q2_commondivpershare</v>
      </c>
      <c r="CH1" t="str">
        <f>'P&amp;C'!CJ3</f>
        <v>2013Q1_commondivpershare</v>
      </c>
      <c r="CI1" t="str">
        <f>'P&amp;C'!CK3</f>
        <v>2012Q4_commondivpershare</v>
      </c>
      <c r="CJ1" t="str">
        <f>'P&amp;C'!CL3</f>
        <v>2012Q3_commondivpershare</v>
      </c>
      <c r="CK1" t="str">
        <f>'P&amp;C'!CM3</f>
        <v>2012Q2_commondivpershare</v>
      </c>
      <c r="CL1" t="str">
        <f>'P&amp;C'!CN3</f>
        <v>2012Q1_commondivpershare</v>
      </c>
      <c r="CM1" t="str">
        <f>'P&amp;C'!CO3</f>
        <v>2011Q4_commondivpershare</v>
      </c>
      <c r="CN1" t="str">
        <f>'P&amp;C'!CP3</f>
        <v>2011Q3_commondivpershare</v>
      </c>
      <c r="CO1" t="str">
        <f>'P&amp;C'!CQ3</f>
        <v>2011Q2_commondivpershare</v>
      </c>
      <c r="CP1" t="str">
        <f>'P&amp;C'!CR3</f>
        <v>2011Q1_commondivpershare</v>
      </c>
      <c r="CQ1" t="str">
        <f>'P&amp;C'!CS3</f>
        <v>2010Q4_commondivpershare</v>
      </c>
      <c r="CR1" t="str">
        <f>'P&amp;C'!CT3</f>
        <v>2010Q3_commondivpershare</v>
      </c>
      <c r="CS1" t="str">
        <f>'P&amp;C'!CU3</f>
        <v>2010Q2_commondivpershare</v>
      </c>
      <c r="CT1" t="str">
        <f>'P&amp;C'!CV3</f>
        <v>2010Q1_commondivpershare</v>
      </c>
      <c r="CU1" t="str">
        <f>'P&amp;C'!CW3</f>
        <v>2017Q4_specdivpershare</v>
      </c>
      <c r="CV1" t="str">
        <f>'P&amp;C'!CX3</f>
        <v>2017Q3_specdivpershare</v>
      </c>
      <c r="CW1" t="str">
        <f>'P&amp;C'!CY3</f>
        <v>2017Q2_specdivpershare</v>
      </c>
      <c r="CX1" t="str">
        <f>'P&amp;C'!CZ3</f>
        <v>2017Q1_specdivpershare</v>
      </c>
      <c r="CY1" t="str">
        <f>'P&amp;C'!DA3</f>
        <v>2016Q4_specdivpershare</v>
      </c>
      <c r="CZ1" t="str">
        <f>'P&amp;C'!DB3</f>
        <v>2016Q3_specdivpershare</v>
      </c>
      <c r="DA1" t="str">
        <f>'P&amp;C'!DC3</f>
        <v>2016Q2_specdivpershare</v>
      </c>
      <c r="DB1" t="str">
        <f>'P&amp;C'!DD3</f>
        <v>2016Q1_specdivpershare</v>
      </c>
      <c r="DC1" t="str">
        <f>'P&amp;C'!DE3</f>
        <v>2015Q4_specdivpershare</v>
      </c>
      <c r="DD1" t="str">
        <f>'P&amp;C'!DF3</f>
        <v>2015Q3_specdivpershare</v>
      </c>
      <c r="DE1" t="str">
        <f>'P&amp;C'!DG3</f>
        <v>2015Q2_specdivpershare</v>
      </c>
      <c r="DF1" t="str">
        <f>'P&amp;C'!DH3</f>
        <v>2015Q1_specdivpershare</v>
      </c>
      <c r="DG1" t="str">
        <f>'P&amp;C'!DI3</f>
        <v>2014Q4_specdivpershare</v>
      </c>
      <c r="DH1" t="str">
        <f>'P&amp;C'!DJ3</f>
        <v>2014Q3_specdivpershare</v>
      </c>
      <c r="DI1" t="str">
        <f>'P&amp;C'!DK3</f>
        <v>2014Q2_specdivpershare</v>
      </c>
      <c r="DJ1" t="str">
        <f>'P&amp;C'!DL3</f>
        <v>2014Q1_specdivpershare</v>
      </c>
      <c r="DK1" t="str">
        <f>'P&amp;C'!DM3</f>
        <v>2013Q4_specdivpershare</v>
      </c>
      <c r="DL1" t="str">
        <f>'P&amp;C'!DN3</f>
        <v>2013Q3_specdivpershare</v>
      </c>
      <c r="DM1" t="str">
        <f>'P&amp;C'!DO3</f>
        <v>2013Q2_specdivpershare</v>
      </c>
      <c r="DN1" t="str">
        <f>'P&amp;C'!DP3</f>
        <v>2013Q1_specdivpershare</v>
      </c>
      <c r="DO1" t="str">
        <f>'P&amp;C'!DQ3</f>
        <v>2012Q4_specdivpershare</v>
      </c>
      <c r="DP1" t="str">
        <f>'P&amp;C'!DR3</f>
        <v>2012Q3_specdivpershare</v>
      </c>
      <c r="DQ1" t="str">
        <f>'P&amp;C'!DS3</f>
        <v>2012Q2_specdivpershare</v>
      </c>
      <c r="DR1" t="str">
        <f>'P&amp;C'!DT3</f>
        <v>2012Q1_specdivpershare</v>
      </c>
      <c r="DS1" t="str">
        <f>'P&amp;C'!DU3</f>
        <v>2011Q4_specdivpershare</v>
      </c>
      <c r="DT1" t="str">
        <f>'P&amp;C'!DV3</f>
        <v>2011Q3_specdivpershare</v>
      </c>
      <c r="DU1" t="str">
        <f>'P&amp;C'!DW3</f>
        <v>2011Q2_specdivpershare</v>
      </c>
      <c r="DV1" t="str">
        <f>'P&amp;C'!DX3</f>
        <v>2011Q1_specdivpershare</v>
      </c>
      <c r="DW1" t="str">
        <f>'P&amp;C'!DY3</f>
        <v>2010Q4_specdivpershare</v>
      </c>
      <c r="DX1" t="str">
        <f>'P&amp;C'!DZ3</f>
        <v>2010Q3_specdivpershare</v>
      </c>
      <c r="DY1" t="str">
        <f>'P&amp;C'!EA3</f>
        <v>2010Q2_specdivpershare</v>
      </c>
      <c r="DZ1" t="str">
        <f>'P&amp;C'!EB3</f>
        <v>2010Q1_specdivpershare</v>
      </c>
      <c r="EA1" t="str">
        <f>'P&amp;C'!EC3</f>
        <v>2017Q4_commonshares</v>
      </c>
      <c r="EB1" t="str">
        <f>'P&amp;C'!ED3</f>
        <v>2017Q3_commonshares</v>
      </c>
      <c r="EC1" t="str">
        <f>'P&amp;C'!EE3</f>
        <v>2017Q2_commonshares</v>
      </c>
      <c r="ED1" t="str">
        <f>'P&amp;C'!EF3</f>
        <v>2017Q1_commonshares</v>
      </c>
      <c r="EE1" t="str">
        <f>'P&amp;C'!EG3</f>
        <v>2016Q4_commonshares</v>
      </c>
      <c r="EF1" t="str">
        <f>'P&amp;C'!EH3</f>
        <v>2016Q3_commonshares</v>
      </c>
      <c r="EG1" t="str">
        <f>'P&amp;C'!EI3</f>
        <v>2016Q2_commonshares</v>
      </c>
      <c r="EH1" t="str">
        <f>'P&amp;C'!EJ3</f>
        <v>2016Q1_commonshares</v>
      </c>
      <c r="EI1" t="str">
        <f>'P&amp;C'!EK3</f>
        <v>2015Q4_commonshares</v>
      </c>
      <c r="EJ1" t="str">
        <f>'P&amp;C'!EL3</f>
        <v>2015Q3_commonshares</v>
      </c>
      <c r="EK1" t="str">
        <f>'P&amp;C'!EM3</f>
        <v>2015Q2_commonshares</v>
      </c>
      <c r="EL1" t="str">
        <f>'P&amp;C'!EN3</f>
        <v>2015Q1_commonshares</v>
      </c>
      <c r="EM1" t="str">
        <f>'P&amp;C'!EO3</f>
        <v>2014Q4_commonshares</v>
      </c>
      <c r="EN1" t="str">
        <f>'P&amp;C'!EP3</f>
        <v>2014Q3_commonshares</v>
      </c>
      <c r="EO1" t="str">
        <f>'P&amp;C'!EQ3</f>
        <v>2014Q2_commonshares</v>
      </c>
      <c r="EP1" t="str">
        <f>'P&amp;C'!ER3</f>
        <v>2014Q1_commonshares</v>
      </c>
      <c r="EQ1" t="str">
        <f>'P&amp;C'!ES3</f>
        <v>2013Q4_commonshares</v>
      </c>
      <c r="ER1" t="str">
        <f>'P&amp;C'!ET3</f>
        <v>2013Q3_commonshares</v>
      </c>
      <c r="ES1" t="str">
        <f>'P&amp;C'!EU3</f>
        <v>2013Q2_commonshares</v>
      </c>
      <c r="ET1" t="str">
        <f>'P&amp;C'!EV3</f>
        <v>2013Q1_commonshares</v>
      </c>
      <c r="EU1" t="str">
        <f>'P&amp;C'!EW3</f>
        <v>2012Q4_commonshares</v>
      </c>
      <c r="EV1" t="str">
        <f>'P&amp;C'!EX3</f>
        <v>2012Q3_commonshares</v>
      </c>
      <c r="EW1" t="str">
        <f>'P&amp;C'!EY3</f>
        <v>2012Q2_commonshares</v>
      </c>
      <c r="EX1" t="str">
        <f>'P&amp;C'!EZ3</f>
        <v>2012Q1_commonshares</v>
      </c>
      <c r="EY1" t="str">
        <f>'P&amp;C'!FA3</f>
        <v>2011Q4_commonshares</v>
      </c>
      <c r="EZ1" t="str">
        <f>'P&amp;C'!FB3</f>
        <v>2011Q3_commonshares</v>
      </c>
      <c r="FA1" t="str">
        <f>'P&amp;C'!FC3</f>
        <v>2011Q2_commonshares</v>
      </c>
      <c r="FB1" t="str">
        <f>'P&amp;C'!FD3</f>
        <v>2011Q1_commonshares</v>
      </c>
      <c r="FC1" t="str">
        <f>'P&amp;C'!FE3</f>
        <v>2010Q4_commonshares</v>
      </c>
      <c r="FD1" t="str">
        <f>'P&amp;C'!FF3</f>
        <v>2010Q3_commonshares</v>
      </c>
      <c r="FE1" t="str">
        <f>'P&amp;C'!FG3</f>
        <v>2010Q2_commonshares</v>
      </c>
      <c r="FF1" t="str">
        <f>'P&amp;C'!FH3</f>
        <v>2010Q1_commonshares</v>
      </c>
      <c r="FG1" t="str">
        <f>'P&amp;C'!FJ3</f>
        <v>2017Q4_bvps</v>
      </c>
      <c r="FH1" t="str">
        <f>'P&amp;C'!FK3</f>
        <v>2017Q3_bvps</v>
      </c>
      <c r="FI1" t="str">
        <f>'P&amp;C'!FL3</f>
        <v>2017Q2_bvps</v>
      </c>
      <c r="FJ1" t="str">
        <f>'P&amp;C'!FM3</f>
        <v>2017Q1_bvps</v>
      </c>
      <c r="FK1" t="str">
        <f>'P&amp;C'!FN3</f>
        <v>2016Q4_bvps</v>
      </c>
      <c r="FL1" t="str">
        <f>'P&amp;C'!FO3</f>
        <v>2016Q3_bvps</v>
      </c>
      <c r="FM1" t="str">
        <f>'P&amp;C'!FP3</f>
        <v>2016Q2_bvps</v>
      </c>
      <c r="FN1" t="str">
        <f>'P&amp;C'!FQ3</f>
        <v>2016Q1_bvps</v>
      </c>
      <c r="FO1" t="str">
        <f>'P&amp;C'!FR3</f>
        <v>2015Q4_bvps</v>
      </c>
      <c r="FP1" t="str">
        <f>'P&amp;C'!FS3</f>
        <v>2015Q3_bvps</v>
      </c>
      <c r="FQ1" t="str">
        <f>'P&amp;C'!FT3</f>
        <v>2015Q2_bvps</v>
      </c>
      <c r="FR1" t="str">
        <f>'P&amp;C'!FU3</f>
        <v>2015Q1_bvps</v>
      </c>
      <c r="FS1" t="str">
        <f>'P&amp;C'!FV3</f>
        <v>2014Q4_bvps</v>
      </c>
      <c r="FT1" t="str">
        <f>'P&amp;C'!FW3</f>
        <v>2014Q3_bvps</v>
      </c>
      <c r="FU1" t="str">
        <f>'P&amp;C'!FX3</f>
        <v>2014Q2_bvps</v>
      </c>
      <c r="FV1" t="str">
        <f>'P&amp;C'!FY3</f>
        <v>2014Q1_bvps</v>
      </c>
      <c r="FW1" t="str">
        <f>'P&amp;C'!FZ3</f>
        <v>2013Q4_bvps</v>
      </c>
      <c r="FX1" t="str">
        <f>'P&amp;C'!GA3</f>
        <v>2013Q3_bvps</v>
      </c>
      <c r="FY1" t="str">
        <f>'P&amp;C'!GB3</f>
        <v>2013Q2_bvps</v>
      </c>
      <c r="FZ1" t="str">
        <f>'P&amp;C'!GC3</f>
        <v>2013Q1_bvps</v>
      </c>
      <c r="GA1" t="str">
        <f>'P&amp;C'!GD3</f>
        <v>2012Q4_bvps</v>
      </c>
      <c r="GB1" t="str">
        <f>'P&amp;C'!GE3</f>
        <v>2012Q3_bvps</v>
      </c>
      <c r="GC1" t="str">
        <f>'P&amp;C'!GF3</f>
        <v>2012Q2_bvps</v>
      </c>
      <c r="GD1" t="str">
        <f>'P&amp;C'!GG3</f>
        <v>2012Q1_bvps</v>
      </c>
      <c r="GE1" t="str">
        <f>'P&amp;C'!GH3</f>
        <v>2011Q4_bvps</v>
      </c>
      <c r="GF1" t="str">
        <f>'P&amp;C'!GI3</f>
        <v>2011Q3_bvps</v>
      </c>
      <c r="GG1" t="str">
        <f>'P&amp;C'!GJ3</f>
        <v>2011Q2_bvps</v>
      </c>
      <c r="GH1" t="str">
        <f>'P&amp;C'!GK3</f>
        <v>2011Q1_bvps</v>
      </c>
      <c r="GI1" t="str">
        <f>'P&amp;C'!GL3</f>
        <v>2010Q4_bvps</v>
      </c>
      <c r="GJ1" t="str">
        <f>'P&amp;C'!GM3</f>
        <v>2010Q3_bvps</v>
      </c>
      <c r="GK1" t="str">
        <f>'P&amp;C'!GN3</f>
        <v>2010Q2_bvps</v>
      </c>
      <c r="GL1" t="str">
        <f>'P&amp;C'!GO3</f>
        <v>2010Q1_bvps</v>
      </c>
    </row>
    <row r="2" spans="1:194" x14ac:dyDescent="0.25">
      <c r="A2" t="str">
        <f>'P&amp;C'!B9</f>
        <v>PIH</v>
      </c>
      <c r="B2" t="str">
        <f>'P&amp;C'!C9</f>
        <v>1347 Property Insurance Holdings, Inc.</v>
      </c>
      <c r="C2" s="9" t="str">
        <f>'P&amp;C'!E9</f>
        <v>NA</v>
      </c>
      <c r="D2" s="9">
        <f>'P&amp;C'!F9</f>
        <v>0</v>
      </c>
      <c r="E2" s="9">
        <f>'P&amp;C'!G9</f>
        <v>0</v>
      </c>
      <c r="F2" s="9">
        <f>'P&amp;C'!H9</f>
        <v>0</v>
      </c>
      <c r="G2" s="9">
        <f>'P&amp;C'!I9</f>
        <v>401359</v>
      </c>
      <c r="H2" s="9">
        <f>'P&amp;C'!J9</f>
        <v>377756</v>
      </c>
      <c r="I2" s="9">
        <f>'P&amp;C'!K9</f>
        <v>299119</v>
      </c>
      <c r="J2" s="9">
        <f>'P&amp;C'!L9</f>
        <v>250000</v>
      </c>
      <c r="K2" s="9">
        <f>'P&amp;C'!M9</f>
        <v>223851</v>
      </c>
      <c r="L2" s="9">
        <f>'P&amp;C'!N9</f>
        <v>129785</v>
      </c>
      <c r="M2" s="9">
        <f>'P&amp;C'!O9</f>
        <v>27993</v>
      </c>
      <c r="N2" s="9">
        <f>'P&amp;C'!P9</f>
        <v>0</v>
      </c>
      <c r="O2" s="9">
        <f>'P&amp;C'!Q9</f>
        <v>0</v>
      </c>
      <c r="P2" s="9">
        <f>'P&amp;C'!R9</f>
        <v>0</v>
      </c>
      <c r="Q2" s="9">
        <f>'P&amp;C'!S9</f>
        <v>0</v>
      </c>
      <c r="R2" s="9">
        <f>'P&amp;C'!T9</f>
        <v>0</v>
      </c>
      <c r="S2" s="9">
        <f>'P&amp;C'!U9</f>
        <v>0</v>
      </c>
      <c r="T2" s="9">
        <f>'P&amp;C'!V9</f>
        <v>0</v>
      </c>
      <c r="U2" s="9">
        <f>'P&amp;C'!W9</f>
        <v>0</v>
      </c>
      <c r="V2" s="9">
        <f>'P&amp;C'!X9</f>
        <v>0</v>
      </c>
      <c r="W2" s="9" t="str">
        <f>'P&amp;C'!Y9</f>
        <v>NA</v>
      </c>
      <c r="X2" s="9" t="str">
        <f>'P&amp;C'!Z9</f>
        <v>NA</v>
      </c>
      <c r="Y2" s="9" t="str">
        <f>'P&amp;C'!AA9</f>
        <v>NA</v>
      </c>
      <c r="Z2" s="9" t="str">
        <f>'P&amp;C'!AB9</f>
        <v>NA</v>
      </c>
      <c r="AA2" s="9" t="str">
        <f>'P&amp;C'!AC9</f>
        <v>NA</v>
      </c>
      <c r="AB2" s="9" t="str">
        <f>'P&amp;C'!AD9</f>
        <v>NA</v>
      </c>
      <c r="AC2" s="9" t="str">
        <f>'P&amp;C'!AE9</f>
        <v>NA</v>
      </c>
      <c r="AD2" s="9" t="str">
        <f>'P&amp;C'!AF9</f>
        <v>NA</v>
      </c>
      <c r="AE2" s="9" t="str">
        <f>'P&amp;C'!AG9</f>
        <v>NA</v>
      </c>
      <c r="AF2" s="9" t="str">
        <f>'P&amp;C'!AH9</f>
        <v>NA</v>
      </c>
      <c r="AG2" s="9" t="str">
        <f>'P&amp;C'!AI9</f>
        <v>NA</v>
      </c>
      <c r="AH2" s="9" t="str">
        <f>'P&amp;C'!AJ9</f>
        <v>NA</v>
      </c>
      <c r="AI2" s="9" t="str">
        <f>'P&amp;C'!AK9</f>
        <v>NA</v>
      </c>
      <c r="AJ2" s="9" t="str">
        <f>'P&amp;C'!AL9</f>
        <v>NA</v>
      </c>
      <c r="AK2" s="9" t="str">
        <f>'P&amp;C'!AM9</f>
        <v>NA</v>
      </c>
      <c r="AL2" s="9" t="str">
        <f>'P&amp;C'!AN9</f>
        <v>NA</v>
      </c>
      <c r="AM2" s="9">
        <f>'P&amp;C'!AO9</f>
        <v>7.29</v>
      </c>
      <c r="AN2" s="9">
        <f>'P&amp;C'!AP9</f>
        <v>7.29</v>
      </c>
      <c r="AO2" s="9">
        <f>'P&amp;C'!AQ9</f>
        <v>7.53</v>
      </c>
      <c r="AP2" s="9">
        <f>'P&amp;C'!AR9</f>
        <v>7.67</v>
      </c>
      <c r="AQ2" s="9">
        <f>'P&amp;C'!AS9</f>
        <v>7.73</v>
      </c>
      <c r="AR2" s="9">
        <f>'P&amp;C'!AT9</f>
        <v>7.7222</v>
      </c>
      <c r="AS2" s="9">
        <f>'P&amp;C'!AU9</f>
        <v>8.31</v>
      </c>
      <c r="AT2" s="9" t="str">
        <f>'P&amp;C'!AV9</f>
        <v>NA</v>
      </c>
      <c r="AU2" s="9" t="str">
        <f>'P&amp;C'!AW9</f>
        <v>NA</v>
      </c>
      <c r="AV2" s="9" t="str">
        <f>'P&amp;C'!AX9</f>
        <v>NA</v>
      </c>
      <c r="AW2" s="9" t="str">
        <f>'P&amp;C'!AY9</f>
        <v>NA</v>
      </c>
      <c r="AX2" s="9" t="str">
        <f>'P&amp;C'!AZ9</f>
        <v>NA</v>
      </c>
      <c r="AY2" s="9" t="str">
        <f>'P&amp;C'!BA9</f>
        <v>NA</v>
      </c>
      <c r="AZ2" s="9" t="str">
        <f>'P&amp;C'!BB9</f>
        <v>NA</v>
      </c>
      <c r="BA2" s="9" t="str">
        <f>'P&amp;C'!BC9</f>
        <v>NA</v>
      </c>
      <c r="BB2" s="9" t="str">
        <f>'P&amp;C'!BD9</f>
        <v>NA</v>
      </c>
      <c r="BC2" s="9" t="str">
        <f>'P&amp;C'!BE9</f>
        <v>NA</v>
      </c>
      <c r="BD2" s="9" t="str">
        <f>'P&amp;C'!BF9</f>
        <v>NA</v>
      </c>
      <c r="BE2" s="9" t="str">
        <f>'P&amp;C'!BG9</f>
        <v>NA</v>
      </c>
      <c r="BF2" s="9" t="str">
        <f>'P&amp;C'!BH9</f>
        <v>NA</v>
      </c>
      <c r="BG2" s="9" t="str">
        <f>'P&amp;C'!BI9</f>
        <v>NA</v>
      </c>
      <c r="BH2" s="9" t="str">
        <f>'P&amp;C'!BJ9</f>
        <v>NA</v>
      </c>
      <c r="BI2" s="9" t="str">
        <f>'P&amp;C'!BK9</f>
        <v>NA</v>
      </c>
      <c r="BJ2" s="9" t="str">
        <f>'P&amp;C'!BL9</f>
        <v>NA</v>
      </c>
      <c r="BK2" s="9" t="str">
        <f>'P&amp;C'!BM9</f>
        <v>NA</v>
      </c>
      <c r="BL2" s="9" t="str">
        <f>'P&amp;C'!BN9</f>
        <v>NA</v>
      </c>
      <c r="BM2" s="9" t="str">
        <f>'P&amp;C'!BO9</f>
        <v>NA</v>
      </c>
      <c r="BN2" s="9" t="str">
        <f>'P&amp;C'!BP9</f>
        <v>NA</v>
      </c>
      <c r="BO2" s="9" t="str">
        <f>'P&amp;C'!BQ9</f>
        <v>NA</v>
      </c>
      <c r="BP2" s="9">
        <f>'P&amp;C'!BR9</f>
        <v>0</v>
      </c>
      <c r="BQ2" s="9">
        <f>'P&amp;C'!BS9</f>
        <v>0</v>
      </c>
      <c r="BR2" s="9">
        <f>'P&amp;C'!BT9</f>
        <v>0</v>
      </c>
      <c r="BS2" s="9">
        <f>'P&amp;C'!BU9</f>
        <v>0</v>
      </c>
      <c r="BT2" s="9">
        <f>'P&amp;C'!BV9</f>
        <v>0</v>
      </c>
      <c r="BU2" s="9">
        <f>'P&amp;C'!BW9</f>
        <v>0</v>
      </c>
      <c r="BV2" s="9">
        <f>'P&amp;C'!BX9</f>
        <v>0</v>
      </c>
      <c r="BW2" s="9">
        <f>'P&amp;C'!BY9</f>
        <v>0</v>
      </c>
      <c r="BX2" s="9">
        <f>'P&amp;C'!BZ9</f>
        <v>0</v>
      </c>
      <c r="BY2" s="9">
        <f>'P&amp;C'!CA9</f>
        <v>0</v>
      </c>
      <c r="BZ2" s="9">
        <f>'P&amp;C'!CB9</f>
        <v>0</v>
      </c>
      <c r="CA2" s="9">
        <f>'P&amp;C'!CC9</f>
        <v>0</v>
      </c>
      <c r="CB2" s="9">
        <f>'P&amp;C'!CD9</f>
        <v>0</v>
      </c>
      <c r="CC2" s="9">
        <f>'P&amp;C'!CE9</f>
        <v>0</v>
      </c>
      <c r="CD2" s="9">
        <f>'P&amp;C'!CF9</f>
        <v>0</v>
      </c>
      <c r="CE2" s="9" t="str">
        <f>'P&amp;C'!CG9</f>
        <v>NA</v>
      </c>
      <c r="CF2" s="9" t="str">
        <f>'P&amp;C'!CH9</f>
        <v>NA</v>
      </c>
      <c r="CG2" s="9" t="str">
        <f>'P&amp;C'!CI9</f>
        <v>NA</v>
      </c>
      <c r="CH2" s="9" t="str">
        <f>'P&amp;C'!CJ9</f>
        <v>NA</v>
      </c>
      <c r="CI2" s="9" t="str">
        <f>'P&amp;C'!CK9</f>
        <v>NA</v>
      </c>
      <c r="CJ2" s="9" t="str">
        <f>'P&amp;C'!CL9</f>
        <v>NA</v>
      </c>
      <c r="CK2" s="9" t="str">
        <f>'P&amp;C'!CM9</f>
        <v>NA</v>
      </c>
      <c r="CL2" s="9" t="str">
        <f>'P&amp;C'!CN9</f>
        <v>NA</v>
      </c>
      <c r="CM2" s="9" t="str">
        <f>'P&amp;C'!CO9</f>
        <v>NA</v>
      </c>
      <c r="CN2" s="9" t="str">
        <f>'P&amp;C'!CP9</f>
        <v>NA</v>
      </c>
      <c r="CO2" s="9" t="str">
        <f>'P&amp;C'!CQ9</f>
        <v>NA</v>
      </c>
      <c r="CP2" s="9" t="str">
        <f>'P&amp;C'!CR9</f>
        <v>NA</v>
      </c>
      <c r="CQ2" s="9" t="str">
        <f>'P&amp;C'!CS9</f>
        <v>NA</v>
      </c>
      <c r="CR2" s="9" t="str">
        <f>'P&amp;C'!CT9</f>
        <v>NA</v>
      </c>
      <c r="CS2" s="9" t="str">
        <f>'P&amp;C'!CU9</f>
        <v>NA</v>
      </c>
      <c r="CT2" s="9" t="str">
        <f>'P&amp;C'!CV9</f>
        <v>NA</v>
      </c>
      <c r="CU2" s="9" t="str">
        <f>'P&amp;C'!CW9</f>
        <v>NA</v>
      </c>
      <c r="CV2" s="9">
        <f>'P&amp;C'!CX9</f>
        <v>0</v>
      </c>
      <c r="CW2" s="9">
        <f>'P&amp;C'!CY9</f>
        <v>0</v>
      </c>
      <c r="CX2" s="9">
        <f>'P&amp;C'!CZ9</f>
        <v>0</v>
      </c>
      <c r="CY2" s="9">
        <f>'P&amp;C'!DA9</f>
        <v>0</v>
      </c>
      <c r="CZ2" s="9">
        <f>'P&amp;C'!DB9</f>
        <v>0</v>
      </c>
      <c r="DA2" s="9">
        <f>'P&amp;C'!DC9</f>
        <v>0</v>
      </c>
      <c r="DB2" s="9">
        <f>'P&amp;C'!DD9</f>
        <v>0</v>
      </c>
      <c r="DC2" s="9">
        <f>'P&amp;C'!DE9</f>
        <v>0</v>
      </c>
      <c r="DD2" s="9">
        <f>'P&amp;C'!DF9</f>
        <v>0</v>
      </c>
      <c r="DE2" s="9">
        <f>'P&amp;C'!DG9</f>
        <v>0</v>
      </c>
      <c r="DF2" s="9">
        <f>'P&amp;C'!DH9</f>
        <v>0</v>
      </c>
      <c r="DG2" s="9">
        <f>'P&amp;C'!DI9</f>
        <v>0</v>
      </c>
      <c r="DH2" s="9">
        <f>'P&amp;C'!DJ9</f>
        <v>0</v>
      </c>
      <c r="DI2" s="9">
        <f>'P&amp;C'!DK9</f>
        <v>0</v>
      </c>
      <c r="DJ2" s="9">
        <f>'P&amp;C'!DL9</f>
        <v>0</v>
      </c>
      <c r="DK2" s="9" t="str">
        <f>'P&amp;C'!DM9</f>
        <v>NA</v>
      </c>
      <c r="DL2" s="9" t="str">
        <f>'P&amp;C'!DN9</f>
        <v>NA</v>
      </c>
      <c r="DM2" s="9" t="str">
        <f>'P&amp;C'!DO9</f>
        <v>NA</v>
      </c>
      <c r="DN2" s="9" t="str">
        <f>'P&amp;C'!DP9</f>
        <v>NA</v>
      </c>
      <c r="DO2" s="9" t="str">
        <f>'P&amp;C'!DQ9</f>
        <v>NA</v>
      </c>
      <c r="DP2" s="9" t="str">
        <f>'P&amp;C'!DR9</f>
        <v>NA</v>
      </c>
      <c r="DQ2" s="9" t="str">
        <f>'P&amp;C'!DS9</f>
        <v>NA</v>
      </c>
      <c r="DR2" s="9" t="str">
        <f>'P&amp;C'!DT9</f>
        <v>NA</v>
      </c>
      <c r="DS2" s="9" t="str">
        <f>'P&amp;C'!DU9</f>
        <v>NA</v>
      </c>
      <c r="DT2" s="9" t="str">
        <f>'P&amp;C'!DV9</f>
        <v>NA</v>
      </c>
      <c r="DU2" s="9" t="str">
        <f>'P&amp;C'!DW9</f>
        <v>NA</v>
      </c>
      <c r="DV2" s="9" t="str">
        <f>'P&amp;C'!DX9</f>
        <v>NA</v>
      </c>
      <c r="DW2" s="9" t="str">
        <f>'P&amp;C'!DY9</f>
        <v>NA</v>
      </c>
      <c r="DX2" s="9" t="str">
        <f>'P&amp;C'!DZ9</f>
        <v>NA</v>
      </c>
      <c r="DY2" s="9" t="str">
        <f>'P&amp;C'!EA9</f>
        <v>NA</v>
      </c>
      <c r="DZ2" s="9" t="str">
        <f>'P&amp;C'!EB9</f>
        <v>NA</v>
      </c>
      <c r="EA2" s="9" t="str">
        <f>'P&amp;C'!EC9</f>
        <v>NA</v>
      </c>
      <c r="EB2" s="9">
        <f>'P&amp;C'!ED9</f>
        <v>5984766</v>
      </c>
      <c r="EC2" s="9">
        <f>'P&amp;C'!EE9</f>
        <v>5956766</v>
      </c>
      <c r="ED2" s="9">
        <f>'P&amp;C'!EF9</f>
        <v>5956766</v>
      </c>
      <c r="EE2" s="9">
        <f>'P&amp;C'!EG9</f>
        <v>5956766</v>
      </c>
      <c r="EF2" s="9">
        <f>'P&amp;C'!EH9</f>
        <v>5980369</v>
      </c>
      <c r="EG2" s="9">
        <f>'P&amp;C'!EI9</f>
        <v>6059006</v>
      </c>
      <c r="EH2" s="9">
        <f>'P&amp;C'!EJ9</f>
        <v>6108125</v>
      </c>
      <c r="EI2" s="9">
        <f>'P&amp;C'!EK9</f>
        <v>6134274</v>
      </c>
      <c r="EJ2" s="9">
        <f>'P&amp;C'!EL9</f>
        <v>6200347</v>
      </c>
      <c r="EK2" s="9">
        <f>'P&amp;C'!EM9</f>
        <v>6330132</v>
      </c>
      <c r="EL2" s="9">
        <f>'P&amp;C'!EN9</f>
        <v>6358125</v>
      </c>
      <c r="EM2" s="9">
        <f>'P&amp;C'!EO9</f>
        <v>6358125</v>
      </c>
      <c r="EN2" s="9">
        <f>'P&amp;C'!EP9</f>
        <v>6358125</v>
      </c>
      <c r="EO2" s="9">
        <f>'P&amp;C'!EQ9</f>
        <v>6358125</v>
      </c>
      <c r="EP2" s="9">
        <f>'P&amp;C'!ER9</f>
        <v>3483125</v>
      </c>
      <c r="EQ2" s="9" t="str">
        <f>'P&amp;C'!ES9</f>
        <v>NA</v>
      </c>
      <c r="ER2" s="9" t="str">
        <f>'P&amp;C'!ET9</f>
        <v>NA</v>
      </c>
      <c r="ES2" s="9" t="str">
        <f>'P&amp;C'!EU9</f>
        <v>NA</v>
      </c>
      <c r="ET2" s="9" t="str">
        <f>'P&amp;C'!EV9</f>
        <v>NA</v>
      </c>
      <c r="EU2" s="9" t="str">
        <f>'P&amp;C'!EW9</f>
        <v>NA</v>
      </c>
      <c r="EV2" s="9" t="str">
        <f>'P&amp;C'!EX9</f>
        <v>NA</v>
      </c>
      <c r="EW2" s="9" t="str">
        <f>'P&amp;C'!EY9</f>
        <v>NA</v>
      </c>
      <c r="EX2" s="9" t="str">
        <f>'P&amp;C'!EZ9</f>
        <v>NA</v>
      </c>
      <c r="EY2" s="9" t="str">
        <f>'P&amp;C'!FA9</f>
        <v>NA</v>
      </c>
      <c r="EZ2" s="9" t="str">
        <f>'P&amp;C'!FB9</f>
        <v>NA</v>
      </c>
      <c r="FA2" s="9" t="str">
        <f>'P&amp;C'!FC9</f>
        <v>NA</v>
      </c>
      <c r="FB2" s="9" t="str">
        <f>'P&amp;C'!FD9</f>
        <v>NA</v>
      </c>
      <c r="FC2" s="9" t="str">
        <f>'P&amp;C'!FE9</f>
        <v>NA</v>
      </c>
      <c r="FD2" s="9" t="str">
        <f>'P&amp;C'!FF9</f>
        <v>NA</v>
      </c>
      <c r="FE2" s="9" t="str">
        <f>'P&amp;C'!FG9</f>
        <v>NA</v>
      </c>
      <c r="FF2" s="9" t="str">
        <f>'P&amp;C'!FH9</f>
        <v>NA</v>
      </c>
      <c r="FG2" t="str">
        <f>'P&amp;C'!FJ9</f>
        <v>NA</v>
      </c>
      <c r="FH2">
        <f>'P&amp;C'!FK9</f>
        <v>7.6190113364499101</v>
      </c>
      <c r="FI2">
        <f>'P&amp;C'!FL9</f>
        <v>7.9919204481089201</v>
      </c>
      <c r="FJ2">
        <f>'P&amp;C'!FM9</f>
        <v>7.83394882390881</v>
      </c>
      <c r="FK2">
        <f>'P&amp;C'!FN9</f>
        <v>7.7822429150314099</v>
      </c>
      <c r="FL2">
        <f>'P&amp;C'!FO9</f>
        <v>7.56525224446853</v>
      </c>
      <c r="FM2">
        <f>'P&amp;C'!FP9</f>
        <v>7.8479869470338901</v>
      </c>
      <c r="FN2">
        <f>'P&amp;C'!FQ9</f>
        <v>7.60347897267983</v>
      </c>
      <c r="FO2">
        <f>'P&amp;C'!FR9</f>
        <v>7.7443557297897003</v>
      </c>
      <c r="FP2">
        <f>'P&amp;C'!FS9</f>
        <v>7.6655387190426598</v>
      </c>
      <c r="FQ2">
        <f>'P&amp;C'!FT9</f>
        <v>7.6709300848702702</v>
      </c>
      <c r="FR2">
        <f>'P&amp;C'!FU9</f>
        <v>7.7036862282512502</v>
      </c>
      <c r="FS2">
        <f>'P&amp;C'!FV9</f>
        <v>7.85042760247714</v>
      </c>
      <c r="FT2">
        <f>'P&amp;C'!FW9</f>
        <v>7.7381303450309602</v>
      </c>
      <c r="FU2">
        <f>'P&amp;C'!FX9</f>
        <v>7.6576034601395904</v>
      </c>
      <c r="FV2">
        <f>'P&amp;C'!FY9</f>
        <v>7.6632334469764896</v>
      </c>
      <c r="FW2" t="str">
        <f>'P&amp;C'!FZ9</f>
        <v>NA</v>
      </c>
      <c r="FX2" t="str">
        <f>'P&amp;C'!GA9</f>
        <v>NA</v>
      </c>
      <c r="FY2" t="str">
        <f>'P&amp;C'!GB9</f>
        <v>NA</v>
      </c>
      <c r="FZ2" t="str">
        <f>'P&amp;C'!GC9</f>
        <v>NA</v>
      </c>
      <c r="GA2" t="str">
        <f>'P&amp;C'!GD9</f>
        <v>NA</v>
      </c>
      <c r="GB2" t="str">
        <f>'P&amp;C'!GE9</f>
        <v>NA</v>
      </c>
      <c r="GC2" t="str">
        <f>'P&amp;C'!GF9</f>
        <v>NA</v>
      </c>
      <c r="GD2" t="str">
        <f>'P&amp;C'!GG9</f>
        <v>NA</v>
      </c>
      <c r="GE2" t="str">
        <f>'P&amp;C'!GH9</f>
        <v>NA</v>
      </c>
      <c r="GF2" t="str">
        <f>'P&amp;C'!GI9</f>
        <v>NA</v>
      </c>
      <c r="GG2" t="str">
        <f>'P&amp;C'!GJ9</f>
        <v>NA</v>
      </c>
      <c r="GH2" t="str">
        <f>'P&amp;C'!GK9</f>
        <v>NA</v>
      </c>
      <c r="GI2" t="str">
        <f>'P&amp;C'!GL9</f>
        <v>NA</v>
      </c>
      <c r="GJ2" t="str">
        <f>'P&amp;C'!GM9</f>
        <v>NA</v>
      </c>
      <c r="GK2" t="str">
        <f>'P&amp;C'!GN9</f>
        <v>NA</v>
      </c>
      <c r="GL2" t="str">
        <f>'P&amp;C'!GO9</f>
        <v>NA</v>
      </c>
    </row>
    <row r="3" spans="1:194" x14ac:dyDescent="0.25">
      <c r="A3" t="str">
        <f>'P&amp;C'!B10</f>
        <v>Y</v>
      </c>
      <c r="B3" t="str">
        <f>'P&amp;C'!C10</f>
        <v>Alleghany Corporation</v>
      </c>
      <c r="C3" s="9">
        <f>'P&amp;C'!E10</f>
        <v>13788</v>
      </c>
      <c r="D3" s="9">
        <f>'P&amp;C'!F10</f>
        <v>15916</v>
      </c>
      <c r="E3" s="9">
        <f>'P&amp;C'!G10</f>
        <v>0</v>
      </c>
      <c r="F3" s="9">
        <f>'P&amp;C'!H10</f>
        <v>0</v>
      </c>
      <c r="G3" s="9">
        <f>'P&amp;C'!I10</f>
        <v>24465</v>
      </c>
      <c r="H3" s="9">
        <f>'P&amp;C'!J10</f>
        <v>4621</v>
      </c>
      <c r="I3" s="9">
        <f>'P&amp;C'!K10</f>
        <v>0</v>
      </c>
      <c r="J3" s="9">
        <f>'P&amp;C'!L10</f>
        <v>113100</v>
      </c>
      <c r="K3" s="9">
        <f>'P&amp;C'!M10</f>
        <v>107622</v>
      </c>
      <c r="L3" s="9">
        <f>'P&amp;C'!N10</f>
        <v>324661</v>
      </c>
      <c r="M3" s="9">
        <f>'P&amp;C'!O10</f>
        <v>29233</v>
      </c>
      <c r="N3" s="9">
        <f>'P&amp;C'!P10</f>
        <v>58950</v>
      </c>
      <c r="O3" s="9">
        <f>'P&amp;C'!Q10</f>
        <v>182538</v>
      </c>
      <c r="P3" s="9">
        <f>'P&amp;C'!R10</f>
        <v>148231</v>
      </c>
      <c r="Q3" s="9">
        <f>'P&amp;C'!S10</f>
        <v>159014</v>
      </c>
      <c r="R3" s="9">
        <f>'P&amp;C'!T10</f>
        <v>242608</v>
      </c>
      <c r="S3" s="9">
        <f>'P&amp;C'!U10</f>
        <v>0</v>
      </c>
      <c r="T3" s="9">
        <f>'P&amp;C'!V10</f>
        <v>0</v>
      </c>
      <c r="U3" s="9">
        <f>'P&amp;C'!W10</f>
        <v>23409</v>
      </c>
      <c r="V3" s="9">
        <f>'P&amp;C'!X10</f>
        <v>89751</v>
      </c>
      <c r="W3" s="9">
        <f>'P&amp;C'!Y10</f>
        <v>53346</v>
      </c>
      <c r="X3" s="9">
        <f>'P&amp;C'!Z10</f>
        <v>0</v>
      </c>
      <c r="Y3" s="9">
        <f>'P&amp;C'!AA10</f>
        <v>0</v>
      </c>
      <c r="Z3" s="9">
        <f>'P&amp;C'!AB10</f>
        <v>0</v>
      </c>
      <c r="AA3" s="9">
        <f>'P&amp;C'!AC10</f>
        <v>147671</v>
      </c>
      <c r="AB3" s="9">
        <f>'P&amp;C'!AD10</f>
        <v>185556</v>
      </c>
      <c r="AC3" s="9">
        <f>'P&amp;C'!AE10</f>
        <v>45487</v>
      </c>
      <c r="AD3" s="9">
        <f>'P&amp;C'!AF10</f>
        <v>23428</v>
      </c>
      <c r="AE3" s="9">
        <f>'P&amp;C'!AG10</f>
        <v>54934</v>
      </c>
      <c r="AF3" s="9">
        <f>'P&amp;C'!AH10</f>
        <v>22989</v>
      </c>
      <c r="AG3" s="9">
        <f>'P&amp;C'!AI10</f>
        <v>180806</v>
      </c>
      <c r="AH3" s="9">
        <f>'P&amp;C'!AJ10</f>
        <v>26327</v>
      </c>
      <c r="AI3" s="9">
        <f>'P&amp;C'!AK10</f>
        <v>543.84</v>
      </c>
      <c r="AJ3" s="9">
        <f>'P&amp;C'!AL10</f>
        <v>537.14</v>
      </c>
      <c r="AK3" s="9" t="str">
        <f>'P&amp;C'!AM10</f>
        <v>NA</v>
      </c>
      <c r="AL3" s="9" t="str">
        <f>'P&amp;C'!AN10</f>
        <v>NA</v>
      </c>
      <c r="AM3" s="9">
        <f>'P&amp;C'!AO10</f>
        <v>516.70000000000005</v>
      </c>
      <c r="AN3" s="9">
        <f>'P&amp;C'!AP10</f>
        <v>517.4</v>
      </c>
      <c r="AO3" s="9" t="str">
        <f>'P&amp;C'!AQ10</f>
        <v>NA</v>
      </c>
      <c r="AP3" s="9">
        <f>'P&amp;C'!AR10</f>
        <v>471.15</v>
      </c>
      <c r="AQ3" s="9">
        <f>'P&amp;C'!AS10</f>
        <v>476.6</v>
      </c>
      <c r="AR3" s="9">
        <f>'P&amp;C'!AT10</f>
        <v>468.11</v>
      </c>
      <c r="AS3" s="9">
        <f>'P&amp;C'!AU10</f>
        <v>475.97</v>
      </c>
      <c r="AT3" s="9">
        <f>'P&amp;C'!AV10</f>
        <v>451.77</v>
      </c>
      <c r="AU3" s="9">
        <f>'P&amp;C'!AW10</f>
        <v>427.49</v>
      </c>
      <c r="AV3" s="9">
        <f>'P&amp;C'!AX10</f>
        <v>421.89</v>
      </c>
      <c r="AW3" s="9">
        <f>'P&amp;C'!AY10</f>
        <v>410.43</v>
      </c>
      <c r="AX3" s="9">
        <f>'P&amp;C'!AZ10</f>
        <v>390.1</v>
      </c>
      <c r="AY3" s="9" t="str">
        <f>'P&amp;C'!BA10</f>
        <v>NA</v>
      </c>
      <c r="AZ3" s="9" t="str">
        <f>'P&amp;C'!BB10</f>
        <v>NA</v>
      </c>
      <c r="BA3" s="9">
        <f>'P&amp;C'!BC10</f>
        <v>376.49</v>
      </c>
      <c r="BB3" s="9">
        <f>'P&amp;C'!BD10</f>
        <v>351.82</v>
      </c>
      <c r="BC3" s="9">
        <f>'P&amp;C'!BE10</f>
        <v>333.08</v>
      </c>
      <c r="BD3" s="9" t="str">
        <f>'P&amp;C'!BF10</f>
        <v>NA</v>
      </c>
      <c r="BE3" s="9" t="str">
        <f>'P&amp;C'!BG10</f>
        <v>NA</v>
      </c>
      <c r="BF3" s="9" t="str">
        <f>'P&amp;C'!BH10</f>
        <v>NA</v>
      </c>
      <c r="BG3" s="9">
        <f>'P&amp;C'!BI10</f>
        <v>297.39</v>
      </c>
      <c r="BH3" s="9">
        <f>'P&amp;C'!BJ10</f>
        <v>297.12</v>
      </c>
      <c r="BI3" s="9">
        <f>'P&amp;C'!BK10</f>
        <v>327.02</v>
      </c>
      <c r="BJ3" s="9">
        <f>'P&amp;C'!BL10</f>
        <v>308.42</v>
      </c>
      <c r="BK3" s="9">
        <f>'P&amp;C'!BM10</f>
        <v>301.81939999999997</v>
      </c>
      <c r="BL3" s="9">
        <f>'P&amp;C'!BN10</f>
        <v>293.05</v>
      </c>
      <c r="BM3" s="9">
        <f>'P&amp;C'!BO10</f>
        <v>289.26</v>
      </c>
      <c r="BN3" s="9">
        <f>'P&amp;C'!BP10</f>
        <v>285.52999999999997</v>
      </c>
      <c r="BO3" s="9">
        <f>'P&amp;C'!BQ10</f>
        <v>0</v>
      </c>
      <c r="BP3" s="9">
        <f>'P&amp;C'!BR10</f>
        <v>0</v>
      </c>
      <c r="BQ3" s="9">
        <f>'P&amp;C'!BS10</f>
        <v>0</v>
      </c>
      <c r="BR3" s="9">
        <f>'P&amp;C'!BT10</f>
        <v>0</v>
      </c>
      <c r="BS3" s="9">
        <f>'P&amp;C'!BU10</f>
        <v>0</v>
      </c>
      <c r="BT3" s="9">
        <f>'P&amp;C'!BV10</f>
        <v>0</v>
      </c>
      <c r="BU3" s="9">
        <f>'P&amp;C'!BW10</f>
        <v>0</v>
      </c>
      <c r="BV3" s="9">
        <f>'P&amp;C'!BX10</f>
        <v>0</v>
      </c>
      <c r="BW3" s="9">
        <f>'P&amp;C'!BY10</f>
        <v>0</v>
      </c>
      <c r="BX3" s="9">
        <f>'P&amp;C'!BZ10</f>
        <v>0</v>
      </c>
      <c r="BY3" s="9">
        <f>'P&amp;C'!CA10</f>
        <v>0</v>
      </c>
      <c r="BZ3" s="9">
        <f>'P&amp;C'!CB10</f>
        <v>0</v>
      </c>
      <c r="CA3" s="9">
        <f>'P&amp;C'!CC10</f>
        <v>0</v>
      </c>
      <c r="CB3" s="9">
        <f>'P&amp;C'!CD10</f>
        <v>0</v>
      </c>
      <c r="CC3" s="9">
        <f>'P&amp;C'!CE10</f>
        <v>0</v>
      </c>
      <c r="CD3" s="9">
        <f>'P&amp;C'!CF10</f>
        <v>0</v>
      </c>
      <c r="CE3" s="9">
        <f>'P&amp;C'!CG10</f>
        <v>0</v>
      </c>
      <c r="CF3" s="9">
        <f>'P&amp;C'!CH10</f>
        <v>0</v>
      </c>
      <c r="CG3" s="9">
        <f>'P&amp;C'!CI10</f>
        <v>0</v>
      </c>
      <c r="CH3" s="9">
        <f>'P&amp;C'!CJ10</f>
        <v>0</v>
      </c>
      <c r="CI3" s="9">
        <f>'P&amp;C'!CK10</f>
        <v>0</v>
      </c>
      <c r="CJ3" s="9">
        <f>'P&amp;C'!CL10</f>
        <v>0</v>
      </c>
      <c r="CK3" s="9">
        <f>'P&amp;C'!CM10</f>
        <v>0</v>
      </c>
      <c r="CL3" s="9">
        <f>'P&amp;C'!CN10</f>
        <v>0</v>
      </c>
      <c r="CM3" s="9">
        <f>'P&amp;C'!CO10</f>
        <v>0</v>
      </c>
      <c r="CN3" s="9">
        <f>'P&amp;C'!CP10</f>
        <v>0</v>
      </c>
      <c r="CO3" s="9">
        <f>'P&amp;C'!CQ10</f>
        <v>0</v>
      </c>
      <c r="CP3" s="9">
        <f>'P&amp;C'!CR10</f>
        <v>0</v>
      </c>
      <c r="CQ3" s="9">
        <f>'P&amp;C'!CS10</f>
        <v>0</v>
      </c>
      <c r="CR3" s="9">
        <f>'P&amp;C'!CT10</f>
        <v>0</v>
      </c>
      <c r="CS3" s="9">
        <f>'P&amp;C'!CU10</f>
        <v>0</v>
      </c>
      <c r="CT3" s="9">
        <f>'P&amp;C'!CV10</f>
        <v>0</v>
      </c>
      <c r="CU3" s="9">
        <f>'P&amp;C'!CW10</f>
        <v>0</v>
      </c>
      <c r="CV3" s="9">
        <f>'P&amp;C'!CX10</f>
        <v>0</v>
      </c>
      <c r="CW3" s="9">
        <f>'P&amp;C'!CY10</f>
        <v>0</v>
      </c>
      <c r="CX3" s="9">
        <f>'P&amp;C'!CZ10</f>
        <v>0</v>
      </c>
      <c r="CY3" s="9">
        <f>'P&amp;C'!DA10</f>
        <v>0</v>
      </c>
      <c r="CZ3" s="9">
        <f>'P&amp;C'!DB10</f>
        <v>0</v>
      </c>
      <c r="DA3" s="9">
        <f>'P&amp;C'!DC10</f>
        <v>0</v>
      </c>
      <c r="DB3" s="9">
        <f>'P&amp;C'!DD10</f>
        <v>0</v>
      </c>
      <c r="DC3" s="9">
        <f>'P&amp;C'!DE10</f>
        <v>0</v>
      </c>
      <c r="DD3" s="9">
        <f>'P&amp;C'!DF10</f>
        <v>0</v>
      </c>
      <c r="DE3" s="9">
        <f>'P&amp;C'!DG10</f>
        <v>0</v>
      </c>
      <c r="DF3" s="9">
        <f>'P&amp;C'!DH10</f>
        <v>0</v>
      </c>
      <c r="DG3" s="9">
        <f>'P&amp;C'!DI10</f>
        <v>0</v>
      </c>
      <c r="DH3" s="9">
        <f>'P&amp;C'!DJ10</f>
        <v>0</v>
      </c>
      <c r="DI3" s="9">
        <f>'P&amp;C'!DK10</f>
        <v>0</v>
      </c>
      <c r="DJ3" s="9">
        <f>'P&amp;C'!DL10</f>
        <v>0</v>
      </c>
      <c r="DK3" s="9">
        <f>'P&amp;C'!DM10</f>
        <v>0</v>
      </c>
      <c r="DL3" s="9">
        <f>'P&amp;C'!DN10</f>
        <v>0</v>
      </c>
      <c r="DM3" s="9">
        <f>'P&amp;C'!DO10</f>
        <v>0</v>
      </c>
      <c r="DN3" s="9">
        <f>'P&amp;C'!DP10</f>
        <v>0</v>
      </c>
      <c r="DO3" s="9">
        <f>'P&amp;C'!DQ10</f>
        <v>0</v>
      </c>
      <c r="DP3" s="9">
        <f>'P&amp;C'!DR10</f>
        <v>0</v>
      </c>
      <c r="DQ3" s="9">
        <f>'P&amp;C'!DS10</f>
        <v>0</v>
      </c>
      <c r="DR3" s="9">
        <f>'P&amp;C'!DT10</f>
        <v>0</v>
      </c>
      <c r="DS3" s="9">
        <f>'P&amp;C'!DU10</f>
        <v>0</v>
      </c>
      <c r="DT3" s="9">
        <f>'P&amp;C'!DV10</f>
        <v>0</v>
      </c>
      <c r="DU3" s="9">
        <f>'P&amp;C'!DW10</f>
        <v>0</v>
      </c>
      <c r="DV3" s="9">
        <f>'P&amp;C'!DX10</f>
        <v>0</v>
      </c>
      <c r="DW3" s="9">
        <f>'P&amp;C'!DY10</f>
        <v>0</v>
      </c>
      <c r="DX3" s="9">
        <f>'P&amp;C'!DZ10</f>
        <v>0</v>
      </c>
      <c r="DY3" s="9">
        <f>'P&amp;C'!EA10</f>
        <v>0</v>
      </c>
      <c r="DZ3" s="9">
        <f>'P&amp;C'!EB10</f>
        <v>0</v>
      </c>
      <c r="EA3" s="9">
        <f>'P&amp;C'!EC10</f>
        <v>15390500</v>
      </c>
      <c r="EB3" s="9">
        <f>'P&amp;C'!ED10</f>
        <v>15403758</v>
      </c>
      <c r="EC3" s="9">
        <f>'P&amp;C'!EE10</f>
        <v>15419347</v>
      </c>
      <c r="ED3" s="9">
        <f>'P&amp;C'!EF10</f>
        <v>15418011</v>
      </c>
      <c r="EE3" s="9">
        <f>'P&amp;C'!EG10</f>
        <v>15410164</v>
      </c>
      <c r="EF3" s="9">
        <f>'P&amp;C'!EH10</f>
        <v>15434629</v>
      </c>
      <c r="EG3" s="9">
        <f>'P&amp;C'!EI10</f>
        <v>15439250</v>
      </c>
      <c r="EH3" s="9">
        <f>'P&amp;C'!EJ10</f>
        <v>15437632</v>
      </c>
      <c r="EI3" s="9">
        <f>'P&amp;C'!EK10</f>
        <v>15544077</v>
      </c>
      <c r="EJ3" s="9">
        <f>'P&amp;C'!EL10</f>
        <v>15651699</v>
      </c>
      <c r="EK3" s="9">
        <f>'P&amp;C'!EM10</f>
        <v>15975165</v>
      </c>
      <c r="EL3" s="9">
        <f>'P&amp;C'!EN10</f>
        <v>16000795</v>
      </c>
      <c r="EM3" s="9">
        <f>'P&amp;C'!EO10</f>
        <v>16054323</v>
      </c>
      <c r="EN3" s="9">
        <f>'P&amp;C'!EP10</f>
        <v>16236861</v>
      </c>
      <c r="EO3" s="9">
        <f>'P&amp;C'!EQ10</f>
        <v>16380336</v>
      </c>
      <c r="EP3" s="9">
        <f>'P&amp;C'!ER10</f>
        <v>16535591</v>
      </c>
      <c r="EQ3" s="9">
        <f>'P&amp;C'!ES10</f>
        <v>16766192</v>
      </c>
      <c r="ER3" s="9">
        <f>'P&amp;C'!ET10</f>
        <v>16766192</v>
      </c>
      <c r="ES3" s="9">
        <f>'P&amp;C'!EU10</f>
        <v>16766192</v>
      </c>
      <c r="ET3" s="9">
        <f>'P&amp;C'!EV10</f>
        <v>16785308</v>
      </c>
      <c r="EU3" s="9">
        <f>'P&amp;C'!EW10</f>
        <v>16890623</v>
      </c>
      <c r="EV3" s="9">
        <f>'P&amp;C'!EX10</f>
        <v>16932328</v>
      </c>
      <c r="EW3" s="9">
        <f>'P&amp;C'!EY10</f>
        <v>16930793</v>
      </c>
      <c r="EX3" s="9">
        <f>'P&amp;C'!EZ10</f>
        <v>16928664</v>
      </c>
      <c r="EY3" s="9">
        <f>'P&amp;C'!FA10</f>
        <v>8551646</v>
      </c>
      <c r="EZ3" s="9">
        <f>'P&amp;C'!FB10</f>
        <v>8699317</v>
      </c>
      <c r="FA3" s="9">
        <f>'P&amp;C'!FC10</f>
        <v>8884873</v>
      </c>
      <c r="FB3" s="9">
        <f>'P&amp;C'!FD10</f>
        <v>8928054</v>
      </c>
      <c r="FC3" s="9">
        <f>'P&amp;C'!FE10</f>
        <v>8941885</v>
      </c>
      <c r="FD3" s="9">
        <f>'P&amp;C'!FF10</f>
        <v>8996698</v>
      </c>
      <c r="FE3" s="9">
        <f>'P&amp;C'!FG10</f>
        <v>9020148</v>
      </c>
      <c r="FF3" s="9">
        <f>'P&amp;C'!FH10</f>
        <v>9198656</v>
      </c>
      <c r="FG3">
        <f>'P&amp;C'!FJ10</f>
        <v>553.20249504564504</v>
      </c>
      <c r="FH3">
        <f>'P&amp;C'!FK10</f>
        <v>532.40404062437199</v>
      </c>
      <c r="FI3">
        <f>'P&amp;C'!FL10</f>
        <v>547.05649986345099</v>
      </c>
      <c r="FJ3">
        <f>'P&amp;C'!FM10</f>
        <v>530.86283308527902</v>
      </c>
      <c r="FK3">
        <f>'P&amp;C'!FN10</f>
        <v>515.24078523758703</v>
      </c>
      <c r="FL3">
        <f>'P&amp;C'!FO10</f>
        <v>525.12580639288399</v>
      </c>
      <c r="FM3">
        <f>'P&amp;C'!FP10</f>
        <v>512.83553281409399</v>
      </c>
      <c r="FN3">
        <f>'P&amp;C'!FQ10</f>
        <v>503.42798688296199</v>
      </c>
      <c r="FO3">
        <f>'P&amp;C'!FR10</f>
        <v>486.01837214264998</v>
      </c>
      <c r="FP3">
        <f>'P&amp;C'!FS10</f>
        <v>476.12537143731203</v>
      </c>
      <c r="FQ3">
        <f>'P&amp;C'!FT10</f>
        <v>478.349049915916</v>
      </c>
      <c r="FR3">
        <f>'P&amp;C'!FU10</f>
        <v>476.86655569301399</v>
      </c>
      <c r="FS3">
        <f>'P&amp;C'!FV10</f>
        <v>465.50876047529403</v>
      </c>
      <c r="FT3">
        <f>'P&amp;C'!FW10</f>
        <v>456.10078204155297</v>
      </c>
      <c r="FU3">
        <f>'P&amp;C'!FX10</f>
        <v>451.65209065308602</v>
      </c>
      <c r="FV3">
        <f>'P&amp;C'!FY10</f>
        <v>431.07355521795398</v>
      </c>
      <c r="FW3">
        <f>'P&amp;C'!FZ10</f>
        <v>412.959424537188</v>
      </c>
      <c r="FX3">
        <f>'P&amp;C'!GA10</f>
        <v>400.59984998382498</v>
      </c>
      <c r="FY3">
        <f>'P&amp;C'!GB10</f>
        <v>387.58783151236702</v>
      </c>
      <c r="FZ3">
        <f>'P&amp;C'!GC10</f>
        <v>394.70803872052898</v>
      </c>
      <c r="GA3">
        <f>'P&amp;C'!GD10</f>
        <v>379.13267023957599</v>
      </c>
      <c r="GB3">
        <f>'P&amp;C'!GE10</f>
        <v>388.66888238876498</v>
      </c>
      <c r="GC3">
        <f>'P&amp;C'!GF10</f>
        <v>370.92917029934699</v>
      </c>
      <c r="GD3">
        <f>'P&amp;C'!GG10</f>
        <v>365.24441621618797</v>
      </c>
      <c r="GE3">
        <f>'P&amp;C'!GH10</f>
        <v>342.11858161574997</v>
      </c>
      <c r="GF3">
        <f>'P&amp;C'!GI10</f>
        <v>327.34236492359099</v>
      </c>
      <c r="GG3">
        <f>'P&amp;C'!GJ10</f>
        <v>340.96705715433399</v>
      </c>
      <c r="GH3">
        <f>'P&amp;C'!GK10</f>
        <v>341.84179441566999</v>
      </c>
      <c r="GI3">
        <f>'P&amp;C'!GL10</f>
        <v>325.30814252252202</v>
      </c>
      <c r="GJ3">
        <f>'P&amp;C'!GM10</f>
        <v>312.73462774898098</v>
      </c>
      <c r="GK3">
        <f>'P&amp;C'!GN10</f>
        <v>300.89206962014401</v>
      </c>
      <c r="GL3">
        <f>'P&amp;C'!GO10</f>
        <v>301.59753772725099</v>
      </c>
    </row>
    <row r="4" spans="1:194" x14ac:dyDescent="0.25">
      <c r="A4" t="str">
        <f>'P&amp;C'!B11</f>
        <v>AWH</v>
      </c>
      <c r="B4" t="str">
        <f>'P&amp;C'!C11</f>
        <v>Allied World Assurance Company Holdings, GmbH</v>
      </c>
      <c r="C4" s="9" t="str">
        <f>'P&amp;C'!E11</f>
        <v>NA</v>
      </c>
      <c r="D4" s="9" t="str">
        <f>'P&amp;C'!F11</f>
        <v>NA</v>
      </c>
      <c r="E4" s="9" t="str">
        <f>'P&amp;C'!G11</f>
        <v>NA</v>
      </c>
      <c r="F4" s="9">
        <f>'P&amp;C'!H11</f>
        <v>0</v>
      </c>
      <c r="G4" s="9">
        <f>'P&amp;C'!I11</f>
        <v>300</v>
      </c>
      <c r="H4" s="9">
        <f>'P&amp;C'!J11</f>
        <v>716970</v>
      </c>
      <c r="I4" s="9">
        <f>'P&amp;C'!K11</f>
        <v>2491355</v>
      </c>
      <c r="J4" s="9">
        <f>'P&amp;C'!L11</f>
        <v>1460888</v>
      </c>
      <c r="K4" s="9">
        <f>'P&amp;C'!M11</f>
        <v>0</v>
      </c>
      <c r="L4" s="9">
        <f>'P&amp;C'!N11</f>
        <v>0</v>
      </c>
      <c r="M4" s="9">
        <f>'P&amp;C'!O11</f>
        <v>4776224</v>
      </c>
      <c r="N4" s="9">
        <f>'P&amp;C'!P11</f>
        <v>1271213</v>
      </c>
      <c r="O4" s="9">
        <f>'P&amp;C'!Q11</f>
        <v>290242</v>
      </c>
      <c r="P4" s="9">
        <f>'P&amp;C'!R11</f>
        <v>654851</v>
      </c>
      <c r="Q4" s="9">
        <f>'P&amp;C'!S11</f>
        <v>1949496</v>
      </c>
      <c r="R4" s="9">
        <f>'P&amp;C'!T11</f>
        <v>2012196</v>
      </c>
      <c r="S4" s="9">
        <f>'P&amp;C'!U11</f>
        <v>1440933</v>
      </c>
      <c r="T4" s="9">
        <f>'P&amp;C'!V11</f>
        <v>1282164</v>
      </c>
      <c r="U4" s="9">
        <f>'P&amp;C'!W11</f>
        <v>1524984</v>
      </c>
      <c r="V4" s="9">
        <f>'P&amp;C'!X11</f>
        <v>1296351</v>
      </c>
      <c r="W4" s="9">
        <f>'P&amp;C'!Y11</f>
        <v>2141622</v>
      </c>
      <c r="X4" s="9">
        <f>'P&amp;C'!Z11</f>
        <v>1817694</v>
      </c>
      <c r="Y4" s="9">
        <f>'P&amp;C'!AA11</f>
        <v>2716149</v>
      </c>
      <c r="Z4" s="9">
        <f>'P&amp;C'!AB11</f>
        <v>4292412</v>
      </c>
      <c r="AA4" s="9">
        <f>'P&amp;C'!AC11</f>
        <v>1350000</v>
      </c>
      <c r="AB4" s="9">
        <f>'P&amp;C'!AD11</f>
        <v>0</v>
      </c>
      <c r="AC4" s="9">
        <f>'P&amp;C'!AE11</f>
        <v>0</v>
      </c>
      <c r="AD4" s="9">
        <f>'P&amp;C'!AF11</f>
        <v>2907489</v>
      </c>
      <c r="AE4" s="9">
        <f>'P&amp;C'!AG11</f>
        <v>3755859</v>
      </c>
      <c r="AF4" s="9">
        <f>'P&amp;C'!AH11</f>
        <v>6954855</v>
      </c>
      <c r="AG4" s="9">
        <f>'P&amp;C'!AI11</f>
        <v>3243123</v>
      </c>
      <c r="AH4" s="9">
        <f>'P&amp;C'!AJ11</f>
        <v>0</v>
      </c>
      <c r="AI4" s="9" t="str">
        <f>'P&amp;C'!AK11</f>
        <v>NA</v>
      </c>
      <c r="AJ4" s="9" t="str">
        <f>'P&amp;C'!AL11</f>
        <v>NA</v>
      </c>
      <c r="AK4" s="9" t="str">
        <f>'P&amp;C'!AM11</f>
        <v>NA</v>
      </c>
      <c r="AL4" s="9" t="str">
        <f>'P&amp;C'!AN11</f>
        <v>NA</v>
      </c>
      <c r="AM4" s="9">
        <f>'P&amp;C'!AO11</f>
        <v>39.71</v>
      </c>
      <c r="AN4" s="9">
        <f>'P&amp;C'!AP11</f>
        <v>36.590000000000003</v>
      </c>
      <c r="AO4" s="9">
        <f>'P&amp;C'!AQ11</f>
        <v>36.119999999999997</v>
      </c>
      <c r="AP4" s="9">
        <f>'P&amp;C'!AR11</f>
        <v>34.229999999999997</v>
      </c>
      <c r="AQ4" s="9" t="str">
        <f>'P&amp;C'!AS11</f>
        <v>NA</v>
      </c>
      <c r="AR4" s="9" t="str">
        <f>'P&amp;C'!AT11</f>
        <v>NA</v>
      </c>
      <c r="AS4" s="9">
        <f>'P&amp;C'!AU11</f>
        <v>40.69</v>
      </c>
      <c r="AT4" s="9">
        <f>'P&amp;C'!AV11</f>
        <v>40.08</v>
      </c>
      <c r="AU4" s="9">
        <f>'P&amp;C'!AW11</f>
        <v>37.36</v>
      </c>
      <c r="AV4" s="9">
        <f>'P&amp;C'!AX11</f>
        <v>38.17</v>
      </c>
      <c r="AW4" s="9">
        <f>'P&amp;C'!AY11</f>
        <v>36.36</v>
      </c>
      <c r="AX4" s="9">
        <f>'P&amp;C'!AZ11</f>
        <v>34.119999999999997</v>
      </c>
      <c r="AY4" s="9">
        <f>'P&amp;C'!BA11</f>
        <v>35.770000000000003</v>
      </c>
      <c r="AZ4" s="9">
        <f>'P&amp;C'!BB11</f>
        <v>31.64</v>
      </c>
      <c r="BA4" s="9">
        <f>'P&amp;C'!BC11</f>
        <v>30.38</v>
      </c>
      <c r="BB4" s="9">
        <f>'P&amp;C'!BD11</f>
        <v>27.96</v>
      </c>
      <c r="BC4" s="9">
        <f>'P&amp;C'!BE11</f>
        <v>26.566700000000001</v>
      </c>
      <c r="BD4" s="9">
        <f>'P&amp;C'!BF11</f>
        <v>26.18</v>
      </c>
      <c r="BE4" s="9">
        <f>'P&amp;C'!BG11</f>
        <v>24.46</v>
      </c>
      <c r="BF4" s="9">
        <f>'P&amp;C'!BH11</f>
        <v>21.67</v>
      </c>
      <c r="BG4" s="9">
        <f>'P&amp;C'!BI11</f>
        <v>19.776700000000002</v>
      </c>
      <c r="BH4" s="9" t="str">
        <f>'P&amp;C'!BJ11</f>
        <v>NA</v>
      </c>
      <c r="BI4" s="9" t="str">
        <f>'P&amp;C'!BK11</f>
        <v>NA</v>
      </c>
      <c r="BJ4" s="9">
        <f>'P&amp;C'!BL11</f>
        <v>20.636700000000001</v>
      </c>
      <c r="BK4" s="9">
        <f>'P&amp;C'!BM11</f>
        <v>19.7333</v>
      </c>
      <c r="BL4" s="9">
        <f>'P&amp;C'!BN11</f>
        <v>16.666699999999999</v>
      </c>
      <c r="BM4" s="9">
        <f>'P&amp;C'!BO11</f>
        <v>15.136699999999999</v>
      </c>
      <c r="BN4" s="9" t="str">
        <f>'P&amp;C'!BP11</f>
        <v>NA</v>
      </c>
      <c r="BO4" s="9" t="str">
        <f>'P&amp;C'!BQ11</f>
        <v>NA</v>
      </c>
      <c r="BP4" s="9" t="str">
        <f>'P&amp;C'!BR11</f>
        <v>NA</v>
      </c>
      <c r="BQ4" s="9" t="str">
        <f>'P&amp;C'!BS11</f>
        <v>NA</v>
      </c>
      <c r="BR4" s="9">
        <f>'P&amp;C'!BT11</f>
        <v>0</v>
      </c>
      <c r="BS4" s="9">
        <f>'P&amp;C'!BU11</f>
        <v>0.26</v>
      </c>
      <c r="BT4" s="9">
        <f>'P&amp;C'!BV11</f>
        <v>0.26</v>
      </c>
      <c r="BU4" s="9">
        <f>'P&amp;C'!BW11</f>
        <v>0.26</v>
      </c>
      <c r="BV4" s="9">
        <f>'P&amp;C'!BX11</f>
        <v>0.26</v>
      </c>
      <c r="BW4" s="9">
        <f>'P&amp;C'!BY11</f>
        <v>0.26</v>
      </c>
      <c r="BX4" s="9">
        <f>'P&amp;C'!BZ11</f>
        <v>0.26</v>
      </c>
      <c r="BY4" s="9">
        <f>'P&amp;C'!CA11</f>
        <v>0.26</v>
      </c>
      <c r="BZ4" s="9">
        <f>'P&amp;C'!CB11</f>
        <v>0.22500000000000001</v>
      </c>
      <c r="CA4" s="9">
        <f>'P&amp;C'!CC11</f>
        <v>0.22500000000000001</v>
      </c>
      <c r="CB4" s="9">
        <f>'P&amp;C'!CD11</f>
        <v>0.22500000000000001</v>
      </c>
      <c r="CC4" s="9">
        <f>'P&amp;C'!CE11</f>
        <v>0.22500000000000001</v>
      </c>
      <c r="CD4" s="9">
        <f>'P&amp;C'!CF11</f>
        <v>0.1666667</v>
      </c>
      <c r="CE4" s="9">
        <f>'P&amp;C'!CG11</f>
        <v>0.1666667</v>
      </c>
      <c r="CF4" s="9">
        <f>'P&amp;C'!CH11</f>
        <v>0.1666667</v>
      </c>
      <c r="CG4" s="9">
        <f>'P&amp;C'!CI11</f>
        <v>0.1666667</v>
      </c>
      <c r="CH4" s="9">
        <f>'P&amp;C'!CJ11</f>
        <v>0.125</v>
      </c>
      <c r="CI4" s="9">
        <f>'P&amp;C'!CK11</f>
        <v>0.125</v>
      </c>
      <c r="CJ4" s="9">
        <f>'P&amp;C'!CL11</f>
        <v>0.125</v>
      </c>
      <c r="CK4" s="9">
        <f>'P&amp;C'!CM11</f>
        <v>0.125</v>
      </c>
      <c r="CL4" s="9">
        <f>'P&amp;C'!CN11</f>
        <v>0.125</v>
      </c>
      <c r="CM4" s="9">
        <f>'P&amp;C'!CO11</f>
        <v>0.125</v>
      </c>
      <c r="CN4" s="9">
        <f>'P&amp;C'!CP11</f>
        <v>0.125</v>
      </c>
      <c r="CO4" s="9">
        <f>'P&amp;C'!CQ11</f>
        <v>0.125</v>
      </c>
      <c r="CP4" s="9">
        <f>'P&amp;C'!CR11</f>
        <v>0</v>
      </c>
      <c r="CQ4" s="9">
        <f>'P&amp;C'!CS11</f>
        <v>0.15</v>
      </c>
      <c r="CR4" s="9">
        <f>'P&amp;C'!CT11</f>
        <v>6.6666699999999995E-2</v>
      </c>
      <c r="CS4" s="9">
        <f>'P&amp;C'!CU11</f>
        <v>6.6666699999999995E-2</v>
      </c>
      <c r="CT4" s="9">
        <f>'P&amp;C'!CV11</f>
        <v>6.6666699999999995E-2</v>
      </c>
      <c r="CU4" s="9" t="str">
        <f>'P&amp;C'!CW11</f>
        <v>NA</v>
      </c>
      <c r="CV4" s="9" t="str">
        <f>'P&amp;C'!CX11</f>
        <v>NA</v>
      </c>
      <c r="CW4" s="9" t="str">
        <f>'P&amp;C'!CY11</f>
        <v>NA</v>
      </c>
      <c r="CX4" s="9">
        <f>'P&amp;C'!CZ11</f>
        <v>0</v>
      </c>
      <c r="CY4" s="9">
        <f>'P&amp;C'!DA11</f>
        <v>0</v>
      </c>
      <c r="CZ4" s="9">
        <f>'P&amp;C'!DB11</f>
        <v>0</v>
      </c>
      <c r="DA4" s="9">
        <f>'P&amp;C'!DC11</f>
        <v>0</v>
      </c>
      <c r="DB4" s="9">
        <f>'P&amp;C'!DD11</f>
        <v>0</v>
      </c>
      <c r="DC4" s="9">
        <f>'P&amp;C'!DE11</f>
        <v>0</v>
      </c>
      <c r="DD4" s="9">
        <f>'P&amp;C'!DF11</f>
        <v>0</v>
      </c>
      <c r="DE4" s="9">
        <f>'P&amp;C'!DG11</f>
        <v>0</v>
      </c>
      <c r="DF4" s="9">
        <f>'P&amp;C'!DH11</f>
        <v>0</v>
      </c>
      <c r="DG4" s="9">
        <f>'P&amp;C'!DI11</f>
        <v>0</v>
      </c>
      <c r="DH4" s="9">
        <f>'P&amp;C'!DJ11</f>
        <v>0</v>
      </c>
      <c r="DI4" s="9">
        <f>'P&amp;C'!DK11</f>
        <v>0</v>
      </c>
      <c r="DJ4" s="9">
        <f>'P&amp;C'!DL11</f>
        <v>0</v>
      </c>
      <c r="DK4" s="9">
        <f>'P&amp;C'!DM11</f>
        <v>0</v>
      </c>
      <c r="DL4" s="9">
        <f>'P&amp;C'!DN11</f>
        <v>0</v>
      </c>
      <c r="DM4" s="9">
        <f>'P&amp;C'!DO11</f>
        <v>0</v>
      </c>
      <c r="DN4" s="9">
        <f>'P&amp;C'!DP11</f>
        <v>0</v>
      </c>
      <c r="DO4" s="9">
        <f>'P&amp;C'!DQ11</f>
        <v>0</v>
      </c>
      <c r="DP4" s="9">
        <f>'P&amp;C'!DR11</f>
        <v>0</v>
      </c>
      <c r="DQ4" s="9">
        <f>'P&amp;C'!DS11</f>
        <v>0</v>
      </c>
      <c r="DR4" s="9">
        <f>'P&amp;C'!DT11</f>
        <v>0</v>
      </c>
      <c r="DS4" s="9">
        <f>'P&amp;C'!DU11</f>
        <v>0</v>
      </c>
      <c r="DT4" s="9">
        <f>'P&amp;C'!DV11</f>
        <v>0</v>
      </c>
      <c r="DU4" s="9">
        <f>'P&amp;C'!DW11</f>
        <v>0</v>
      </c>
      <c r="DV4" s="9">
        <f>'P&amp;C'!DX11</f>
        <v>0</v>
      </c>
      <c r="DW4" s="9">
        <f>'P&amp;C'!DY11</f>
        <v>8.3333299999999999E-2</v>
      </c>
      <c r="DX4" s="9">
        <f>'P&amp;C'!DZ11</f>
        <v>0</v>
      </c>
      <c r="DY4" s="9">
        <f>'P&amp;C'!EA11</f>
        <v>0</v>
      </c>
      <c r="DZ4" s="9">
        <f>'P&amp;C'!EB11</f>
        <v>0</v>
      </c>
      <c r="EA4" s="9" t="str">
        <f>'P&amp;C'!EC11</f>
        <v>NA</v>
      </c>
      <c r="EB4" s="9" t="str">
        <f>'P&amp;C'!ED11</f>
        <v>NA</v>
      </c>
      <c r="EC4" s="9" t="str">
        <f>'P&amp;C'!EE11</f>
        <v>NA</v>
      </c>
      <c r="ED4" s="9">
        <f>'P&amp;C'!EF11</f>
        <v>87483715</v>
      </c>
      <c r="EE4" s="9">
        <f>'P&amp;C'!EG11</f>
        <v>87098120</v>
      </c>
      <c r="EF4" s="9">
        <f>'P&amp;C'!EH11</f>
        <v>86974284</v>
      </c>
      <c r="EG4" s="9">
        <f>'P&amp;C'!EI11</f>
        <v>87463950</v>
      </c>
      <c r="EH4" s="9">
        <f>'P&amp;C'!EJ11</f>
        <v>89840448</v>
      </c>
      <c r="EI4" s="9">
        <f>'P&amp;C'!EK11</f>
        <v>90959635</v>
      </c>
      <c r="EJ4" s="9">
        <f>'P&amp;C'!EL11</f>
        <v>90911888</v>
      </c>
      <c r="EK4" s="9">
        <f>'P&amp;C'!EM11</f>
        <v>90796360</v>
      </c>
      <c r="EL4" s="9">
        <f>'P&amp;C'!EN11</f>
        <v>95444669</v>
      </c>
      <c r="EM4" s="9">
        <f>'P&amp;C'!EO11</f>
        <v>96195482</v>
      </c>
      <c r="EN4" s="9">
        <f>'P&amp;C'!EP11</f>
        <v>96382238</v>
      </c>
      <c r="EO4" s="9">
        <f>'P&amp;C'!EQ11</f>
        <v>96929091</v>
      </c>
      <c r="EP4" s="9">
        <f>'P&amp;C'!ER11</f>
        <v>98726463</v>
      </c>
      <c r="EQ4" s="9">
        <f>'P&amp;C'!ES11</f>
        <v>100253646</v>
      </c>
      <c r="ER4" s="9">
        <f>'P&amp;C'!ET11</f>
        <v>101444760</v>
      </c>
      <c r="ES4" s="9">
        <f>'P&amp;C'!EU11</f>
        <v>102527493</v>
      </c>
      <c r="ET4" s="9">
        <f>'P&amp;C'!EV11</f>
        <v>103879083</v>
      </c>
      <c r="EU4" s="9">
        <f>'P&amp;C'!EW11</f>
        <v>104393343</v>
      </c>
      <c r="EV4" s="9">
        <f>'P&amp;C'!EX11</f>
        <v>106207674</v>
      </c>
      <c r="EW4" s="9">
        <f>'P&amp;C'!EY11</f>
        <v>107828892</v>
      </c>
      <c r="EX4" s="9">
        <f>'P&amp;C'!EZ11</f>
        <v>110358201</v>
      </c>
      <c r="EY4" s="9">
        <f>'P&amp;C'!FA11</f>
        <v>113226393</v>
      </c>
      <c r="EZ4" s="9">
        <f>'P&amp;C'!FB11</f>
        <v>114436671</v>
      </c>
      <c r="FA4" s="9">
        <f>'P&amp;C'!FC11</f>
        <v>113835129</v>
      </c>
      <c r="FB4" s="9">
        <f>'P&amp;C'!FD11</f>
        <v>113699097</v>
      </c>
      <c r="FC4" s="9">
        <f>'P&amp;C'!FE11</f>
        <v>114267678</v>
      </c>
      <c r="FD4" s="9">
        <f>'P&amp;C'!FF11</f>
        <v>127183728</v>
      </c>
      <c r="FE4" s="9">
        <f>'P&amp;C'!FG11</f>
        <v>148221903</v>
      </c>
      <c r="FF4" s="9">
        <f>'P&amp;C'!FH11</f>
        <v>151377000</v>
      </c>
      <c r="FG4" t="str">
        <f>'P&amp;C'!FJ11</f>
        <v>NA</v>
      </c>
      <c r="FH4" t="str">
        <f>'P&amp;C'!FK11</f>
        <v>NA</v>
      </c>
      <c r="FI4" t="str">
        <f>'P&amp;C'!FL11</f>
        <v>NA</v>
      </c>
      <c r="FJ4">
        <f>'P&amp;C'!FM11</f>
        <v>41.589363231774101</v>
      </c>
      <c r="FK4">
        <f>'P&amp;C'!FN11</f>
        <v>40.780260239830703</v>
      </c>
      <c r="FL4">
        <f>'P&amp;C'!FO11</f>
        <v>41.574001345041303</v>
      </c>
      <c r="FM4">
        <f>'P&amp;C'!FP11</f>
        <v>40.982050319017198</v>
      </c>
      <c r="FN4">
        <f>'P&amp;C'!FQ11</f>
        <v>39.352686665142201</v>
      </c>
      <c r="FO4">
        <f>'P&amp;C'!FR11</f>
        <v>38.836369561069603</v>
      </c>
      <c r="FP4">
        <f>'P&amp;C'!FS11</f>
        <v>39.108251717311198</v>
      </c>
      <c r="FQ4">
        <f>'P&amp;C'!FT11</f>
        <v>39.9223162690663</v>
      </c>
      <c r="FR4">
        <f>'P&amp;C'!FU11</f>
        <v>40.118186171298902</v>
      </c>
      <c r="FS4">
        <f>'P&amp;C'!FV11</f>
        <v>39.277218861484599</v>
      </c>
      <c r="FT4">
        <f>'P&amp;C'!FW11</f>
        <v>38.114896232229</v>
      </c>
      <c r="FU4">
        <f>'P&amp;C'!FX11</f>
        <v>37.994393241550199</v>
      </c>
      <c r="FV4">
        <f>'P&amp;C'!FY11</f>
        <v>36.633318870139199</v>
      </c>
      <c r="FW4">
        <f>'P&amp;C'!FZ11</f>
        <v>35.1092069010637</v>
      </c>
      <c r="FX4">
        <f>'P&amp;C'!GA11</f>
        <v>33.948801298361801</v>
      </c>
      <c r="FY4">
        <f>'P&amp;C'!GB11</f>
        <v>32.900726442223601</v>
      </c>
      <c r="FZ4">
        <f>'P&amp;C'!GC11</f>
        <v>33.038056371752901</v>
      </c>
      <c r="GA4">
        <f>'P&amp;C'!GD11</f>
        <v>31.863478114691699</v>
      </c>
      <c r="GB4">
        <f>'P&amp;C'!GE11</f>
        <v>32.349696312904797</v>
      </c>
      <c r="GC4">
        <f>'P&amp;C'!GF11</f>
        <v>30.454741202385701</v>
      </c>
      <c r="GD4">
        <f>'P&amp;C'!GG11</f>
        <v>29.4116882169908</v>
      </c>
      <c r="GE4">
        <f>'P&amp;C'!GH11</f>
        <v>27.811731139399601</v>
      </c>
      <c r="GF4">
        <f>'P&amp;C'!GI11</f>
        <v>26.242234886402802</v>
      </c>
      <c r="GG4">
        <f>'P&amp;C'!GJ11</f>
        <v>26.744090569792402</v>
      </c>
      <c r="GH4">
        <f>'P&amp;C'!GK11</f>
        <v>25.954058368643</v>
      </c>
      <c r="GI4">
        <f>'P&amp;C'!GL11</f>
        <v>26.9176730798713</v>
      </c>
      <c r="GJ4">
        <f>'P&amp;C'!GM11</f>
        <v>26.271552599873498</v>
      </c>
      <c r="GK4">
        <f>'P&amp;C'!GN11</f>
        <v>23.4010151657546</v>
      </c>
      <c r="GL4">
        <f>'P&amp;C'!GO11</f>
        <v>22.056237076966799</v>
      </c>
    </row>
    <row r="5" spans="1:194" x14ac:dyDescent="0.25">
      <c r="A5" t="str">
        <f>'P&amp;C'!B12</f>
        <v>ALL</v>
      </c>
      <c r="B5" t="str">
        <f>'P&amp;C'!C12</f>
        <v>Allstate Corporation</v>
      </c>
      <c r="C5" s="9">
        <f>'P&amp;C'!E12</f>
        <v>4297521</v>
      </c>
      <c r="D5" s="9">
        <f>'P&amp;C'!F12</f>
        <v>2160357</v>
      </c>
      <c r="E5" s="9">
        <f>'P&amp;C'!G12</f>
        <v>4680932</v>
      </c>
      <c r="F5" s="9">
        <f>'P&amp;C'!H12</f>
        <v>3477275</v>
      </c>
      <c r="G5" s="9">
        <f>'P&amp;C'!I12</f>
        <v>3691759</v>
      </c>
      <c r="H5" s="9">
        <f>'P&amp;C'!J12</f>
        <v>3914770</v>
      </c>
      <c r="I5" s="9">
        <f>'P&amp;C'!K12</f>
        <v>5623280</v>
      </c>
      <c r="J5" s="9">
        <f>'P&amp;C'!L12</f>
        <v>7524280</v>
      </c>
      <c r="K5" s="9">
        <f>'P&amp;C'!M12</f>
        <v>9434445</v>
      </c>
      <c r="L5" s="9">
        <f>'P&amp;C'!N12</f>
        <v>12916623</v>
      </c>
      <c r="M5" s="9">
        <f>'P&amp;C'!O12</f>
        <v>7641113</v>
      </c>
      <c r="N5" s="9">
        <f>'P&amp;C'!P12</f>
        <v>13572010</v>
      </c>
      <c r="O5" s="9">
        <f>'P&amp;C'!Q12</f>
        <v>3481702</v>
      </c>
      <c r="P5" s="9">
        <f>'P&amp;C'!R12</f>
        <v>15761526</v>
      </c>
      <c r="Q5" s="9">
        <f>'P&amp;C'!S12</f>
        <v>2481036</v>
      </c>
      <c r="R5" s="9">
        <f>'P&amp;C'!T12</f>
        <v>18146817</v>
      </c>
      <c r="S5" s="9">
        <f>'P&amp;C'!U12</f>
        <v>8528798</v>
      </c>
      <c r="T5" s="9">
        <f>'P&amp;C'!V12</f>
        <v>9768028</v>
      </c>
      <c r="U5" s="9">
        <f>'P&amp;C'!W12</f>
        <v>4912396</v>
      </c>
      <c r="V5" s="9">
        <f>'P&amp;C'!X12</f>
        <v>15398905</v>
      </c>
      <c r="W5" s="9">
        <f>'P&amp;C'!Y12</f>
        <v>5371952</v>
      </c>
      <c r="X5" s="9">
        <f>'P&amp;C'!Z12</f>
        <v>4141816</v>
      </c>
      <c r="Y5" s="9">
        <f>'P&amp;C'!AA12</f>
        <v>8241036</v>
      </c>
      <c r="Z5" s="9">
        <f>'P&amp;C'!AB12</f>
        <v>10068348</v>
      </c>
      <c r="AA5" s="9">
        <f>'P&amp;C'!AC12</f>
        <v>4023754</v>
      </c>
      <c r="AB5" s="9">
        <f>'P&amp;C'!AD12</f>
        <v>12102368</v>
      </c>
      <c r="AC5" s="9">
        <f>'P&amp;C'!AE12</f>
        <v>7355458</v>
      </c>
      <c r="AD5" s="9">
        <f>'P&amp;C'!AF12</f>
        <v>9684664</v>
      </c>
      <c r="AE5" s="9">
        <f>'P&amp;C'!AG12</f>
        <v>5239174</v>
      </c>
      <c r="AF5" s="9">
        <f>'P&amp;C'!AH12</f>
        <v>1167</v>
      </c>
      <c r="AG5" s="9">
        <f>'P&amp;C'!AI12</f>
        <v>737</v>
      </c>
      <c r="AH5" s="9">
        <f>'P&amp;C'!AJ12</f>
        <v>160885</v>
      </c>
      <c r="AI5" s="9">
        <f>'P&amp;C'!AK12</f>
        <v>96.512799999999999</v>
      </c>
      <c r="AJ5" s="9">
        <f>'P&amp;C'!AL12</f>
        <v>90.561000000000007</v>
      </c>
      <c r="AK5" s="9">
        <f>'P&amp;C'!AM12</f>
        <v>84.9619</v>
      </c>
      <c r="AL5" s="9">
        <f>'P&amp;C'!AN12</f>
        <v>78.642600000000002</v>
      </c>
      <c r="AM5" s="9">
        <f>'P&amp;C'!AO12</f>
        <v>72.02</v>
      </c>
      <c r="AN5" s="9">
        <f>'P&amp;C'!AP12</f>
        <v>68.287899999999993</v>
      </c>
      <c r="AO5" s="9">
        <f>'P&amp;C'!AQ12</f>
        <v>67.411500000000004</v>
      </c>
      <c r="AP5" s="9">
        <f>'P&amp;C'!AR12</f>
        <v>62.321199999999997</v>
      </c>
      <c r="AQ5" s="9">
        <f>'P&amp;C'!AS12</f>
        <v>61.950800000000001</v>
      </c>
      <c r="AR5" s="9">
        <f>'P&amp;C'!AT12</f>
        <v>61.8431</v>
      </c>
      <c r="AS5" s="9">
        <f>'P&amp;C'!AU12</f>
        <v>67.926100000000005</v>
      </c>
      <c r="AT5" s="9">
        <f>'P&amp;C'!AV12</f>
        <v>39.228999999999999</v>
      </c>
      <c r="AU5" s="9">
        <f>'P&amp;C'!AW12</f>
        <v>67.055199999999999</v>
      </c>
      <c r="AV5" s="9">
        <f>'P&amp;C'!AX12</f>
        <v>59.137099999999997</v>
      </c>
      <c r="AW5" s="9">
        <f>'P&amp;C'!AY12</f>
        <v>57.636000000000003</v>
      </c>
      <c r="AX5" s="9">
        <f>'P&amp;C'!AZ12</f>
        <v>55.392099999999999</v>
      </c>
      <c r="AY5" s="9">
        <f>'P&amp;C'!BA12</f>
        <v>53.286200000000001</v>
      </c>
      <c r="AZ5" s="9">
        <f>'P&amp;C'!BB12</f>
        <v>50.200299999999999</v>
      </c>
      <c r="BA5" s="9">
        <f>'P&amp;C'!BC12</f>
        <v>51.907600000000002</v>
      </c>
      <c r="BB5" s="9">
        <f>'P&amp;C'!BD12</f>
        <v>45.566600000000001</v>
      </c>
      <c r="BC5" s="9">
        <f>'P&amp;C'!BE12</f>
        <v>40.196199999999997</v>
      </c>
      <c r="BD5" s="9">
        <f>'P&amp;C'!BF12</f>
        <v>36.975900000000003</v>
      </c>
      <c r="BE5" s="9">
        <f>'P&amp;C'!BG12</f>
        <v>33.370899999999999</v>
      </c>
      <c r="BF5" s="9">
        <f>'P&amp;C'!BH12</f>
        <v>30.773700000000002</v>
      </c>
      <c r="BG5" s="9">
        <f>'P&amp;C'!BI12</f>
        <v>26.355699999999999</v>
      </c>
      <c r="BH5" s="9">
        <f>'P&amp;C'!BJ12</f>
        <v>25.4664</v>
      </c>
      <c r="BI5" s="9">
        <f>'P&amp;C'!BK12</f>
        <v>31.481400000000001</v>
      </c>
      <c r="BJ5" s="9">
        <f>'P&amp;C'!BL12</f>
        <v>31.4359</v>
      </c>
      <c r="BK5" s="9">
        <f>'P&amp;C'!BM12</f>
        <v>30.5749</v>
      </c>
      <c r="BL5" s="9">
        <f>'P&amp;C'!BN12</f>
        <v>28.688700000000001</v>
      </c>
      <c r="BM5" s="9">
        <f>'P&amp;C'!BO12</f>
        <v>31.776399999999999</v>
      </c>
      <c r="BN5" s="9">
        <f>'P&amp;C'!BP12</f>
        <v>31.221299999999999</v>
      </c>
      <c r="BO5" s="9">
        <f>'P&amp;C'!BQ12</f>
        <v>0.37</v>
      </c>
      <c r="BP5" s="9">
        <f>'P&amp;C'!BR12</f>
        <v>0.37</v>
      </c>
      <c r="BQ5" s="9">
        <f>'P&amp;C'!BS12</f>
        <v>0.37</v>
      </c>
      <c r="BR5" s="9">
        <f>'P&amp;C'!BT12</f>
        <v>0.37</v>
      </c>
      <c r="BS5" s="9">
        <f>'P&amp;C'!BU12</f>
        <v>0.33</v>
      </c>
      <c r="BT5" s="9">
        <f>'P&amp;C'!BV12</f>
        <v>0.33</v>
      </c>
      <c r="BU5" s="9">
        <f>'P&amp;C'!BW12</f>
        <v>0.33</v>
      </c>
      <c r="BV5" s="9">
        <f>'P&amp;C'!BX12</f>
        <v>0.33</v>
      </c>
      <c r="BW5" s="9">
        <f>'P&amp;C'!BY12</f>
        <v>0.3</v>
      </c>
      <c r="BX5" s="9">
        <f>'P&amp;C'!BZ12</f>
        <v>0.3</v>
      </c>
      <c r="BY5" s="9">
        <f>'P&amp;C'!CA12</f>
        <v>0.3</v>
      </c>
      <c r="BZ5" s="9">
        <f>'P&amp;C'!CB12</f>
        <v>0.3</v>
      </c>
      <c r="CA5" s="9">
        <f>'P&amp;C'!CC12</f>
        <v>0.28000000000000003</v>
      </c>
      <c r="CB5" s="9">
        <f>'P&amp;C'!CD12</f>
        <v>0.28000000000000003</v>
      </c>
      <c r="CC5" s="9">
        <f>'P&amp;C'!CE12</f>
        <v>0.28000000000000003</v>
      </c>
      <c r="CD5" s="9">
        <f>'P&amp;C'!CF12</f>
        <v>0.28000000000000003</v>
      </c>
      <c r="CE5" s="9">
        <f>'P&amp;C'!CG12</f>
        <v>0.25</v>
      </c>
      <c r="CF5" s="9">
        <f>'P&amp;C'!CH12</f>
        <v>0.25</v>
      </c>
      <c r="CG5" s="9">
        <f>'P&amp;C'!CI12</f>
        <v>0.25</v>
      </c>
      <c r="CH5" s="9">
        <f>'P&amp;C'!CJ12</f>
        <v>0.25</v>
      </c>
      <c r="CI5" s="9">
        <f>'P&amp;C'!CK12</f>
        <v>0.22</v>
      </c>
      <c r="CJ5" s="9">
        <f>'P&amp;C'!CL12</f>
        <v>0.22</v>
      </c>
      <c r="CK5" s="9">
        <f>'P&amp;C'!CM12</f>
        <v>0.22</v>
      </c>
      <c r="CL5" s="9">
        <f>'P&amp;C'!CN12</f>
        <v>0.22</v>
      </c>
      <c r="CM5" s="9">
        <f>'P&amp;C'!CO12</f>
        <v>0.21</v>
      </c>
      <c r="CN5" s="9">
        <f>'P&amp;C'!CP12</f>
        <v>0.21</v>
      </c>
      <c r="CO5" s="9">
        <f>'P&amp;C'!CQ12</f>
        <v>0.21</v>
      </c>
      <c r="CP5" s="9">
        <f>'P&amp;C'!CR12</f>
        <v>0.21</v>
      </c>
      <c r="CQ5" s="9">
        <f>'P&amp;C'!CS12</f>
        <v>0.2</v>
      </c>
      <c r="CR5" s="9">
        <f>'P&amp;C'!CT12</f>
        <v>0.2</v>
      </c>
      <c r="CS5" s="9">
        <f>'P&amp;C'!CU12</f>
        <v>0.2</v>
      </c>
      <c r="CT5" s="9">
        <f>'P&amp;C'!CV12</f>
        <v>0.2</v>
      </c>
      <c r="CU5" s="9">
        <f>'P&amp;C'!CW12</f>
        <v>0</v>
      </c>
      <c r="CV5" s="9">
        <f>'P&amp;C'!CX12</f>
        <v>0</v>
      </c>
      <c r="CW5" s="9">
        <f>'P&amp;C'!CY12</f>
        <v>0</v>
      </c>
      <c r="CX5" s="9">
        <f>'P&amp;C'!CZ12</f>
        <v>0</v>
      </c>
      <c r="CY5" s="9">
        <f>'P&amp;C'!DA12</f>
        <v>0</v>
      </c>
      <c r="CZ5" s="9">
        <f>'P&amp;C'!DB12</f>
        <v>0</v>
      </c>
      <c r="DA5" s="9">
        <f>'P&amp;C'!DC12</f>
        <v>0</v>
      </c>
      <c r="DB5" s="9">
        <f>'P&amp;C'!DD12</f>
        <v>0</v>
      </c>
      <c r="DC5" s="9">
        <f>'P&amp;C'!DE12</f>
        <v>0</v>
      </c>
      <c r="DD5" s="9">
        <f>'P&amp;C'!DF12</f>
        <v>0</v>
      </c>
      <c r="DE5" s="9">
        <f>'P&amp;C'!DG12</f>
        <v>0</v>
      </c>
      <c r="DF5" s="9">
        <f>'P&amp;C'!DH12</f>
        <v>0</v>
      </c>
      <c r="DG5" s="9">
        <f>'P&amp;C'!DI12</f>
        <v>0</v>
      </c>
      <c r="DH5" s="9">
        <f>'P&amp;C'!DJ12</f>
        <v>0</v>
      </c>
      <c r="DI5" s="9">
        <f>'P&amp;C'!DK12</f>
        <v>0</v>
      </c>
      <c r="DJ5" s="9">
        <f>'P&amp;C'!DL12</f>
        <v>0</v>
      </c>
      <c r="DK5" s="9">
        <f>'P&amp;C'!DM12</f>
        <v>0</v>
      </c>
      <c r="DL5" s="9">
        <f>'P&amp;C'!DN12</f>
        <v>0</v>
      </c>
      <c r="DM5" s="9">
        <f>'P&amp;C'!DO12</f>
        <v>0</v>
      </c>
      <c r="DN5" s="9">
        <f>'P&amp;C'!DP12</f>
        <v>0</v>
      </c>
      <c r="DO5" s="9">
        <f>'P&amp;C'!DQ12</f>
        <v>0</v>
      </c>
      <c r="DP5" s="9">
        <f>'P&amp;C'!DR12</f>
        <v>0</v>
      </c>
      <c r="DQ5" s="9">
        <f>'P&amp;C'!DS12</f>
        <v>0</v>
      </c>
      <c r="DR5" s="9">
        <f>'P&amp;C'!DT12</f>
        <v>0</v>
      </c>
      <c r="DS5" s="9">
        <f>'P&amp;C'!DU12</f>
        <v>0</v>
      </c>
      <c r="DT5" s="9">
        <f>'P&amp;C'!DV12</f>
        <v>0</v>
      </c>
      <c r="DU5" s="9">
        <f>'P&amp;C'!DW12</f>
        <v>0</v>
      </c>
      <c r="DV5" s="9">
        <f>'P&amp;C'!DX12</f>
        <v>0</v>
      </c>
      <c r="DW5" s="9">
        <f>'P&amp;C'!DY12</f>
        <v>0</v>
      </c>
      <c r="DX5" s="9">
        <f>'P&amp;C'!DZ12</f>
        <v>0</v>
      </c>
      <c r="DY5" s="9">
        <f>'P&amp;C'!EA12</f>
        <v>0</v>
      </c>
      <c r="DZ5" s="9">
        <f>'P&amp;C'!EB12</f>
        <v>0</v>
      </c>
      <c r="EA5" s="9">
        <f>'P&amp;C'!EC12</f>
        <v>354690536</v>
      </c>
      <c r="EB5" s="9">
        <f>'P&amp;C'!ED12</f>
        <v>359787293</v>
      </c>
      <c r="EC5" s="9">
        <f>'P&amp;C'!EE12</f>
        <v>361280366</v>
      </c>
      <c r="ED5" s="9">
        <f>'P&amp;C'!EF12</f>
        <v>365015746</v>
      </c>
      <c r="EE5" s="9">
        <f>'P&amp;C'!EG12</f>
        <v>365771746</v>
      </c>
      <c r="EF5" s="9">
        <f>'P&amp;C'!EH12</f>
        <v>368126127</v>
      </c>
      <c r="EG5" s="9">
        <f>'P&amp;C'!EI12</f>
        <v>371181913</v>
      </c>
      <c r="EH5" s="9">
        <f>'P&amp;C'!EJ12</f>
        <v>375000000</v>
      </c>
      <c r="EI5" s="9">
        <f>'P&amp;C'!EK12</f>
        <v>381000000</v>
      </c>
      <c r="EJ5" s="9">
        <f>'P&amp;C'!EL12</f>
        <v>390000000</v>
      </c>
      <c r="EK5" s="9">
        <f>'P&amp;C'!EM12</f>
        <v>402000000</v>
      </c>
      <c r="EL5" s="9">
        <f>'P&amp;C'!EN12</f>
        <v>409086389</v>
      </c>
      <c r="EM5" s="9">
        <f>'P&amp;C'!EO12</f>
        <v>418000000</v>
      </c>
      <c r="EN5" s="9">
        <f>'P&amp;C'!EP12</f>
        <v>419000000</v>
      </c>
      <c r="EO5" s="9">
        <f>'P&amp;C'!EQ12</f>
        <v>434000000</v>
      </c>
      <c r="EP5" s="9">
        <f>'P&amp;C'!ER12</f>
        <v>434000000</v>
      </c>
      <c r="EQ5" s="9">
        <f>'P&amp;C'!ES12</f>
        <v>449000000</v>
      </c>
      <c r="ER5" s="9">
        <f>'P&amp;C'!ET12</f>
        <v>456000000</v>
      </c>
      <c r="ES5" s="9">
        <f>'P&amp;C'!EU12</f>
        <v>465000000</v>
      </c>
      <c r="ET5" s="9">
        <f>'P&amp;C'!EV12</f>
        <v>468000000</v>
      </c>
      <c r="EU5" s="9">
        <f>'P&amp;C'!EW12</f>
        <v>479000000</v>
      </c>
      <c r="EV5" s="9">
        <f>'P&amp;C'!EX12</f>
        <v>483000000</v>
      </c>
      <c r="EW5" s="9">
        <f>'P&amp;C'!EY12</f>
        <v>486000000</v>
      </c>
      <c r="EX5" s="9">
        <f>'P&amp;C'!EZ12</f>
        <v>493000000</v>
      </c>
      <c r="EY5" s="9">
        <f>'P&amp;C'!FA12</f>
        <v>501000000</v>
      </c>
      <c r="EZ5" s="9">
        <f>'P&amp;C'!FB12</f>
        <v>505000000</v>
      </c>
      <c r="FA5" s="9">
        <f>'P&amp;C'!FC12</f>
        <v>517000000</v>
      </c>
      <c r="FB5" s="9">
        <f>'P&amp;C'!FD12</f>
        <v>524000000</v>
      </c>
      <c r="FC5" s="9">
        <f>'P&amp;C'!FE12</f>
        <v>533000000</v>
      </c>
      <c r="FD5" s="9">
        <f>'P&amp;C'!FF12</f>
        <v>538000000</v>
      </c>
      <c r="FE5" s="9">
        <f>'P&amp;C'!FG12</f>
        <v>538000000</v>
      </c>
      <c r="FF5" s="9">
        <f>'P&amp;C'!FH12</f>
        <v>538000000</v>
      </c>
      <c r="FG5">
        <f>'P&amp;C'!FJ12</f>
        <v>58.490424452712197</v>
      </c>
      <c r="FH5">
        <f>'P&amp;C'!FK12</f>
        <v>56.461137998000403</v>
      </c>
      <c r="FI5">
        <f>'P&amp;C'!FL12</f>
        <v>54.5172166925894</v>
      </c>
      <c r="FJ5">
        <f>'P&amp;C'!FM12</f>
        <v>53.019630555882898</v>
      </c>
      <c r="FK5">
        <f>'P&amp;C'!FN12</f>
        <v>51.310688168899702</v>
      </c>
      <c r="FL5">
        <f>'P&amp;C'!FO12</f>
        <v>51.963168590856398</v>
      </c>
      <c r="FM5">
        <f>'P&amp;C'!FP12</f>
        <v>50.508926602789501</v>
      </c>
      <c r="FN5">
        <f>'P&amp;C'!FQ12</f>
        <v>49.426666666666698</v>
      </c>
      <c r="FO5">
        <f>'P&amp;C'!FR12</f>
        <v>47.821522309711298</v>
      </c>
      <c r="FP5">
        <f>'P&amp;C'!FS12</f>
        <v>47.946153846153798</v>
      </c>
      <c r="FQ5">
        <f>'P&amp;C'!FT12</f>
        <v>48.490049751243802</v>
      </c>
      <c r="FR5">
        <f>'P&amp;C'!FU12</f>
        <v>49.803661397299599</v>
      </c>
      <c r="FS5">
        <f>'P&amp;C'!FV12</f>
        <v>49.040669856459303</v>
      </c>
      <c r="FT5">
        <f>'P&amp;C'!FW12</f>
        <v>48.983293556085897</v>
      </c>
      <c r="FU5">
        <f>'P&amp;C'!FX12</f>
        <v>48.5414746543779</v>
      </c>
      <c r="FV5">
        <f>'P&amp;C'!FY12</f>
        <v>47.350230414746498</v>
      </c>
      <c r="FW5">
        <f>'P&amp;C'!FZ12</f>
        <v>46.041202672605799</v>
      </c>
      <c r="FX5">
        <f>'P&amp;C'!GA12</f>
        <v>44.095394736842103</v>
      </c>
      <c r="FY5">
        <f>'P&amp;C'!GB12</f>
        <v>42.110752688171999</v>
      </c>
      <c r="FZ5">
        <f>'P&amp;C'!GC12</f>
        <v>44.057692307692299</v>
      </c>
      <c r="GA5">
        <f>'P&amp;C'!GD12</f>
        <v>42.964509394571998</v>
      </c>
      <c r="GB5">
        <f>'P&amp;C'!GE12</f>
        <v>43.140786749482402</v>
      </c>
      <c r="GC5">
        <f>'P&amp;C'!GF12</f>
        <v>40.072016460905402</v>
      </c>
      <c r="GD5">
        <f>'P&amp;C'!GG12</f>
        <v>38.9087221095335</v>
      </c>
      <c r="GE5">
        <f>'P&amp;C'!GH12</f>
        <v>36.522954091816402</v>
      </c>
      <c r="GF5">
        <f>'P&amp;C'!GI12</f>
        <v>35.112871287128698</v>
      </c>
      <c r="GG5">
        <f>'P&amp;C'!GJ12</f>
        <v>35.555125725338499</v>
      </c>
      <c r="GH5">
        <f>'P&amp;C'!GK12</f>
        <v>36.064885496183201</v>
      </c>
      <c r="GI5">
        <f>'P&amp;C'!GL12</f>
        <v>34.9287054409006</v>
      </c>
      <c r="GJ5">
        <f>'P&amp;C'!GM12</f>
        <v>35.825278810408903</v>
      </c>
      <c r="GK5">
        <f>'P&amp;C'!GN12</f>
        <v>33.5297397769517</v>
      </c>
      <c r="GL5">
        <f>'P&amp;C'!GO12</f>
        <v>32.639405204460999</v>
      </c>
    </row>
    <row r="6" spans="1:194" x14ac:dyDescent="0.25">
      <c r="A6" t="str">
        <f>'P&amp;C'!B13</f>
        <v>AFG</v>
      </c>
      <c r="B6" t="str">
        <f>'P&amp;C'!C13</f>
        <v>American Financial Group, Inc.</v>
      </c>
      <c r="C6" s="9">
        <f>'P&amp;C'!E13</f>
        <v>2796</v>
      </c>
      <c r="D6" s="9">
        <f>'P&amp;C'!F13</f>
        <v>34922</v>
      </c>
      <c r="E6" s="9">
        <f>'P&amp;C'!G13</f>
        <v>333</v>
      </c>
      <c r="F6" s="9">
        <f>'P&amp;C'!H13</f>
        <v>32176</v>
      </c>
      <c r="G6" s="9">
        <f>'P&amp;C'!I13</f>
        <v>120615</v>
      </c>
      <c r="H6" s="9">
        <f>'P&amp;C'!J13</f>
        <v>357882</v>
      </c>
      <c r="I6" s="9">
        <f>'P&amp;C'!K13</f>
        <v>310507</v>
      </c>
      <c r="J6" s="9">
        <f>'P&amp;C'!L13</f>
        <v>1155679</v>
      </c>
      <c r="K6" s="9">
        <f>'P&amp;C'!M13</f>
        <v>199916</v>
      </c>
      <c r="L6" s="9">
        <f>'P&amp;C'!N13</f>
        <v>513611</v>
      </c>
      <c r="M6" s="9">
        <f>'P&amp;C'!O13</f>
        <v>738515</v>
      </c>
      <c r="N6" s="9">
        <f>'P&amp;C'!P13</f>
        <v>548909</v>
      </c>
      <c r="O6" s="9">
        <f>'P&amp;C'!Q13</f>
        <v>1104016</v>
      </c>
      <c r="P6" s="9">
        <f>'P&amp;C'!R13</f>
        <v>1443933</v>
      </c>
      <c r="Q6" s="9">
        <f>'P&amp;C'!S13</f>
        <v>345136</v>
      </c>
      <c r="R6" s="9">
        <f>'P&amp;C'!T13</f>
        <v>443728</v>
      </c>
      <c r="S6" s="9">
        <f>'P&amp;C'!U13</f>
        <v>13795</v>
      </c>
      <c r="T6" s="9">
        <f>'P&amp;C'!V13</f>
        <v>0</v>
      </c>
      <c r="U6" s="9">
        <f>'P&amp;C'!W13</f>
        <v>1386570</v>
      </c>
      <c r="V6" s="9">
        <f>'P&amp;C'!X13</f>
        <v>61586</v>
      </c>
      <c r="W6" s="9">
        <f>'P&amp;C'!Y13</f>
        <v>2587256</v>
      </c>
      <c r="X6" s="9">
        <f>'P&amp;C'!Z13</f>
        <v>4326991</v>
      </c>
      <c r="Y6" s="9">
        <f>'P&amp;C'!AA13</f>
        <v>2511681</v>
      </c>
      <c r="Z6" s="9">
        <f>'P&amp;C'!AB13</f>
        <v>1473789</v>
      </c>
      <c r="AA6" s="9">
        <f>'P&amp;C'!AC13</f>
        <v>1498851</v>
      </c>
      <c r="AB6" s="9">
        <f>'P&amp;C'!AD13</f>
        <v>2635444</v>
      </c>
      <c r="AC6" s="9">
        <f>'P&amp;C'!AE13</f>
        <v>2710121</v>
      </c>
      <c r="AD6" s="9">
        <f>'P&amp;C'!AF13</f>
        <v>2457721</v>
      </c>
      <c r="AE6" s="9">
        <f>'P&amp;C'!AG13</f>
        <v>2901935</v>
      </c>
      <c r="AF6" s="9">
        <f>'P&amp;C'!AH13</f>
        <v>1717755</v>
      </c>
      <c r="AG6" s="9">
        <f>'P&amp;C'!AI13</f>
        <v>2730521</v>
      </c>
      <c r="AH6" s="9">
        <f>'P&amp;C'!AJ13</f>
        <v>2911834</v>
      </c>
      <c r="AI6" s="9">
        <f>'P&amp;C'!AK13</f>
        <v>108.13549999999999</v>
      </c>
      <c r="AJ6" s="9">
        <f>'P&amp;C'!AL13</f>
        <v>94.074299999999994</v>
      </c>
      <c r="AK6" s="9">
        <f>'P&amp;C'!AM13</f>
        <v>98.419499999999999</v>
      </c>
      <c r="AL6" s="9">
        <f>'P&amp;C'!AN13</f>
        <v>93.29</v>
      </c>
      <c r="AM6" s="9">
        <f>'P&amp;C'!AO13</f>
        <v>75.379900000000006</v>
      </c>
      <c r="AN6" s="9">
        <f>'P&amp;C'!AP13</f>
        <v>73.977099999999993</v>
      </c>
      <c r="AO6" s="9">
        <f>'P&amp;C'!AQ13</f>
        <v>68.315899999999999</v>
      </c>
      <c r="AP6" s="9">
        <f>'P&amp;C'!AR13</f>
        <v>67.758899999999997</v>
      </c>
      <c r="AQ6" s="9">
        <f>'P&amp;C'!AS13</f>
        <v>70.343299999999999</v>
      </c>
      <c r="AR6" s="9">
        <f>'P&amp;C'!AT13</f>
        <v>68.724100000000007</v>
      </c>
      <c r="AS6" s="9">
        <f>'P&amp;C'!AU13</f>
        <v>63.909799999999997</v>
      </c>
      <c r="AT6" s="9">
        <f>'P&amp;C'!AV13</f>
        <v>59.510800000000003</v>
      </c>
      <c r="AU6" s="9">
        <f>'P&amp;C'!AW13</f>
        <v>58.566499999999998</v>
      </c>
      <c r="AV6" s="9">
        <f>'P&amp;C'!AX13</f>
        <v>57.370899999999999</v>
      </c>
      <c r="AW6" s="9">
        <f>'P&amp;C'!AY13</f>
        <v>57.95</v>
      </c>
      <c r="AX6" s="9">
        <f>'P&amp;C'!AZ13</f>
        <v>56.651600000000002</v>
      </c>
      <c r="AY6" s="9">
        <f>'P&amp;C'!BA13</f>
        <v>57.390700000000002</v>
      </c>
      <c r="AZ6" s="9" t="str">
        <f>'P&amp;C'!BB13</f>
        <v>NA</v>
      </c>
      <c r="BA6" s="9">
        <f>'P&amp;C'!BC13</f>
        <v>48.37</v>
      </c>
      <c r="BB6" s="9">
        <f>'P&amp;C'!BD13</f>
        <v>43.71</v>
      </c>
      <c r="BC6" s="9">
        <f>'P&amp;C'!BE13</f>
        <v>38.770000000000003</v>
      </c>
      <c r="BD6" s="9">
        <f>'P&amp;C'!BF13</f>
        <v>37.64</v>
      </c>
      <c r="BE6" s="9">
        <f>'P&amp;C'!BG13</f>
        <v>38.551699999999997</v>
      </c>
      <c r="BF6" s="9">
        <f>'P&amp;C'!BH13</f>
        <v>37.9069</v>
      </c>
      <c r="BG6" s="9">
        <f>'P&amp;C'!BI13</f>
        <v>35.1843</v>
      </c>
      <c r="BH6" s="9">
        <f>'P&amp;C'!BJ13</f>
        <v>32.25</v>
      </c>
      <c r="BI6" s="9">
        <f>'P&amp;C'!BK13</f>
        <v>34.79</v>
      </c>
      <c r="BJ6" s="9">
        <f>'P&amp;C'!BL13</f>
        <v>34.04</v>
      </c>
      <c r="BK6" s="9">
        <f>'P&amp;C'!BM13</f>
        <v>31.393699999999999</v>
      </c>
      <c r="BL6" s="9">
        <f>'P&amp;C'!BN13</f>
        <v>29.11</v>
      </c>
      <c r="BM6" s="9">
        <f>'P&amp;C'!BO13</f>
        <v>27.8187</v>
      </c>
      <c r="BN6" s="9">
        <f>'P&amp;C'!BP13</f>
        <v>25.76</v>
      </c>
      <c r="BO6" s="9">
        <f>'P&amp;C'!BQ13</f>
        <v>2.35</v>
      </c>
      <c r="BP6" s="9">
        <f>'P&amp;C'!BR13</f>
        <v>0.3125</v>
      </c>
      <c r="BQ6" s="9">
        <f>'P&amp;C'!BS13</f>
        <v>1.8125</v>
      </c>
      <c r="BR6" s="9">
        <f>'P&amp;C'!BT13</f>
        <v>0.3125</v>
      </c>
      <c r="BS6" s="9">
        <f>'P&amp;C'!BU13</f>
        <v>1.3125</v>
      </c>
      <c r="BT6" s="9">
        <f>'P&amp;C'!BV13</f>
        <v>0.28000000000000003</v>
      </c>
      <c r="BU6" s="9">
        <f>'P&amp;C'!BW13</f>
        <v>0.28000000000000003</v>
      </c>
      <c r="BV6" s="9">
        <f>'P&amp;C'!BX13</f>
        <v>0.28000000000000003</v>
      </c>
      <c r="BW6" s="9">
        <f>'P&amp;C'!BY13</f>
        <v>1.28</v>
      </c>
      <c r="BX6" s="9">
        <f>'P&amp;C'!BZ13</f>
        <v>0.25</v>
      </c>
      <c r="BY6" s="9">
        <f>'P&amp;C'!CA13</f>
        <v>0.25</v>
      </c>
      <c r="BZ6" s="9">
        <f>'P&amp;C'!CB13</f>
        <v>0.25</v>
      </c>
      <c r="CA6" s="9">
        <f>'P&amp;C'!CC13</f>
        <v>1.25</v>
      </c>
      <c r="CB6" s="9">
        <f>'P&amp;C'!CD13</f>
        <v>0.22</v>
      </c>
      <c r="CC6" s="9">
        <f>'P&amp;C'!CE13</f>
        <v>0.22</v>
      </c>
      <c r="CD6" s="9">
        <f>'P&amp;C'!CF13</f>
        <v>0.22</v>
      </c>
      <c r="CE6" s="9">
        <f>'P&amp;C'!CG13</f>
        <v>1.22</v>
      </c>
      <c r="CF6" s="9">
        <f>'P&amp;C'!CH13</f>
        <v>0.19500000000000001</v>
      </c>
      <c r="CG6" s="9">
        <f>'P&amp;C'!CI13</f>
        <v>0.19500000000000001</v>
      </c>
      <c r="CH6" s="9">
        <f>'P&amp;C'!CJ13</f>
        <v>0.19500000000000001</v>
      </c>
      <c r="CI6" s="9">
        <f>'P&amp;C'!CK13</f>
        <v>0.44500000000000001</v>
      </c>
      <c r="CJ6" s="9">
        <f>'P&amp;C'!CL13</f>
        <v>0.17499999999999999</v>
      </c>
      <c r="CK6" s="9">
        <f>'P&amp;C'!CM13</f>
        <v>0.17499999999999999</v>
      </c>
      <c r="CL6" s="9">
        <f>'P&amp;C'!CN13</f>
        <v>0.17499999999999999</v>
      </c>
      <c r="CM6" s="9">
        <f>'P&amp;C'!CO13</f>
        <v>0.17499999999999999</v>
      </c>
      <c r="CN6" s="9">
        <f>'P&amp;C'!CP13</f>
        <v>0.16250000000000001</v>
      </c>
      <c r="CO6" s="9">
        <f>'P&amp;C'!CQ13</f>
        <v>0.16250000000000001</v>
      </c>
      <c r="CP6" s="9">
        <f>'P&amp;C'!CR13</f>
        <v>0.16250000000000001</v>
      </c>
      <c r="CQ6" s="9">
        <f>'P&amp;C'!CS13</f>
        <v>0.16250000000000001</v>
      </c>
      <c r="CR6" s="9">
        <f>'P&amp;C'!CT13</f>
        <v>0.13750000000000001</v>
      </c>
      <c r="CS6" s="9">
        <f>'P&amp;C'!CU13</f>
        <v>0.13750000000000001</v>
      </c>
      <c r="CT6" s="9">
        <f>'P&amp;C'!CV13</f>
        <v>0.13750000000000001</v>
      </c>
      <c r="CU6" s="9">
        <f>'P&amp;C'!CW13</f>
        <v>2</v>
      </c>
      <c r="CV6" s="9">
        <f>'P&amp;C'!CX13</f>
        <v>0</v>
      </c>
      <c r="CW6" s="9">
        <f>'P&amp;C'!CY13</f>
        <v>1.5</v>
      </c>
      <c r="CX6" s="9">
        <f>'P&amp;C'!CZ13</f>
        <v>0</v>
      </c>
      <c r="CY6" s="9">
        <f>'P&amp;C'!DA13</f>
        <v>1</v>
      </c>
      <c r="CZ6" s="9">
        <f>'P&amp;C'!DB13</f>
        <v>0</v>
      </c>
      <c r="DA6" s="9">
        <f>'P&amp;C'!DC13</f>
        <v>0</v>
      </c>
      <c r="DB6" s="9">
        <f>'P&amp;C'!DD13</f>
        <v>0</v>
      </c>
      <c r="DC6" s="9">
        <f>'P&amp;C'!DE13</f>
        <v>1</v>
      </c>
      <c r="DD6" s="9">
        <f>'P&amp;C'!DF13</f>
        <v>0</v>
      </c>
      <c r="DE6" s="9">
        <f>'P&amp;C'!DG13</f>
        <v>0</v>
      </c>
      <c r="DF6" s="9">
        <f>'P&amp;C'!DH13</f>
        <v>0</v>
      </c>
      <c r="DG6" s="9">
        <f>'P&amp;C'!DI13</f>
        <v>1</v>
      </c>
      <c r="DH6" s="9">
        <f>'P&amp;C'!DJ13</f>
        <v>0</v>
      </c>
      <c r="DI6" s="9">
        <f>'P&amp;C'!DK13</f>
        <v>0</v>
      </c>
      <c r="DJ6" s="9">
        <f>'P&amp;C'!DL13</f>
        <v>0</v>
      </c>
      <c r="DK6" s="9">
        <f>'P&amp;C'!DM13</f>
        <v>1</v>
      </c>
      <c r="DL6" s="9">
        <f>'P&amp;C'!DN13</f>
        <v>0</v>
      </c>
      <c r="DM6" s="9">
        <f>'P&amp;C'!DO13</f>
        <v>0</v>
      </c>
      <c r="DN6" s="9">
        <f>'P&amp;C'!DP13</f>
        <v>0</v>
      </c>
      <c r="DO6" s="9">
        <f>'P&amp;C'!DQ13</f>
        <v>0.25</v>
      </c>
      <c r="DP6" s="9">
        <f>'P&amp;C'!DR13</f>
        <v>0</v>
      </c>
      <c r="DQ6" s="9">
        <f>'P&amp;C'!DS13</f>
        <v>0</v>
      </c>
      <c r="DR6" s="9">
        <f>'P&amp;C'!DT13</f>
        <v>0</v>
      </c>
      <c r="DS6" s="9">
        <f>'P&amp;C'!DU13</f>
        <v>0</v>
      </c>
      <c r="DT6" s="9">
        <f>'P&amp;C'!DV13</f>
        <v>0</v>
      </c>
      <c r="DU6" s="9">
        <f>'P&amp;C'!DW13</f>
        <v>0</v>
      </c>
      <c r="DV6" s="9">
        <f>'P&amp;C'!DX13</f>
        <v>0</v>
      </c>
      <c r="DW6" s="9">
        <f>'P&amp;C'!DY13</f>
        <v>0</v>
      </c>
      <c r="DX6" s="9">
        <f>'P&amp;C'!DZ13</f>
        <v>0</v>
      </c>
      <c r="DY6" s="9">
        <f>'P&amp;C'!EA13</f>
        <v>0</v>
      </c>
      <c r="DZ6" s="9">
        <f>'P&amp;C'!EB13</f>
        <v>0</v>
      </c>
      <c r="EA6" s="9">
        <f>'P&amp;C'!EC13</f>
        <v>88275460</v>
      </c>
      <c r="EB6" s="9">
        <f>'P&amp;C'!ED13</f>
        <v>88092794</v>
      </c>
      <c r="EC6" s="9">
        <f>'P&amp;C'!EE13</f>
        <v>88007252</v>
      </c>
      <c r="ED6" s="9">
        <f>'P&amp;C'!EF13</f>
        <v>87591671</v>
      </c>
      <c r="EE6" s="9">
        <f>'P&amp;C'!EG13</f>
        <v>86924399</v>
      </c>
      <c r="EF6" s="9">
        <f>'P&amp;C'!EH13</f>
        <v>86812651</v>
      </c>
      <c r="EG6" s="9">
        <f>'P&amp;C'!EI13</f>
        <v>86850459</v>
      </c>
      <c r="EH6" s="9">
        <f>'P&amp;C'!EJ13</f>
        <v>86966290</v>
      </c>
      <c r="EI6" s="9">
        <f>'P&amp;C'!EK13</f>
        <v>87474452</v>
      </c>
      <c r="EJ6" s="9">
        <f>'P&amp;C'!EL13</f>
        <v>87327172</v>
      </c>
      <c r="EK6" s="9">
        <f>'P&amp;C'!EM13</f>
        <v>87540412</v>
      </c>
      <c r="EL6" s="9">
        <f>'P&amp;C'!EN13</f>
        <v>87885715</v>
      </c>
      <c r="EM6" s="9">
        <f>'P&amp;C'!EO13</f>
        <v>87708793</v>
      </c>
      <c r="EN6" s="9">
        <f>'P&amp;C'!EP13</f>
        <v>88490967</v>
      </c>
      <c r="EO6" s="9">
        <f>'P&amp;C'!EQ13</f>
        <v>89618434</v>
      </c>
      <c r="EP6" s="9">
        <f>'P&amp;C'!ER13</f>
        <v>89588999</v>
      </c>
      <c r="EQ6" s="9">
        <f>'P&amp;C'!ES13</f>
        <v>89513386</v>
      </c>
      <c r="ER6" s="9">
        <f>'P&amp;C'!ET13</f>
        <v>89223607</v>
      </c>
      <c r="ES6" s="9">
        <f>'P&amp;C'!EU13</f>
        <v>88820940</v>
      </c>
      <c r="ET6" s="9">
        <f>'P&amp;C'!EV13</f>
        <v>89883222</v>
      </c>
      <c r="EU6" s="9">
        <f>'P&amp;C'!EW13</f>
        <v>88979303</v>
      </c>
      <c r="EV6" s="9">
        <f>'P&amp;C'!EX13</f>
        <v>90846962</v>
      </c>
      <c r="EW6" s="9">
        <f>'P&amp;C'!EY13</f>
        <v>94959232</v>
      </c>
      <c r="EX6" s="9">
        <f>'P&amp;C'!EZ13</f>
        <v>97177820</v>
      </c>
      <c r="EY6" s="9">
        <f>'P&amp;C'!FA13</f>
        <v>97846402</v>
      </c>
      <c r="EZ6" s="9">
        <f>'P&amp;C'!FB13</f>
        <v>98506233</v>
      </c>
      <c r="FA6" s="9">
        <f>'P&amp;C'!FC13</f>
        <v>101020235</v>
      </c>
      <c r="FB6" s="9">
        <f>'P&amp;C'!FD13</f>
        <v>103483152</v>
      </c>
      <c r="FC6" s="9">
        <f>'P&amp;C'!FE13</f>
        <v>105168366</v>
      </c>
      <c r="FD6" s="9">
        <f>'P&amp;C'!FF13</f>
        <v>107739128</v>
      </c>
      <c r="FE6" s="9">
        <f>'P&amp;C'!FG13</f>
        <v>108647517</v>
      </c>
      <c r="FF6" s="9">
        <f>'P&amp;C'!FH13</f>
        <v>111129916</v>
      </c>
      <c r="FG6">
        <f>'P&amp;C'!FJ13</f>
        <v>60.379181258302097</v>
      </c>
      <c r="FH6">
        <f>'P&amp;C'!FK13</f>
        <v>61.0606129713629</v>
      </c>
      <c r="FI6">
        <f>'P&amp;C'!FL13</f>
        <v>60.358662261150897</v>
      </c>
      <c r="FJ6">
        <f>'P&amp;C'!FM13</f>
        <v>59.263625647694298</v>
      </c>
      <c r="FK6">
        <f>'P&amp;C'!FN13</f>
        <v>56.554892027496201</v>
      </c>
      <c r="FL6">
        <f>'P&amp;C'!FO13</f>
        <v>59.449860596930698</v>
      </c>
      <c r="FM6">
        <f>'P&amp;C'!FP13</f>
        <v>57.570219634648097</v>
      </c>
      <c r="FN6">
        <f>'P&amp;C'!FQ13</f>
        <v>54.6763579313318</v>
      </c>
      <c r="FO6">
        <f>'P&amp;C'!FR13</f>
        <v>52.495327435718004</v>
      </c>
      <c r="FP6">
        <f>'P&amp;C'!FS13</f>
        <v>54.095419464631199</v>
      </c>
      <c r="FQ6">
        <f>'P&amp;C'!FT13</f>
        <v>54.854665294469903</v>
      </c>
      <c r="FR6">
        <f>'P&amp;C'!FU13</f>
        <v>56.015929323667699</v>
      </c>
      <c r="FS6">
        <f>'P&amp;C'!FV13</f>
        <v>55.627261909760897</v>
      </c>
      <c r="FT6">
        <f>'P&amp;C'!FW13</f>
        <v>55.418085780439</v>
      </c>
      <c r="FU6">
        <f>'P&amp;C'!FX13</f>
        <v>55.624716673804002</v>
      </c>
      <c r="FV6">
        <f>'P&amp;C'!FY13</f>
        <v>53.533358487463403</v>
      </c>
      <c r="FW6">
        <f>'P&amp;C'!FZ13</f>
        <v>51.377790579835697</v>
      </c>
      <c r="FX6">
        <f>'P&amp;C'!GA13</f>
        <v>50.905810162998698</v>
      </c>
      <c r="FY6">
        <f>'P&amp;C'!GB13</f>
        <v>50.359746249026401</v>
      </c>
      <c r="FZ6">
        <f>'P&amp;C'!GC13</f>
        <v>52.657213378487903</v>
      </c>
      <c r="GA6">
        <f>'P&amp;C'!GD13</f>
        <v>51.450167012434299</v>
      </c>
      <c r="GB6">
        <f>'P&amp;C'!GE13</f>
        <v>52.604951170519101</v>
      </c>
      <c r="GC6">
        <f>'P&amp;C'!GF13</f>
        <v>48.673519179262101</v>
      </c>
      <c r="GD6">
        <f>'P&amp;C'!GG13</f>
        <v>47.130096147454204</v>
      </c>
      <c r="GE6">
        <f>'P&amp;C'!GH13</f>
        <v>45.080860510333302</v>
      </c>
      <c r="GF6">
        <f>'P&amp;C'!GI13</f>
        <v>45.327080977708299</v>
      </c>
      <c r="GG6">
        <f>'P&amp;C'!GJ13</f>
        <v>44.268358710509801</v>
      </c>
      <c r="GH6">
        <f>'P&amp;C'!GK13</f>
        <v>43.127793401577101</v>
      </c>
      <c r="GI6">
        <f>'P&amp;C'!GL13</f>
        <v>41.181584964436901</v>
      </c>
      <c r="GJ6">
        <f>'P&amp;C'!GM13</f>
        <v>42.482244705006302</v>
      </c>
      <c r="GK6">
        <f>'P&amp;C'!GN13</f>
        <v>39.439465514890699</v>
      </c>
      <c r="GL6">
        <f>'P&amp;C'!GO13</f>
        <v>37.478656962181098</v>
      </c>
    </row>
    <row r="7" spans="1:194" x14ac:dyDescent="0.25">
      <c r="A7" t="str">
        <f>'P&amp;C'!B14</f>
        <v>AIG</v>
      </c>
      <c r="B7" t="str">
        <f>'P&amp;C'!C14</f>
        <v>American International Group, Inc.</v>
      </c>
      <c r="C7" s="9">
        <f>'P&amp;C'!E14</f>
        <v>0</v>
      </c>
      <c r="D7" s="9">
        <f>'P&amp;C'!F14</f>
        <v>4545000</v>
      </c>
      <c r="E7" s="9">
        <f>'P&amp;C'!G14</f>
        <v>39137898</v>
      </c>
      <c r="F7" s="9">
        <f>'P&amp;C'!H14</f>
        <v>55994748</v>
      </c>
      <c r="G7" s="9">
        <f>'P&amp;C'!I14</f>
        <v>47567782</v>
      </c>
      <c r="H7" s="9">
        <f>'P&amp;C'!J14</f>
        <v>39837649</v>
      </c>
      <c r="I7" s="9">
        <f>'P&amp;C'!K14</f>
        <v>50055229</v>
      </c>
      <c r="J7" s="9">
        <f>'P&amp;C'!L14</f>
        <v>63189226</v>
      </c>
      <c r="K7" s="9">
        <f>'P&amp;C'!M14</f>
        <v>52894037</v>
      </c>
      <c r="L7" s="9">
        <f>'P&amp;C'!N14</f>
        <v>60982583</v>
      </c>
      <c r="M7" s="9">
        <f>'P&amp;C'!O14</f>
        <v>39650161</v>
      </c>
      <c r="N7" s="9">
        <f>'P&amp;C'!P14</f>
        <v>28855379</v>
      </c>
      <c r="O7" s="9">
        <f>'P&amp;C'!Q14</f>
        <v>27860585</v>
      </c>
      <c r="P7" s="9">
        <f>'P&amp;C'!R14</f>
        <v>24812512</v>
      </c>
      <c r="Q7" s="9">
        <f>'P&amp;C'!S14</f>
        <v>18079319</v>
      </c>
      <c r="R7" s="9">
        <f>'P&amp;C'!T14</f>
        <v>17425487</v>
      </c>
      <c r="S7" s="9">
        <f>'P&amp;C'!U14</f>
        <v>8293453</v>
      </c>
      <c r="T7" s="9">
        <f>'P&amp;C'!V14</f>
        <v>4023946</v>
      </c>
      <c r="U7" s="9">
        <f>'P&amp;C'!W14</f>
        <v>0</v>
      </c>
      <c r="V7" s="9">
        <f>'P&amp;C'!X14</f>
        <v>0</v>
      </c>
      <c r="W7" s="9">
        <f>'P&amp;C'!Y14</f>
        <v>0</v>
      </c>
      <c r="X7" s="9">
        <f>'P&amp;C'!Z14</f>
        <v>252206809</v>
      </c>
      <c r="Y7" s="9">
        <f>'P&amp;C'!AA14</f>
        <v>65573770</v>
      </c>
      <c r="Z7" s="9">
        <f>'P&amp;C'!AB14</f>
        <v>103448276</v>
      </c>
      <c r="AA7" s="9">
        <f>'P&amp;C'!AC14</f>
        <v>3074031</v>
      </c>
      <c r="AB7" s="9">
        <f>'P&amp;C'!AD14</f>
        <v>0</v>
      </c>
      <c r="AC7" s="9">
        <f>'P&amp;C'!AE14</f>
        <v>0</v>
      </c>
      <c r="AD7" s="9">
        <f>'P&amp;C'!AF14</f>
        <v>0</v>
      </c>
      <c r="AE7" s="9">
        <f>'P&amp;C'!AG14</f>
        <v>0</v>
      </c>
      <c r="AF7" s="9">
        <f>'P&amp;C'!AH14</f>
        <v>0</v>
      </c>
      <c r="AG7" s="9">
        <f>'P&amp;C'!AI14</f>
        <v>0</v>
      </c>
      <c r="AH7" s="9">
        <f>'P&amp;C'!AJ14</f>
        <v>0</v>
      </c>
      <c r="AI7" s="9" t="str">
        <f>'P&amp;C'!AK14</f>
        <v>NA</v>
      </c>
      <c r="AJ7" s="9">
        <f>'P&amp;C'!AL14</f>
        <v>60.49</v>
      </c>
      <c r="AK7" s="9">
        <f>'P&amp;C'!AM14</f>
        <v>61.72</v>
      </c>
      <c r="AL7" s="9">
        <f>'P&amp;C'!AN14</f>
        <v>64.02</v>
      </c>
      <c r="AM7" s="9">
        <f>'P&amp;C'!AO14</f>
        <v>62.1</v>
      </c>
      <c r="AN7" s="9">
        <f>'P&amp;C'!AP14</f>
        <v>56.67</v>
      </c>
      <c r="AO7" s="9">
        <f>'P&amp;C'!AQ14</f>
        <v>55.19</v>
      </c>
      <c r="AP7" s="9">
        <f>'P&amp;C'!AR14</f>
        <v>55.17</v>
      </c>
      <c r="AQ7" s="9">
        <f>'P&amp;C'!AS14</f>
        <v>60.83</v>
      </c>
      <c r="AR7" s="9">
        <f>'P&amp;C'!AT14</f>
        <v>61.15</v>
      </c>
      <c r="AS7" s="9">
        <f>'P&amp;C'!AU14</f>
        <v>59.15</v>
      </c>
      <c r="AT7" s="9">
        <f>'P&amp;C'!AV14</f>
        <v>55.14</v>
      </c>
      <c r="AU7" s="9">
        <f>'P&amp;C'!AW14</f>
        <v>54.48</v>
      </c>
      <c r="AV7" s="9">
        <f>'P&amp;C'!AX14</f>
        <v>54.32</v>
      </c>
      <c r="AW7" s="9">
        <f>'P&amp;C'!AY14</f>
        <v>54.08</v>
      </c>
      <c r="AX7" s="9">
        <f>'P&amp;C'!AZ14</f>
        <v>49.73</v>
      </c>
      <c r="AY7" s="9">
        <f>'P&amp;C'!BA14</f>
        <v>49</v>
      </c>
      <c r="AZ7" s="9">
        <f>'P&amp;C'!BB14</f>
        <v>47.7</v>
      </c>
      <c r="BA7" s="9" t="str">
        <f>'P&amp;C'!BC14</f>
        <v>NA</v>
      </c>
      <c r="BB7" s="9" t="str">
        <f>'P&amp;C'!BD14</f>
        <v>NA</v>
      </c>
      <c r="BC7" s="9" t="str">
        <f>'P&amp;C'!BE14</f>
        <v>NA</v>
      </c>
      <c r="BD7" s="9">
        <f>'P&amp;C'!BF14</f>
        <v>31.72</v>
      </c>
      <c r="BE7" s="9">
        <f>'P&amp;C'!BG14</f>
        <v>30.5</v>
      </c>
      <c r="BF7" s="9">
        <f>'P&amp;C'!BH14</f>
        <v>29</v>
      </c>
      <c r="BG7" s="9">
        <f>'P&amp;C'!BI14</f>
        <v>22.7714</v>
      </c>
      <c r="BH7" s="9" t="str">
        <f>'P&amp;C'!BJ14</f>
        <v>NA</v>
      </c>
      <c r="BI7" s="9" t="str">
        <f>'P&amp;C'!BK14</f>
        <v>NA</v>
      </c>
      <c r="BJ7" s="9" t="str">
        <f>'P&amp;C'!BL14</f>
        <v>NA</v>
      </c>
      <c r="BK7" s="9" t="str">
        <f>'P&amp;C'!BM14</f>
        <v>NA</v>
      </c>
      <c r="BL7" s="9" t="str">
        <f>'P&amp;C'!BN14</f>
        <v>NA</v>
      </c>
      <c r="BM7" s="9" t="str">
        <f>'P&amp;C'!BO14</f>
        <v>NA</v>
      </c>
      <c r="BN7" s="9" t="str">
        <f>'P&amp;C'!BP14</f>
        <v>NA</v>
      </c>
      <c r="BO7" s="9">
        <f>'P&amp;C'!BQ14</f>
        <v>0.32</v>
      </c>
      <c r="BP7" s="9">
        <f>'P&amp;C'!BR14</f>
        <v>0.32</v>
      </c>
      <c r="BQ7" s="9">
        <f>'P&amp;C'!BS14</f>
        <v>0.32</v>
      </c>
      <c r="BR7" s="9">
        <f>'P&amp;C'!BT14</f>
        <v>0.32</v>
      </c>
      <c r="BS7" s="9">
        <f>'P&amp;C'!BU14</f>
        <v>0.32</v>
      </c>
      <c r="BT7" s="9">
        <f>'P&amp;C'!BV14</f>
        <v>0.32</v>
      </c>
      <c r="BU7" s="9">
        <f>'P&amp;C'!BW14</f>
        <v>0.32</v>
      </c>
      <c r="BV7" s="9">
        <f>'P&amp;C'!BX14</f>
        <v>0.32</v>
      </c>
      <c r="BW7" s="9">
        <f>'P&amp;C'!BY14</f>
        <v>0.28000000000000003</v>
      </c>
      <c r="BX7" s="9">
        <f>'P&amp;C'!BZ14</f>
        <v>0.28000000000000003</v>
      </c>
      <c r="BY7" s="9">
        <f>'P&amp;C'!CA14</f>
        <v>0.125</v>
      </c>
      <c r="BZ7" s="9">
        <f>'P&amp;C'!CB14</f>
        <v>0.125</v>
      </c>
      <c r="CA7" s="9">
        <f>'P&amp;C'!CC14</f>
        <v>0.125</v>
      </c>
      <c r="CB7" s="9">
        <f>'P&amp;C'!CD14</f>
        <v>0.125</v>
      </c>
      <c r="CC7" s="9">
        <f>'P&amp;C'!CE14</f>
        <v>0.125</v>
      </c>
      <c r="CD7" s="9">
        <f>'P&amp;C'!CF14</f>
        <v>0.125</v>
      </c>
      <c r="CE7" s="9">
        <f>'P&amp;C'!CG14</f>
        <v>0.1</v>
      </c>
      <c r="CF7" s="9">
        <f>'P&amp;C'!CH14</f>
        <v>0.1</v>
      </c>
      <c r="CG7" s="9">
        <f>'P&amp;C'!CI14</f>
        <v>0</v>
      </c>
      <c r="CH7" s="9">
        <f>'P&amp;C'!CJ14</f>
        <v>0</v>
      </c>
      <c r="CI7" s="9">
        <f>'P&amp;C'!CK14</f>
        <v>0</v>
      </c>
      <c r="CJ7" s="9">
        <f>'P&amp;C'!CL14</f>
        <v>0</v>
      </c>
      <c r="CK7" s="9">
        <f>'P&amp;C'!CM14</f>
        <v>0</v>
      </c>
      <c r="CL7" s="9">
        <f>'P&amp;C'!CN14</f>
        <v>0</v>
      </c>
      <c r="CM7" s="9">
        <f>'P&amp;C'!CO14</f>
        <v>0</v>
      </c>
      <c r="CN7" s="9">
        <f>'P&amp;C'!CP14</f>
        <v>0</v>
      </c>
      <c r="CO7" s="9">
        <f>'P&amp;C'!CQ14</f>
        <v>0</v>
      </c>
      <c r="CP7" s="9">
        <f>'P&amp;C'!CR14</f>
        <v>0</v>
      </c>
      <c r="CQ7" s="9">
        <f>'P&amp;C'!CS14</f>
        <v>0</v>
      </c>
      <c r="CR7" s="9">
        <f>'P&amp;C'!CT14</f>
        <v>0</v>
      </c>
      <c r="CS7" s="9">
        <f>'P&amp;C'!CU14</f>
        <v>0</v>
      </c>
      <c r="CT7" s="9">
        <f>'P&amp;C'!CV14</f>
        <v>0</v>
      </c>
      <c r="CU7" s="9">
        <f>'P&amp;C'!CW14</f>
        <v>0</v>
      </c>
      <c r="CV7" s="9">
        <f>'P&amp;C'!CX14</f>
        <v>0</v>
      </c>
      <c r="CW7" s="9">
        <f>'P&amp;C'!CY14</f>
        <v>0</v>
      </c>
      <c r="CX7" s="9">
        <f>'P&amp;C'!CZ14</f>
        <v>0</v>
      </c>
      <c r="CY7" s="9">
        <f>'P&amp;C'!DA14</f>
        <v>0</v>
      </c>
      <c r="CZ7" s="9">
        <f>'P&amp;C'!DB14</f>
        <v>0</v>
      </c>
      <c r="DA7" s="9">
        <f>'P&amp;C'!DC14</f>
        <v>0</v>
      </c>
      <c r="DB7" s="9">
        <f>'P&amp;C'!DD14</f>
        <v>0</v>
      </c>
      <c r="DC7" s="9">
        <f>'P&amp;C'!DE14</f>
        <v>0</v>
      </c>
      <c r="DD7" s="9">
        <f>'P&amp;C'!DF14</f>
        <v>0</v>
      </c>
      <c r="DE7" s="9">
        <f>'P&amp;C'!DG14</f>
        <v>0</v>
      </c>
      <c r="DF7" s="9">
        <f>'P&amp;C'!DH14</f>
        <v>0</v>
      </c>
      <c r="DG7" s="9">
        <f>'P&amp;C'!DI14</f>
        <v>0</v>
      </c>
      <c r="DH7" s="9">
        <f>'P&amp;C'!DJ14</f>
        <v>0</v>
      </c>
      <c r="DI7" s="9">
        <f>'P&amp;C'!DK14</f>
        <v>0</v>
      </c>
      <c r="DJ7" s="9">
        <f>'P&amp;C'!DL14</f>
        <v>0</v>
      </c>
      <c r="DK7" s="9">
        <f>'P&amp;C'!DM14</f>
        <v>0</v>
      </c>
      <c r="DL7" s="9">
        <f>'P&amp;C'!DN14</f>
        <v>0</v>
      </c>
      <c r="DM7" s="9">
        <f>'P&amp;C'!DO14</f>
        <v>0</v>
      </c>
      <c r="DN7" s="9">
        <f>'P&amp;C'!DP14</f>
        <v>0</v>
      </c>
      <c r="DO7" s="9">
        <f>'P&amp;C'!DQ14</f>
        <v>0</v>
      </c>
      <c r="DP7" s="9">
        <f>'P&amp;C'!DR14</f>
        <v>0</v>
      </c>
      <c r="DQ7" s="9">
        <f>'P&amp;C'!DS14</f>
        <v>0</v>
      </c>
      <c r="DR7" s="9">
        <f>'P&amp;C'!DT14</f>
        <v>0</v>
      </c>
      <c r="DS7" s="9">
        <f>'P&amp;C'!DU14</f>
        <v>0</v>
      </c>
      <c r="DT7" s="9">
        <f>'P&amp;C'!DV14</f>
        <v>0</v>
      </c>
      <c r="DU7" s="9">
        <f>'P&amp;C'!DW14</f>
        <v>0</v>
      </c>
      <c r="DV7" s="9">
        <f>'P&amp;C'!DX14</f>
        <v>0</v>
      </c>
      <c r="DW7" s="9">
        <f>'P&amp;C'!DY14</f>
        <v>0</v>
      </c>
      <c r="DX7" s="9">
        <f>'P&amp;C'!DZ14</f>
        <v>0</v>
      </c>
      <c r="DY7" s="9">
        <f>'P&amp;C'!EA14</f>
        <v>0</v>
      </c>
      <c r="DZ7" s="9">
        <f>'P&amp;C'!EB14</f>
        <v>0</v>
      </c>
      <c r="EA7" s="9">
        <f>'P&amp;C'!EC14</f>
        <v>899044657</v>
      </c>
      <c r="EB7" s="9">
        <f>'P&amp;C'!ED14</f>
        <v>898880087</v>
      </c>
      <c r="EC7" s="9">
        <f>'P&amp;C'!EE14</f>
        <v>903392620</v>
      </c>
      <c r="ED7" s="9">
        <f>'P&amp;C'!EF14</f>
        <v>942480026</v>
      </c>
      <c r="EE7" s="9">
        <f>'P&amp;C'!EG14</f>
        <v>995335841</v>
      </c>
      <c r="EF7" s="9">
        <f>'P&amp;C'!EH14</f>
        <v>1042888556</v>
      </c>
      <c r="EG7" s="9">
        <f>'P&amp;C'!EI14</f>
        <v>1082689362</v>
      </c>
      <c r="EH7" s="9">
        <f>'P&amp;C'!EJ14</f>
        <v>1130738359</v>
      </c>
      <c r="EI7" s="9">
        <f>'P&amp;C'!EK14</f>
        <v>1193916617</v>
      </c>
      <c r="EJ7" s="9">
        <f>'P&amp;C'!EL14</f>
        <v>1246794615</v>
      </c>
      <c r="EK7" s="9">
        <f>'P&amp;C'!EM14</f>
        <v>1307448520</v>
      </c>
      <c r="EL7" s="9">
        <f>'P&amp;C'!EN14</f>
        <v>1347077587</v>
      </c>
      <c r="EM7" s="9">
        <f>'P&amp;C'!EO14</f>
        <v>1375926971</v>
      </c>
      <c r="EN7" s="9">
        <f>'P&amp;C'!EP14</f>
        <v>1403772951</v>
      </c>
      <c r="EO7" s="9">
        <f>'P&amp;C'!EQ14</f>
        <v>1428575390</v>
      </c>
      <c r="EP7" s="9">
        <f>'P&amp;C'!ER14</f>
        <v>1446647787</v>
      </c>
      <c r="EQ7" s="9">
        <f>'P&amp;C'!ES14</f>
        <v>1464063323</v>
      </c>
      <c r="ER7" s="9">
        <f>'P&amp;C'!ET14</f>
        <v>1472343722</v>
      </c>
      <c r="ES7" s="9">
        <f>'P&amp;C'!EU14</f>
        <v>1476348011</v>
      </c>
      <c r="ET7" s="9">
        <f>'P&amp;C'!EV14</f>
        <v>1476345163</v>
      </c>
      <c r="EU7" s="9">
        <f>'P&amp;C'!EW14</f>
        <v>1476321935</v>
      </c>
      <c r="EV7" s="9">
        <f>'P&amp;C'!EX14</f>
        <v>1476295743</v>
      </c>
      <c r="EW7" s="9">
        <f>'P&amp;C'!EY14</f>
        <v>1728469818</v>
      </c>
      <c r="EX7" s="9">
        <f>'P&amp;C'!EZ14</f>
        <v>1793447313</v>
      </c>
      <c r="EY7" s="9">
        <f>'P&amp;C'!FA14</f>
        <v>1896821482</v>
      </c>
      <c r="EZ7" s="9">
        <f>'P&amp;C'!FB14</f>
        <v>1899209621</v>
      </c>
      <c r="FA7" s="9">
        <f>'P&amp;C'!FC14</f>
        <v>1897960361</v>
      </c>
      <c r="FB7" s="9">
        <f>'P&amp;C'!FD14</f>
        <v>1796719943</v>
      </c>
      <c r="FC7" s="9">
        <f>'P&amp;C'!FE14</f>
        <v>140463159</v>
      </c>
      <c r="FD7" s="9">
        <f>'P&amp;C'!FF14</f>
        <v>135138427</v>
      </c>
      <c r="FE7" s="9">
        <f>'P&amp;C'!FG14</f>
        <v>135116300</v>
      </c>
      <c r="FF7" s="9">
        <f>'P&amp;C'!FH14</f>
        <v>134944484</v>
      </c>
      <c r="FG7">
        <f>'P&amp;C'!FJ14</f>
        <v>72.489168911216794</v>
      </c>
      <c r="FH7">
        <f>'P&amp;C'!FK14</f>
        <v>80.620319715681902</v>
      </c>
      <c r="FI7">
        <f>'P&amp;C'!FL14</f>
        <v>81.616783630576904</v>
      </c>
      <c r="FJ7">
        <f>'P&amp;C'!FM14</f>
        <v>78.589463921434898</v>
      </c>
      <c r="FK7">
        <f>'P&amp;C'!FN14</f>
        <v>76.657542968956506</v>
      </c>
      <c r="FL7">
        <f>'P&amp;C'!FO14</f>
        <v>85.016754177519203</v>
      </c>
      <c r="FM7">
        <f>'P&amp;C'!FP14</f>
        <v>83.076460485256007</v>
      </c>
      <c r="FN7">
        <f>'P&amp;C'!FQ14</f>
        <v>78.283361748055796</v>
      </c>
      <c r="FO7">
        <f>'P&amp;C'!FR14</f>
        <v>75.0956965699054</v>
      </c>
      <c r="FP7">
        <f>'P&amp;C'!FS14</f>
        <v>79.402813269288899</v>
      </c>
      <c r="FQ7">
        <f>'P&amp;C'!FT14</f>
        <v>79.741571775231407</v>
      </c>
      <c r="FR7">
        <f>'P&amp;C'!FU14</f>
        <v>80.157966431966202</v>
      </c>
      <c r="FS7">
        <f>'P&amp;C'!FV14</f>
        <v>77.691623358693505</v>
      </c>
      <c r="FT7">
        <f>'P&amp;C'!FW14</f>
        <v>77.349403208439497</v>
      </c>
      <c r="FU7">
        <f>'P&amp;C'!FX14</f>
        <v>75.712490049265099</v>
      </c>
      <c r="FV7">
        <f>'P&amp;C'!FY14</f>
        <v>71.774899829159295</v>
      </c>
      <c r="FW7">
        <f>'P&amp;C'!FZ14</f>
        <v>68.624080954454698</v>
      </c>
      <c r="FX7">
        <f>'P&amp;C'!GA14</f>
        <v>67.099141677190502</v>
      </c>
      <c r="FY7">
        <f>'P&amp;C'!GB14</f>
        <v>66.016277513039597</v>
      </c>
      <c r="FZ7">
        <f>'P&amp;C'!GC14</f>
        <v>67.409710475679603</v>
      </c>
      <c r="GA7">
        <f>'P&amp;C'!GD14</f>
        <v>66.382540065693703</v>
      </c>
      <c r="GB7">
        <f>'P&amp;C'!GE14</f>
        <v>68.865605338265894</v>
      </c>
      <c r="GC7">
        <f>'P&amp;C'!GF14</f>
        <v>60.579015560224299</v>
      </c>
      <c r="GD7">
        <f>'P&amp;C'!GG14</f>
        <v>57.682765058178198</v>
      </c>
      <c r="GE7">
        <f>'P&amp;C'!GH14</f>
        <v>53.530604204745103</v>
      </c>
      <c r="GF7">
        <f>'P&amp;C'!GI14</f>
        <v>42.602458994177603</v>
      </c>
      <c r="GG7">
        <f>'P&amp;C'!GJ14</f>
        <v>45.9656596590006</v>
      </c>
      <c r="GH7">
        <f>'P&amp;C'!GK14</f>
        <v>44.329112230486302</v>
      </c>
      <c r="GI7">
        <f>'P&amp;C'!GL14</f>
        <v>212.67444227137199</v>
      </c>
      <c r="GJ7">
        <f>'P&amp;C'!GM14</f>
        <v>235.750294769969</v>
      </c>
      <c r="GK7">
        <f>'P&amp;C'!GN14</f>
        <v>196.0305603395</v>
      </c>
      <c r="GL7">
        <f>'P&amp;C'!GO14</f>
        <v>192.80464994775201</v>
      </c>
    </row>
    <row r="8" spans="1:194" x14ac:dyDescent="0.25">
      <c r="A8" t="str">
        <f>'P&amp;C'!B15</f>
        <v>AMSF</v>
      </c>
      <c r="B8" t="str">
        <f>'P&amp;C'!C15</f>
        <v>AMERISAFE, Inc.</v>
      </c>
      <c r="C8" s="9">
        <f>'P&amp;C'!E15</f>
        <v>0</v>
      </c>
      <c r="D8" s="9">
        <f>'P&amp;C'!F15</f>
        <v>0</v>
      </c>
      <c r="E8" s="9">
        <f>'P&amp;C'!G15</f>
        <v>0</v>
      </c>
      <c r="F8" s="9">
        <f>'P&amp;C'!H15</f>
        <v>0</v>
      </c>
      <c r="G8" s="9">
        <f>'P&amp;C'!I15</f>
        <v>0</v>
      </c>
      <c r="H8" s="9">
        <f>'P&amp;C'!J15</f>
        <v>0</v>
      </c>
      <c r="I8" s="9">
        <f>'P&amp;C'!K15</f>
        <v>0</v>
      </c>
      <c r="J8" s="9">
        <f>'P&amp;C'!L15</f>
        <v>0</v>
      </c>
      <c r="K8" s="9">
        <f>'P&amp;C'!M15</f>
        <v>0</v>
      </c>
      <c r="L8" s="9">
        <f>'P&amp;C'!N15</f>
        <v>0</v>
      </c>
      <c r="M8" s="9">
        <f>'P&amp;C'!O15</f>
        <v>0</v>
      </c>
      <c r="N8" s="9">
        <f>'P&amp;C'!P15</f>
        <v>0</v>
      </c>
      <c r="O8" s="9">
        <f>'P&amp;C'!Q15</f>
        <v>0</v>
      </c>
      <c r="P8" s="9">
        <f>'P&amp;C'!R15</f>
        <v>0</v>
      </c>
      <c r="Q8" s="9">
        <f>'P&amp;C'!S15</f>
        <v>0</v>
      </c>
      <c r="R8" s="9">
        <f>'P&amp;C'!T15</f>
        <v>0</v>
      </c>
      <c r="S8" s="9">
        <f>'P&amp;C'!U15</f>
        <v>0</v>
      </c>
      <c r="T8" s="9">
        <f>'P&amp;C'!V15</f>
        <v>0</v>
      </c>
      <c r="U8" s="9">
        <f>'P&amp;C'!W15</f>
        <v>0</v>
      </c>
      <c r="V8" s="9">
        <f>'P&amp;C'!X15</f>
        <v>0</v>
      </c>
      <c r="W8" s="9">
        <f>'P&amp;C'!Y15</f>
        <v>0</v>
      </c>
      <c r="X8" s="9">
        <f>'P&amp;C'!Z15</f>
        <v>0</v>
      </c>
      <c r="Y8" s="9">
        <f>'P&amp;C'!AA15</f>
        <v>0</v>
      </c>
      <c r="Z8" s="9">
        <f>'P&amp;C'!AB15</f>
        <v>0</v>
      </c>
      <c r="AA8" s="9">
        <f>'P&amp;C'!AC15</f>
        <v>32610</v>
      </c>
      <c r="AB8" s="9">
        <f>'P&amp;C'!AD15</f>
        <v>357970</v>
      </c>
      <c r="AC8" s="9">
        <f>'P&amp;C'!AE15</f>
        <v>0</v>
      </c>
      <c r="AD8" s="9">
        <f>'P&amp;C'!AF15</f>
        <v>159062</v>
      </c>
      <c r="AE8" s="9">
        <f>'P&amp;C'!AG15</f>
        <v>96142</v>
      </c>
      <c r="AF8" s="9">
        <f>'P&amp;C'!AH15</f>
        <v>213318</v>
      </c>
      <c r="AG8" s="9">
        <f>'P&amp;C'!AI15</f>
        <v>329109</v>
      </c>
      <c r="AH8" s="9">
        <f>'P&amp;C'!AJ15</f>
        <v>70039</v>
      </c>
      <c r="AI8" s="9" t="str">
        <f>'P&amp;C'!AK15</f>
        <v>NA</v>
      </c>
      <c r="AJ8" s="9" t="str">
        <f>'P&amp;C'!AL15</f>
        <v>NA</v>
      </c>
      <c r="AK8" s="9" t="str">
        <f>'P&amp;C'!AM15</f>
        <v>NA</v>
      </c>
      <c r="AL8" s="9" t="str">
        <f>'P&amp;C'!AN15</f>
        <v>NA</v>
      </c>
      <c r="AM8" s="9" t="str">
        <f>'P&amp;C'!AO15</f>
        <v>NA</v>
      </c>
      <c r="AN8" s="9" t="str">
        <f>'P&amp;C'!AP15</f>
        <v>NA</v>
      </c>
      <c r="AO8" s="9" t="str">
        <f>'P&amp;C'!AQ15</f>
        <v>NA</v>
      </c>
      <c r="AP8" s="9" t="str">
        <f>'P&amp;C'!AR15</f>
        <v>NA</v>
      </c>
      <c r="AQ8" s="9" t="str">
        <f>'P&amp;C'!AS15</f>
        <v>NA</v>
      </c>
      <c r="AR8" s="9" t="str">
        <f>'P&amp;C'!AT15</f>
        <v>NA</v>
      </c>
      <c r="AS8" s="9" t="str">
        <f>'P&amp;C'!AU15</f>
        <v>NA</v>
      </c>
      <c r="AT8" s="9" t="str">
        <f>'P&amp;C'!AV15</f>
        <v>NA</v>
      </c>
      <c r="AU8" s="9" t="str">
        <f>'P&amp;C'!AW15</f>
        <v>NA</v>
      </c>
      <c r="AV8" s="9" t="str">
        <f>'P&amp;C'!AX15</f>
        <v>NA</v>
      </c>
      <c r="AW8" s="9" t="str">
        <f>'P&amp;C'!AY15</f>
        <v>NA</v>
      </c>
      <c r="AX8" s="9" t="str">
        <f>'P&amp;C'!AZ15</f>
        <v>NA</v>
      </c>
      <c r="AY8" s="9" t="str">
        <f>'P&amp;C'!BA15</f>
        <v>NA</v>
      </c>
      <c r="AZ8" s="9" t="str">
        <f>'P&amp;C'!BB15</f>
        <v>NA</v>
      </c>
      <c r="BA8" s="9" t="str">
        <f>'P&amp;C'!BC15</f>
        <v>NA</v>
      </c>
      <c r="BB8" s="9" t="str">
        <f>'P&amp;C'!BD15</f>
        <v>NA</v>
      </c>
      <c r="BC8" s="9" t="str">
        <f>'P&amp;C'!BE15</f>
        <v>NA</v>
      </c>
      <c r="BD8" s="9" t="str">
        <f>'P&amp;C'!BF15</f>
        <v>NA</v>
      </c>
      <c r="BE8" s="9" t="str">
        <f>'P&amp;C'!BG15</f>
        <v>NA</v>
      </c>
      <c r="BF8" s="9" t="str">
        <f>'P&amp;C'!BH15</f>
        <v>NA</v>
      </c>
      <c r="BG8" s="9">
        <f>'P&amp;C'!BI15</f>
        <v>18.78</v>
      </c>
      <c r="BH8" s="9">
        <f>'P&amp;C'!BJ15</f>
        <v>18.989999999999998</v>
      </c>
      <c r="BI8" s="9" t="str">
        <f>'P&amp;C'!BK15</f>
        <v>NA</v>
      </c>
      <c r="BJ8" s="9">
        <f>'P&amp;C'!BL15</f>
        <v>17.98</v>
      </c>
      <c r="BK8" s="9">
        <f>'P&amp;C'!BM15</f>
        <v>17.98</v>
      </c>
      <c r="BL8" s="9">
        <f>'P&amp;C'!BN15</f>
        <v>17.510000000000002</v>
      </c>
      <c r="BM8" s="9">
        <f>'P&amp;C'!BO15</f>
        <v>16.72</v>
      </c>
      <c r="BN8" s="9">
        <f>'P&amp;C'!BP15</f>
        <v>16.2</v>
      </c>
      <c r="BO8" s="9">
        <f>'P&amp;C'!BQ15</f>
        <v>3.7</v>
      </c>
      <c r="BP8" s="9">
        <f>'P&amp;C'!BR15</f>
        <v>0.2</v>
      </c>
      <c r="BQ8" s="9">
        <f>'P&amp;C'!BS15</f>
        <v>0.2</v>
      </c>
      <c r="BR8" s="9">
        <f>'P&amp;C'!BT15</f>
        <v>0.2</v>
      </c>
      <c r="BS8" s="9">
        <f>'P&amp;C'!BU15</f>
        <v>3.43</v>
      </c>
      <c r="BT8" s="9">
        <f>'P&amp;C'!BV15</f>
        <v>0.18</v>
      </c>
      <c r="BU8" s="9">
        <f>'P&amp;C'!BW15</f>
        <v>0.18</v>
      </c>
      <c r="BV8" s="9">
        <f>'P&amp;C'!BX15</f>
        <v>0.18</v>
      </c>
      <c r="BW8" s="9">
        <f>'P&amp;C'!BY15</f>
        <v>3.15</v>
      </c>
      <c r="BX8" s="9">
        <f>'P&amp;C'!BZ15</f>
        <v>0.15</v>
      </c>
      <c r="BY8" s="9">
        <f>'P&amp;C'!CA15</f>
        <v>0.15</v>
      </c>
      <c r="BZ8" s="9">
        <f>'P&amp;C'!CB15</f>
        <v>0.15</v>
      </c>
      <c r="CA8" s="9">
        <f>'P&amp;C'!CC15</f>
        <v>1.1200000000000001</v>
      </c>
      <c r="CB8" s="9">
        <f>'P&amp;C'!CD15</f>
        <v>0.12</v>
      </c>
      <c r="CC8" s="9">
        <f>'P&amp;C'!CE15</f>
        <v>0.12</v>
      </c>
      <c r="CD8" s="9">
        <f>'P&amp;C'!CF15</f>
        <v>0.62</v>
      </c>
      <c r="CE8" s="9">
        <f>'P&amp;C'!CG15</f>
        <v>0.08</v>
      </c>
      <c r="CF8" s="9">
        <f>'P&amp;C'!CH15</f>
        <v>0.08</v>
      </c>
      <c r="CG8" s="9">
        <f>'P&amp;C'!CI15</f>
        <v>0.08</v>
      </c>
      <c r="CH8" s="9">
        <f>'P&amp;C'!CJ15</f>
        <v>0.08</v>
      </c>
      <c r="CI8" s="9">
        <f>'P&amp;C'!CK15</f>
        <v>0</v>
      </c>
      <c r="CJ8" s="9">
        <f>'P&amp;C'!CL15</f>
        <v>0</v>
      </c>
      <c r="CK8" s="9">
        <f>'P&amp;C'!CM15</f>
        <v>0</v>
      </c>
      <c r="CL8" s="9">
        <f>'P&amp;C'!CN15</f>
        <v>0</v>
      </c>
      <c r="CM8" s="9">
        <f>'P&amp;C'!CO15</f>
        <v>0</v>
      </c>
      <c r="CN8" s="9">
        <f>'P&amp;C'!CP15</f>
        <v>0</v>
      </c>
      <c r="CO8" s="9">
        <f>'P&amp;C'!CQ15</f>
        <v>0</v>
      </c>
      <c r="CP8" s="9">
        <f>'P&amp;C'!CR15</f>
        <v>0</v>
      </c>
      <c r="CQ8" s="9">
        <f>'P&amp;C'!CS15</f>
        <v>0</v>
      </c>
      <c r="CR8" s="9">
        <f>'P&amp;C'!CT15</f>
        <v>0</v>
      </c>
      <c r="CS8" s="9">
        <f>'P&amp;C'!CU15</f>
        <v>0</v>
      </c>
      <c r="CT8" s="9">
        <f>'P&amp;C'!CV15</f>
        <v>0</v>
      </c>
      <c r="CU8" s="9">
        <f>'P&amp;C'!CW15</f>
        <v>3.5</v>
      </c>
      <c r="CV8" s="9">
        <f>'P&amp;C'!CX15</f>
        <v>0</v>
      </c>
      <c r="CW8" s="9">
        <f>'P&amp;C'!CY15</f>
        <v>0</v>
      </c>
      <c r="CX8" s="9">
        <f>'P&amp;C'!CZ15</f>
        <v>0</v>
      </c>
      <c r="CY8" s="9">
        <f>'P&amp;C'!DA15</f>
        <v>3.25</v>
      </c>
      <c r="CZ8" s="9">
        <f>'P&amp;C'!DB15</f>
        <v>0</v>
      </c>
      <c r="DA8" s="9">
        <f>'P&amp;C'!DC15</f>
        <v>0</v>
      </c>
      <c r="DB8" s="9">
        <f>'P&amp;C'!DD15</f>
        <v>0</v>
      </c>
      <c r="DC8" s="9">
        <f>'P&amp;C'!DE15</f>
        <v>3</v>
      </c>
      <c r="DD8" s="9">
        <f>'P&amp;C'!DF15</f>
        <v>0</v>
      </c>
      <c r="DE8" s="9">
        <f>'P&amp;C'!DG15</f>
        <v>0</v>
      </c>
      <c r="DF8" s="9">
        <f>'P&amp;C'!DH15</f>
        <v>0</v>
      </c>
      <c r="DG8" s="9">
        <f>'P&amp;C'!DI15</f>
        <v>1</v>
      </c>
      <c r="DH8" s="9">
        <f>'P&amp;C'!DJ15</f>
        <v>0</v>
      </c>
      <c r="DI8" s="9">
        <f>'P&amp;C'!DK15</f>
        <v>0</v>
      </c>
      <c r="DJ8" s="9">
        <f>'P&amp;C'!DL15</f>
        <v>0.5</v>
      </c>
      <c r="DK8" s="9">
        <f>'P&amp;C'!DM15</f>
        <v>0</v>
      </c>
      <c r="DL8" s="9">
        <f>'P&amp;C'!DN15</f>
        <v>0</v>
      </c>
      <c r="DM8" s="9">
        <f>'P&amp;C'!DO15</f>
        <v>0</v>
      </c>
      <c r="DN8" s="9">
        <f>'P&amp;C'!DP15</f>
        <v>0</v>
      </c>
      <c r="DO8" s="9">
        <f>'P&amp;C'!DQ15</f>
        <v>0</v>
      </c>
      <c r="DP8" s="9">
        <f>'P&amp;C'!DR15</f>
        <v>0</v>
      </c>
      <c r="DQ8" s="9">
        <f>'P&amp;C'!DS15</f>
        <v>0</v>
      </c>
      <c r="DR8" s="9">
        <f>'P&amp;C'!DT15</f>
        <v>0</v>
      </c>
      <c r="DS8" s="9">
        <f>'P&amp;C'!DU15</f>
        <v>0</v>
      </c>
      <c r="DT8" s="9">
        <f>'P&amp;C'!DV15</f>
        <v>0</v>
      </c>
      <c r="DU8" s="9">
        <f>'P&amp;C'!DW15</f>
        <v>0</v>
      </c>
      <c r="DV8" s="9">
        <f>'P&amp;C'!DX15</f>
        <v>0</v>
      </c>
      <c r="DW8" s="9">
        <f>'P&amp;C'!DY15</f>
        <v>0</v>
      </c>
      <c r="DX8" s="9">
        <f>'P&amp;C'!DZ15</f>
        <v>0</v>
      </c>
      <c r="DY8" s="9">
        <f>'P&amp;C'!EA15</f>
        <v>0</v>
      </c>
      <c r="DZ8" s="9">
        <f>'P&amp;C'!EB15</f>
        <v>0</v>
      </c>
      <c r="EA8" s="9">
        <f>'P&amp;C'!EC15</f>
        <v>19245915</v>
      </c>
      <c r="EB8" s="9">
        <f>'P&amp;C'!ED15</f>
        <v>19244023</v>
      </c>
      <c r="EC8" s="9">
        <f>'P&amp;C'!EE15</f>
        <v>19244023</v>
      </c>
      <c r="ED8" s="9">
        <f>'P&amp;C'!EF15</f>
        <v>19230135</v>
      </c>
      <c r="EE8" s="9">
        <f>'P&amp;C'!EG15</f>
        <v>19230135</v>
      </c>
      <c r="EF8" s="9">
        <f>'P&amp;C'!EH15</f>
        <v>19230135</v>
      </c>
      <c r="EG8" s="9">
        <f>'P&amp;C'!EI15</f>
        <v>19201040</v>
      </c>
      <c r="EH8" s="9">
        <f>'P&amp;C'!EJ15</f>
        <v>19181874</v>
      </c>
      <c r="EI8" s="9">
        <f>'P&amp;C'!EK15</f>
        <v>19130146</v>
      </c>
      <c r="EJ8" s="9">
        <f>'P&amp;C'!EL15</f>
        <v>19093792</v>
      </c>
      <c r="EK8" s="9">
        <f>'P&amp;C'!EM15</f>
        <v>19009792</v>
      </c>
      <c r="EL8" s="9">
        <f>'P&amp;C'!EN15</f>
        <v>18978693</v>
      </c>
      <c r="EM8" s="9">
        <f>'P&amp;C'!EO15</f>
        <v>18897686</v>
      </c>
      <c r="EN8" s="9">
        <f>'P&amp;C'!EP15</f>
        <v>18807825</v>
      </c>
      <c r="EO8" s="9">
        <f>'P&amp;C'!EQ15</f>
        <v>18726325</v>
      </c>
      <c r="EP8" s="9">
        <f>'P&amp;C'!ER15</f>
        <v>18659459</v>
      </c>
      <c r="EQ8" s="9">
        <f>'P&amp;C'!ES15</f>
        <v>18597180</v>
      </c>
      <c r="ER8" s="9">
        <f>'P&amp;C'!ET15</f>
        <v>18489180</v>
      </c>
      <c r="ES8" s="9">
        <f>'P&amp;C'!EU15</f>
        <v>18440880</v>
      </c>
      <c r="ET8" s="9">
        <f>'P&amp;C'!EV15</f>
        <v>18379367</v>
      </c>
      <c r="EU8" s="9">
        <f>'P&amp;C'!EW15</f>
        <v>18255226</v>
      </c>
      <c r="EV8" s="9">
        <f>'P&amp;C'!EX15</f>
        <v>18187226</v>
      </c>
      <c r="EW8" s="9">
        <f>'P&amp;C'!EY15</f>
        <v>18187226</v>
      </c>
      <c r="EX8" s="9">
        <f>'P&amp;C'!EZ15</f>
        <v>18150262</v>
      </c>
      <c r="EY8" s="9">
        <f>'P&amp;C'!FA15</f>
        <v>18150262</v>
      </c>
      <c r="EZ8" s="9">
        <f>'P&amp;C'!FB15</f>
        <v>18062272</v>
      </c>
      <c r="FA8" s="9">
        <f>'P&amp;C'!FC15</f>
        <v>18420242</v>
      </c>
      <c r="FB8" s="9">
        <f>'P&amp;C'!FD15</f>
        <v>18317779</v>
      </c>
      <c r="FC8" s="9">
        <f>'P&amp;C'!FE15</f>
        <v>18352041</v>
      </c>
      <c r="FD8" s="9">
        <f>'P&amp;C'!FF15</f>
        <v>18434928</v>
      </c>
      <c r="FE8" s="9">
        <f>'P&amp;C'!FG15</f>
        <v>18603816</v>
      </c>
      <c r="FF8" s="9">
        <f>'P&amp;C'!FH15</f>
        <v>18911142</v>
      </c>
      <c r="FG8">
        <f>'P&amp;C'!FJ15</f>
        <v>22.104586869473302</v>
      </c>
      <c r="FH8">
        <f>'P&amp;C'!FK15</f>
        <v>25.719414282554101</v>
      </c>
      <c r="FI8">
        <f>'P&amp;C'!FL15</f>
        <v>25.015143663048001</v>
      </c>
      <c r="FJ8">
        <f>'P&amp;C'!FM15</f>
        <v>24.290053085950799</v>
      </c>
      <c r="FK8">
        <f>'P&amp;C'!FN15</f>
        <v>23.720582304804399</v>
      </c>
      <c r="FL8">
        <f>'P&amp;C'!FO15</f>
        <v>26.507510217686999</v>
      </c>
      <c r="FM8">
        <f>'P&amp;C'!FP15</f>
        <v>25.829173836417201</v>
      </c>
      <c r="FN8">
        <f>'P&amp;C'!FQ15</f>
        <v>24.9586145754059</v>
      </c>
      <c r="FO8">
        <f>'P&amp;C'!FR15</f>
        <v>23.7311832329978</v>
      </c>
      <c r="FP8">
        <f>'P&amp;C'!FS15</f>
        <v>25.692958213853</v>
      </c>
      <c r="FQ8">
        <f>'P&amp;C'!FT15</f>
        <v>24.871287387047701</v>
      </c>
      <c r="FR8">
        <f>'P&amp;C'!FU15</f>
        <v>24.324804663840698</v>
      </c>
      <c r="FS8">
        <f>'P&amp;C'!FV15</f>
        <v>23.651996334366</v>
      </c>
      <c r="FT8">
        <f>'P&amp;C'!FW15</f>
        <v>23.8455536458894</v>
      </c>
      <c r="FU8">
        <f>'P&amp;C'!FX15</f>
        <v>23.2551768699945</v>
      </c>
      <c r="FV8">
        <f>'P&amp;C'!FY15</f>
        <v>22.539667414794799</v>
      </c>
      <c r="FW8">
        <f>'P&amp;C'!FZ15</f>
        <v>22.4127529012463</v>
      </c>
      <c r="FX8">
        <f>'P&amp;C'!GA15</f>
        <v>21.672783757851899</v>
      </c>
      <c r="FY8">
        <f>'P&amp;C'!GB15</f>
        <v>21.2850471344101</v>
      </c>
      <c r="FZ8">
        <f>'P&amp;C'!GC15</f>
        <v>21.2030153160335</v>
      </c>
      <c r="GA8">
        <f>'P&amp;C'!GD15</f>
        <v>20.882896766109599</v>
      </c>
      <c r="GB8">
        <f>'P&amp;C'!GE15</f>
        <v>20.461559118471399</v>
      </c>
      <c r="GC8">
        <f>'P&amp;C'!GF15</f>
        <v>19.983751232870802</v>
      </c>
      <c r="GD8">
        <f>'P&amp;C'!GG15</f>
        <v>19.7822488733221</v>
      </c>
      <c r="GE8">
        <f>'P&amp;C'!GH15</f>
        <v>19.2524493585823</v>
      </c>
      <c r="GF8">
        <f>'P&amp;C'!GI15</f>
        <v>18.7399458938499</v>
      </c>
      <c r="GG8">
        <f>'P&amp;C'!GJ15</f>
        <v>18.306654168821499</v>
      </c>
      <c r="GH8">
        <f>'P&amp;C'!GK15</f>
        <v>18.0462380291847</v>
      </c>
      <c r="GI8">
        <f>'P&amp;C'!GL15</f>
        <v>17.992113247785401</v>
      </c>
      <c r="GJ8">
        <f>'P&amp;C'!GM15</f>
        <v>17.260821414653702</v>
      </c>
      <c r="GK8">
        <f>'P&amp;C'!GN15</f>
        <v>17.0072097036436</v>
      </c>
      <c r="GL8">
        <f>'P&amp;C'!GO15</f>
        <v>16.424338625345801</v>
      </c>
    </row>
    <row r="9" spans="1:194" x14ac:dyDescent="0.25">
      <c r="A9" t="str">
        <f>'P&amp;C'!B16</f>
        <v>AFSI</v>
      </c>
      <c r="B9" t="str">
        <f>'P&amp;C'!C16</f>
        <v>AmTrust Financial Services, Inc.</v>
      </c>
      <c r="C9" s="9" t="str">
        <f>'P&amp;C'!E16</f>
        <v>NA</v>
      </c>
      <c r="D9" s="9">
        <f>'P&amp;C'!F16</f>
        <v>0</v>
      </c>
      <c r="E9" s="9">
        <f>'P&amp;C'!G16</f>
        <v>0</v>
      </c>
      <c r="F9" s="9">
        <f>'P&amp;C'!H16</f>
        <v>0</v>
      </c>
      <c r="G9" s="9">
        <f>'P&amp;C'!I16</f>
        <v>0</v>
      </c>
      <c r="H9" s="9">
        <f>'P&amp;C'!J16</f>
        <v>2003035</v>
      </c>
      <c r="I9" s="9">
        <f>'P&amp;C'!K16</f>
        <v>3575860</v>
      </c>
      <c r="J9" s="9">
        <f>'P&amp;C'!L16</f>
        <v>664091</v>
      </c>
      <c r="K9" s="9">
        <f>'P&amp;C'!M16</f>
        <v>184898</v>
      </c>
      <c r="L9" s="9" t="str">
        <f>'P&amp;C'!N16</f>
        <v>NA</v>
      </c>
      <c r="M9" s="9" t="str">
        <f>'P&amp;C'!O16</f>
        <v>NA</v>
      </c>
      <c r="N9" s="9">
        <f>'P&amp;C'!P16</f>
        <v>96576</v>
      </c>
      <c r="O9" s="9">
        <f>'P&amp;C'!Q16</f>
        <v>919654</v>
      </c>
      <c r="P9" s="9">
        <f>'P&amp;C'!R16</f>
        <v>1685804</v>
      </c>
      <c r="Q9" s="9">
        <f>'P&amp;C'!S16</f>
        <v>533772</v>
      </c>
      <c r="R9" s="9">
        <f>'P&amp;C'!T16</f>
        <v>75284</v>
      </c>
      <c r="S9" s="9">
        <f>'P&amp;C'!U16</f>
        <v>2644</v>
      </c>
      <c r="T9" s="9">
        <f>'P&amp;C'!V16</f>
        <v>2646</v>
      </c>
      <c r="U9" s="9">
        <f>'P&amp;C'!W16</f>
        <v>2642</v>
      </c>
      <c r="V9" s="9">
        <f>'P&amp;C'!X16</f>
        <v>66904</v>
      </c>
      <c r="W9" s="9">
        <f>'P&amp;C'!Y16</f>
        <v>1604</v>
      </c>
      <c r="X9" s="9">
        <f>'P&amp;C'!Z16</f>
        <v>1606</v>
      </c>
      <c r="Y9" s="9">
        <f>'P&amp;C'!AA16</f>
        <v>1604</v>
      </c>
      <c r="Z9" s="9">
        <f>'P&amp;C'!AB16</f>
        <v>1604</v>
      </c>
      <c r="AA9" s="9">
        <f>'P&amp;C'!AC16</f>
        <v>0</v>
      </c>
      <c r="AB9" s="9">
        <f>'P&amp;C'!AD16</f>
        <v>0</v>
      </c>
      <c r="AC9" s="9">
        <f>'P&amp;C'!AE16</f>
        <v>0</v>
      </c>
      <c r="AD9" s="9">
        <f>'P&amp;C'!AF16</f>
        <v>0</v>
      </c>
      <c r="AE9" s="9">
        <f>'P&amp;C'!AG16</f>
        <v>0</v>
      </c>
      <c r="AF9" s="9">
        <f>'P&amp;C'!AH16</f>
        <v>0</v>
      </c>
      <c r="AG9" s="9">
        <f>'P&amp;C'!AI16</f>
        <v>0</v>
      </c>
      <c r="AH9" s="9">
        <f>'P&amp;C'!AJ16</f>
        <v>0</v>
      </c>
      <c r="AI9" s="9" t="str">
        <f>'P&amp;C'!AK16</f>
        <v>NA</v>
      </c>
      <c r="AJ9" s="9" t="str">
        <f>'P&amp;C'!AL16</f>
        <v>NA</v>
      </c>
      <c r="AK9" s="9" t="str">
        <f>'P&amp;C'!AM16</f>
        <v>NA</v>
      </c>
      <c r="AL9" s="9" t="str">
        <f>'P&amp;C'!AN16</f>
        <v>NA</v>
      </c>
      <c r="AM9" s="9" t="str">
        <f>'P&amp;C'!AO16</f>
        <v>NA</v>
      </c>
      <c r="AN9" s="9">
        <f>'P&amp;C'!AP16</f>
        <v>24.3874</v>
      </c>
      <c r="AO9" s="9">
        <f>'P&amp;C'!AQ16</f>
        <v>24.869499999999999</v>
      </c>
      <c r="AP9" s="9">
        <f>'P&amp;C'!AR16</f>
        <v>24.900500000000001</v>
      </c>
      <c r="AQ9" s="9">
        <f>'P&amp;C'!AS16</f>
        <v>30.79</v>
      </c>
      <c r="AR9" s="9" t="str">
        <f>'P&amp;C'!AT16</f>
        <v>NA</v>
      </c>
      <c r="AS9" s="9" t="str">
        <f>'P&amp;C'!AU16</f>
        <v>NA</v>
      </c>
      <c r="AT9" s="9">
        <f>'P&amp;C'!AV16</f>
        <v>27.7347</v>
      </c>
      <c r="AU9" s="9">
        <f>'P&amp;C'!AW16</f>
        <v>19.86</v>
      </c>
      <c r="AV9" s="9">
        <f>'P&amp;C'!AX16</f>
        <v>19.920000000000002</v>
      </c>
      <c r="AW9" s="9">
        <f>'P&amp;C'!AY16</f>
        <v>20.54</v>
      </c>
      <c r="AX9" s="9">
        <f>'P&amp;C'!AZ16</f>
        <v>16.8</v>
      </c>
      <c r="AY9" s="9">
        <f>'P&amp;C'!BA16</f>
        <v>15.705</v>
      </c>
      <c r="AZ9" s="9">
        <f>'P&amp;C'!BB16</f>
        <v>19.175000000000001</v>
      </c>
      <c r="BA9" s="9">
        <f>'P&amp;C'!BC16</f>
        <v>16.2273</v>
      </c>
      <c r="BB9" s="9">
        <f>'P&amp;C'!BD16</f>
        <v>15.045500000000001</v>
      </c>
      <c r="BC9" s="9">
        <f>'P&amp;C'!BE16</f>
        <v>13.0273</v>
      </c>
      <c r="BD9" s="9">
        <f>'P&amp;C'!BF16</f>
        <v>11.75</v>
      </c>
      <c r="BE9" s="9">
        <f>'P&amp;C'!BG16</f>
        <v>11.967000000000001</v>
      </c>
      <c r="BF9" s="9">
        <f>'P&amp;C'!BH16</f>
        <v>10.8719</v>
      </c>
      <c r="BG9" s="9" t="str">
        <f>'P&amp;C'!BI16</f>
        <v>NA</v>
      </c>
      <c r="BH9" s="9" t="str">
        <f>'P&amp;C'!BJ16</f>
        <v>NA</v>
      </c>
      <c r="BI9" s="9" t="str">
        <f>'P&amp;C'!BK16</f>
        <v>NA</v>
      </c>
      <c r="BJ9" s="9" t="str">
        <f>'P&amp;C'!BL16</f>
        <v>NA</v>
      </c>
      <c r="BK9" s="9" t="str">
        <f>'P&amp;C'!BM16</f>
        <v>NA</v>
      </c>
      <c r="BL9" s="9" t="str">
        <f>'P&amp;C'!BN16</f>
        <v>NA</v>
      </c>
      <c r="BM9" s="9" t="str">
        <f>'P&amp;C'!BO16</f>
        <v>NA</v>
      </c>
      <c r="BN9" s="9" t="str">
        <f>'P&amp;C'!BP16</f>
        <v>NA</v>
      </c>
      <c r="BO9" s="9" t="str">
        <f>'P&amp;C'!BQ16</f>
        <v>NA</v>
      </c>
      <c r="BP9" s="9">
        <f>'P&amp;C'!BR16</f>
        <v>0.17</v>
      </c>
      <c r="BQ9" s="9">
        <f>'P&amp;C'!BS16</f>
        <v>0.17</v>
      </c>
      <c r="BR9" s="9">
        <f>'P&amp;C'!BT16</f>
        <v>0.17</v>
      </c>
      <c r="BS9" s="9">
        <f>'P&amp;C'!BU16</f>
        <v>0.17</v>
      </c>
      <c r="BT9" s="9">
        <f>'P&amp;C'!BV16</f>
        <v>0.17</v>
      </c>
      <c r="BU9" s="9">
        <f>'P&amp;C'!BW16</f>
        <v>0.15</v>
      </c>
      <c r="BV9" s="9">
        <f>'P&amp;C'!BX16</f>
        <v>0.15</v>
      </c>
      <c r="BW9" s="9">
        <f>'P&amp;C'!BY16</f>
        <v>0.15</v>
      </c>
      <c r="BX9" s="9">
        <f>'P&amp;C'!BZ16</f>
        <v>0.15</v>
      </c>
      <c r="BY9" s="9">
        <f>'P&amp;C'!CA16</f>
        <v>0.125</v>
      </c>
      <c r="BZ9" s="9">
        <f>'P&amp;C'!CB16</f>
        <v>0.125</v>
      </c>
      <c r="CA9" s="9">
        <f>'P&amp;C'!CC16</f>
        <v>0.125</v>
      </c>
      <c r="CB9" s="9">
        <f>'P&amp;C'!CD16</f>
        <v>0.1</v>
      </c>
      <c r="CC9" s="9">
        <f>'P&amp;C'!CE16</f>
        <v>0.1</v>
      </c>
      <c r="CD9" s="9">
        <f>'P&amp;C'!CF16</f>
        <v>0.1</v>
      </c>
      <c r="CE9" s="9">
        <f>'P&amp;C'!CG16</f>
        <v>7.0000000000000007E-2</v>
      </c>
      <c r="CF9" s="9">
        <f>'P&amp;C'!CH16</f>
        <v>7.0000000000000007E-2</v>
      </c>
      <c r="CG9" s="9">
        <f>'P&amp;C'!CI16</f>
        <v>6.3636399999999996E-2</v>
      </c>
      <c r="CH9" s="9">
        <f>'P&amp;C'!CJ16</f>
        <v>6.3636399999999996E-2</v>
      </c>
      <c r="CI9" s="9">
        <f>'P&amp;C'!CK16</f>
        <v>4.5454599999999998E-2</v>
      </c>
      <c r="CJ9" s="9">
        <f>'P&amp;C'!CL16</f>
        <v>4.5454599999999998E-2</v>
      </c>
      <c r="CK9" s="9">
        <f>'P&amp;C'!CM16</f>
        <v>4.1322299999999999E-2</v>
      </c>
      <c r="CL9" s="9">
        <f>'P&amp;C'!CN16</f>
        <v>3.7190099999999997E-2</v>
      </c>
      <c r="CM9" s="9">
        <f>'P&amp;C'!CO16</f>
        <v>3.7190099999999997E-2</v>
      </c>
      <c r="CN9" s="9">
        <f>'P&amp;C'!CP16</f>
        <v>3.7190099999999997E-2</v>
      </c>
      <c r="CO9" s="9">
        <f>'P&amp;C'!CQ16</f>
        <v>3.3057900000000001E-2</v>
      </c>
      <c r="CP9" s="9">
        <f>'P&amp;C'!CR16</f>
        <v>3.3057900000000001E-2</v>
      </c>
      <c r="CQ9" s="9">
        <f>'P&amp;C'!CS16</f>
        <v>3.3057900000000001E-2</v>
      </c>
      <c r="CR9" s="9">
        <f>'P&amp;C'!CT16</f>
        <v>2.8925699999999999E-2</v>
      </c>
      <c r="CS9" s="9">
        <f>'P&amp;C'!CU16</f>
        <v>2.8925699999999999E-2</v>
      </c>
      <c r="CT9" s="9">
        <f>'P&amp;C'!CV16</f>
        <v>2.8925699999999999E-2</v>
      </c>
      <c r="CU9" s="9" t="str">
        <f>'P&amp;C'!CW16</f>
        <v>NA</v>
      </c>
      <c r="CV9" s="9">
        <f>'P&amp;C'!CX16</f>
        <v>0</v>
      </c>
      <c r="CW9" s="9">
        <f>'P&amp;C'!CY16</f>
        <v>0</v>
      </c>
      <c r="CX9" s="9">
        <f>'P&amp;C'!CZ16</f>
        <v>0</v>
      </c>
      <c r="CY9" s="9">
        <f>'P&amp;C'!DA16</f>
        <v>0</v>
      </c>
      <c r="CZ9" s="9">
        <f>'P&amp;C'!DB16</f>
        <v>0</v>
      </c>
      <c r="DA9" s="9">
        <f>'P&amp;C'!DC16</f>
        <v>0</v>
      </c>
      <c r="DB9" s="9">
        <f>'P&amp;C'!DD16</f>
        <v>0</v>
      </c>
      <c r="DC9" s="9">
        <f>'P&amp;C'!DE16</f>
        <v>0</v>
      </c>
      <c r="DD9" s="9">
        <f>'P&amp;C'!DF16</f>
        <v>0</v>
      </c>
      <c r="DE9" s="9">
        <f>'P&amp;C'!DG16</f>
        <v>0</v>
      </c>
      <c r="DF9" s="9">
        <f>'P&amp;C'!DH16</f>
        <v>0</v>
      </c>
      <c r="DG9" s="9">
        <f>'P&amp;C'!DI16</f>
        <v>0</v>
      </c>
      <c r="DH9" s="9">
        <f>'P&amp;C'!DJ16</f>
        <v>0</v>
      </c>
      <c r="DI9" s="9">
        <f>'P&amp;C'!DK16</f>
        <v>0</v>
      </c>
      <c r="DJ9" s="9">
        <f>'P&amp;C'!DL16</f>
        <v>0</v>
      </c>
      <c r="DK9" s="9">
        <f>'P&amp;C'!DM16</f>
        <v>0</v>
      </c>
      <c r="DL9" s="9">
        <f>'P&amp;C'!DN16</f>
        <v>0</v>
      </c>
      <c r="DM9" s="9">
        <f>'P&amp;C'!DO16</f>
        <v>0</v>
      </c>
      <c r="DN9" s="9">
        <f>'P&amp;C'!DP16</f>
        <v>0</v>
      </c>
      <c r="DO9" s="9">
        <f>'P&amp;C'!DQ16</f>
        <v>0</v>
      </c>
      <c r="DP9" s="9">
        <f>'P&amp;C'!DR16</f>
        <v>0</v>
      </c>
      <c r="DQ9" s="9">
        <f>'P&amp;C'!DS16</f>
        <v>0</v>
      </c>
      <c r="DR9" s="9">
        <f>'P&amp;C'!DT16</f>
        <v>0</v>
      </c>
      <c r="DS9" s="9">
        <f>'P&amp;C'!DU16</f>
        <v>0</v>
      </c>
      <c r="DT9" s="9">
        <f>'P&amp;C'!DV16</f>
        <v>0</v>
      </c>
      <c r="DU9" s="9">
        <f>'P&amp;C'!DW16</f>
        <v>0</v>
      </c>
      <c r="DV9" s="9">
        <f>'P&amp;C'!DX16</f>
        <v>0</v>
      </c>
      <c r="DW9" s="9">
        <f>'P&amp;C'!DY16</f>
        <v>0</v>
      </c>
      <c r="DX9" s="9">
        <f>'P&amp;C'!DZ16</f>
        <v>0</v>
      </c>
      <c r="DY9" s="9">
        <f>'P&amp;C'!EA16</f>
        <v>0</v>
      </c>
      <c r="DZ9" s="9">
        <f>'P&amp;C'!EB16</f>
        <v>0</v>
      </c>
      <c r="EA9" s="9" t="str">
        <f>'P&amp;C'!EC16</f>
        <v>NA</v>
      </c>
      <c r="EB9" s="9">
        <f>'P&amp;C'!ED16</f>
        <v>195996000</v>
      </c>
      <c r="EC9" s="9">
        <f>'P&amp;C'!EE16</f>
        <v>195787000</v>
      </c>
      <c r="ED9" s="9">
        <f>'P&amp;C'!EF16</f>
        <v>171237000</v>
      </c>
      <c r="EE9" s="9">
        <f>'P&amp;C'!EG16</f>
        <v>170508000</v>
      </c>
      <c r="EF9" s="9">
        <f>'P&amp;C'!EH16</f>
        <v>170427000</v>
      </c>
      <c r="EG9" s="9">
        <f>'P&amp;C'!EI16</f>
        <v>172432000</v>
      </c>
      <c r="EH9" s="9">
        <f>'P&amp;C'!EJ16</f>
        <v>175400000</v>
      </c>
      <c r="EI9" s="9">
        <f>'P&amp;C'!EK16</f>
        <v>175915000</v>
      </c>
      <c r="EJ9" s="9">
        <f>'P&amp;C'!EL16</f>
        <v>165816000</v>
      </c>
      <c r="EK9" s="9">
        <f>'P&amp;C'!EM16</f>
        <v>165274000</v>
      </c>
      <c r="EL9" s="9">
        <f>'P&amp;C'!EN16</f>
        <v>164694000</v>
      </c>
      <c r="EM9" s="9">
        <f>'P&amp;C'!EO16</f>
        <v>155478000</v>
      </c>
      <c r="EN9" s="9">
        <f>'P&amp;C'!EP16</f>
        <v>149772000</v>
      </c>
      <c r="EO9" s="9">
        <f>'P&amp;C'!EQ16</f>
        <v>151060000</v>
      </c>
      <c r="EP9" s="9">
        <f>'P&amp;C'!ER16</f>
        <v>150654000</v>
      </c>
      <c r="EQ9" s="9">
        <f>'P&amp;C'!ES16</f>
        <v>149530000</v>
      </c>
      <c r="ER9" s="9">
        <f>'P&amp;C'!ET16</f>
        <v>149100000</v>
      </c>
      <c r="ES9" s="9">
        <f>'P&amp;C'!EU16</f>
        <v>148759600</v>
      </c>
      <c r="ET9" s="9">
        <f>'P&amp;C'!EV16</f>
        <v>148123800</v>
      </c>
      <c r="EU9" s="9">
        <f>'P&amp;C'!EW16</f>
        <v>147822000</v>
      </c>
      <c r="EV9" s="9">
        <f>'P&amp;C'!EX16</f>
        <v>147587000</v>
      </c>
      <c r="EW9" s="9">
        <f>'P&amp;C'!EY16</f>
        <v>146920620</v>
      </c>
      <c r="EX9" s="9">
        <f>'P&amp;C'!EZ16</f>
        <v>146320460</v>
      </c>
      <c r="EY9" s="9">
        <f>'P&amp;C'!FA16</f>
        <v>145456520</v>
      </c>
      <c r="EZ9" s="9">
        <f>'P&amp;C'!FB16</f>
        <v>145122560</v>
      </c>
      <c r="FA9" s="9">
        <f>'P&amp;C'!FC16</f>
        <v>144989460</v>
      </c>
      <c r="FB9" s="9">
        <f>'P&amp;C'!FD16</f>
        <v>144330074</v>
      </c>
      <c r="FC9" s="9">
        <f>'P&amp;C'!FE16</f>
        <v>144146792</v>
      </c>
      <c r="FD9" s="9">
        <f>'P&amp;C'!FF16</f>
        <v>143987580</v>
      </c>
      <c r="FE9" s="9">
        <f>'P&amp;C'!FG16</f>
        <v>143902880</v>
      </c>
      <c r="FF9" s="9">
        <f>'P&amp;C'!FH16</f>
        <v>143631840</v>
      </c>
      <c r="FG9" t="str">
        <f>'P&amp;C'!FJ16</f>
        <v>NA</v>
      </c>
      <c r="FH9">
        <f>'P&amp;C'!FK16</f>
        <v>13.2625665829915</v>
      </c>
      <c r="FI9">
        <f>'P&amp;C'!FL16</f>
        <v>14.0446914248648</v>
      </c>
      <c r="FJ9">
        <f>'P&amp;C'!FM16</f>
        <v>13.914662134935799</v>
      </c>
      <c r="FK9">
        <f>'P&amp;C'!FN16</f>
        <v>13.8137389448002</v>
      </c>
      <c r="FL9">
        <f>'P&amp;C'!FO16</f>
        <v>13.9845740404983</v>
      </c>
      <c r="FM9">
        <f>'P&amp;C'!FP16</f>
        <v>13.920757168043099</v>
      </c>
      <c r="FN9">
        <f>'P&amp;C'!FQ16</f>
        <v>13.2156784492588</v>
      </c>
      <c r="FO9">
        <f>'P&amp;C'!FR16</f>
        <v>12.7406986328625</v>
      </c>
      <c r="FP9">
        <f>'P&amp;C'!FS16</f>
        <v>11.888044579533901</v>
      </c>
      <c r="FQ9">
        <f>'P&amp;C'!FT16</f>
        <v>11.1396529399664</v>
      </c>
      <c r="FR9">
        <f>'P&amp;C'!FU16</f>
        <v>11.190438024457499</v>
      </c>
      <c r="FS9">
        <f>'P&amp;C'!FV16</f>
        <v>10.369396313304801</v>
      </c>
      <c r="FT9">
        <f>'P&amp;C'!FW16</f>
        <v>11.2784098496381</v>
      </c>
      <c r="FU9">
        <f>'P&amp;C'!FX16</f>
        <v>10.564100357473899</v>
      </c>
      <c r="FV9">
        <f>'P&amp;C'!FY16</f>
        <v>9.7293998167987592</v>
      </c>
      <c r="FW9">
        <f>'P&amp;C'!FZ16</f>
        <v>8.8678191667224002</v>
      </c>
      <c r="FX9">
        <f>'P&amp;C'!GA16</f>
        <v>8.5408383635144194</v>
      </c>
      <c r="FY9">
        <f>'P&amp;C'!GB16</f>
        <v>8.0826850838534092</v>
      </c>
      <c r="FZ9">
        <f>'P&amp;C'!GC16</f>
        <v>7.9307376667355296</v>
      </c>
      <c r="GA9">
        <f>'P&amp;C'!GD16</f>
        <v>7.7398560430788397</v>
      </c>
      <c r="GB9">
        <f>'P&amp;C'!GE16</f>
        <v>7.2791641540244099</v>
      </c>
      <c r="GC9">
        <f>'P&amp;C'!GF16</f>
        <v>6.8029184739351098</v>
      </c>
      <c r="GD9">
        <f>'P&amp;C'!GG16</f>
        <v>6.5748973178460499</v>
      </c>
      <c r="GE9">
        <f>'P&amp;C'!GH16</f>
        <v>6.1225375115532801</v>
      </c>
      <c r="GF9">
        <f>'P&amp;C'!GI16</f>
        <v>5.7738507369219496</v>
      </c>
      <c r="GG9">
        <f>'P&amp;C'!GJ16</f>
        <v>5.6925379265499698</v>
      </c>
      <c r="GH9">
        <f>'P&amp;C'!GK16</f>
        <v>5.3184272600040403</v>
      </c>
      <c r="GI9">
        <f>'P&amp;C'!GL16</f>
        <v>4.9707245652751002</v>
      </c>
      <c r="GJ9">
        <f>'P&amp;C'!GM16</f>
        <v>4.8375491830614799</v>
      </c>
      <c r="GK9">
        <f>'P&amp;C'!GN16</f>
        <v>4.4373816562948596</v>
      </c>
      <c r="GL9">
        <f>'P&amp;C'!GO16</f>
        <v>4.2111693340418102</v>
      </c>
    </row>
    <row r="10" spans="1:194" x14ac:dyDescent="0.25">
      <c r="A10" t="str">
        <f>'P&amp;C'!B17</f>
        <v>AON</v>
      </c>
      <c r="B10" t="str">
        <f>'P&amp;C'!C17</f>
        <v>Aon plc</v>
      </c>
      <c r="C10" s="9">
        <f>'P&amp;C'!E17</f>
        <v>3513652</v>
      </c>
      <c r="D10" s="9">
        <f>'P&amp;C'!F17</f>
        <v>5360921</v>
      </c>
      <c r="E10" s="9">
        <f>'P&amp;C'!G17</f>
        <v>8012195</v>
      </c>
      <c r="F10" s="9">
        <f>'P&amp;C'!H17</f>
        <v>1092006</v>
      </c>
      <c r="G10" s="9">
        <f>'P&amp;C'!I17</f>
        <v>1796542</v>
      </c>
      <c r="H10" s="9">
        <f>'P&amp;C'!J17</f>
        <v>2730021</v>
      </c>
      <c r="I10" s="9">
        <f>'P&amp;C'!K17</f>
        <v>0</v>
      </c>
      <c r="J10" s="9">
        <f>'P&amp;C'!L17</f>
        <v>7658484</v>
      </c>
      <c r="K10" s="9">
        <f>'P&amp;C'!M17</f>
        <v>4236540</v>
      </c>
      <c r="L10" s="9">
        <f>'P&amp;C'!N17</f>
        <v>6265704</v>
      </c>
      <c r="M10" s="9">
        <f>'P&amp;C'!O17</f>
        <v>2971688</v>
      </c>
      <c r="N10" s="9">
        <f>'P&amp;C'!P17</f>
        <v>2495908</v>
      </c>
      <c r="O10" s="9">
        <f>'P&amp;C'!Q17</f>
        <v>5394268</v>
      </c>
      <c r="P10" s="9">
        <f>'P&amp;C'!R17</f>
        <v>5809109</v>
      </c>
      <c r="Q10" s="9">
        <f>'P&amp;C'!S17</f>
        <v>7412494</v>
      </c>
      <c r="R10" s="9">
        <f>'P&amp;C'!T17</f>
        <v>7188688</v>
      </c>
      <c r="S10" s="9">
        <f>'P&amp;C'!U17</f>
        <v>965487</v>
      </c>
      <c r="T10" s="9">
        <f>'P&amp;C'!V17</f>
        <v>7315655</v>
      </c>
      <c r="U10" s="9">
        <f>'P&amp;C'!W17</f>
        <v>3485605</v>
      </c>
      <c r="V10" s="9">
        <f>'P&amp;C'!X17</f>
        <v>5013740</v>
      </c>
      <c r="W10" s="9">
        <f>'P&amp;C'!Y17</f>
        <v>8874722</v>
      </c>
      <c r="X10" s="9">
        <f>'P&amp;C'!Z17</f>
        <v>5350671</v>
      </c>
      <c r="Y10" s="9">
        <f>'P&amp;C'!AA17</f>
        <v>5273352</v>
      </c>
      <c r="Z10" s="9">
        <f>'P&amp;C'!AB17</f>
        <v>2068702</v>
      </c>
      <c r="AA10" s="9">
        <f>'P&amp;C'!AC17</f>
        <v>0</v>
      </c>
      <c r="AB10" s="9">
        <f>'P&amp;C'!AD17</f>
        <v>3837691</v>
      </c>
      <c r="AC10" s="9">
        <f>'P&amp;C'!AE17</f>
        <v>5772100</v>
      </c>
      <c r="AD10" s="9">
        <f>'P&amp;C'!AF17</f>
        <v>6820824</v>
      </c>
      <c r="AE10" s="9">
        <f>'P&amp;C'!AG17</f>
        <v>3620253</v>
      </c>
      <c r="AF10" s="9">
        <f>'P&amp;C'!AH17</f>
        <v>0</v>
      </c>
      <c r="AG10" s="9">
        <f>'P&amp;C'!AI17</f>
        <v>1218150</v>
      </c>
      <c r="AH10" s="9">
        <f>'P&amp;C'!AJ17</f>
        <v>1230000</v>
      </c>
      <c r="AI10" s="9">
        <f>'P&amp;C'!AK17</f>
        <v>142.29</v>
      </c>
      <c r="AJ10" s="9">
        <f>'P&amp;C'!AL17</f>
        <v>139.61000000000001</v>
      </c>
      <c r="AK10" s="9">
        <f>'P&amp;C'!AM17</f>
        <v>128.54</v>
      </c>
      <c r="AL10" s="9">
        <f>'P&amp;C'!AN17</f>
        <v>114.46</v>
      </c>
      <c r="AM10" s="9">
        <f>'P&amp;C'!AO17</f>
        <v>111.32510000000001</v>
      </c>
      <c r="AN10" s="9">
        <f>'P&amp;C'!AP17</f>
        <v>110.26</v>
      </c>
      <c r="AO10" s="9" t="str">
        <f>'P&amp;C'!AQ17</f>
        <v>NA</v>
      </c>
      <c r="AP10" s="9">
        <f>'P&amp;C'!AR17</f>
        <v>97.92</v>
      </c>
      <c r="AQ10" s="9">
        <f>'P&amp;C'!AS17</f>
        <v>94.39</v>
      </c>
      <c r="AR10" s="9">
        <f>'P&amp;C'!AT17</f>
        <v>95.75</v>
      </c>
      <c r="AS10" s="9">
        <f>'P&amp;C'!AU17</f>
        <v>100.92</v>
      </c>
      <c r="AT10" s="9">
        <f>'P&amp;C'!AV17</f>
        <v>100.15</v>
      </c>
      <c r="AU10" s="9">
        <f>'P&amp;C'!AW17</f>
        <v>92.68</v>
      </c>
      <c r="AV10" s="9">
        <f>'P&amp;C'!AX17</f>
        <v>86.07</v>
      </c>
      <c r="AW10" s="9">
        <f>'P&amp;C'!AY17</f>
        <v>87.67</v>
      </c>
      <c r="AX10" s="9">
        <f>'P&amp;C'!AZ17</f>
        <v>83.45</v>
      </c>
      <c r="AY10" s="9">
        <f>'P&amp;C'!BA17</f>
        <v>79.66</v>
      </c>
      <c r="AZ10" s="9">
        <f>'P&amp;C'!BB17</f>
        <v>68.33</v>
      </c>
      <c r="BA10" s="9">
        <f>'P&amp;C'!BC17</f>
        <v>64.53</v>
      </c>
      <c r="BB10" s="9">
        <f>'P&amp;C'!BD17</f>
        <v>59.82</v>
      </c>
      <c r="BC10" s="9">
        <f>'P&amp;C'!BE17</f>
        <v>56.34</v>
      </c>
      <c r="BD10" s="9">
        <f>'P&amp;C'!BF17</f>
        <v>51.37</v>
      </c>
      <c r="BE10" s="9">
        <f>'P&amp;C'!BG17</f>
        <v>47.4</v>
      </c>
      <c r="BF10" s="9">
        <f>'P&amp;C'!BH17</f>
        <v>48.32</v>
      </c>
      <c r="BG10" s="9" t="str">
        <f>'P&amp;C'!BI17</f>
        <v>NA</v>
      </c>
      <c r="BH10" s="9">
        <f>'P&amp;C'!BJ17</f>
        <v>45.61</v>
      </c>
      <c r="BI10" s="9">
        <f>'P&amp;C'!BK17</f>
        <v>52.52</v>
      </c>
      <c r="BJ10" s="9">
        <f>'P&amp;C'!BL17</f>
        <v>51.29</v>
      </c>
      <c r="BK10" s="9">
        <f>'P&amp;C'!BM17</f>
        <v>41.39</v>
      </c>
      <c r="BL10" s="9" t="str">
        <f>'P&amp;C'!BN17</f>
        <v>NA</v>
      </c>
      <c r="BM10" s="9">
        <f>'P&amp;C'!BO17</f>
        <v>41.03</v>
      </c>
      <c r="BN10" s="9">
        <f>'P&amp;C'!BP17</f>
        <v>40.630000000000003</v>
      </c>
      <c r="BO10" s="9">
        <f>'P&amp;C'!BQ17</f>
        <v>0.36</v>
      </c>
      <c r="BP10" s="9">
        <f>'P&amp;C'!BR17</f>
        <v>0.36</v>
      </c>
      <c r="BQ10" s="9">
        <f>'P&amp;C'!BS17</f>
        <v>0.36</v>
      </c>
      <c r="BR10" s="9">
        <f>'P&amp;C'!BT17</f>
        <v>0.33</v>
      </c>
      <c r="BS10" s="9">
        <f>'P&amp;C'!BU17</f>
        <v>0.33</v>
      </c>
      <c r="BT10" s="9">
        <f>'P&amp;C'!BV17</f>
        <v>0.33</v>
      </c>
      <c r="BU10" s="9">
        <f>'P&amp;C'!BW17</f>
        <v>0.33</v>
      </c>
      <c r="BV10" s="9">
        <f>'P&amp;C'!BX17</f>
        <v>0.3</v>
      </c>
      <c r="BW10" s="9">
        <f>'P&amp;C'!BY17</f>
        <v>0.3</v>
      </c>
      <c r="BX10" s="9">
        <f>'P&amp;C'!BZ17</f>
        <v>0.3</v>
      </c>
      <c r="BY10" s="9">
        <f>'P&amp;C'!CA17</f>
        <v>0.3</v>
      </c>
      <c r="BZ10" s="9">
        <f>'P&amp;C'!CB17</f>
        <v>0.25</v>
      </c>
      <c r="CA10" s="9">
        <f>'P&amp;C'!CC17</f>
        <v>0.25</v>
      </c>
      <c r="CB10" s="9">
        <f>'P&amp;C'!CD17</f>
        <v>0.25</v>
      </c>
      <c r="CC10" s="9">
        <f>'P&amp;C'!CE17</f>
        <v>0.25</v>
      </c>
      <c r="CD10" s="9">
        <f>'P&amp;C'!CF17</f>
        <v>0.17499999999999999</v>
      </c>
      <c r="CE10" s="9">
        <f>'P&amp;C'!CG17</f>
        <v>0.17499999999999999</v>
      </c>
      <c r="CF10" s="9">
        <f>'P&amp;C'!CH17</f>
        <v>0.17499999999999999</v>
      </c>
      <c r="CG10" s="9">
        <f>'P&amp;C'!CI17</f>
        <v>0.17499999999999999</v>
      </c>
      <c r="CH10" s="9">
        <f>'P&amp;C'!CJ17</f>
        <v>0.1575</v>
      </c>
      <c r="CI10" s="9">
        <f>'P&amp;C'!CK17</f>
        <v>0.1575</v>
      </c>
      <c r="CJ10" s="9">
        <f>'P&amp;C'!CL17</f>
        <v>0.1575</v>
      </c>
      <c r="CK10" s="9">
        <f>'P&amp;C'!CM17</f>
        <v>0.1575</v>
      </c>
      <c r="CL10" s="9">
        <f>'P&amp;C'!CN17</f>
        <v>0.15</v>
      </c>
      <c r="CM10" s="9">
        <f>'P&amp;C'!CO17</f>
        <v>0.15</v>
      </c>
      <c r="CN10" s="9">
        <f>'P&amp;C'!CP17</f>
        <v>0.15</v>
      </c>
      <c r="CO10" s="9">
        <f>'P&amp;C'!CQ17</f>
        <v>0.15</v>
      </c>
      <c r="CP10" s="9">
        <f>'P&amp;C'!CR17</f>
        <v>0.15</v>
      </c>
      <c r="CQ10" s="9">
        <f>'P&amp;C'!CS17</f>
        <v>0.15</v>
      </c>
      <c r="CR10" s="9">
        <f>'P&amp;C'!CT17</f>
        <v>0.15</v>
      </c>
      <c r="CS10" s="9">
        <f>'P&amp;C'!CU17</f>
        <v>0.15</v>
      </c>
      <c r="CT10" s="9">
        <f>'P&amp;C'!CV17</f>
        <v>0.15</v>
      </c>
      <c r="CU10" s="9">
        <f>'P&amp;C'!CW17</f>
        <v>0</v>
      </c>
      <c r="CV10" s="9">
        <f>'P&amp;C'!CX17</f>
        <v>0</v>
      </c>
      <c r="CW10" s="9">
        <f>'P&amp;C'!CY17</f>
        <v>0</v>
      </c>
      <c r="CX10" s="9">
        <f>'P&amp;C'!CZ17</f>
        <v>0</v>
      </c>
      <c r="CY10" s="9">
        <f>'P&amp;C'!DA17</f>
        <v>0</v>
      </c>
      <c r="CZ10" s="9">
        <f>'P&amp;C'!DB17</f>
        <v>0</v>
      </c>
      <c r="DA10" s="9">
        <f>'P&amp;C'!DC17</f>
        <v>0</v>
      </c>
      <c r="DB10" s="9">
        <f>'P&amp;C'!DD17</f>
        <v>0</v>
      </c>
      <c r="DC10" s="9">
        <f>'P&amp;C'!DE17</f>
        <v>0</v>
      </c>
      <c r="DD10" s="9">
        <f>'P&amp;C'!DF17</f>
        <v>0</v>
      </c>
      <c r="DE10" s="9">
        <f>'P&amp;C'!DG17</f>
        <v>0</v>
      </c>
      <c r="DF10" s="9">
        <f>'P&amp;C'!DH17</f>
        <v>0</v>
      </c>
      <c r="DG10" s="9">
        <f>'P&amp;C'!DI17</f>
        <v>0</v>
      </c>
      <c r="DH10" s="9">
        <f>'P&amp;C'!DJ17</f>
        <v>0</v>
      </c>
      <c r="DI10" s="9">
        <f>'P&amp;C'!DK17</f>
        <v>0</v>
      </c>
      <c r="DJ10" s="9">
        <f>'P&amp;C'!DL17</f>
        <v>0</v>
      </c>
      <c r="DK10" s="9">
        <f>'P&amp;C'!DM17</f>
        <v>0</v>
      </c>
      <c r="DL10" s="9">
        <f>'P&amp;C'!DN17</f>
        <v>0</v>
      </c>
      <c r="DM10" s="9">
        <f>'P&amp;C'!DO17</f>
        <v>0</v>
      </c>
      <c r="DN10" s="9">
        <f>'P&amp;C'!DP17</f>
        <v>0</v>
      </c>
      <c r="DO10" s="9">
        <f>'P&amp;C'!DQ17</f>
        <v>0</v>
      </c>
      <c r="DP10" s="9">
        <f>'P&amp;C'!DR17</f>
        <v>0</v>
      </c>
      <c r="DQ10" s="9">
        <f>'P&amp;C'!DS17</f>
        <v>0</v>
      </c>
      <c r="DR10" s="9">
        <f>'P&amp;C'!DT17</f>
        <v>0</v>
      </c>
      <c r="DS10" s="9">
        <f>'P&amp;C'!DU17</f>
        <v>0</v>
      </c>
      <c r="DT10" s="9">
        <f>'P&amp;C'!DV17</f>
        <v>0</v>
      </c>
      <c r="DU10" s="9">
        <f>'P&amp;C'!DW17</f>
        <v>0</v>
      </c>
      <c r="DV10" s="9">
        <f>'P&amp;C'!DX17</f>
        <v>0</v>
      </c>
      <c r="DW10" s="9">
        <f>'P&amp;C'!DY17</f>
        <v>0</v>
      </c>
      <c r="DX10" s="9">
        <f>'P&amp;C'!DZ17</f>
        <v>0</v>
      </c>
      <c r="DY10" s="9">
        <f>'P&amp;C'!EA17</f>
        <v>0</v>
      </c>
      <c r="DZ10" s="9">
        <f>'P&amp;C'!EB17</f>
        <v>0</v>
      </c>
      <c r="EA10" s="9">
        <f>'P&amp;C'!EC17</f>
        <v>247600000</v>
      </c>
      <c r="EB10" s="9">
        <f>'P&amp;C'!ED17</f>
        <v>250800000</v>
      </c>
      <c r="EC10" s="9">
        <f>'P&amp;C'!EE17</f>
        <v>255700000</v>
      </c>
      <c r="ED10" s="9">
        <f>'P&amp;C'!EF17</f>
        <v>262800000</v>
      </c>
      <c r="EE10" s="9">
        <f>'P&amp;C'!EG17</f>
        <v>262000000</v>
      </c>
      <c r="EF10" s="9">
        <f>'P&amp;C'!EH17</f>
        <v>263500000</v>
      </c>
      <c r="EG10" s="9">
        <f>'P&amp;C'!EI17</f>
        <v>265800000</v>
      </c>
      <c r="EH10" s="9">
        <f>'P&amp;C'!EJ17</f>
        <v>264800000</v>
      </c>
      <c r="EI10" s="9">
        <f>'P&amp;C'!EK17</f>
        <v>269800000</v>
      </c>
      <c r="EJ10" s="9">
        <f>'P&amp;C'!EL17</f>
        <v>273900000</v>
      </c>
      <c r="EK10" s="9">
        <f>'P&amp;C'!EM17</f>
        <v>279800000</v>
      </c>
      <c r="EL10" s="9">
        <f>'P&amp;C'!EN17</f>
        <v>281733504</v>
      </c>
      <c r="EM10" s="9">
        <f>'P&amp;C'!EO17</f>
        <v>280000000</v>
      </c>
      <c r="EN10" s="9">
        <f>'P&amp;C'!EP17</f>
        <v>285136690</v>
      </c>
      <c r="EO10" s="9">
        <f>'P&amp;C'!EQ17</f>
        <v>290452659</v>
      </c>
      <c r="EP10" s="9">
        <f>'P&amp;C'!ER17</f>
        <v>296483350</v>
      </c>
      <c r="EQ10" s="9">
        <f>'P&amp;C'!ES17</f>
        <v>300700000</v>
      </c>
      <c r="ER10" s="9">
        <f>'P&amp;C'!ET17</f>
        <v>301048034</v>
      </c>
      <c r="ES10" s="9">
        <f>'P&amp;C'!EU17</f>
        <v>307461251</v>
      </c>
      <c r="ET10" s="9">
        <f>'P&amp;C'!EV17</f>
        <v>309126345</v>
      </c>
      <c r="EU10" s="9">
        <f>'P&amp;C'!EW17</f>
        <v>310900000</v>
      </c>
      <c r="EV10" s="9">
        <f>'P&amp;C'!EX17</f>
        <v>318667385</v>
      </c>
      <c r="EW10" s="9">
        <f>'P&amp;C'!EY17</f>
        <v>322406542</v>
      </c>
      <c r="EX10" s="9">
        <f>'P&amp;C'!EZ17</f>
        <v>326415020</v>
      </c>
      <c r="EY10" s="9">
        <f>'P&amp;C'!FA17</f>
        <v>324400000</v>
      </c>
      <c r="EZ10" s="9">
        <f>'P&amp;C'!FB17</f>
        <v>323289389</v>
      </c>
      <c r="FA10" s="9">
        <f>'P&amp;C'!FC17</f>
        <v>326691984</v>
      </c>
      <c r="FB10" s="9">
        <f>'P&amp;C'!FD17</f>
        <v>330540849</v>
      </c>
      <c r="FC10" s="9">
        <f>'P&amp;C'!FE17</f>
        <v>332300000</v>
      </c>
      <c r="FD10" s="9">
        <f>'P&amp;C'!FF17</f>
        <v>270867656</v>
      </c>
      <c r="FE10" s="9">
        <f>'P&amp;C'!FG17</f>
        <v>269705249</v>
      </c>
      <c r="FF10" s="9">
        <f>'P&amp;C'!FH17</f>
        <v>269418951</v>
      </c>
      <c r="FG10">
        <f>'P&amp;C'!FJ17</f>
        <v>18.5096930533118</v>
      </c>
      <c r="FH10">
        <f>'P&amp;C'!FK17</f>
        <v>20.633971291866001</v>
      </c>
      <c r="FI10">
        <f>'P&amp;C'!FL17</f>
        <v>21.4587407117716</v>
      </c>
      <c r="FJ10">
        <f>'P&amp;C'!FM17</f>
        <v>21.894977168949801</v>
      </c>
      <c r="FK10">
        <f>'P&amp;C'!FN17</f>
        <v>20.8969465648855</v>
      </c>
      <c r="FL10">
        <f>'P&amp;C'!FO17</f>
        <v>20.622390891840599</v>
      </c>
      <c r="FM10">
        <f>'P&amp;C'!FP17</f>
        <v>20.688487584650101</v>
      </c>
      <c r="FN10">
        <f>'P&amp;C'!FQ17</f>
        <v>19.943353474320201</v>
      </c>
      <c r="FO10">
        <f>'P&amp;C'!FR17</f>
        <v>22.246108228317301</v>
      </c>
      <c r="FP10">
        <f>'P&amp;C'!FS17</f>
        <v>21.478641840087601</v>
      </c>
      <c r="FQ10">
        <f>'P&amp;C'!FT17</f>
        <v>22.866333095067901</v>
      </c>
      <c r="FR10">
        <f>'P&amp;C'!FU17</f>
        <v>22.592272163696901</v>
      </c>
      <c r="FS10">
        <f>'P&amp;C'!FV17</f>
        <v>23.467857142857099</v>
      </c>
      <c r="FT10">
        <f>'P&amp;C'!FW17</f>
        <v>25.3036534863332</v>
      </c>
      <c r="FU10">
        <f>'P&amp;C'!FX17</f>
        <v>26.510344324305201</v>
      </c>
      <c r="FV10">
        <f>'P&amp;C'!FY17</f>
        <v>26.800830468220202</v>
      </c>
      <c r="FW10">
        <f>'P&amp;C'!FZ17</f>
        <v>27.086797472564001</v>
      </c>
      <c r="FX10">
        <f>'P&amp;C'!GA17</f>
        <v>25.025906663120701</v>
      </c>
      <c r="FY10">
        <f>'P&amp;C'!GB17</f>
        <v>24.585211877642401</v>
      </c>
      <c r="FZ10">
        <f>'P&amp;C'!GC17</f>
        <v>24.517483296352498</v>
      </c>
      <c r="GA10">
        <f>'P&amp;C'!GD17</f>
        <v>24.966227082663199</v>
      </c>
      <c r="GB10">
        <f>'P&amp;C'!GE17</f>
        <v>26.0616567333993</v>
      </c>
      <c r="GC10">
        <f>'P&amp;C'!GF17</f>
        <v>25.284846732421499</v>
      </c>
      <c r="GD10">
        <f>'P&amp;C'!GG17</f>
        <v>25.605439357539399</v>
      </c>
      <c r="GE10">
        <f>'P&amp;C'!GH17</f>
        <v>24.901356350185001</v>
      </c>
      <c r="GF10">
        <f>'P&amp;C'!GI17</f>
        <v>25.466347737135301</v>
      </c>
      <c r="GG10">
        <f>'P&amp;C'!GJ17</f>
        <v>25.7061709845932</v>
      </c>
      <c r="GH10">
        <f>'P&amp;C'!GK17</f>
        <v>25.482478263979999</v>
      </c>
      <c r="GI10">
        <f>'P&amp;C'!GL17</f>
        <v>24.829972916039701</v>
      </c>
      <c r="GJ10">
        <f>'P&amp;C'!GM17</f>
        <v>21.383136272276101</v>
      </c>
      <c r="GK10">
        <f>'P&amp;C'!GN17</f>
        <v>20.1256743060273</v>
      </c>
      <c r="GL10">
        <f>'P&amp;C'!GO17</f>
        <v>20.050556874152502</v>
      </c>
    </row>
    <row r="11" spans="1:194" x14ac:dyDescent="0.25">
      <c r="A11" t="str">
        <f>'P&amp;C'!B18</f>
        <v>ACGL</v>
      </c>
      <c r="B11" t="str">
        <f>'P&amp;C'!C18</f>
        <v>Arch Capital Group Ltd.</v>
      </c>
      <c r="C11" s="9">
        <f>'P&amp;C'!E18</f>
        <v>254294</v>
      </c>
      <c r="D11" s="9">
        <f>'P&amp;C'!F18</f>
        <v>24106</v>
      </c>
      <c r="E11" s="9">
        <f>'P&amp;C'!G18</f>
        <v>126785</v>
      </c>
      <c r="F11" s="9">
        <f>'P&amp;C'!H18</f>
        <v>51034</v>
      </c>
      <c r="G11" s="9">
        <f>'P&amp;C'!I18</f>
        <v>32758</v>
      </c>
      <c r="H11" s="9">
        <f>'P&amp;C'!J18</f>
        <v>40573</v>
      </c>
      <c r="I11" s="9">
        <f>'P&amp;C'!K18</f>
        <v>132376</v>
      </c>
      <c r="J11" s="9">
        <f>'P&amp;C'!L18</f>
        <v>1170811</v>
      </c>
      <c r="K11" s="9">
        <f>'P&amp;C'!M18</f>
        <v>15102</v>
      </c>
      <c r="L11" s="9">
        <f>'P&amp;C'!N18</f>
        <v>88283</v>
      </c>
      <c r="M11" s="9">
        <f>'P&amp;C'!O18</f>
        <v>3304654</v>
      </c>
      <c r="N11" s="9">
        <f>'P&amp;C'!P18</f>
        <v>2767553</v>
      </c>
      <c r="O11" s="9">
        <f>'P&amp;C'!Q18</f>
        <v>3624333</v>
      </c>
      <c r="P11" s="9">
        <f>'P&amp;C'!R18</f>
        <v>4614256</v>
      </c>
      <c r="Q11" s="9">
        <f>'P&amp;C'!S18</f>
        <v>143065</v>
      </c>
      <c r="R11" s="9">
        <f>'P&amp;C'!T18</f>
        <v>37113</v>
      </c>
      <c r="S11" s="9">
        <f>'P&amp;C'!U18</f>
        <v>15241</v>
      </c>
      <c r="T11" s="9">
        <f>'P&amp;C'!V18</f>
        <v>41514</v>
      </c>
      <c r="U11" s="9">
        <f>'P&amp;C'!W18</f>
        <v>472241</v>
      </c>
      <c r="V11" s="9">
        <f>'P&amp;C'!X18</f>
        <v>943752</v>
      </c>
      <c r="W11" s="9">
        <f>'P&amp;C'!Y18</f>
        <v>3948447</v>
      </c>
      <c r="X11" s="9">
        <f>'P&amp;C'!Z18</f>
        <v>8054</v>
      </c>
      <c r="Y11" s="9">
        <f>'P&amp;C'!AA18</f>
        <v>172155</v>
      </c>
      <c r="Z11" s="9">
        <f>'P&amp;C'!AB18</f>
        <v>6310</v>
      </c>
      <c r="AA11" s="9">
        <f>'P&amp;C'!AC18</f>
        <v>16141</v>
      </c>
      <c r="AB11" s="9">
        <f>'P&amp;C'!AD18</f>
        <v>669888</v>
      </c>
      <c r="AC11" s="9">
        <f>'P&amp;C'!AE18</f>
        <v>1079088</v>
      </c>
      <c r="AD11" s="9">
        <f>'P&amp;C'!AF18</f>
        <v>8062383</v>
      </c>
      <c r="AE11" s="9">
        <f>'P&amp;C'!AG18</f>
        <v>8686824</v>
      </c>
      <c r="AF11" s="9">
        <f>'P&amp;C'!AH18</f>
        <v>2051493</v>
      </c>
      <c r="AG11" s="9">
        <f>'P&amp;C'!AI18</f>
        <v>10932681</v>
      </c>
      <c r="AH11" s="9">
        <f>'P&amp;C'!AJ18</f>
        <v>7589739</v>
      </c>
      <c r="AI11" s="9">
        <f>'P&amp;C'!AK18</f>
        <v>94.76</v>
      </c>
      <c r="AJ11" s="9">
        <f>'P&amp;C'!AL18</f>
        <v>95.47</v>
      </c>
      <c r="AK11" s="9">
        <f>'P&amp;C'!AM18</f>
        <v>95.22</v>
      </c>
      <c r="AL11" s="9">
        <f>'P&amp;C'!AN18</f>
        <v>92.1</v>
      </c>
      <c r="AM11" s="9">
        <f>'P&amp;C'!AO18</f>
        <v>82.74</v>
      </c>
      <c r="AN11" s="9">
        <f>'P&amp;C'!AP18</f>
        <v>78.099999999999994</v>
      </c>
      <c r="AO11" s="9">
        <f>'P&amp;C'!AQ18</f>
        <v>71.319999999999993</v>
      </c>
      <c r="AP11" s="9">
        <f>'P&amp;C'!AR18</f>
        <v>66.06</v>
      </c>
      <c r="AQ11" s="9">
        <f>'P&amp;C'!AS18</f>
        <v>73.45</v>
      </c>
      <c r="AR11" s="9">
        <f>'P&amp;C'!AT18</f>
        <v>68.319999999999993</v>
      </c>
      <c r="AS11" s="9">
        <f>'P&amp;C'!AU18</f>
        <v>62.85</v>
      </c>
      <c r="AT11" s="9">
        <f>'P&amp;C'!AV18</f>
        <v>59.64</v>
      </c>
      <c r="AU11" s="9">
        <f>'P&amp;C'!AW18</f>
        <v>56.29</v>
      </c>
      <c r="AV11" s="9">
        <f>'P&amp;C'!AX18</f>
        <v>54.84</v>
      </c>
      <c r="AW11" s="9">
        <f>'P&amp;C'!AY18</f>
        <v>56.88</v>
      </c>
      <c r="AX11" s="9">
        <f>'P&amp;C'!AZ18</f>
        <v>57.16</v>
      </c>
      <c r="AY11" s="9">
        <f>'P&amp;C'!BA18</f>
        <v>57.07</v>
      </c>
      <c r="AZ11" s="9">
        <f>'P&amp;C'!BB18</f>
        <v>51.68</v>
      </c>
      <c r="BA11" s="9">
        <f>'P&amp;C'!BC18</f>
        <v>51.35</v>
      </c>
      <c r="BB11" s="9">
        <f>'P&amp;C'!BD18</f>
        <v>44.08</v>
      </c>
      <c r="BC11" s="9">
        <f>'P&amp;C'!BE18</f>
        <v>43.84</v>
      </c>
      <c r="BD11" s="9">
        <f>'P&amp;C'!BF18</f>
        <v>40.03</v>
      </c>
      <c r="BE11" s="9">
        <f>'P&amp;C'!BG18</f>
        <v>38.99</v>
      </c>
      <c r="BF11" s="9">
        <f>'P&amp;C'!BH18</f>
        <v>37.36</v>
      </c>
      <c r="BG11" s="9">
        <f>'P&amp;C'!BI18</f>
        <v>36.25</v>
      </c>
      <c r="BH11" s="9">
        <f>'P&amp;C'!BJ18</f>
        <v>31.8</v>
      </c>
      <c r="BI11" s="9">
        <f>'P&amp;C'!BK18</f>
        <v>33.57</v>
      </c>
      <c r="BJ11" s="9">
        <f>'P&amp;C'!BL18</f>
        <v>29.416699999999999</v>
      </c>
      <c r="BK11" s="9">
        <f>'P&amp;C'!BM18</f>
        <v>29.743300000000001</v>
      </c>
      <c r="BL11" s="9">
        <f>'P&amp;C'!BN18</f>
        <v>26.133299999999998</v>
      </c>
      <c r="BM11" s="9">
        <f>'P&amp;C'!BO18</f>
        <v>24.61</v>
      </c>
      <c r="BN11" s="9">
        <f>'P&amp;C'!BP18</f>
        <v>23.883299999999998</v>
      </c>
      <c r="BO11" s="9">
        <f>'P&amp;C'!BQ18</f>
        <v>0</v>
      </c>
      <c r="BP11" s="9">
        <f>'P&amp;C'!BR18</f>
        <v>0</v>
      </c>
      <c r="BQ11" s="9">
        <f>'P&amp;C'!BS18</f>
        <v>0</v>
      </c>
      <c r="BR11" s="9">
        <f>'P&amp;C'!BT18</f>
        <v>0</v>
      </c>
      <c r="BS11" s="9">
        <f>'P&amp;C'!BU18</f>
        <v>0</v>
      </c>
      <c r="BT11" s="9">
        <f>'P&amp;C'!BV18</f>
        <v>0</v>
      </c>
      <c r="BU11" s="9">
        <f>'P&amp;C'!BW18</f>
        <v>0</v>
      </c>
      <c r="BV11" s="9">
        <f>'P&amp;C'!BX18</f>
        <v>0</v>
      </c>
      <c r="BW11" s="9">
        <f>'P&amp;C'!BY18</f>
        <v>0</v>
      </c>
      <c r="BX11" s="9">
        <f>'P&amp;C'!BZ18</f>
        <v>0</v>
      </c>
      <c r="BY11" s="9">
        <f>'P&amp;C'!CA18</f>
        <v>0</v>
      </c>
      <c r="BZ11" s="9">
        <f>'P&amp;C'!CB18</f>
        <v>0</v>
      </c>
      <c r="CA11" s="9">
        <f>'P&amp;C'!CC18</f>
        <v>0</v>
      </c>
      <c r="CB11" s="9">
        <f>'P&amp;C'!CD18</f>
        <v>0</v>
      </c>
      <c r="CC11" s="9">
        <f>'P&amp;C'!CE18</f>
        <v>0</v>
      </c>
      <c r="CD11" s="9">
        <f>'P&amp;C'!CF18</f>
        <v>0</v>
      </c>
      <c r="CE11" s="9">
        <f>'P&amp;C'!CG18</f>
        <v>0</v>
      </c>
      <c r="CF11" s="9">
        <f>'P&amp;C'!CH18</f>
        <v>0</v>
      </c>
      <c r="CG11" s="9">
        <f>'P&amp;C'!CI18</f>
        <v>0</v>
      </c>
      <c r="CH11" s="9">
        <f>'P&amp;C'!CJ18</f>
        <v>0</v>
      </c>
      <c r="CI11" s="9">
        <f>'P&amp;C'!CK18</f>
        <v>0</v>
      </c>
      <c r="CJ11" s="9">
        <f>'P&amp;C'!CL18</f>
        <v>0</v>
      </c>
      <c r="CK11" s="9">
        <f>'P&amp;C'!CM18</f>
        <v>0</v>
      </c>
      <c r="CL11" s="9">
        <f>'P&amp;C'!CN18</f>
        <v>0</v>
      </c>
      <c r="CM11" s="9">
        <f>'P&amp;C'!CO18</f>
        <v>0</v>
      </c>
      <c r="CN11" s="9">
        <f>'P&amp;C'!CP18</f>
        <v>0</v>
      </c>
      <c r="CO11" s="9">
        <f>'P&amp;C'!CQ18</f>
        <v>0</v>
      </c>
      <c r="CP11" s="9">
        <f>'P&amp;C'!CR18</f>
        <v>0</v>
      </c>
      <c r="CQ11" s="9">
        <f>'P&amp;C'!CS18</f>
        <v>0</v>
      </c>
      <c r="CR11" s="9">
        <f>'P&amp;C'!CT18</f>
        <v>0</v>
      </c>
      <c r="CS11" s="9">
        <f>'P&amp;C'!CU18</f>
        <v>0</v>
      </c>
      <c r="CT11" s="9">
        <f>'P&amp;C'!CV18</f>
        <v>0</v>
      </c>
      <c r="CU11" s="9">
        <f>'P&amp;C'!CW18</f>
        <v>0</v>
      </c>
      <c r="CV11" s="9">
        <f>'P&amp;C'!CX18</f>
        <v>0</v>
      </c>
      <c r="CW11" s="9">
        <f>'P&amp;C'!CY18</f>
        <v>0</v>
      </c>
      <c r="CX11" s="9">
        <f>'P&amp;C'!CZ18</f>
        <v>0</v>
      </c>
      <c r="CY11" s="9">
        <f>'P&amp;C'!DA18</f>
        <v>0</v>
      </c>
      <c r="CZ11" s="9">
        <f>'P&amp;C'!DB18</f>
        <v>0</v>
      </c>
      <c r="DA11" s="9">
        <f>'P&amp;C'!DC18</f>
        <v>0</v>
      </c>
      <c r="DB11" s="9">
        <f>'P&amp;C'!DD18</f>
        <v>0</v>
      </c>
      <c r="DC11" s="9">
        <f>'P&amp;C'!DE18</f>
        <v>0</v>
      </c>
      <c r="DD11" s="9">
        <f>'P&amp;C'!DF18</f>
        <v>0</v>
      </c>
      <c r="DE11" s="9">
        <f>'P&amp;C'!DG18</f>
        <v>0</v>
      </c>
      <c r="DF11" s="9">
        <f>'P&amp;C'!DH18</f>
        <v>0</v>
      </c>
      <c r="DG11" s="9">
        <f>'P&amp;C'!DI18</f>
        <v>0</v>
      </c>
      <c r="DH11" s="9">
        <f>'P&amp;C'!DJ18</f>
        <v>0</v>
      </c>
      <c r="DI11" s="9">
        <f>'P&amp;C'!DK18</f>
        <v>0</v>
      </c>
      <c r="DJ11" s="9">
        <f>'P&amp;C'!DL18</f>
        <v>0</v>
      </c>
      <c r="DK11" s="9">
        <f>'P&amp;C'!DM18</f>
        <v>0</v>
      </c>
      <c r="DL11" s="9">
        <f>'P&amp;C'!DN18</f>
        <v>0</v>
      </c>
      <c r="DM11" s="9">
        <f>'P&amp;C'!DO18</f>
        <v>0</v>
      </c>
      <c r="DN11" s="9">
        <f>'P&amp;C'!DP18</f>
        <v>0</v>
      </c>
      <c r="DO11" s="9">
        <f>'P&amp;C'!DQ18</f>
        <v>0</v>
      </c>
      <c r="DP11" s="9">
        <f>'P&amp;C'!DR18</f>
        <v>0</v>
      </c>
      <c r="DQ11" s="9">
        <f>'P&amp;C'!DS18</f>
        <v>0</v>
      </c>
      <c r="DR11" s="9">
        <f>'P&amp;C'!DT18</f>
        <v>0</v>
      </c>
      <c r="DS11" s="9">
        <f>'P&amp;C'!DU18</f>
        <v>0</v>
      </c>
      <c r="DT11" s="9">
        <f>'P&amp;C'!DV18</f>
        <v>0</v>
      </c>
      <c r="DU11" s="9">
        <f>'P&amp;C'!DW18</f>
        <v>0</v>
      </c>
      <c r="DV11" s="9">
        <f>'P&amp;C'!DX18</f>
        <v>0</v>
      </c>
      <c r="DW11" s="9">
        <f>'P&amp;C'!DY18</f>
        <v>0</v>
      </c>
      <c r="DX11" s="9">
        <f>'P&amp;C'!DZ18</f>
        <v>0</v>
      </c>
      <c r="DY11" s="9">
        <f>'P&amp;C'!EA18</f>
        <v>0</v>
      </c>
      <c r="DZ11" s="9">
        <f>'P&amp;C'!EB18</f>
        <v>0</v>
      </c>
      <c r="EA11" s="9">
        <f>'P&amp;C'!EC18</f>
        <v>130977939</v>
      </c>
      <c r="EB11" s="9">
        <f>'P&amp;C'!ED18</f>
        <v>130866373</v>
      </c>
      <c r="EC11" s="9">
        <f>'P&amp;C'!EE18</f>
        <v>130679959</v>
      </c>
      <c r="ED11" s="9">
        <f>'P&amp;C'!EF18</f>
        <v>123027486</v>
      </c>
      <c r="EE11" s="9">
        <f>'P&amp;C'!EG18</f>
        <v>122787517</v>
      </c>
      <c r="EF11" s="9">
        <f>'P&amp;C'!EH18</f>
        <v>122675197</v>
      </c>
      <c r="EG11" s="9">
        <f>'P&amp;C'!EI18</f>
        <v>122572260</v>
      </c>
      <c r="EH11" s="9">
        <f>'P&amp;C'!EJ18</f>
        <v>122093596</v>
      </c>
      <c r="EI11" s="9">
        <f>'P&amp;C'!EK18</f>
        <v>122627783</v>
      </c>
      <c r="EJ11" s="9">
        <f>'P&amp;C'!EL18</f>
        <v>122438554</v>
      </c>
      <c r="EK11" s="9">
        <f>'P&amp;C'!EM18</f>
        <v>122403909</v>
      </c>
      <c r="EL11" s="9">
        <f>'P&amp;C'!EN18</f>
        <v>124760841</v>
      </c>
      <c r="EM11" s="9">
        <f>'P&amp;C'!EO18</f>
        <v>127367934</v>
      </c>
      <c r="EN11" s="9">
        <f>'P&amp;C'!EP18</f>
        <v>130700619</v>
      </c>
      <c r="EO11" s="9">
        <f>'P&amp;C'!EQ18</f>
        <v>135030886</v>
      </c>
      <c r="EP11" s="9">
        <f>'P&amp;C'!ER18</f>
        <v>134084138</v>
      </c>
      <c r="EQ11" s="9">
        <f>'P&amp;C'!ES18</f>
        <v>133674884</v>
      </c>
      <c r="ER11" s="9">
        <f>'P&amp;C'!ET18</f>
        <v>133480323</v>
      </c>
      <c r="ES11" s="9">
        <f>'P&amp;C'!EU18</f>
        <v>133416419</v>
      </c>
      <c r="ET11" s="9">
        <f>'P&amp;C'!EV18</f>
        <v>133063225</v>
      </c>
      <c r="EU11" s="9">
        <f>'P&amp;C'!EW18</f>
        <v>133842613</v>
      </c>
      <c r="EV11" s="9">
        <f>'P&amp;C'!EX18</f>
        <v>136540178</v>
      </c>
      <c r="EW11" s="9">
        <f>'P&amp;C'!EY18</f>
        <v>136291652</v>
      </c>
      <c r="EX11" s="9">
        <f>'P&amp;C'!EZ18</f>
        <v>135441687</v>
      </c>
      <c r="EY11" s="9">
        <f>'P&amp;C'!FA18</f>
        <v>134358345</v>
      </c>
      <c r="EZ11" s="9">
        <f>'P&amp;C'!FB18</f>
        <v>133005465</v>
      </c>
      <c r="FA11" s="9">
        <f>'P&amp;C'!FC18</f>
        <v>132771524</v>
      </c>
      <c r="FB11" s="9">
        <f>'P&amp;C'!FD18</f>
        <v>131850639</v>
      </c>
      <c r="FC11" s="9">
        <f>'P&amp;C'!FE18</f>
        <v>139632225</v>
      </c>
      <c r="FD11" s="9">
        <f>'P&amp;C'!FF18</f>
        <v>147676113</v>
      </c>
      <c r="FE11" s="9">
        <f>'P&amp;C'!FG18</f>
        <v>148891710</v>
      </c>
      <c r="FF11" s="9">
        <f>'P&amp;C'!FH18</f>
        <v>158129802</v>
      </c>
      <c r="FG11">
        <f>'P&amp;C'!FJ18</f>
        <v>63.553046135502299</v>
      </c>
      <c r="FH11">
        <f>'P&amp;C'!FK18</f>
        <v>62.1900707831186</v>
      </c>
      <c r="FI11">
        <f>'P&amp;C'!FL18</f>
        <v>62.184990431470801</v>
      </c>
      <c r="FJ11">
        <f>'P&amp;C'!FM18</f>
        <v>63.671048272903803</v>
      </c>
      <c r="FK11">
        <f>'P&amp;C'!FN18</f>
        <v>60.927716292202597</v>
      </c>
      <c r="FL11">
        <f>'P&amp;C'!FO18</f>
        <v>53.303219883967301</v>
      </c>
      <c r="FM11">
        <f>'P&amp;C'!FP18</f>
        <v>51.729347243821699</v>
      </c>
      <c r="FN11">
        <f>'P&amp;C'!FQ18</f>
        <v>49.554179729459399</v>
      </c>
      <c r="FO11">
        <f>'P&amp;C'!FR18</f>
        <v>47.636366385258697</v>
      </c>
      <c r="FP11">
        <f>'P&amp;C'!FS18</f>
        <v>47.679548714696502</v>
      </c>
      <c r="FQ11">
        <f>'P&amp;C'!FT18</f>
        <v>47.486351109914303</v>
      </c>
      <c r="FR11">
        <f>'P&amp;C'!FU18</f>
        <v>47.801072453495202</v>
      </c>
      <c r="FS11">
        <f>'P&amp;C'!FV18</f>
        <v>45.276026853038204</v>
      </c>
      <c r="FT11">
        <f>'P&amp;C'!FW18</f>
        <v>44.039929145247598</v>
      </c>
      <c r="FU11">
        <f>'P&amp;C'!FX18</f>
        <v>43.726284962686201</v>
      </c>
      <c r="FV11">
        <f>'P&amp;C'!FY18</f>
        <v>41.519698623859597</v>
      </c>
      <c r="FW11">
        <f>'P&amp;C'!FZ18</f>
        <v>39.816724284570903</v>
      </c>
      <c r="FX11">
        <f>'P&amp;C'!GA18</f>
        <v>38.344865257780299</v>
      </c>
      <c r="FY11">
        <f>'P&amp;C'!GB18</f>
        <v>36.796955253311097</v>
      </c>
      <c r="FZ11">
        <f>'P&amp;C'!GC18</f>
        <v>37.655257491316597</v>
      </c>
      <c r="GA11">
        <f>'P&amp;C'!GD18</f>
        <v>36.190850517839202</v>
      </c>
      <c r="GB11">
        <f>'P&amp;C'!GE18</f>
        <v>36.793521684144899</v>
      </c>
      <c r="GC11">
        <f>'P&amp;C'!GF18</f>
        <v>34.450503248724303</v>
      </c>
      <c r="GD11">
        <f>'P&amp;C'!GG18</f>
        <v>33.3313627435843</v>
      </c>
      <c r="GE11">
        <f>'P&amp;C'!GH18</f>
        <v>31.7589056340341</v>
      </c>
      <c r="GF11">
        <f>'P&amp;C'!GI18</f>
        <v>30.907745031379001</v>
      </c>
      <c r="GG11">
        <f>'P&amp;C'!GJ18</f>
        <v>30.7146432995678</v>
      </c>
      <c r="GH11">
        <f>'P&amp;C'!GK18</f>
        <v>30.064586945232801</v>
      </c>
      <c r="GI11">
        <f>'P&amp;C'!GL18</f>
        <v>29.733723715997499</v>
      </c>
      <c r="GJ11">
        <f>'P&amp;C'!GM18</f>
        <v>29.489569514874798</v>
      </c>
      <c r="GK11">
        <f>'P&amp;C'!GN18</f>
        <v>27.100306659114899</v>
      </c>
      <c r="GL11">
        <f>'P&amp;C'!GO18</f>
        <v>25.403649085704899</v>
      </c>
    </row>
    <row r="12" spans="1:194" x14ac:dyDescent="0.25">
      <c r="A12" t="str">
        <f>'P&amp;C'!B19</f>
        <v>AGII</v>
      </c>
      <c r="B12" t="str">
        <f>'P&amp;C'!C19</f>
        <v>Argo Group International Holdings, Ltd.</v>
      </c>
      <c r="C12" s="9">
        <f>'P&amp;C'!E19</f>
        <v>152019</v>
      </c>
      <c r="D12" s="9">
        <f>'P&amp;C'!F19</f>
        <v>587367</v>
      </c>
      <c r="E12" s="9">
        <f>'P&amp;C'!G19</f>
        <v>80446</v>
      </c>
      <c r="F12" s="9">
        <f>'P&amp;C'!H19</f>
        <v>62307</v>
      </c>
      <c r="G12" s="9">
        <f>'P&amp;C'!I19</f>
        <v>31967</v>
      </c>
      <c r="H12" s="9">
        <f>'P&amp;C'!J19</f>
        <v>102716</v>
      </c>
      <c r="I12" s="9">
        <f>'P&amp;C'!K19</f>
        <v>378337</v>
      </c>
      <c r="J12" s="9">
        <f>'P&amp;C'!L19</f>
        <v>388743</v>
      </c>
      <c r="K12" s="9">
        <f>'P&amp;C'!M19</f>
        <v>49089</v>
      </c>
      <c r="L12" s="9">
        <f>'P&amp;C'!N19</f>
        <v>94710</v>
      </c>
      <c r="M12" s="9">
        <f>'P&amp;C'!O19</f>
        <v>190594</v>
      </c>
      <c r="N12" s="9">
        <f>'P&amp;C'!P19</f>
        <v>388359</v>
      </c>
      <c r="O12" s="9">
        <f>'P&amp;C'!Q19</f>
        <v>201255</v>
      </c>
      <c r="P12" s="9">
        <f>'P&amp;C'!R19</f>
        <v>250283</v>
      </c>
      <c r="Q12" s="9">
        <f>'P&amp;C'!S19</f>
        <v>544240</v>
      </c>
      <c r="R12" s="9">
        <f>'P&amp;C'!T19</f>
        <v>222800</v>
      </c>
      <c r="S12" s="9">
        <f>'P&amp;C'!U19</f>
        <v>181605</v>
      </c>
      <c r="T12" s="9">
        <f>'P&amp;C'!V19</f>
        <v>332246</v>
      </c>
      <c r="U12" s="9">
        <f>'P&amp;C'!W19</f>
        <v>539130</v>
      </c>
      <c r="V12" s="9">
        <f>'P&amp;C'!X19</f>
        <v>529883</v>
      </c>
      <c r="W12" s="9">
        <f>'P&amp;C'!Y19</f>
        <v>282472</v>
      </c>
      <c r="X12" s="9">
        <f>'P&amp;C'!Z19</f>
        <v>447448</v>
      </c>
      <c r="Y12" s="9">
        <f>'P&amp;C'!AA19</f>
        <v>803738</v>
      </c>
      <c r="Z12" s="9">
        <f>'P&amp;C'!AB19</f>
        <v>464752</v>
      </c>
      <c r="AA12" s="9">
        <f>'P&amp;C'!AC19</f>
        <v>569399</v>
      </c>
      <c r="AB12" s="9">
        <f>'P&amp;C'!AD19</f>
        <v>828941</v>
      </c>
      <c r="AC12" s="9">
        <f>'P&amp;C'!AE19</f>
        <v>109460</v>
      </c>
      <c r="AD12" s="9">
        <f>'P&amp;C'!AF19</f>
        <v>646561</v>
      </c>
      <c r="AE12" s="9">
        <f>'P&amp;C'!AG19</f>
        <v>1261039</v>
      </c>
      <c r="AF12" s="9">
        <f>'P&amp;C'!AH19</f>
        <v>1382218</v>
      </c>
      <c r="AG12" s="9">
        <f>'P&amp;C'!AI19</f>
        <v>365610</v>
      </c>
      <c r="AH12" s="9">
        <f>'P&amp;C'!AJ19</f>
        <v>1273708</v>
      </c>
      <c r="AI12" s="9">
        <f>'P&amp;C'!AK19</f>
        <v>59.862299999999998</v>
      </c>
      <c r="AJ12" s="9">
        <f>'P&amp;C'!AL19</f>
        <v>59.800199999999997</v>
      </c>
      <c r="AK12" s="9">
        <f>'P&amp;C'!AM19</f>
        <v>61.771700000000003</v>
      </c>
      <c r="AL12" s="9">
        <f>'P&amp;C'!AN19</f>
        <v>67.84</v>
      </c>
      <c r="AM12" s="9">
        <f>'P&amp;C'!AO19</f>
        <v>55.1783</v>
      </c>
      <c r="AN12" s="9">
        <f>'P&amp;C'!AP19</f>
        <v>55.52</v>
      </c>
      <c r="AO12" s="9">
        <f>'P&amp;C'!AQ19</f>
        <v>55.9968</v>
      </c>
      <c r="AP12" s="9">
        <f>'P&amp;C'!AR19</f>
        <v>50.313200000000002</v>
      </c>
      <c r="AQ12" s="9">
        <f>'P&amp;C'!AS19</f>
        <v>51.112699999999997</v>
      </c>
      <c r="AR12" s="9">
        <f>'P&amp;C'!AT19</f>
        <v>50.244700000000002</v>
      </c>
      <c r="AS12" s="9">
        <f>'P&amp;C'!AU19</f>
        <v>45.5062</v>
      </c>
      <c r="AT12" s="9">
        <f>'P&amp;C'!AV19</f>
        <v>46.7</v>
      </c>
      <c r="AU12" s="9">
        <f>'P&amp;C'!AW19</f>
        <v>43.049500000000002</v>
      </c>
      <c r="AV12" s="9">
        <f>'P&amp;C'!AX19</f>
        <v>43.074399999999997</v>
      </c>
      <c r="AW12" s="9">
        <f>'P&amp;C'!AY19</f>
        <v>38.438000000000002</v>
      </c>
      <c r="AX12" s="9">
        <f>'P&amp;C'!AZ19</f>
        <v>37.495899999999999</v>
      </c>
      <c r="AY12" s="9">
        <f>'P&amp;C'!BA19</f>
        <v>35.206600000000002</v>
      </c>
      <c r="AZ12" s="9">
        <f>'P&amp;C'!BB19</f>
        <v>36.520600000000002</v>
      </c>
      <c r="BA12" s="9">
        <f>'P&amp;C'!BC19</f>
        <v>34.330500000000001</v>
      </c>
      <c r="BB12" s="9">
        <f>'P&amp;C'!BD19</f>
        <v>28.594999999999999</v>
      </c>
      <c r="BC12" s="9">
        <f>'P&amp;C'!BE19</f>
        <v>24.928599999999999</v>
      </c>
      <c r="BD12" s="9">
        <f>'P&amp;C'!BF19</f>
        <v>22.794899999999998</v>
      </c>
      <c r="BE12" s="9">
        <f>'P&amp;C'!BG19</f>
        <v>21.607800000000001</v>
      </c>
      <c r="BF12" s="9">
        <f>'P&amp;C'!BH19</f>
        <v>22.171299999999999</v>
      </c>
      <c r="BG12" s="9">
        <f>'P&amp;C'!BI19</f>
        <v>21.9985</v>
      </c>
      <c r="BH12" s="9">
        <f>'P&amp;C'!BJ19</f>
        <v>20.593499999999999</v>
      </c>
      <c r="BI12" s="9">
        <f>'P&amp;C'!BK19</f>
        <v>23.869299999999999</v>
      </c>
      <c r="BJ12" s="9">
        <f>'P&amp;C'!BL19</f>
        <v>27.107500000000002</v>
      </c>
      <c r="BK12" s="9">
        <f>'P&amp;C'!BM19</f>
        <v>26.832599999999999</v>
      </c>
      <c r="BL12" s="9">
        <f>'P&amp;C'!BN19</f>
        <v>24.154800000000002</v>
      </c>
      <c r="BM12" s="9">
        <f>'P&amp;C'!BO19</f>
        <v>22.449300000000001</v>
      </c>
      <c r="BN12" s="9">
        <f>'P&amp;C'!BP19</f>
        <v>23.621400000000001</v>
      </c>
      <c r="BO12" s="9">
        <f>'P&amp;C'!BQ19</f>
        <v>0</v>
      </c>
      <c r="BP12" s="9">
        <f>'P&amp;C'!BR19</f>
        <v>0.27</v>
      </c>
      <c r="BQ12" s="9">
        <f>'P&amp;C'!BS19</f>
        <v>0.27</v>
      </c>
      <c r="BR12" s="9">
        <f>'P&amp;C'!BT19</f>
        <v>0.27</v>
      </c>
      <c r="BS12" s="9">
        <f>'P&amp;C'!BU19</f>
        <v>0.22</v>
      </c>
      <c r="BT12" s="9">
        <f>'P&amp;C'!BV19</f>
        <v>0.22</v>
      </c>
      <c r="BU12" s="9">
        <f>'P&amp;C'!BW19</f>
        <v>0.22</v>
      </c>
      <c r="BV12" s="9">
        <f>'P&amp;C'!BX19</f>
        <v>0.2</v>
      </c>
      <c r="BW12" s="9">
        <f>'P&amp;C'!BY19</f>
        <v>0.18181820000000001</v>
      </c>
      <c r="BX12" s="9">
        <f>'P&amp;C'!BZ19</f>
        <v>0.18181820000000001</v>
      </c>
      <c r="BY12" s="9">
        <f>'P&amp;C'!CA19</f>
        <v>0.18181820000000001</v>
      </c>
      <c r="BZ12" s="9">
        <f>'P&amp;C'!CB19</f>
        <v>0.18181820000000001</v>
      </c>
      <c r="CA12" s="9">
        <f>'P&amp;C'!CC19</f>
        <v>0.14876039999999999</v>
      </c>
      <c r="CB12" s="9">
        <f>'P&amp;C'!CD19</f>
        <v>0.14876039999999999</v>
      </c>
      <c r="CC12" s="9">
        <f>'P&amp;C'!CE19</f>
        <v>0.14876039999999999</v>
      </c>
      <c r="CD12" s="9">
        <f>'P&amp;C'!CF19</f>
        <v>0.1239669</v>
      </c>
      <c r="CE12" s="9">
        <f>'P&amp;C'!CG19</f>
        <v>0.1239669</v>
      </c>
      <c r="CF12" s="9">
        <f>'P&amp;C'!CH19</f>
        <v>0.1239669</v>
      </c>
      <c r="CG12" s="9">
        <f>'P&amp;C'!CI19</f>
        <v>0.1239669</v>
      </c>
      <c r="CH12" s="9">
        <f>'P&amp;C'!CJ19</f>
        <v>0.1126972</v>
      </c>
      <c r="CI12" s="9">
        <f>'P&amp;C'!CK19</f>
        <v>9.0157699999999993E-2</v>
      </c>
      <c r="CJ12" s="9">
        <f>'P&amp;C'!CL19</f>
        <v>9.0157699999999993E-2</v>
      </c>
      <c r="CK12" s="9">
        <f>'P&amp;C'!CM19</f>
        <v>9.0157699999999993E-2</v>
      </c>
      <c r="CL12" s="9">
        <f>'P&amp;C'!CN19</f>
        <v>9.0157699999999993E-2</v>
      </c>
      <c r="CM12" s="9">
        <f>'P&amp;C'!CO19</f>
        <v>9.0157699999999993E-2</v>
      </c>
      <c r="CN12" s="9">
        <f>'P&amp;C'!CP19</f>
        <v>9.0157699999999993E-2</v>
      </c>
      <c r="CO12" s="9">
        <f>'P&amp;C'!CQ19</f>
        <v>9.0157699999999993E-2</v>
      </c>
      <c r="CP12" s="9">
        <f>'P&amp;C'!CR19</f>
        <v>9.0157699999999993E-2</v>
      </c>
      <c r="CQ12" s="9">
        <f>'P&amp;C'!CS19</f>
        <v>9.0157699999999993E-2</v>
      </c>
      <c r="CR12" s="9">
        <f>'P&amp;C'!CT19</f>
        <v>9.0157699999999993E-2</v>
      </c>
      <c r="CS12" s="9">
        <f>'P&amp;C'!CU19</f>
        <v>9.0157699999999993E-2</v>
      </c>
      <c r="CT12" s="9">
        <f>'P&amp;C'!CV19</f>
        <v>9.0157699999999993E-2</v>
      </c>
      <c r="CU12" s="9">
        <f>'P&amp;C'!CW19</f>
        <v>0</v>
      </c>
      <c r="CV12" s="9">
        <f>'P&amp;C'!CX19</f>
        <v>0</v>
      </c>
      <c r="CW12" s="9">
        <f>'P&amp;C'!CY19</f>
        <v>0</v>
      </c>
      <c r="CX12" s="9">
        <f>'P&amp;C'!CZ19</f>
        <v>0</v>
      </c>
      <c r="CY12" s="9">
        <f>'P&amp;C'!DA19</f>
        <v>0</v>
      </c>
      <c r="CZ12" s="9">
        <f>'P&amp;C'!DB19</f>
        <v>0</v>
      </c>
      <c r="DA12" s="9">
        <f>'P&amp;C'!DC19</f>
        <v>0</v>
      </c>
      <c r="DB12" s="9">
        <f>'P&amp;C'!DD19</f>
        <v>0</v>
      </c>
      <c r="DC12" s="9">
        <f>'P&amp;C'!DE19</f>
        <v>0</v>
      </c>
      <c r="DD12" s="9">
        <f>'P&amp;C'!DF19</f>
        <v>0</v>
      </c>
      <c r="DE12" s="9">
        <f>'P&amp;C'!DG19</f>
        <v>0</v>
      </c>
      <c r="DF12" s="9">
        <f>'P&amp;C'!DH19</f>
        <v>0</v>
      </c>
      <c r="DG12" s="9">
        <f>'P&amp;C'!DI19</f>
        <v>0</v>
      </c>
      <c r="DH12" s="9">
        <f>'P&amp;C'!DJ19</f>
        <v>0</v>
      </c>
      <c r="DI12" s="9">
        <f>'P&amp;C'!DK19</f>
        <v>0</v>
      </c>
      <c r="DJ12" s="9">
        <f>'P&amp;C'!DL19</f>
        <v>0</v>
      </c>
      <c r="DK12" s="9">
        <f>'P&amp;C'!DM19</f>
        <v>0</v>
      </c>
      <c r="DL12" s="9">
        <f>'P&amp;C'!DN19</f>
        <v>0</v>
      </c>
      <c r="DM12" s="9">
        <f>'P&amp;C'!DO19</f>
        <v>0</v>
      </c>
      <c r="DN12" s="9">
        <f>'P&amp;C'!DP19</f>
        <v>0</v>
      </c>
      <c r="DO12" s="9">
        <f>'P&amp;C'!DQ19</f>
        <v>0</v>
      </c>
      <c r="DP12" s="9">
        <f>'P&amp;C'!DR19</f>
        <v>0</v>
      </c>
      <c r="DQ12" s="9">
        <f>'P&amp;C'!DS19</f>
        <v>0</v>
      </c>
      <c r="DR12" s="9">
        <f>'P&amp;C'!DT19</f>
        <v>0</v>
      </c>
      <c r="DS12" s="9">
        <f>'P&amp;C'!DU19</f>
        <v>0</v>
      </c>
      <c r="DT12" s="9">
        <f>'P&amp;C'!DV19</f>
        <v>0</v>
      </c>
      <c r="DU12" s="9">
        <f>'P&amp;C'!DW19</f>
        <v>0</v>
      </c>
      <c r="DV12" s="9">
        <f>'P&amp;C'!DX19</f>
        <v>0</v>
      </c>
      <c r="DW12" s="9">
        <f>'P&amp;C'!DY19</f>
        <v>0</v>
      </c>
      <c r="DX12" s="9">
        <f>'P&amp;C'!DZ19</f>
        <v>0</v>
      </c>
      <c r="DY12" s="9">
        <f>'P&amp;C'!EA19</f>
        <v>0</v>
      </c>
      <c r="DZ12" s="9">
        <f>'P&amp;C'!EB19</f>
        <v>0</v>
      </c>
      <c r="EA12" s="9">
        <f>'P&amp;C'!EC19</f>
        <v>29600302</v>
      </c>
      <c r="EB12" s="9">
        <f>'P&amp;C'!ED19</f>
        <v>29659644</v>
      </c>
      <c r="EC12" s="9">
        <f>'P&amp;C'!EE19</f>
        <v>30187186</v>
      </c>
      <c r="ED12" s="9">
        <f>'P&amp;C'!EF19</f>
        <v>30154783</v>
      </c>
      <c r="EE12" s="9">
        <f>'P&amp;C'!EG19</f>
        <v>30013575</v>
      </c>
      <c r="EF12" s="9">
        <f>'P&amp;C'!EH19</f>
        <v>29983320</v>
      </c>
      <c r="EG12" s="9">
        <f>'P&amp;C'!EI19</f>
        <v>30042177</v>
      </c>
      <c r="EH12" s="9">
        <f>'P&amp;C'!EJ19</f>
        <v>30400459</v>
      </c>
      <c r="EI12" s="9">
        <f>'P&amp;C'!EK19</f>
        <v>30714915</v>
      </c>
      <c r="EJ12" s="9">
        <f>'P&amp;C'!EL19</f>
        <v>30662489</v>
      </c>
      <c r="EK12" s="9">
        <f>'P&amp;C'!EM19</f>
        <v>30718332</v>
      </c>
      <c r="EL12" s="9">
        <f>'P&amp;C'!EN19</f>
        <v>30751877</v>
      </c>
      <c r="EM12" s="9">
        <f>'P&amp;C'!EO19</f>
        <v>31111187</v>
      </c>
      <c r="EN12" s="9">
        <f>'P&amp;C'!EP19</f>
        <v>31252654</v>
      </c>
      <c r="EO12" s="9">
        <f>'P&amp;C'!EQ19</f>
        <v>31466801</v>
      </c>
      <c r="EP12" s="9">
        <f>'P&amp;C'!ER19</f>
        <v>32013424</v>
      </c>
      <c r="EQ12" s="9">
        <f>'P&amp;C'!ES19</f>
        <v>32075338</v>
      </c>
      <c r="ER12" s="9">
        <f>'P&amp;C'!ET19</f>
        <v>32209483</v>
      </c>
      <c r="ES12" s="9">
        <f>'P&amp;C'!EU19</f>
        <v>32375872</v>
      </c>
      <c r="ET12" s="9">
        <f>'P&amp;C'!EV19</f>
        <v>32846447</v>
      </c>
      <c r="EU12" s="9">
        <f>'P&amp;C'!EW19</f>
        <v>33174720</v>
      </c>
      <c r="EV12" s="9">
        <f>'P&amp;C'!EX19</f>
        <v>33421312</v>
      </c>
      <c r="EW12" s="9">
        <f>'P&amp;C'!EY19</f>
        <v>33840794</v>
      </c>
      <c r="EX12" s="9">
        <f>'P&amp;C'!EZ19</f>
        <v>34618927</v>
      </c>
      <c r="EY12" s="9">
        <f>'P&amp;C'!FA19</f>
        <v>35024152</v>
      </c>
      <c r="EZ12" s="9">
        <f>'P&amp;C'!FB19</f>
        <v>35577486</v>
      </c>
      <c r="FA12" s="9">
        <f>'P&amp;C'!FC19</f>
        <v>36384349</v>
      </c>
      <c r="FB12" s="9">
        <f>'P&amp;C'!FD19</f>
        <v>36466911</v>
      </c>
      <c r="FC12" s="9">
        <f>'P&amp;C'!FE19</f>
        <v>37059348</v>
      </c>
      <c r="FD12" s="9">
        <f>'P&amp;C'!FF19</f>
        <v>38249745</v>
      </c>
      <c r="FE12" s="9">
        <f>'P&amp;C'!FG19</f>
        <v>39559755</v>
      </c>
      <c r="FF12" s="9">
        <f>'P&amp;C'!FH19</f>
        <v>39818205</v>
      </c>
      <c r="FG12">
        <f>'P&amp;C'!FJ19</f>
        <v>61.475724132814598</v>
      </c>
      <c r="FH12">
        <f>'P&amp;C'!FK19</f>
        <v>60.958250206914201</v>
      </c>
      <c r="FI12">
        <f>'P&amp;C'!FL19</f>
        <v>62.652411523220501</v>
      </c>
      <c r="FJ12">
        <f>'P&amp;C'!FM19</f>
        <v>60.839436317614997</v>
      </c>
      <c r="FK12">
        <f>'P&amp;C'!FN19</f>
        <v>59.729639005016899</v>
      </c>
      <c r="FL12">
        <f>'P&amp;C'!FO19</f>
        <v>59.646496785546098</v>
      </c>
      <c r="FM12">
        <f>'P&amp;C'!FP19</f>
        <v>57.9285582399704</v>
      </c>
      <c r="FN12">
        <f>'P&amp;C'!FQ19</f>
        <v>56.097837206997397</v>
      </c>
      <c r="FO12">
        <f>'P&amp;C'!FR19</f>
        <v>54.309119852683899</v>
      </c>
      <c r="FP12">
        <f>'P&amp;C'!FS19</f>
        <v>53.534466820355</v>
      </c>
      <c r="FQ12">
        <f>'P&amp;C'!FT19</f>
        <v>54.329121776534002</v>
      </c>
      <c r="FR12">
        <f>'P&amp;C'!FU19</f>
        <v>54.071496188671702</v>
      </c>
      <c r="FS12">
        <f>'P&amp;C'!FV19</f>
        <v>52.929513746936102</v>
      </c>
      <c r="FT12">
        <f>'P&amp;C'!FW19</f>
        <v>52.056378955847997</v>
      </c>
      <c r="FU12">
        <f>'P&amp;C'!FX19</f>
        <v>51.8991428458203</v>
      </c>
      <c r="FV12">
        <f>'P&amp;C'!FY19</f>
        <v>49.819725625100297</v>
      </c>
      <c r="FW12">
        <f>'P&amp;C'!FZ19</f>
        <v>48.7290266434605</v>
      </c>
      <c r="FX12">
        <f>'P&amp;C'!GA19</f>
        <v>47.420817030810497</v>
      </c>
      <c r="FY12">
        <f>'P&amp;C'!GB19</f>
        <v>46.055902370753103</v>
      </c>
      <c r="FZ12">
        <f>'P&amp;C'!GC19</f>
        <v>47.085762426602798</v>
      </c>
      <c r="GA12">
        <f>'P&amp;C'!GD19</f>
        <v>45.640174204936798</v>
      </c>
      <c r="GB12">
        <f>'P&amp;C'!GE19</f>
        <v>46.135232512715199</v>
      </c>
      <c r="GC12">
        <f>'P&amp;C'!GF19</f>
        <v>44.130170231821403</v>
      </c>
      <c r="GD12">
        <f>'P&amp;C'!GG19</f>
        <v>43.505103436625902</v>
      </c>
      <c r="GE12">
        <f>'P&amp;C'!GH19</f>
        <v>41.7711755019793</v>
      </c>
      <c r="GF12">
        <f>'P&amp;C'!GI19</f>
        <v>41.214266797828301</v>
      </c>
      <c r="GG12">
        <f>'P&amp;C'!GJ19</f>
        <v>42.562256645020597</v>
      </c>
      <c r="GH12">
        <f>'P&amp;C'!GK19</f>
        <v>41.692590853116101</v>
      </c>
      <c r="GI12">
        <f>'P&amp;C'!GL19</f>
        <v>43.433036112777799</v>
      </c>
      <c r="GJ12">
        <f>'P&amp;C'!GM19</f>
        <v>43.801599200203803</v>
      </c>
      <c r="GK12">
        <f>'P&amp;C'!GN19</f>
        <v>41.1428230533784</v>
      </c>
      <c r="GL12">
        <f>'P&amp;C'!GO19</f>
        <v>40.426232171942502</v>
      </c>
    </row>
    <row r="13" spans="1:194" x14ac:dyDescent="0.25">
      <c r="A13" t="str">
        <f>'P&amp;C'!B20</f>
        <v>AJG</v>
      </c>
      <c r="B13" t="str">
        <f>'P&amp;C'!C20</f>
        <v>Arthur J. Gallagher &amp; Co.</v>
      </c>
      <c r="C13" s="9">
        <f>'P&amp;C'!E20</f>
        <v>295510</v>
      </c>
      <c r="D13" s="9">
        <f>'P&amp;C'!F20</f>
        <v>23966</v>
      </c>
      <c r="E13" s="9">
        <f>'P&amp;C'!G20</f>
        <v>32247</v>
      </c>
      <c r="F13" s="9">
        <f>'P&amp;C'!H20</f>
        <v>405956</v>
      </c>
      <c r="G13" s="9">
        <f>'P&amp;C'!I20</f>
        <v>26249</v>
      </c>
      <c r="H13" s="9">
        <f>'P&amp;C'!J20</f>
        <v>27360</v>
      </c>
      <c r="I13" s="9">
        <f>'P&amp;C'!K20</f>
        <v>1842955</v>
      </c>
      <c r="J13" s="9">
        <f>'P&amp;C'!L20</f>
        <v>1014301</v>
      </c>
      <c r="K13" s="9">
        <f>'P&amp;C'!M20</f>
        <v>29162</v>
      </c>
      <c r="L13" s="9">
        <f>'P&amp;C'!N20</f>
        <v>28201</v>
      </c>
      <c r="M13" s="9">
        <f>'P&amp;C'!O20</f>
        <v>36317</v>
      </c>
      <c r="N13" s="9">
        <f>'P&amp;C'!P20</f>
        <v>260349</v>
      </c>
      <c r="O13" s="9">
        <f>'P&amp;C'!Q20</f>
        <v>24842</v>
      </c>
      <c r="P13" s="9">
        <f>'P&amp;C'!R20</f>
        <v>20320</v>
      </c>
      <c r="Q13" s="9">
        <f>'P&amp;C'!S20</f>
        <v>28634</v>
      </c>
      <c r="R13" s="9">
        <f>'P&amp;C'!T20</f>
        <v>263992</v>
      </c>
      <c r="S13" s="9">
        <f>'P&amp;C'!U20</f>
        <v>17313</v>
      </c>
      <c r="T13" s="9">
        <f>'P&amp;C'!V20</f>
        <v>25541</v>
      </c>
      <c r="U13" s="9">
        <f>'P&amp;C'!W20</f>
        <v>1298101</v>
      </c>
      <c r="V13" s="9">
        <f>'P&amp;C'!X20</f>
        <v>0</v>
      </c>
      <c r="W13" s="9">
        <f>'P&amp;C'!Y20</f>
        <v>20000</v>
      </c>
      <c r="X13" s="9">
        <f>'P&amp;C'!Z20</f>
        <v>0</v>
      </c>
      <c r="Y13" s="9">
        <f>'P&amp;C'!AA20</f>
        <v>62000</v>
      </c>
      <c r="Z13" s="9">
        <f>'P&amp;C'!AB20</f>
        <v>0</v>
      </c>
      <c r="AA13" s="9">
        <f>'P&amp;C'!AC20</f>
        <v>3000</v>
      </c>
      <c r="AB13" s="9">
        <f>'P&amp;C'!AD20</f>
        <v>2000</v>
      </c>
      <c r="AC13" s="9">
        <f>'P&amp;C'!AE20</f>
        <v>27000</v>
      </c>
      <c r="AD13" s="9">
        <f>'P&amp;C'!AF20</f>
        <v>9000</v>
      </c>
      <c r="AE13" s="9">
        <f>'P&amp;C'!AG20</f>
        <v>7000</v>
      </c>
      <c r="AF13" s="9">
        <f>'P&amp;C'!AH20</f>
        <v>10000</v>
      </c>
      <c r="AG13" s="9">
        <f>'P&amp;C'!AI20</f>
        <v>6000</v>
      </c>
      <c r="AH13" s="9">
        <f>'P&amp;C'!AJ20</f>
        <v>9000</v>
      </c>
      <c r="AI13" s="9">
        <f>'P&amp;C'!AK20</f>
        <v>64.459999999999994</v>
      </c>
      <c r="AJ13" s="9">
        <f>'P&amp;C'!AL20</f>
        <v>60</v>
      </c>
      <c r="AK13" s="9">
        <f>'P&amp;C'!AM20</f>
        <v>57.59</v>
      </c>
      <c r="AL13" s="9">
        <f>'P&amp;C'!AN20</f>
        <v>56.49</v>
      </c>
      <c r="AM13" s="9">
        <f>'P&amp;C'!AO20</f>
        <v>50.73</v>
      </c>
      <c r="AN13" s="9">
        <f>'P&amp;C'!AP20</f>
        <v>49.98</v>
      </c>
      <c r="AO13" s="9">
        <f>'P&amp;C'!AQ20</f>
        <v>47.01</v>
      </c>
      <c r="AP13" s="9">
        <f>'P&amp;C'!AR20</f>
        <v>40.49</v>
      </c>
      <c r="AQ13" s="9">
        <f>'P&amp;C'!AS20</f>
        <v>41.96</v>
      </c>
      <c r="AR13" s="9">
        <f>'P&amp;C'!AT20</f>
        <v>42.43</v>
      </c>
      <c r="AS13" s="9">
        <f>'P&amp;C'!AU20</f>
        <v>48.25</v>
      </c>
      <c r="AT13" s="9">
        <f>'P&amp;C'!AV20</f>
        <v>47.42</v>
      </c>
      <c r="AU13" s="9">
        <f>'P&amp;C'!AW20</f>
        <v>47.81</v>
      </c>
      <c r="AV13" s="9">
        <f>'P&amp;C'!AX20</f>
        <v>45.48</v>
      </c>
      <c r="AW13" s="9">
        <f>'P&amp;C'!AY20</f>
        <v>46.07</v>
      </c>
      <c r="AX13" s="9">
        <f>'P&amp;C'!AZ20</f>
        <v>46.79</v>
      </c>
      <c r="AY13" s="9">
        <f>'P&amp;C'!BA20</f>
        <v>45.97</v>
      </c>
      <c r="AZ13" s="9">
        <f>'P&amp;C'!BB20</f>
        <v>43.41</v>
      </c>
      <c r="BA13" s="9">
        <f>'P&amp;C'!BC20</f>
        <v>43.46</v>
      </c>
      <c r="BB13" s="9" t="str">
        <f>'P&amp;C'!BD20</f>
        <v>NA</v>
      </c>
      <c r="BC13" s="9" t="str">
        <f>'P&amp;C'!BE20</f>
        <v>NA</v>
      </c>
      <c r="BD13" s="9" t="str">
        <f>'P&amp;C'!BF20</f>
        <v>NA</v>
      </c>
      <c r="BE13" s="9" t="str">
        <f>'P&amp;C'!BG20</f>
        <v>NA</v>
      </c>
      <c r="BF13" s="9" t="str">
        <f>'P&amp;C'!BH20</f>
        <v>NA</v>
      </c>
      <c r="BG13" s="9">
        <f>'P&amp;C'!BI20</f>
        <v>33.333300000000001</v>
      </c>
      <c r="BH13" s="9" t="str">
        <f>'P&amp;C'!BJ20</f>
        <v>NA</v>
      </c>
      <c r="BI13" s="9">
        <f>'P&amp;C'!BK20</f>
        <v>29.6296</v>
      </c>
      <c r="BJ13" s="9">
        <f>'P&amp;C'!BL20</f>
        <v>33.333300000000001</v>
      </c>
      <c r="BK13" s="9">
        <f>'P&amp;C'!BM20</f>
        <v>28.571400000000001</v>
      </c>
      <c r="BL13" s="9">
        <f>'P&amp;C'!BN20</f>
        <v>30</v>
      </c>
      <c r="BM13" s="9">
        <f>'P&amp;C'!BO20</f>
        <v>16.166699999999999</v>
      </c>
      <c r="BN13" s="9">
        <f>'P&amp;C'!BP20</f>
        <v>22.222200000000001</v>
      </c>
      <c r="BO13" s="9">
        <f>'P&amp;C'!BQ20</f>
        <v>0.39</v>
      </c>
      <c r="BP13" s="9">
        <f>'P&amp;C'!BR20</f>
        <v>0.39</v>
      </c>
      <c r="BQ13" s="9">
        <f>'P&amp;C'!BS20</f>
        <v>0.39</v>
      </c>
      <c r="BR13" s="9">
        <f>'P&amp;C'!BT20</f>
        <v>0.39</v>
      </c>
      <c r="BS13" s="9">
        <f>'P&amp;C'!BU20</f>
        <v>0.38</v>
      </c>
      <c r="BT13" s="9">
        <f>'P&amp;C'!BV20</f>
        <v>0.38</v>
      </c>
      <c r="BU13" s="9">
        <f>'P&amp;C'!BW20</f>
        <v>0.38</v>
      </c>
      <c r="BV13" s="9">
        <f>'P&amp;C'!BX20</f>
        <v>0.38</v>
      </c>
      <c r="BW13" s="9">
        <f>'P&amp;C'!BY20</f>
        <v>0.37</v>
      </c>
      <c r="BX13" s="9">
        <f>'P&amp;C'!BZ20</f>
        <v>0.37</v>
      </c>
      <c r="BY13" s="9">
        <f>'P&amp;C'!CA20</f>
        <v>0.37</v>
      </c>
      <c r="BZ13" s="9">
        <f>'P&amp;C'!CB20</f>
        <v>0.37</v>
      </c>
      <c r="CA13" s="9">
        <f>'P&amp;C'!CC20</f>
        <v>0.36</v>
      </c>
      <c r="CB13" s="9">
        <f>'P&amp;C'!CD20</f>
        <v>0.36</v>
      </c>
      <c r="CC13" s="9">
        <f>'P&amp;C'!CE20</f>
        <v>0.36</v>
      </c>
      <c r="CD13" s="9">
        <f>'P&amp;C'!CF20</f>
        <v>0.36</v>
      </c>
      <c r="CE13" s="9">
        <f>'P&amp;C'!CG20</f>
        <v>0.35</v>
      </c>
      <c r="CF13" s="9">
        <f>'P&amp;C'!CH20</f>
        <v>0.35</v>
      </c>
      <c r="CG13" s="9">
        <f>'P&amp;C'!CI20</f>
        <v>0.35</v>
      </c>
      <c r="CH13" s="9">
        <f>'P&amp;C'!CJ20</f>
        <v>0.35</v>
      </c>
      <c r="CI13" s="9">
        <f>'P&amp;C'!CK20</f>
        <v>0.34</v>
      </c>
      <c r="CJ13" s="9">
        <f>'P&amp;C'!CL20</f>
        <v>0.34</v>
      </c>
      <c r="CK13" s="9">
        <f>'P&amp;C'!CM20</f>
        <v>0.34</v>
      </c>
      <c r="CL13" s="9">
        <f>'P&amp;C'!CN20</f>
        <v>0.34</v>
      </c>
      <c r="CM13" s="9">
        <f>'P&amp;C'!CO20</f>
        <v>0.33</v>
      </c>
      <c r="CN13" s="9">
        <f>'P&amp;C'!CP20</f>
        <v>0.33</v>
      </c>
      <c r="CO13" s="9">
        <f>'P&amp;C'!CQ20</f>
        <v>0.33</v>
      </c>
      <c r="CP13" s="9">
        <f>'P&amp;C'!CR20</f>
        <v>0.33</v>
      </c>
      <c r="CQ13" s="9">
        <f>'P&amp;C'!CS20</f>
        <v>0.32</v>
      </c>
      <c r="CR13" s="9">
        <f>'P&amp;C'!CT20</f>
        <v>0.32</v>
      </c>
      <c r="CS13" s="9">
        <f>'P&amp;C'!CU20</f>
        <v>0.32</v>
      </c>
      <c r="CT13" s="9">
        <f>'P&amp;C'!CV20</f>
        <v>0.32</v>
      </c>
      <c r="CU13" s="9">
        <f>'P&amp;C'!CW20</f>
        <v>0</v>
      </c>
      <c r="CV13" s="9">
        <f>'P&amp;C'!CX20</f>
        <v>0</v>
      </c>
      <c r="CW13" s="9">
        <f>'P&amp;C'!CY20</f>
        <v>0</v>
      </c>
      <c r="CX13" s="9">
        <f>'P&amp;C'!CZ20</f>
        <v>0</v>
      </c>
      <c r="CY13" s="9">
        <f>'P&amp;C'!DA20</f>
        <v>0</v>
      </c>
      <c r="CZ13" s="9">
        <f>'P&amp;C'!DB20</f>
        <v>0</v>
      </c>
      <c r="DA13" s="9">
        <f>'P&amp;C'!DC20</f>
        <v>0</v>
      </c>
      <c r="DB13" s="9">
        <f>'P&amp;C'!DD20</f>
        <v>0</v>
      </c>
      <c r="DC13" s="9">
        <f>'P&amp;C'!DE20</f>
        <v>0</v>
      </c>
      <c r="DD13" s="9">
        <f>'P&amp;C'!DF20</f>
        <v>0</v>
      </c>
      <c r="DE13" s="9">
        <f>'P&amp;C'!DG20</f>
        <v>0</v>
      </c>
      <c r="DF13" s="9">
        <f>'P&amp;C'!DH20</f>
        <v>0</v>
      </c>
      <c r="DG13" s="9">
        <f>'P&amp;C'!DI20</f>
        <v>0</v>
      </c>
      <c r="DH13" s="9">
        <f>'P&amp;C'!DJ20</f>
        <v>0</v>
      </c>
      <c r="DI13" s="9">
        <f>'P&amp;C'!DK20</f>
        <v>0</v>
      </c>
      <c r="DJ13" s="9">
        <f>'P&amp;C'!DL20</f>
        <v>0</v>
      </c>
      <c r="DK13" s="9">
        <f>'P&amp;C'!DM20</f>
        <v>0</v>
      </c>
      <c r="DL13" s="9">
        <f>'P&amp;C'!DN20</f>
        <v>0</v>
      </c>
      <c r="DM13" s="9">
        <f>'P&amp;C'!DO20</f>
        <v>0</v>
      </c>
      <c r="DN13" s="9">
        <f>'P&amp;C'!DP20</f>
        <v>0</v>
      </c>
      <c r="DO13" s="9">
        <f>'P&amp;C'!DQ20</f>
        <v>0</v>
      </c>
      <c r="DP13" s="9">
        <f>'P&amp;C'!DR20</f>
        <v>0</v>
      </c>
      <c r="DQ13" s="9">
        <f>'P&amp;C'!DS20</f>
        <v>0</v>
      </c>
      <c r="DR13" s="9">
        <f>'P&amp;C'!DT20</f>
        <v>0</v>
      </c>
      <c r="DS13" s="9">
        <f>'P&amp;C'!DU20</f>
        <v>0</v>
      </c>
      <c r="DT13" s="9">
        <f>'P&amp;C'!DV20</f>
        <v>0</v>
      </c>
      <c r="DU13" s="9">
        <f>'P&amp;C'!DW20</f>
        <v>0</v>
      </c>
      <c r="DV13" s="9">
        <f>'P&amp;C'!DX20</f>
        <v>0</v>
      </c>
      <c r="DW13" s="9">
        <f>'P&amp;C'!DY20</f>
        <v>0</v>
      </c>
      <c r="DX13" s="9">
        <f>'P&amp;C'!DZ20</f>
        <v>0</v>
      </c>
      <c r="DY13" s="9">
        <f>'P&amp;C'!EA20</f>
        <v>0</v>
      </c>
      <c r="DZ13" s="9">
        <f>'P&amp;C'!EB20</f>
        <v>0</v>
      </c>
      <c r="EA13" s="9">
        <f>'P&amp;C'!EC20</f>
        <v>181039000</v>
      </c>
      <c r="EB13" s="9">
        <f>'P&amp;C'!ED20</f>
        <v>180799000</v>
      </c>
      <c r="EC13" s="9">
        <f>'P&amp;C'!EE20</f>
        <v>180164000</v>
      </c>
      <c r="ED13" s="9">
        <f>'P&amp;C'!EF20</f>
        <v>179514000</v>
      </c>
      <c r="EE13" s="9">
        <f>'P&amp;C'!EG20</f>
        <v>178329000</v>
      </c>
      <c r="EF13" s="9">
        <f>'P&amp;C'!EH20</f>
        <v>177941000</v>
      </c>
      <c r="EG13" s="9">
        <f>'P&amp;C'!EI20</f>
        <v>177031000</v>
      </c>
      <c r="EH13" s="9">
        <f>'P&amp;C'!EJ20</f>
        <v>177129000</v>
      </c>
      <c r="EI13" s="9">
        <f>'P&amp;C'!EK20</f>
        <v>176947000</v>
      </c>
      <c r="EJ13" s="9">
        <f>'P&amp;C'!EL20</f>
        <v>176695000</v>
      </c>
      <c r="EK13" s="9">
        <f>'P&amp;C'!EM20</f>
        <v>174545000</v>
      </c>
      <c r="EL13" s="9">
        <f>'P&amp;C'!EN20</f>
        <v>166657000</v>
      </c>
      <c r="EM13" s="9">
        <f>'P&amp;C'!EO20</f>
        <v>164605000</v>
      </c>
      <c r="EN13" s="9">
        <f>'P&amp;C'!EP20</f>
        <v>161374000</v>
      </c>
      <c r="EO13" s="9">
        <f>'P&amp;C'!EQ20</f>
        <v>158993000</v>
      </c>
      <c r="EP13" s="9">
        <f>'P&amp;C'!ER20</f>
        <v>135082620</v>
      </c>
      <c r="EQ13" s="9">
        <f>'P&amp;C'!ES20</f>
        <v>133600000</v>
      </c>
      <c r="ER13" s="9">
        <f>'P&amp;C'!ET20</f>
        <v>131538000</v>
      </c>
      <c r="ES13" s="9">
        <f>'P&amp;C'!EU20</f>
        <v>127698000</v>
      </c>
      <c r="ET13" s="9">
        <f>'P&amp;C'!EV20</f>
        <v>126754000</v>
      </c>
      <c r="EU13" s="9">
        <f>'P&amp;C'!EW20</f>
        <v>125600000</v>
      </c>
      <c r="EV13" s="9">
        <f>'P&amp;C'!EX20</f>
        <v>124387073</v>
      </c>
      <c r="EW13" s="9">
        <f>'P&amp;C'!EY20</f>
        <v>120976636</v>
      </c>
      <c r="EX13" s="9">
        <f>'P&amp;C'!EZ20</f>
        <v>118298622</v>
      </c>
      <c r="EY13" s="9">
        <f>'P&amp;C'!FA20</f>
        <v>114680516</v>
      </c>
      <c r="EZ13" s="9">
        <f>'P&amp;C'!FB20</f>
        <v>112882963</v>
      </c>
      <c r="FA13" s="9">
        <f>'P&amp;C'!FC20</f>
        <v>112152000</v>
      </c>
      <c r="FB13" s="9">
        <f>'P&amp;C'!FD20</f>
        <v>110263000</v>
      </c>
      <c r="FC13" s="9">
        <f>'P&amp;C'!FE20</f>
        <v>108400000</v>
      </c>
      <c r="FD13" s="9">
        <f>'P&amp;C'!FF20</f>
        <v>106006000</v>
      </c>
      <c r="FE13" s="9">
        <f>'P&amp;C'!FG20</f>
        <v>105203000</v>
      </c>
      <c r="FF13" s="9">
        <f>'P&amp;C'!FH20</f>
        <v>103600000</v>
      </c>
      <c r="FG13">
        <f>'P&amp;C'!FJ20</f>
        <v>22.675777042515701</v>
      </c>
      <c r="FH13">
        <f>'P&amp;C'!FK20</f>
        <v>22.732426617403899</v>
      </c>
      <c r="FI13">
        <f>'P&amp;C'!FL20</f>
        <v>21.340001332119598</v>
      </c>
      <c r="FJ13">
        <f>'P&amp;C'!FM20</f>
        <v>20.4023084550509</v>
      </c>
      <c r="FK13">
        <f>'P&amp;C'!FN20</f>
        <v>20.168340539115899</v>
      </c>
      <c r="FL13">
        <f>'P&amp;C'!FO20</f>
        <v>20.717541207478899</v>
      </c>
      <c r="FM13">
        <f>'P&amp;C'!FP20</f>
        <v>20.334856607034901</v>
      </c>
      <c r="FN13">
        <f>'P&amp;C'!FQ20</f>
        <v>20.3077982713164</v>
      </c>
      <c r="FO13">
        <f>'P&amp;C'!FR20</f>
        <v>20.5615240721798</v>
      </c>
      <c r="FP13">
        <f>'P&amp;C'!FS20</f>
        <v>20.670647160361099</v>
      </c>
      <c r="FQ13">
        <f>'P&amp;C'!FT20</f>
        <v>20.845627202154201</v>
      </c>
      <c r="FR13">
        <f>'P&amp;C'!FU20</f>
        <v>18.872294593086401</v>
      </c>
      <c r="FS13">
        <f>'P&amp;C'!FV20</f>
        <v>19.619088120044999</v>
      </c>
      <c r="FT13">
        <f>'P&amp;C'!FW20</f>
        <v>20.176732311276901</v>
      </c>
      <c r="FU13">
        <f>'P&amp;C'!FX20</f>
        <v>20.4386356632053</v>
      </c>
      <c r="FV13">
        <f>'P&amp;C'!FY20</f>
        <v>15.8732485348596</v>
      </c>
      <c r="FW13">
        <f>'P&amp;C'!FZ20</f>
        <v>15.6100299401198</v>
      </c>
      <c r="FX13">
        <f>'P&amp;C'!GA20</f>
        <v>14.6892913074549</v>
      </c>
      <c r="FY13">
        <f>'P&amp;C'!GB20</f>
        <v>13.3283215085593</v>
      </c>
      <c r="FZ13">
        <f>'P&amp;C'!GC20</f>
        <v>13.133313347113299</v>
      </c>
      <c r="GA13">
        <f>'P&amp;C'!GD20</f>
        <v>13.205414012738901</v>
      </c>
      <c r="GB13">
        <f>'P&amp;C'!GE20</f>
        <v>13.154100024525899</v>
      </c>
      <c r="GC13">
        <f>'P&amp;C'!GF20</f>
        <v>12.175078169639299</v>
      </c>
      <c r="GD13">
        <f>'P&amp;C'!GG20</f>
        <v>11.4675891998133</v>
      </c>
      <c r="GE13">
        <f>'P&amp;C'!GH20</f>
        <v>10.844039104253801</v>
      </c>
      <c r="GF13">
        <f>'P&amp;C'!GI20</f>
        <v>10.801452828625701</v>
      </c>
      <c r="GG13">
        <f>'P&amp;C'!GJ20</f>
        <v>10.724730722590801</v>
      </c>
      <c r="GH13">
        <f>'P&amp;C'!GK20</f>
        <v>10.403308453425</v>
      </c>
      <c r="GI13">
        <f>'P&amp;C'!GL20</f>
        <v>10.2094095940959</v>
      </c>
      <c r="GJ13">
        <f>'P&amp;C'!GM20</f>
        <v>9.5409693790917505</v>
      </c>
      <c r="GK13">
        <f>'P&amp;C'!GN20</f>
        <v>9.1765443951218106</v>
      </c>
      <c r="GL13">
        <f>'P&amp;C'!GO20</f>
        <v>8.8484555984555993</v>
      </c>
    </row>
    <row r="14" spans="1:194" x14ac:dyDescent="0.25">
      <c r="A14" t="str">
        <f>'P&amp;C'!B21</f>
        <v>AHL</v>
      </c>
      <c r="B14" t="str">
        <f>'P&amp;C'!C21</f>
        <v>Aspen Insurance Holdings Limited</v>
      </c>
      <c r="C14" s="9">
        <f>'P&amp;C'!E21</f>
        <v>0</v>
      </c>
      <c r="D14" s="9">
        <f>'P&amp;C'!F21</f>
        <v>451268</v>
      </c>
      <c r="E14" s="9">
        <f>'P&amp;C'!G21</f>
        <v>197673</v>
      </c>
      <c r="F14" s="9">
        <f>'P&amp;C'!H21</f>
        <v>0</v>
      </c>
      <c r="G14" s="9">
        <f>'P&amp;C'!I21</f>
        <v>472748</v>
      </c>
      <c r="H14" s="9">
        <f>'P&amp;C'!J21</f>
        <v>144289</v>
      </c>
      <c r="I14" s="9">
        <f>'P&amp;C'!K21</f>
        <v>409800</v>
      </c>
      <c r="J14" s="9">
        <f>'P&amp;C'!L21</f>
        <v>568239</v>
      </c>
      <c r="K14" s="9">
        <f>'P&amp;C'!M21</f>
        <v>0</v>
      </c>
      <c r="L14" s="9">
        <f>'P&amp;C'!N21</f>
        <v>0</v>
      </c>
      <c r="M14" s="9">
        <f>'P&amp;C'!O21</f>
        <v>1003195</v>
      </c>
      <c r="N14" s="9">
        <f>'P&amp;C'!P21</f>
        <v>787138</v>
      </c>
      <c r="O14" s="9">
        <f>'P&amp;C'!Q21</f>
        <v>1398727</v>
      </c>
      <c r="P14" s="9">
        <f>'P&amp;C'!R21</f>
        <v>2120625</v>
      </c>
      <c r="Q14" s="9">
        <f>'P&amp;C'!S21</f>
        <v>0</v>
      </c>
      <c r="R14" s="9">
        <f>'P&amp;C'!T21</f>
        <v>770505</v>
      </c>
      <c r="S14" s="9">
        <f>'P&amp;C'!U21</f>
        <v>373635</v>
      </c>
      <c r="T14" s="9">
        <f>'P&amp;C'!V21</f>
        <v>1498451</v>
      </c>
      <c r="U14" s="9">
        <f>'P&amp;C'!W21</f>
        <v>800042</v>
      </c>
      <c r="V14" s="9">
        <f>'P&amp;C'!X21</f>
        <v>5029547</v>
      </c>
      <c r="W14" s="9">
        <f>'P&amp;C'!Y21</f>
        <v>308674</v>
      </c>
      <c r="X14" s="9">
        <f>'P&amp;C'!Z21</f>
        <v>864634</v>
      </c>
      <c r="Y14" s="9">
        <f>'P&amp;C'!AA21</f>
        <v>891335</v>
      </c>
      <c r="Z14" s="9">
        <f>'P&amp;C'!AB21</f>
        <v>0</v>
      </c>
      <c r="AA14" s="9">
        <f>'P&amp;C'!AC21</f>
        <v>0</v>
      </c>
      <c r="AB14" s="9">
        <f>'P&amp;C'!AD21</f>
        <v>0</v>
      </c>
      <c r="AC14" s="9">
        <f>'P&amp;C'!AE21</f>
        <v>0</v>
      </c>
      <c r="AD14" s="9">
        <f>'P&amp;C'!AF21</f>
        <v>542736</v>
      </c>
      <c r="AE14" s="9">
        <f>'P&amp;C'!AG21</f>
        <v>6287449</v>
      </c>
      <c r="AF14" s="9">
        <f>'P&amp;C'!AH21</f>
        <v>264555</v>
      </c>
      <c r="AG14" s="9">
        <f>'P&amp;C'!AI21</f>
        <v>751659</v>
      </c>
      <c r="AH14" s="9">
        <f>'P&amp;C'!AJ21</f>
        <v>6474425</v>
      </c>
      <c r="AI14" s="9" t="str">
        <f>'P&amp;C'!AK21</f>
        <v>NA</v>
      </c>
      <c r="AJ14" s="9">
        <f>'P&amp;C'!AL21</f>
        <v>44.32</v>
      </c>
      <c r="AK14" s="9">
        <f>'P&amp;C'!AM21</f>
        <v>50.59</v>
      </c>
      <c r="AL14" s="9" t="str">
        <f>'P&amp;C'!AN21</f>
        <v>NA</v>
      </c>
      <c r="AM14" s="9">
        <f>'P&amp;C'!AO21</f>
        <v>52.88</v>
      </c>
      <c r="AN14" s="9">
        <f>'P&amp;C'!AP21</f>
        <v>45.17</v>
      </c>
      <c r="AO14" s="9">
        <f>'P&amp;C'!AQ21</f>
        <v>45.1</v>
      </c>
      <c r="AP14" s="9">
        <f>'P&amp;C'!AR21</f>
        <v>44</v>
      </c>
      <c r="AQ14" s="9" t="str">
        <f>'P&amp;C'!AS21</f>
        <v>NA</v>
      </c>
      <c r="AR14" s="9" t="str">
        <f>'P&amp;C'!AT21</f>
        <v>NA</v>
      </c>
      <c r="AS14" s="9">
        <f>'P&amp;C'!AU21</f>
        <v>47.06</v>
      </c>
      <c r="AT14" s="9">
        <f>'P&amp;C'!AV21</f>
        <v>46.32</v>
      </c>
      <c r="AU14" s="9">
        <f>'P&amp;C'!AW21</f>
        <v>42.87</v>
      </c>
      <c r="AV14" s="9">
        <f>'P&amp;C'!AX21</f>
        <v>42.46</v>
      </c>
      <c r="AW14" s="9" t="str">
        <f>'P&amp;C'!AY21</f>
        <v>NA</v>
      </c>
      <c r="AX14" s="9">
        <f>'P&amp;C'!AZ21</f>
        <v>40.08</v>
      </c>
      <c r="AY14" s="9">
        <f>'P&amp;C'!BA21</f>
        <v>39.29</v>
      </c>
      <c r="AZ14" s="9">
        <f>'P&amp;C'!BB21</f>
        <v>36.590000000000003</v>
      </c>
      <c r="BA14" s="9">
        <f>'P&amp;C'!BC21</f>
        <v>37.380000000000003</v>
      </c>
      <c r="BB14" s="9">
        <f>'P&amp;C'!BD21</f>
        <v>41.4</v>
      </c>
      <c r="BC14" s="9">
        <f>'P&amp;C'!BE21</f>
        <v>31.85</v>
      </c>
      <c r="BD14" s="9">
        <f>'P&amp;C'!BF21</f>
        <v>28.91</v>
      </c>
      <c r="BE14" s="9">
        <f>'P&amp;C'!BG21</f>
        <v>28.05</v>
      </c>
      <c r="BF14" s="9" t="str">
        <f>'P&amp;C'!BH21</f>
        <v>NA</v>
      </c>
      <c r="BG14" s="9" t="str">
        <f>'P&amp;C'!BI21</f>
        <v>NA</v>
      </c>
      <c r="BH14" s="9" t="str">
        <f>'P&amp;C'!BJ21</f>
        <v>NA</v>
      </c>
      <c r="BI14" s="9" t="str">
        <f>'P&amp;C'!BK21</f>
        <v>NA</v>
      </c>
      <c r="BJ14" s="9">
        <f>'P&amp;C'!BL21</f>
        <v>29.3</v>
      </c>
      <c r="BK14" s="9">
        <f>'P&amp;C'!BM21</f>
        <v>31.79</v>
      </c>
      <c r="BL14" s="9">
        <f>'P&amp;C'!BN21</f>
        <v>28.97</v>
      </c>
      <c r="BM14" s="9" t="str">
        <f>'P&amp;C'!BO21</f>
        <v>NA</v>
      </c>
      <c r="BN14" s="9" t="str">
        <f>'P&amp;C'!BP21</f>
        <v>NA</v>
      </c>
      <c r="BO14" s="9">
        <f>'P&amp;C'!BQ21</f>
        <v>0.24</v>
      </c>
      <c r="BP14" s="9">
        <f>'P&amp;C'!BR21</f>
        <v>0.24</v>
      </c>
      <c r="BQ14" s="9">
        <f>'P&amp;C'!BS21</f>
        <v>0.24</v>
      </c>
      <c r="BR14" s="9">
        <f>'P&amp;C'!BT21</f>
        <v>0.22</v>
      </c>
      <c r="BS14" s="9">
        <f>'P&amp;C'!BU21</f>
        <v>0.22</v>
      </c>
      <c r="BT14" s="9">
        <f>'P&amp;C'!BV21</f>
        <v>0.22</v>
      </c>
      <c r="BU14" s="9">
        <f>'P&amp;C'!BW21</f>
        <v>0.22</v>
      </c>
      <c r="BV14" s="9">
        <f>'P&amp;C'!BX21</f>
        <v>0.21</v>
      </c>
      <c r="BW14" s="9">
        <f>'P&amp;C'!BY21</f>
        <v>0.21</v>
      </c>
      <c r="BX14" s="9">
        <f>'P&amp;C'!BZ21</f>
        <v>0.21</v>
      </c>
      <c r="BY14" s="9">
        <f>'P&amp;C'!CA21</f>
        <v>0.21</v>
      </c>
      <c r="BZ14" s="9">
        <f>'P&amp;C'!CB21</f>
        <v>0.2</v>
      </c>
      <c r="CA14" s="9">
        <f>'P&amp;C'!CC21</f>
        <v>0.2</v>
      </c>
      <c r="CB14" s="9">
        <f>'P&amp;C'!CD21</f>
        <v>0.2</v>
      </c>
      <c r="CC14" s="9">
        <f>'P&amp;C'!CE21</f>
        <v>0.2</v>
      </c>
      <c r="CD14" s="9">
        <f>'P&amp;C'!CF21</f>
        <v>0.18</v>
      </c>
      <c r="CE14" s="9">
        <f>'P&amp;C'!CG21</f>
        <v>0.18</v>
      </c>
      <c r="CF14" s="9">
        <f>'P&amp;C'!CH21</f>
        <v>0.18</v>
      </c>
      <c r="CG14" s="9">
        <f>'P&amp;C'!CI21</f>
        <v>0.18</v>
      </c>
      <c r="CH14" s="9">
        <f>'P&amp;C'!CJ21</f>
        <v>0.17</v>
      </c>
      <c r="CI14" s="9">
        <f>'P&amp;C'!CK21</f>
        <v>0.17</v>
      </c>
      <c r="CJ14" s="9">
        <f>'P&amp;C'!CL21</f>
        <v>0.17</v>
      </c>
      <c r="CK14" s="9">
        <f>'P&amp;C'!CM21</f>
        <v>0.17</v>
      </c>
      <c r="CL14" s="9">
        <f>'P&amp;C'!CN21</f>
        <v>0.15</v>
      </c>
      <c r="CM14" s="9">
        <f>'P&amp;C'!CO21</f>
        <v>0.15</v>
      </c>
      <c r="CN14" s="9">
        <f>'P&amp;C'!CP21</f>
        <v>0.15</v>
      </c>
      <c r="CO14" s="9">
        <f>'P&amp;C'!CQ21</f>
        <v>0.15</v>
      </c>
      <c r="CP14" s="9">
        <f>'P&amp;C'!CR21</f>
        <v>0.15</v>
      </c>
      <c r="CQ14" s="9">
        <f>'P&amp;C'!CS21</f>
        <v>0.15</v>
      </c>
      <c r="CR14" s="9">
        <f>'P&amp;C'!CT21</f>
        <v>0.15</v>
      </c>
      <c r="CS14" s="9">
        <f>'P&amp;C'!CU21</f>
        <v>0.15</v>
      </c>
      <c r="CT14" s="9">
        <f>'P&amp;C'!CV21</f>
        <v>0.15</v>
      </c>
      <c r="CU14" s="9">
        <f>'P&amp;C'!CW21</f>
        <v>0</v>
      </c>
      <c r="CV14" s="9">
        <f>'P&amp;C'!CX21</f>
        <v>0</v>
      </c>
      <c r="CW14" s="9">
        <f>'P&amp;C'!CY21</f>
        <v>0</v>
      </c>
      <c r="CX14" s="9">
        <f>'P&amp;C'!CZ21</f>
        <v>0</v>
      </c>
      <c r="CY14" s="9">
        <f>'P&amp;C'!DA21</f>
        <v>0</v>
      </c>
      <c r="CZ14" s="9">
        <f>'P&amp;C'!DB21</f>
        <v>0</v>
      </c>
      <c r="DA14" s="9">
        <f>'P&amp;C'!DC21</f>
        <v>0</v>
      </c>
      <c r="DB14" s="9">
        <f>'P&amp;C'!DD21</f>
        <v>0</v>
      </c>
      <c r="DC14" s="9">
        <f>'P&amp;C'!DE21</f>
        <v>0</v>
      </c>
      <c r="DD14" s="9">
        <f>'P&amp;C'!DF21</f>
        <v>0</v>
      </c>
      <c r="DE14" s="9">
        <f>'P&amp;C'!DG21</f>
        <v>0</v>
      </c>
      <c r="DF14" s="9">
        <f>'P&amp;C'!DH21</f>
        <v>0</v>
      </c>
      <c r="DG14" s="9">
        <f>'P&amp;C'!DI21</f>
        <v>0</v>
      </c>
      <c r="DH14" s="9">
        <f>'P&amp;C'!DJ21</f>
        <v>0</v>
      </c>
      <c r="DI14" s="9">
        <f>'P&amp;C'!DK21</f>
        <v>0</v>
      </c>
      <c r="DJ14" s="9">
        <f>'P&amp;C'!DL21</f>
        <v>0</v>
      </c>
      <c r="DK14" s="9">
        <f>'P&amp;C'!DM21</f>
        <v>0</v>
      </c>
      <c r="DL14" s="9">
        <f>'P&amp;C'!DN21</f>
        <v>0</v>
      </c>
      <c r="DM14" s="9">
        <f>'P&amp;C'!DO21</f>
        <v>0</v>
      </c>
      <c r="DN14" s="9">
        <f>'P&amp;C'!DP21</f>
        <v>0</v>
      </c>
      <c r="DO14" s="9">
        <f>'P&amp;C'!DQ21</f>
        <v>0</v>
      </c>
      <c r="DP14" s="9">
        <f>'P&amp;C'!DR21</f>
        <v>0</v>
      </c>
      <c r="DQ14" s="9">
        <f>'P&amp;C'!DS21</f>
        <v>0</v>
      </c>
      <c r="DR14" s="9">
        <f>'P&amp;C'!DT21</f>
        <v>0</v>
      </c>
      <c r="DS14" s="9">
        <f>'P&amp;C'!DU21</f>
        <v>0</v>
      </c>
      <c r="DT14" s="9">
        <f>'P&amp;C'!DV21</f>
        <v>0</v>
      </c>
      <c r="DU14" s="9">
        <f>'P&amp;C'!DW21</f>
        <v>0</v>
      </c>
      <c r="DV14" s="9">
        <f>'P&amp;C'!DX21</f>
        <v>0</v>
      </c>
      <c r="DW14" s="9">
        <f>'P&amp;C'!DY21</f>
        <v>0</v>
      </c>
      <c r="DX14" s="9">
        <f>'P&amp;C'!DZ21</f>
        <v>0</v>
      </c>
      <c r="DY14" s="9">
        <f>'P&amp;C'!EA21</f>
        <v>0</v>
      </c>
      <c r="DZ14" s="9">
        <f>'P&amp;C'!EB21</f>
        <v>0</v>
      </c>
      <c r="EA14" s="9">
        <f>'P&amp;C'!EC21</f>
        <v>59474085</v>
      </c>
      <c r="EB14" s="9">
        <f>'P&amp;C'!ED21</f>
        <v>59407323</v>
      </c>
      <c r="EC14" s="9">
        <f>'P&amp;C'!EE21</f>
        <v>59844075</v>
      </c>
      <c r="ED14" s="9">
        <f>'P&amp;C'!EF21</f>
        <v>59988434</v>
      </c>
      <c r="EE14" s="9">
        <f>'P&amp;C'!EG21</f>
        <v>59774464</v>
      </c>
      <c r="EF14" s="9">
        <f>'P&amp;C'!EH21</f>
        <v>60210770</v>
      </c>
      <c r="EG14" s="9">
        <f>'P&amp;C'!EI21</f>
        <v>60329175</v>
      </c>
      <c r="EH14" s="9">
        <f>'P&amp;C'!EJ21</f>
        <v>60675142</v>
      </c>
      <c r="EI14" s="9">
        <f>'P&amp;C'!EK21</f>
        <v>60918373</v>
      </c>
      <c r="EJ14" s="9">
        <f>'P&amp;C'!EL21</f>
        <v>60781958</v>
      </c>
      <c r="EK14" s="9">
        <f>'P&amp;C'!EM21</f>
        <v>60777875</v>
      </c>
      <c r="EL14" s="9">
        <f>'P&amp;C'!EN21</f>
        <v>61772502</v>
      </c>
      <c r="EM14" s="9">
        <f>'P&amp;C'!EO21</f>
        <v>62017368</v>
      </c>
      <c r="EN14" s="9">
        <f>'P&amp;C'!EP21</f>
        <v>63349858</v>
      </c>
      <c r="EO14" s="9">
        <f>'P&amp;C'!EQ21</f>
        <v>65462919</v>
      </c>
      <c r="EP14" s="9">
        <f>'P&amp;C'!ER21</f>
        <v>65418971</v>
      </c>
      <c r="EQ14" s="9">
        <f>'P&amp;C'!ES21</f>
        <v>65546976</v>
      </c>
      <c r="ER14" s="9">
        <f>'P&amp;C'!ET21</f>
        <v>65700665</v>
      </c>
      <c r="ES14" s="9">
        <f>'P&amp;C'!EU21</f>
        <v>67003490</v>
      </c>
      <c r="ET14" s="9">
        <f>'P&amp;C'!EV21</f>
        <v>65634169</v>
      </c>
      <c r="EU14" s="9">
        <f>'P&amp;C'!EW21</f>
        <v>70753723</v>
      </c>
      <c r="EV14" s="9">
        <f>'P&amp;C'!EX21</f>
        <v>71012237</v>
      </c>
      <c r="EW14" s="9">
        <f>'P&amp;C'!EY21</f>
        <v>70687383</v>
      </c>
      <c r="EX14" s="9">
        <f>'P&amp;C'!EZ21</f>
        <v>71495852</v>
      </c>
      <c r="EY14" s="9">
        <f>'P&amp;C'!FA21</f>
        <v>70655698</v>
      </c>
      <c r="EZ14" s="9">
        <f>'P&amp;C'!FB21</f>
        <v>70595201</v>
      </c>
      <c r="FA14" s="9">
        <f>'P&amp;C'!FC21</f>
        <v>70832530</v>
      </c>
      <c r="FB14" s="9">
        <f>'P&amp;C'!FD21</f>
        <v>70731042</v>
      </c>
      <c r="FC14" s="9">
        <f>'P&amp;C'!FE21</f>
        <v>70508013</v>
      </c>
      <c r="FD14" s="9">
        <f>'P&amp;C'!FF21</f>
        <v>76642007</v>
      </c>
      <c r="FE14" s="9">
        <f>'P&amp;C'!FG21</f>
        <v>76700990</v>
      </c>
      <c r="FF14" s="9">
        <f>'P&amp;C'!FH21</f>
        <v>77258437</v>
      </c>
      <c r="FG14">
        <f>'P&amp;C'!FJ21</f>
        <v>40.367161596517199</v>
      </c>
      <c r="FH14">
        <f>'P&amp;C'!FK21</f>
        <v>44.366584234068199</v>
      </c>
      <c r="FI14">
        <f>'P&amp;C'!FL21</f>
        <v>49.0324230092954</v>
      </c>
      <c r="FJ14">
        <f>'P&amp;C'!FM21</f>
        <v>48.474344237757599</v>
      </c>
      <c r="FK14">
        <f>'P&amp;C'!FN21</f>
        <v>47.3228835644599</v>
      </c>
      <c r="FL14">
        <f>'P&amp;C'!FO21</f>
        <v>51.230037416894</v>
      </c>
      <c r="FM14">
        <f>'P&amp;C'!FP21</f>
        <v>50.507901027985199</v>
      </c>
      <c r="FN14">
        <f>'P&amp;C'!FQ21</f>
        <v>49.242571199915801</v>
      </c>
      <c r="FO14">
        <f>'P&amp;C'!FR21</f>
        <v>46.790481420112798</v>
      </c>
      <c r="FP14">
        <f>'P&amp;C'!FS21</f>
        <v>46.095915501767799</v>
      </c>
      <c r="FQ14">
        <f>'P&amp;C'!FT21</f>
        <v>45.9772573489942</v>
      </c>
      <c r="FR14">
        <f>'P&amp;C'!FU21</f>
        <v>46.899508781431599</v>
      </c>
      <c r="FS14">
        <f>'P&amp;C'!FV21</f>
        <v>45.964543351791399</v>
      </c>
      <c r="FT14">
        <f>'P&amp;C'!FW21</f>
        <v>45.408152296095103</v>
      </c>
      <c r="FU14">
        <f>'P&amp;C'!FX21</f>
        <v>45.616664298150198</v>
      </c>
      <c r="FV14">
        <f>'P&amp;C'!FY21</f>
        <v>43.0884184956073</v>
      </c>
      <c r="FW14">
        <f>'P&amp;C'!FZ21</f>
        <v>41.675454257416803</v>
      </c>
      <c r="FX14">
        <f>'P&amp;C'!GA21</f>
        <v>41.141136090479399</v>
      </c>
      <c r="FY14">
        <f>'P&amp;C'!GB21</f>
        <v>39.7964344842336</v>
      </c>
      <c r="FZ14">
        <f>'P&amp;C'!GC21</f>
        <v>42.907528851321302</v>
      </c>
      <c r="GA14">
        <f>'P&amp;C'!GD21</f>
        <v>41.905922038900997</v>
      </c>
      <c r="GB14">
        <f>'P&amp;C'!GE21</f>
        <v>42.684192585004801</v>
      </c>
      <c r="GC14">
        <f>'P&amp;C'!GF21</f>
        <v>41.192641125220298</v>
      </c>
      <c r="GD14">
        <f>'P&amp;C'!GG21</f>
        <v>39.826086693812698</v>
      </c>
      <c r="GE14">
        <f>'P&amp;C'!GH21</f>
        <v>39.521228705432897</v>
      </c>
      <c r="GF14">
        <f>'P&amp;C'!GI21</f>
        <v>39.268958239810097</v>
      </c>
      <c r="GG14">
        <f>'P&amp;C'!GJ21</f>
        <v>38.504907279183698</v>
      </c>
      <c r="GH14">
        <f>'P&amp;C'!GK21</f>
        <v>37.815079834395803</v>
      </c>
      <c r="GI14">
        <f>'P&amp;C'!GL21</f>
        <v>40.820892229653403</v>
      </c>
      <c r="GJ14">
        <f>'P&amp;C'!GM21</f>
        <v>40.146391260343698</v>
      </c>
      <c r="GK14">
        <f>'P&amp;C'!GN21</f>
        <v>38.339791963571798</v>
      </c>
      <c r="GL14">
        <f>'P&amp;C'!GO21</f>
        <v>35.944294342894899</v>
      </c>
    </row>
    <row r="15" spans="1:194" x14ac:dyDescent="0.25">
      <c r="A15" t="str">
        <f>'P&amp;C'!B22</f>
        <v>AIZ</v>
      </c>
      <c r="B15" t="str">
        <f>'P&amp;C'!C22</f>
        <v>Assurant, Inc.</v>
      </c>
      <c r="C15" s="9">
        <f>'P&amp;C'!E22</f>
        <v>1397752</v>
      </c>
      <c r="D15" s="9">
        <f>'P&amp;C'!F22</f>
        <v>325821</v>
      </c>
      <c r="E15" s="9">
        <f>'P&amp;C'!G22</f>
        <v>1126500</v>
      </c>
      <c r="F15" s="9">
        <f>'P&amp;C'!H22</f>
        <v>1083136</v>
      </c>
      <c r="G15" s="9">
        <f>'P&amp;C'!I22</f>
        <v>2087191</v>
      </c>
      <c r="H15" s="9">
        <f>'P&amp;C'!J22</f>
        <v>2691103</v>
      </c>
      <c r="I15" s="9">
        <f>'P&amp;C'!K22</f>
        <v>2317998</v>
      </c>
      <c r="J15" s="9">
        <f>'P&amp;C'!L22</f>
        <v>3422260</v>
      </c>
      <c r="K15" s="9">
        <f>'P&amp;C'!M22</f>
        <v>924960</v>
      </c>
      <c r="L15" s="9">
        <f>'P&amp;C'!N22</f>
        <v>371243</v>
      </c>
      <c r="M15" s="9">
        <f>'P&amp;C'!O22</f>
        <v>1594586</v>
      </c>
      <c r="N15" s="9">
        <f>'P&amp;C'!P22</f>
        <v>1294100</v>
      </c>
      <c r="O15" s="9">
        <f>'P&amp;C'!Q22</f>
        <v>1534890</v>
      </c>
      <c r="P15" s="9">
        <f>'P&amp;C'!R22</f>
        <v>572000</v>
      </c>
      <c r="Q15" s="9">
        <f>'P&amp;C'!S22</f>
        <v>877000</v>
      </c>
      <c r="R15" s="9">
        <f>'P&amp;C'!T22</f>
        <v>314600</v>
      </c>
      <c r="S15" s="9">
        <f>'P&amp;C'!U22</f>
        <v>1534176</v>
      </c>
      <c r="T15" s="9">
        <f>'P&amp;C'!V22</f>
        <v>1926725</v>
      </c>
      <c r="U15" s="9">
        <f>'P&amp;C'!W22</f>
        <v>3646113</v>
      </c>
      <c r="V15" s="9">
        <f>'P&amp;C'!X22</f>
        <v>600000</v>
      </c>
      <c r="W15" s="9">
        <f>'P&amp;C'!Y22</f>
        <v>852000</v>
      </c>
      <c r="X15" s="9">
        <f>'P&amp;C'!Z22</f>
        <v>3073639</v>
      </c>
      <c r="Y15" s="9">
        <f>'P&amp;C'!AA22</f>
        <v>4555821</v>
      </c>
      <c r="Z15" s="9">
        <f>'P&amp;C'!AB22</f>
        <v>2418000</v>
      </c>
      <c r="AA15" s="9">
        <f>'P&amp;C'!AC22</f>
        <v>4474000</v>
      </c>
      <c r="AB15" s="9">
        <f>'P&amp;C'!AD22</f>
        <v>2208500</v>
      </c>
      <c r="AC15" s="9">
        <f>'P&amp;C'!AE22</f>
        <v>2984000</v>
      </c>
      <c r="AD15" s="9">
        <f>'P&amp;C'!AF22</f>
        <v>4422040</v>
      </c>
      <c r="AE15" s="9">
        <f>'P&amp;C'!AG22</f>
        <v>4494960</v>
      </c>
      <c r="AF15" s="9">
        <f>'P&amp;C'!AH22</f>
        <v>1237000</v>
      </c>
      <c r="AG15" s="9">
        <f>'P&amp;C'!AI22</f>
        <v>6066216</v>
      </c>
      <c r="AH15" s="9">
        <f>'P&amp;C'!AJ22</f>
        <v>3426469</v>
      </c>
      <c r="AI15" s="9">
        <f>'P&amp;C'!AK22</f>
        <v>99.45</v>
      </c>
      <c r="AJ15" s="9">
        <f>'P&amp;C'!AL22</f>
        <v>104.9015</v>
      </c>
      <c r="AK15" s="9">
        <f>'P&amp;C'!AM22</f>
        <v>99.03</v>
      </c>
      <c r="AL15" s="9">
        <f>'P&amp;C'!AN22</f>
        <v>96.75</v>
      </c>
      <c r="AM15" s="9">
        <f>'P&amp;C'!AO22</f>
        <v>87.16</v>
      </c>
      <c r="AN15" s="9">
        <f>'P&amp;C'!AP22</f>
        <v>87.57</v>
      </c>
      <c r="AO15" s="9">
        <f>'P&amp;C'!AQ22</f>
        <v>83.41</v>
      </c>
      <c r="AP15" s="9">
        <f>'P&amp;C'!AR22</f>
        <v>75.52</v>
      </c>
      <c r="AQ15" s="9">
        <f>'P&amp;C'!AS22</f>
        <v>80.260000000000005</v>
      </c>
      <c r="AR15" s="9">
        <f>'P&amp;C'!AT22</f>
        <v>71.47</v>
      </c>
      <c r="AS15" s="9">
        <f>'P&amp;C'!AU22</f>
        <v>64.11</v>
      </c>
      <c r="AT15" s="9">
        <f>'P&amp;C'!AV22</f>
        <v>63.1</v>
      </c>
      <c r="AU15" s="9">
        <f>'P&amp;C'!AW22</f>
        <v>66.17</v>
      </c>
      <c r="AV15" s="9">
        <f>'P&amp;C'!AX22</f>
        <v>65.05</v>
      </c>
      <c r="AW15" s="9">
        <f>'P&amp;C'!AY22</f>
        <v>66.790000000000006</v>
      </c>
      <c r="AX15" s="9">
        <f>'P&amp;C'!AZ22</f>
        <v>66.56</v>
      </c>
      <c r="AY15" s="9">
        <f>'P&amp;C'!BA22</f>
        <v>60.3</v>
      </c>
      <c r="AZ15" s="9">
        <f>'P&amp;C'!BB22</f>
        <v>54.46</v>
      </c>
      <c r="BA15" s="9">
        <f>'P&amp;C'!BC22</f>
        <v>47.77</v>
      </c>
      <c r="BB15" s="9">
        <f>'P&amp;C'!BD22</f>
        <v>44.28</v>
      </c>
      <c r="BC15" s="9">
        <f>'P&amp;C'!BE22</f>
        <v>39.15</v>
      </c>
      <c r="BD15" s="9">
        <f>'P&amp;C'!BF22</f>
        <v>35.74</v>
      </c>
      <c r="BE15" s="9">
        <f>'P&amp;C'!BG22</f>
        <v>35.15</v>
      </c>
      <c r="BF15" s="9">
        <f>'P&amp;C'!BH22</f>
        <v>41.09</v>
      </c>
      <c r="BG15" s="9">
        <f>'P&amp;C'!BI22</f>
        <v>38.65</v>
      </c>
      <c r="BH15" s="9">
        <f>'P&amp;C'!BJ22</f>
        <v>34.51</v>
      </c>
      <c r="BI15" s="9">
        <f>'P&amp;C'!BK22</f>
        <v>36.99</v>
      </c>
      <c r="BJ15" s="9">
        <f>'P&amp;C'!BL22</f>
        <v>39.22</v>
      </c>
      <c r="BK15" s="9">
        <f>'P&amp;C'!BM22</f>
        <v>36.44</v>
      </c>
      <c r="BL15" s="9">
        <f>'P&amp;C'!BN22</f>
        <v>36.270699999999998</v>
      </c>
      <c r="BM15" s="9">
        <f>'P&amp;C'!BO22</f>
        <v>35.460099999999997</v>
      </c>
      <c r="BN15" s="9">
        <f>'P&amp;C'!BP22</f>
        <v>31.86</v>
      </c>
      <c r="BO15" s="9">
        <f>'P&amp;C'!BQ22</f>
        <v>0.56000000000000005</v>
      </c>
      <c r="BP15" s="9">
        <f>'P&amp;C'!BR22</f>
        <v>0.53</v>
      </c>
      <c r="BQ15" s="9">
        <f>'P&amp;C'!BS22</f>
        <v>0.53</v>
      </c>
      <c r="BR15" s="9">
        <f>'P&amp;C'!BT22</f>
        <v>0.53</v>
      </c>
      <c r="BS15" s="9">
        <f>'P&amp;C'!BU22</f>
        <v>0.53</v>
      </c>
      <c r="BT15" s="9">
        <f>'P&amp;C'!BV22</f>
        <v>0.5</v>
      </c>
      <c r="BU15" s="9">
        <f>'P&amp;C'!BW22</f>
        <v>0.5</v>
      </c>
      <c r="BV15" s="9">
        <f>'P&amp;C'!BX22</f>
        <v>0.5</v>
      </c>
      <c r="BW15" s="9">
        <f>'P&amp;C'!BY22</f>
        <v>0</v>
      </c>
      <c r="BX15" s="9">
        <f>'P&amp;C'!BZ22</f>
        <v>0.8</v>
      </c>
      <c r="BY15" s="9">
        <f>'P&amp;C'!CA22</f>
        <v>0.3</v>
      </c>
      <c r="BZ15" s="9">
        <f>'P&amp;C'!CB22</f>
        <v>0.27</v>
      </c>
      <c r="CA15" s="9">
        <f>'P&amp;C'!CC22</f>
        <v>0.27</v>
      </c>
      <c r="CB15" s="9">
        <f>'P&amp;C'!CD22</f>
        <v>0.27</v>
      </c>
      <c r="CC15" s="9">
        <f>'P&amp;C'!CE22</f>
        <v>0.27</v>
      </c>
      <c r="CD15" s="9">
        <f>'P&amp;C'!CF22</f>
        <v>0.25</v>
      </c>
      <c r="CE15" s="9">
        <f>'P&amp;C'!CG22</f>
        <v>0.25</v>
      </c>
      <c r="CF15" s="9">
        <f>'P&amp;C'!CH22</f>
        <v>0.25</v>
      </c>
      <c r="CG15" s="9">
        <f>'P&amp;C'!CI22</f>
        <v>0.25</v>
      </c>
      <c r="CH15" s="9">
        <f>'P&amp;C'!CJ22</f>
        <v>0.21</v>
      </c>
      <c r="CI15" s="9">
        <f>'P&amp;C'!CK22</f>
        <v>0.21</v>
      </c>
      <c r="CJ15" s="9">
        <f>'P&amp;C'!CL22</f>
        <v>0.21</v>
      </c>
      <c r="CK15" s="9">
        <f>'P&amp;C'!CM22</f>
        <v>0.21</v>
      </c>
      <c r="CL15" s="9">
        <f>'P&amp;C'!CN22</f>
        <v>0.18</v>
      </c>
      <c r="CM15" s="9">
        <f>'P&amp;C'!CO22</f>
        <v>0.18</v>
      </c>
      <c r="CN15" s="9">
        <f>'P&amp;C'!CP22</f>
        <v>0.18</v>
      </c>
      <c r="CO15" s="9">
        <f>'P&amp;C'!CQ22</f>
        <v>0.18</v>
      </c>
      <c r="CP15" s="9">
        <f>'P&amp;C'!CR22</f>
        <v>0.16</v>
      </c>
      <c r="CQ15" s="9">
        <f>'P&amp;C'!CS22</f>
        <v>0.16</v>
      </c>
      <c r="CR15" s="9">
        <f>'P&amp;C'!CT22</f>
        <v>0.16</v>
      </c>
      <c r="CS15" s="9">
        <f>'P&amp;C'!CU22</f>
        <v>0.16</v>
      </c>
      <c r="CT15" s="9">
        <f>'P&amp;C'!CV22</f>
        <v>0.15</v>
      </c>
      <c r="CU15" s="9">
        <f>'P&amp;C'!CW22</f>
        <v>0</v>
      </c>
      <c r="CV15" s="9">
        <f>'P&amp;C'!CX22</f>
        <v>0</v>
      </c>
      <c r="CW15" s="9">
        <f>'P&amp;C'!CY22</f>
        <v>0</v>
      </c>
      <c r="CX15" s="9">
        <f>'P&amp;C'!CZ22</f>
        <v>0</v>
      </c>
      <c r="CY15" s="9">
        <f>'P&amp;C'!DA22</f>
        <v>0</v>
      </c>
      <c r="CZ15" s="9">
        <f>'P&amp;C'!DB22</f>
        <v>0</v>
      </c>
      <c r="DA15" s="9">
        <f>'P&amp;C'!DC22</f>
        <v>0</v>
      </c>
      <c r="DB15" s="9">
        <f>'P&amp;C'!DD22</f>
        <v>0</v>
      </c>
      <c r="DC15" s="9">
        <f>'P&amp;C'!DE22</f>
        <v>0</v>
      </c>
      <c r="DD15" s="9">
        <f>'P&amp;C'!DF22</f>
        <v>0</v>
      </c>
      <c r="DE15" s="9">
        <f>'P&amp;C'!DG22</f>
        <v>0</v>
      </c>
      <c r="DF15" s="9">
        <f>'P&amp;C'!DH22</f>
        <v>0</v>
      </c>
      <c r="DG15" s="9">
        <f>'P&amp;C'!DI22</f>
        <v>0</v>
      </c>
      <c r="DH15" s="9">
        <f>'P&amp;C'!DJ22</f>
        <v>0</v>
      </c>
      <c r="DI15" s="9">
        <f>'P&amp;C'!DK22</f>
        <v>0</v>
      </c>
      <c r="DJ15" s="9">
        <f>'P&amp;C'!DL22</f>
        <v>0</v>
      </c>
      <c r="DK15" s="9">
        <f>'P&amp;C'!DM22</f>
        <v>0</v>
      </c>
      <c r="DL15" s="9">
        <f>'P&amp;C'!DN22</f>
        <v>0</v>
      </c>
      <c r="DM15" s="9">
        <f>'P&amp;C'!DO22</f>
        <v>0</v>
      </c>
      <c r="DN15" s="9">
        <f>'P&amp;C'!DP22</f>
        <v>0</v>
      </c>
      <c r="DO15" s="9">
        <f>'P&amp;C'!DQ22</f>
        <v>0</v>
      </c>
      <c r="DP15" s="9">
        <f>'P&amp;C'!DR22</f>
        <v>0</v>
      </c>
      <c r="DQ15" s="9">
        <f>'P&amp;C'!DS22</f>
        <v>0</v>
      </c>
      <c r="DR15" s="9">
        <f>'P&amp;C'!DT22</f>
        <v>0</v>
      </c>
      <c r="DS15" s="9">
        <f>'P&amp;C'!DU22</f>
        <v>0</v>
      </c>
      <c r="DT15" s="9">
        <f>'P&amp;C'!DV22</f>
        <v>0</v>
      </c>
      <c r="DU15" s="9">
        <f>'P&amp;C'!DW22</f>
        <v>0</v>
      </c>
      <c r="DV15" s="9">
        <f>'P&amp;C'!DX22</f>
        <v>0</v>
      </c>
      <c r="DW15" s="9">
        <f>'P&amp;C'!DY22</f>
        <v>0</v>
      </c>
      <c r="DX15" s="9">
        <f>'P&amp;C'!DZ22</f>
        <v>0</v>
      </c>
      <c r="DY15" s="9">
        <f>'P&amp;C'!EA22</f>
        <v>0</v>
      </c>
      <c r="DZ15" s="9">
        <f>'P&amp;C'!EB22</f>
        <v>0</v>
      </c>
      <c r="EA15" s="9">
        <f>'P&amp;C'!EC22</f>
        <v>52417812</v>
      </c>
      <c r="EB15" s="9">
        <f>'P&amp;C'!ED22</f>
        <v>53796348</v>
      </c>
      <c r="EC15" s="9">
        <f>'P&amp;C'!EE22</f>
        <v>54064643</v>
      </c>
      <c r="ED15" s="9">
        <f>'P&amp;C'!EF22</f>
        <v>55029813</v>
      </c>
      <c r="EE15" s="9">
        <f>'P&amp;C'!EG22</f>
        <v>55941480</v>
      </c>
      <c r="EF15" s="9">
        <f>'P&amp;C'!EH22</f>
        <v>58010506</v>
      </c>
      <c r="EG15" s="9">
        <f>'P&amp;C'!EI22</f>
        <v>60612310</v>
      </c>
      <c r="EH15" s="9">
        <f>'P&amp;C'!EJ22</f>
        <v>62643447</v>
      </c>
      <c r="EI15" s="9">
        <f>'P&amp;C'!EK22</f>
        <v>65850386</v>
      </c>
      <c r="EJ15" s="9">
        <f>'P&amp;C'!EL22</f>
        <v>66746690</v>
      </c>
      <c r="EK15" s="9">
        <f>'P&amp;C'!EM22</f>
        <v>66998201</v>
      </c>
      <c r="EL15" s="9">
        <f>'P&amp;C'!EN22</f>
        <v>68270067</v>
      </c>
      <c r="EM15" s="9">
        <f>'P&amp;C'!EO22</f>
        <v>69299559</v>
      </c>
      <c r="EN15" s="9">
        <f>'P&amp;C'!EP22</f>
        <v>70809613</v>
      </c>
      <c r="EO15" s="9">
        <f>'P&amp;C'!EQ22</f>
        <v>71300394</v>
      </c>
      <c r="EP15" s="9">
        <f>'P&amp;C'!ER22</f>
        <v>71869920</v>
      </c>
      <c r="EQ15" s="9">
        <f>'P&amp;C'!ES22</f>
        <v>71828208</v>
      </c>
      <c r="ER15" s="9">
        <f>'P&amp;C'!ET22</f>
        <v>73319550</v>
      </c>
      <c r="ES15" s="9">
        <f>'P&amp;C'!EU22</f>
        <v>75085172</v>
      </c>
      <c r="ET15" s="9">
        <f>'P&amp;C'!EV22</f>
        <v>78440357</v>
      </c>
      <c r="EU15" s="9">
        <f>'P&amp;C'!EW22</f>
        <v>78664029</v>
      </c>
      <c r="EV15" s="9">
        <f>'P&amp;C'!EX22</f>
        <v>79456860</v>
      </c>
      <c r="EW15" s="9">
        <f>'P&amp;C'!EY22</f>
        <v>82392454</v>
      </c>
      <c r="EX15" s="9">
        <f>'P&amp;C'!EZ22</f>
        <v>86508372</v>
      </c>
      <c r="EY15" s="9">
        <f>'P&amp;C'!FA22</f>
        <v>88524374</v>
      </c>
      <c r="EZ15" s="9">
        <f>'P&amp;C'!FB22</f>
        <v>92926138</v>
      </c>
      <c r="FA15" s="9">
        <f>'P&amp;C'!FC22</f>
        <v>94994982</v>
      </c>
      <c r="FB15" s="9">
        <f>'P&amp;C'!FD22</f>
        <v>97931049</v>
      </c>
      <c r="FC15" s="9">
        <f>'P&amp;C'!FE22</f>
        <v>102000371</v>
      </c>
      <c r="FD15" s="9">
        <f>'P&amp;C'!FF22</f>
        <v>106474301</v>
      </c>
      <c r="FE15" s="9">
        <f>'P&amp;C'!FG22</f>
        <v>107549644</v>
      </c>
      <c r="FF15" s="9">
        <f>'P&amp;C'!FH22</f>
        <v>113584251</v>
      </c>
      <c r="FG15">
        <f>'P&amp;C'!FJ22</f>
        <v>81.472305635344</v>
      </c>
      <c r="FH15">
        <f>'P&amp;C'!FK22</f>
        <v>76.923437256372907</v>
      </c>
      <c r="FI15">
        <f>'P&amp;C'!FL22</f>
        <v>78.139792766226194</v>
      </c>
      <c r="FJ15">
        <f>'P&amp;C'!FM22</f>
        <v>75.5735804517453</v>
      </c>
      <c r="FK15">
        <f>'P&amp;C'!FN22</f>
        <v>73.256910614449197</v>
      </c>
      <c r="FL15">
        <f>'P&amp;C'!FO22</f>
        <v>77.6568644307292</v>
      </c>
      <c r="FM15">
        <f>'P&amp;C'!FP22</f>
        <v>76.025332147875602</v>
      </c>
      <c r="FN15">
        <f>'P&amp;C'!FQ22</f>
        <v>72.867078977949603</v>
      </c>
      <c r="FO15">
        <f>'P&amp;C'!FR22</f>
        <v>68.700690683878406</v>
      </c>
      <c r="FP15">
        <f>'P&amp;C'!FS22</f>
        <v>70.169756732506102</v>
      </c>
      <c r="FQ15">
        <f>'P&amp;C'!FT22</f>
        <v>72.061039370295902</v>
      </c>
      <c r="FR15">
        <f>'P&amp;C'!FU22</f>
        <v>75.1165514455991</v>
      </c>
      <c r="FS15">
        <f>'P&amp;C'!FV22</f>
        <v>74.766810565129305</v>
      </c>
      <c r="FT15">
        <f>'P&amp;C'!FW22</f>
        <v>75.449685059004594</v>
      </c>
      <c r="FU15">
        <f>'P&amp;C'!FX22</f>
        <v>75.030539101929804</v>
      </c>
      <c r="FV15">
        <f>'P&amp;C'!FY22</f>
        <v>70.909888309323307</v>
      </c>
      <c r="FW15">
        <f>'P&amp;C'!FZ22</f>
        <v>67.292211995599303</v>
      </c>
      <c r="FX15">
        <f>'P&amp;C'!GA22</f>
        <v>65.233883732237899</v>
      </c>
      <c r="FY15">
        <f>'P&amp;C'!GB22</f>
        <v>63.872611226088701</v>
      </c>
      <c r="FZ15">
        <f>'P&amp;C'!GC22</f>
        <v>66.376610193143307</v>
      </c>
      <c r="GA15">
        <f>'P&amp;C'!GD22</f>
        <v>65.917879695686594</v>
      </c>
      <c r="GB15">
        <f>'P&amp;C'!GE22</f>
        <v>65.817010639484096</v>
      </c>
      <c r="GC15">
        <f>'P&amp;C'!GF22</f>
        <v>61.0925850078455</v>
      </c>
      <c r="GD15">
        <f>'P&amp;C'!GG22</f>
        <v>57.392017503230797</v>
      </c>
      <c r="GE15">
        <f>'P&amp;C'!GH22</f>
        <v>55.057717776123397</v>
      </c>
      <c r="GF15">
        <f>'P&amp;C'!GI22</f>
        <v>53.961911125586603</v>
      </c>
      <c r="GG15">
        <f>'P&amp;C'!GJ22</f>
        <v>51.328774397788699</v>
      </c>
      <c r="GH15">
        <f>'P&amp;C'!GK22</f>
        <v>48.476893165925297</v>
      </c>
      <c r="GI15">
        <f>'P&amp;C'!GL22</f>
        <v>45.422746550598298</v>
      </c>
      <c r="GJ15">
        <f>'P&amp;C'!GM22</f>
        <v>50.402218653682503</v>
      </c>
      <c r="GK15">
        <f>'P&amp;C'!GN22</f>
        <v>46.845045809728603</v>
      </c>
      <c r="GL15">
        <f>'P&amp;C'!GO22</f>
        <v>43.787628621154496</v>
      </c>
    </row>
    <row r="16" spans="1:194" x14ac:dyDescent="0.25">
      <c r="A16" t="str">
        <f>'P&amp;C'!B23</f>
        <v>AXS</v>
      </c>
      <c r="B16" t="str">
        <f>'P&amp;C'!C23</f>
        <v>AXIS Capital Holdings Limited</v>
      </c>
      <c r="C16" s="9">
        <f>'P&amp;C'!E23</f>
        <v>3675</v>
      </c>
      <c r="D16" s="9">
        <f>'P&amp;C'!F23</f>
        <v>51000</v>
      </c>
      <c r="E16" s="9">
        <f>'P&amp;C'!G23</f>
        <v>2004000</v>
      </c>
      <c r="F16" s="9">
        <f>'P&amp;C'!H23</f>
        <v>2229000</v>
      </c>
      <c r="G16" s="9">
        <f>'P&amp;C'!I23</f>
        <v>2008901</v>
      </c>
      <c r="H16" s="9">
        <f>'P&amp;C'!J23</f>
        <v>2252000</v>
      </c>
      <c r="I16" s="9">
        <f>'P&amp;C'!K23</f>
        <v>2337000</v>
      </c>
      <c r="J16" s="9">
        <f>'P&amp;C'!L23</f>
        <v>3910000</v>
      </c>
      <c r="K16" s="9">
        <f>'P&amp;C'!M23</f>
        <v>8383</v>
      </c>
      <c r="L16" s="9">
        <f>'P&amp;C'!N23</f>
        <v>4256628</v>
      </c>
      <c r="M16" s="9">
        <f>'P&amp;C'!O23</f>
        <v>60136</v>
      </c>
      <c r="N16" s="9">
        <f>'P&amp;C'!P23</f>
        <v>289916</v>
      </c>
      <c r="O16" s="9">
        <f>'P&amp;C'!Q23</f>
        <v>1488789</v>
      </c>
      <c r="P16" s="9">
        <f>'P&amp;C'!R23</f>
        <v>3168537</v>
      </c>
      <c r="Q16" s="9">
        <f>'P&amp;C'!S23</f>
        <v>3057542</v>
      </c>
      <c r="R16" s="9">
        <f>'P&amp;C'!T23</f>
        <v>4036452</v>
      </c>
      <c r="S16" s="9">
        <f>'P&amp;C'!U23</f>
        <v>2328239</v>
      </c>
      <c r="T16" s="9">
        <f>'P&amp;C'!V23</f>
        <v>11080</v>
      </c>
      <c r="U16" s="9">
        <f>'P&amp;C'!W23</f>
        <v>5121654</v>
      </c>
      <c r="V16" s="9">
        <f>'P&amp;C'!X23</f>
        <v>3369096</v>
      </c>
      <c r="W16" s="9">
        <f>'P&amp;C'!Y23</f>
        <v>24907</v>
      </c>
      <c r="X16" s="9">
        <f>'P&amp;C'!Z23</f>
        <v>5226711</v>
      </c>
      <c r="Y16" s="9">
        <f>'P&amp;C'!AA23</f>
        <v>2652092</v>
      </c>
      <c r="Z16" s="9">
        <f>'P&amp;C'!AB23</f>
        <v>1472165</v>
      </c>
      <c r="AA16" s="9">
        <f>'P&amp;C'!AC23</f>
        <v>1612836</v>
      </c>
      <c r="AB16" s="9">
        <f>'P&amp;C'!AD23</f>
        <v>31691</v>
      </c>
      <c r="AC16" s="9">
        <f>'P&amp;C'!AE23</f>
        <v>8265</v>
      </c>
      <c r="AD16" s="9">
        <f>'P&amp;C'!AF23</f>
        <v>398769</v>
      </c>
      <c r="AE16" s="9">
        <f>'P&amp;C'!AG23</f>
        <v>7779576</v>
      </c>
      <c r="AF16" s="9">
        <f>'P&amp;C'!AH23</f>
        <v>444207</v>
      </c>
      <c r="AG16" s="9">
        <f>'P&amp;C'!AI23</f>
        <v>3977137</v>
      </c>
      <c r="AH16" s="9">
        <f>'P&amp;C'!AJ23</f>
        <v>9992856</v>
      </c>
      <c r="AI16" s="9">
        <f>'P&amp;C'!AK23</f>
        <v>53.815100000000001</v>
      </c>
      <c r="AJ16" s="9">
        <f>'P&amp;C'!AL23</f>
        <v>65.739999999999995</v>
      </c>
      <c r="AK16" s="9">
        <f>'P&amp;C'!AM23</f>
        <v>65.400000000000006</v>
      </c>
      <c r="AL16" s="9">
        <f>'P&amp;C'!AN23</f>
        <v>67.86</v>
      </c>
      <c r="AM16" s="9">
        <f>'P&amp;C'!AO23</f>
        <v>61.087699999999998</v>
      </c>
      <c r="AN16" s="9">
        <f>'P&amp;C'!AP23</f>
        <v>55.98</v>
      </c>
      <c r="AO16" s="9">
        <f>'P&amp;C'!AQ23</f>
        <v>54.36</v>
      </c>
      <c r="AP16" s="9">
        <f>'P&amp;C'!AR23</f>
        <v>50.13</v>
      </c>
      <c r="AQ16" s="9">
        <f>'P&amp;C'!AS23</f>
        <v>55.108899999999998</v>
      </c>
      <c r="AR16" s="9">
        <f>'P&amp;C'!AT23</f>
        <v>57.83</v>
      </c>
      <c r="AS16" s="9">
        <f>'P&amp;C'!AU23</f>
        <v>52.51</v>
      </c>
      <c r="AT16" s="9">
        <f>'P&amp;C'!AV23</f>
        <v>50.95</v>
      </c>
      <c r="AU16" s="9">
        <f>'P&amp;C'!AW23</f>
        <v>50.156999999999996</v>
      </c>
      <c r="AV16" s="9">
        <f>'P&amp;C'!AX23</f>
        <v>47.48</v>
      </c>
      <c r="AW16" s="9">
        <f>'P&amp;C'!AY23</f>
        <v>45.59</v>
      </c>
      <c r="AX16" s="9">
        <f>'P&amp;C'!AZ23</f>
        <v>44.27</v>
      </c>
      <c r="AY16" s="9">
        <f>'P&amp;C'!BA23</f>
        <v>48.424700000000001</v>
      </c>
      <c r="AZ16" s="9">
        <f>'P&amp;C'!BB23</f>
        <v>44.12</v>
      </c>
      <c r="BA16" s="9">
        <f>'P&amp;C'!BC23</f>
        <v>44.57</v>
      </c>
      <c r="BB16" s="9">
        <f>'P&amp;C'!BD23</f>
        <v>38.81</v>
      </c>
      <c r="BC16" s="9">
        <f>'P&amp;C'!BE23</f>
        <v>35.9178</v>
      </c>
      <c r="BD16" s="9">
        <f>'P&amp;C'!BF23</f>
        <v>34.21</v>
      </c>
      <c r="BE16" s="9">
        <f>'P&amp;C'!BG23</f>
        <v>34.03</v>
      </c>
      <c r="BF16" s="9">
        <f>'P&amp;C'!BH23</f>
        <v>32.409999999999997</v>
      </c>
      <c r="BG16" s="9">
        <f>'P&amp;C'!BI23</f>
        <v>31.0655</v>
      </c>
      <c r="BH16" s="9">
        <f>'P&amp;C'!BJ23</f>
        <v>30.623200000000001</v>
      </c>
      <c r="BI16" s="9">
        <f>'P&amp;C'!BK23</f>
        <v>34.251899999999999</v>
      </c>
      <c r="BJ16" s="9">
        <f>'P&amp;C'!BL23</f>
        <v>36.429200000000002</v>
      </c>
      <c r="BK16" s="9">
        <f>'P&amp;C'!BM23</f>
        <v>35.628399999999999</v>
      </c>
      <c r="BL16" s="9">
        <f>'P&amp;C'!BN23</f>
        <v>29.6722</v>
      </c>
      <c r="BM16" s="9">
        <f>'P&amp;C'!BO23</f>
        <v>30.589700000000001</v>
      </c>
      <c r="BN16" s="9">
        <f>'P&amp;C'!BP23</f>
        <v>29.774999999999999</v>
      </c>
      <c r="BO16" s="9">
        <f>'P&amp;C'!BQ23</f>
        <v>0.39</v>
      </c>
      <c r="BP16" s="9">
        <f>'P&amp;C'!BR23</f>
        <v>0.38</v>
      </c>
      <c r="BQ16" s="9">
        <f>'P&amp;C'!BS23</f>
        <v>0.38</v>
      </c>
      <c r="BR16" s="9">
        <f>'P&amp;C'!BT23</f>
        <v>0.38</v>
      </c>
      <c r="BS16" s="9">
        <f>'P&amp;C'!BU23</f>
        <v>0.38</v>
      </c>
      <c r="BT16" s="9">
        <f>'P&amp;C'!BV23</f>
        <v>0.35</v>
      </c>
      <c r="BU16" s="9">
        <f>'P&amp;C'!BW23</f>
        <v>0.35</v>
      </c>
      <c r="BV16" s="9">
        <f>'P&amp;C'!BX23</f>
        <v>0.35</v>
      </c>
      <c r="BW16" s="9">
        <f>'P&amp;C'!BY23</f>
        <v>0.35</v>
      </c>
      <c r="BX16" s="9">
        <f>'P&amp;C'!BZ23</f>
        <v>0.28999999999999998</v>
      </c>
      <c r="BY16" s="9">
        <f>'P&amp;C'!CA23</f>
        <v>0.28999999999999998</v>
      </c>
      <c r="BZ16" s="9">
        <f>'P&amp;C'!CB23</f>
        <v>0.28999999999999998</v>
      </c>
      <c r="CA16" s="9">
        <f>'P&amp;C'!CC23</f>
        <v>0.28999999999999998</v>
      </c>
      <c r="CB16" s="9">
        <f>'P&amp;C'!CD23</f>
        <v>0.27</v>
      </c>
      <c r="CC16" s="9">
        <f>'P&amp;C'!CE23</f>
        <v>0.27</v>
      </c>
      <c r="CD16" s="9">
        <f>'P&amp;C'!CF23</f>
        <v>0.27</v>
      </c>
      <c r="CE16" s="9">
        <f>'P&amp;C'!CG23</f>
        <v>0.27</v>
      </c>
      <c r="CF16" s="9">
        <f>'P&amp;C'!CH23</f>
        <v>0.25</v>
      </c>
      <c r="CG16" s="9">
        <f>'P&amp;C'!CI23</f>
        <v>0.25</v>
      </c>
      <c r="CH16" s="9">
        <f>'P&amp;C'!CJ23</f>
        <v>0.25</v>
      </c>
      <c r="CI16" s="9">
        <f>'P&amp;C'!CK23</f>
        <v>0.25</v>
      </c>
      <c r="CJ16" s="9">
        <f>'P&amp;C'!CL23</f>
        <v>0.24</v>
      </c>
      <c r="CK16" s="9">
        <f>'P&amp;C'!CM23</f>
        <v>0.24</v>
      </c>
      <c r="CL16" s="9">
        <f>'P&amp;C'!CN23</f>
        <v>0.24</v>
      </c>
      <c r="CM16" s="9">
        <f>'P&amp;C'!CO23</f>
        <v>0.24</v>
      </c>
      <c r="CN16" s="9">
        <f>'P&amp;C'!CP23</f>
        <v>0.23</v>
      </c>
      <c r="CO16" s="9">
        <f>'P&amp;C'!CQ23</f>
        <v>0.23</v>
      </c>
      <c r="CP16" s="9">
        <f>'P&amp;C'!CR23</f>
        <v>0.23</v>
      </c>
      <c r="CQ16" s="9">
        <f>'P&amp;C'!CS23</f>
        <v>0.23</v>
      </c>
      <c r="CR16" s="9">
        <f>'P&amp;C'!CT23</f>
        <v>0.21</v>
      </c>
      <c r="CS16" s="9">
        <f>'P&amp;C'!CU23</f>
        <v>0.21</v>
      </c>
      <c r="CT16" s="9">
        <f>'P&amp;C'!CV23</f>
        <v>0.21</v>
      </c>
      <c r="CU16" s="9">
        <f>'P&amp;C'!CW23</f>
        <v>0</v>
      </c>
      <c r="CV16" s="9">
        <f>'P&amp;C'!CX23</f>
        <v>0</v>
      </c>
      <c r="CW16" s="9">
        <f>'P&amp;C'!CY23</f>
        <v>0</v>
      </c>
      <c r="CX16" s="9">
        <f>'P&amp;C'!CZ23</f>
        <v>0</v>
      </c>
      <c r="CY16" s="9">
        <f>'P&amp;C'!DA23</f>
        <v>0</v>
      </c>
      <c r="CZ16" s="9">
        <f>'P&amp;C'!DB23</f>
        <v>0</v>
      </c>
      <c r="DA16" s="9">
        <f>'P&amp;C'!DC23</f>
        <v>0</v>
      </c>
      <c r="DB16" s="9">
        <f>'P&amp;C'!DD23</f>
        <v>0</v>
      </c>
      <c r="DC16" s="9">
        <f>'P&amp;C'!DE23</f>
        <v>0</v>
      </c>
      <c r="DD16" s="9">
        <f>'P&amp;C'!DF23</f>
        <v>0</v>
      </c>
      <c r="DE16" s="9">
        <f>'P&amp;C'!DG23</f>
        <v>0</v>
      </c>
      <c r="DF16" s="9">
        <f>'P&amp;C'!DH23</f>
        <v>0</v>
      </c>
      <c r="DG16" s="9">
        <f>'P&amp;C'!DI23</f>
        <v>0</v>
      </c>
      <c r="DH16" s="9">
        <f>'P&amp;C'!DJ23</f>
        <v>0</v>
      </c>
      <c r="DI16" s="9">
        <f>'P&amp;C'!DK23</f>
        <v>0</v>
      </c>
      <c r="DJ16" s="9">
        <f>'P&amp;C'!DL23</f>
        <v>0</v>
      </c>
      <c r="DK16" s="9">
        <f>'P&amp;C'!DM23</f>
        <v>0</v>
      </c>
      <c r="DL16" s="9">
        <f>'P&amp;C'!DN23</f>
        <v>0</v>
      </c>
      <c r="DM16" s="9">
        <f>'P&amp;C'!DO23</f>
        <v>0</v>
      </c>
      <c r="DN16" s="9">
        <f>'P&amp;C'!DP23</f>
        <v>0</v>
      </c>
      <c r="DO16" s="9">
        <f>'P&amp;C'!DQ23</f>
        <v>0</v>
      </c>
      <c r="DP16" s="9">
        <f>'P&amp;C'!DR23</f>
        <v>0</v>
      </c>
      <c r="DQ16" s="9">
        <f>'P&amp;C'!DS23</f>
        <v>0</v>
      </c>
      <c r="DR16" s="9">
        <f>'P&amp;C'!DT23</f>
        <v>0</v>
      </c>
      <c r="DS16" s="9">
        <f>'P&amp;C'!DU23</f>
        <v>0</v>
      </c>
      <c r="DT16" s="9">
        <f>'P&amp;C'!DV23</f>
        <v>0</v>
      </c>
      <c r="DU16" s="9">
        <f>'P&amp;C'!DW23</f>
        <v>0</v>
      </c>
      <c r="DV16" s="9">
        <f>'P&amp;C'!DX23</f>
        <v>0</v>
      </c>
      <c r="DW16" s="9">
        <f>'P&amp;C'!DY23</f>
        <v>0</v>
      </c>
      <c r="DX16" s="9">
        <f>'P&amp;C'!DZ23</f>
        <v>0</v>
      </c>
      <c r="DY16" s="9">
        <f>'P&amp;C'!EA23</f>
        <v>0</v>
      </c>
      <c r="DZ16" s="9">
        <f>'P&amp;C'!EB23</f>
        <v>0</v>
      </c>
      <c r="EA16" s="9">
        <f>'P&amp;C'!EC23</f>
        <v>83161000</v>
      </c>
      <c r="EB16" s="9">
        <f>'P&amp;C'!ED23</f>
        <v>83157000</v>
      </c>
      <c r="EC16" s="9">
        <f>'P&amp;C'!EE23</f>
        <v>83203000</v>
      </c>
      <c r="ED16" s="9">
        <f>'P&amp;C'!EF23</f>
        <v>85170000</v>
      </c>
      <c r="EE16" s="9">
        <f>'P&amp;C'!EG23</f>
        <v>86441000</v>
      </c>
      <c r="EF16" s="9">
        <f>'P&amp;C'!EH23</f>
        <v>88439000</v>
      </c>
      <c r="EG16" s="9">
        <f>'P&amp;C'!EI23</f>
        <v>90654000</v>
      </c>
      <c r="EH16" s="9">
        <f>'P&amp;C'!EJ23</f>
        <v>92903000</v>
      </c>
      <c r="EI16" s="9">
        <f>'P&amp;C'!EK23</f>
        <v>96066000</v>
      </c>
      <c r="EJ16" s="9">
        <f>'P&amp;C'!EL23</f>
        <v>96049000</v>
      </c>
      <c r="EK16" s="9">
        <f>'P&amp;C'!EM23</f>
        <v>100284000</v>
      </c>
      <c r="EL16" s="9">
        <f>'P&amp;C'!EN23</f>
        <v>100219000</v>
      </c>
      <c r="EM16" s="9">
        <f>'P&amp;C'!EO23</f>
        <v>99426000</v>
      </c>
      <c r="EN16" s="9">
        <f>'P&amp;C'!EP23</f>
        <v>100827000</v>
      </c>
      <c r="EO16" s="9">
        <f>'P&amp;C'!EQ23</f>
        <v>103906000</v>
      </c>
      <c r="EP16" s="9">
        <f>'P&amp;C'!ER23</f>
        <v>106745000</v>
      </c>
      <c r="EQ16" s="9">
        <f>'P&amp;C'!ES23</f>
        <v>109485000</v>
      </c>
      <c r="ER16" s="9">
        <f>'P&amp;C'!ET23</f>
        <v>111651000</v>
      </c>
      <c r="ES16" s="9">
        <f>'P&amp;C'!EU23</f>
        <v>111588000</v>
      </c>
      <c r="ET16" s="9">
        <f>'P&amp;C'!EV23</f>
        <v>116305903</v>
      </c>
      <c r="EU16" s="9">
        <f>'P&amp;C'!EW23</f>
        <v>117920000</v>
      </c>
      <c r="EV16" s="9">
        <f>'P&amp;C'!EX23</f>
        <v>117857000</v>
      </c>
      <c r="EW16" s="9">
        <f>'P&amp;C'!EY23</f>
        <v>122773000</v>
      </c>
      <c r="EX16" s="9">
        <f>'P&amp;C'!EZ23</f>
        <v>125365000</v>
      </c>
      <c r="EY16" s="9">
        <f>'P&amp;C'!FA23</f>
        <v>125588000</v>
      </c>
      <c r="EZ16" s="9">
        <f>'P&amp;C'!FB23</f>
        <v>126141000</v>
      </c>
      <c r="FA16" s="9">
        <f>'P&amp;C'!FC23</f>
        <v>125811000</v>
      </c>
      <c r="FB16" s="9">
        <f>'P&amp;C'!FD23</f>
        <v>113902000</v>
      </c>
      <c r="FC16" s="9">
        <f>'P&amp;C'!FE23</f>
        <v>112393000</v>
      </c>
      <c r="FD16" s="9">
        <f>'P&amp;C'!FF23</f>
        <v>119958000</v>
      </c>
      <c r="FE16" s="9">
        <f>'P&amp;C'!FG23</f>
        <v>120254000</v>
      </c>
      <c r="FF16" s="9">
        <f>'P&amp;C'!FH23</f>
        <v>124155000</v>
      </c>
      <c r="FG16">
        <f>'P&amp;C'!FJ23</f>
        <v>54.908719231370497</v>
      </c>
      <c r="FH16">
        <f>'P&amp;C'!FK23</f>
        <v>56.275466887934897</v>
      </c>
      <c r="FI16">
        <f>'P&amp;C'!FL23</f>
        <v>61.508539355552102</v>
      </c>
      <c r="FJ16">
        <f>'P&amp;C'!FM23</f>
        <v>59.930621110719699</v>
      </c>
      <c r="FK16">
        <f>'P&amp;C'!FN23</f>
        <v>59.535359378072897</v>
      </c>
      <c r="FL16">
        <f>'P&amp;C'!FO23</f>
        <v>61.066475197593803</v>
      </c>
      <c r="FM16">
        <f>'P&amp;C'!FP23</f>
        <v>58.8962759503166</v>
      </c>
      <c r="FN16">
        <f>'P&amp;C'!FQ23</f>
        <v>57.320635501544601</v>
      </c>
      <c r="FO16">
        <f>'P&amp;C'!FR23</f>
        <v>54.535829533862099</v>
      </c>
      <c r="FP16">
        <f>'P&amp;C'!FS23</f>
        <v>54.1236556341034</v>
      </c>
      <c r="FQ16">
        <f>'P&amp;C'!FT23</f>
        <v>53.056469626261404</v>
      </c>
      <c r="FR16">
        <f>'P&amp;C'!FU23</f>
        <v>53.376305890100703</v>
      </c>
      <c r="FS16">
        <f>'P&amp;C'!FV23</f>
        <v>52.232595095850201</v>
      </c>
      <c r="FT16">
        <f>'P&amp;C'!FW23</f>
        <v>51.480714491158103</v>
      </c>
      <c r="FU16">
        <f>'P&amp;C'!FX23</f>
        <v>51.275835851635101</v>
      </c>
      <c r="FV16">
        <f>'P&amp;C'!FY23</f>
        <v>48.706787203147698</v>
      </c>
      <c r="FW16">
        <f>'P&amp;C'!FZ23</f>
        <v>47.404840845777997</v>
      </c>
      <c r="FX16">
        <f>'P&amp;C'!GA23</f>
        <v>46.215313790293003</v>
      </c>
      <c r="FY16">
        <f>'P&amp;C'!GB23</f>
        <v>44.217155966591399</v>
      </c>
      <c r="FZ16">
        <f>'P&amp;C'!GC23</f>
        <v>46.313960521848998</v>
      </c>
      <c r="GA16">
        <f>'P&amp;C'!GD23</f>
        <v>44.749983039348699</v>
      </c>
      <c r="GB16">
        <f>'P&amp;C'!GE23</f>
        <v>45.4230550582486</v>
      </c>
      <c r="GC16">
        <f>'P&amp;C'!GF23</f>
        <v>42.313839362074702</v>
      </c>
      <c r="GD16">
        <f>'P&amp;C'!GG23</f>
        <v>41.073497387628102</v>
      </c>
      <c r="GE16">
        <f>'P&amp;C'!GH23</f>
        <v>39.3674475268338</v>
      </c>
      <c r="GF16">
        <f>'P&amp;C'!GI23</f>
        <v>38.5053630461151</v>
      </c>
      <c r="GG16">
        <f>'P&amp;C'!GJ23</f>
        <v>38.4142801503843</v>
      </c>
      <c r="GH16">
        <f>'P&amp;C'!GK23</f>
        <v>41.172060192095003</v>
      </c>
      <c r="GI16">
        <f>'P&amp;C'!GL23</f>
        <v>45.598658279430197</v>
      </c>
      <c r="GJ16">
        <f>'P&amp;C'!GM23</f>
        <v>44.590089864786002</v>
      </c>
      <c r="GK16">
        <f>'P&amp;C'!GN23</f>
        <v>41.539591198629601</v>
      </c>
      <c r="GL16">
        <f>'P&amp;C'!GO23</f>
        <v>39.273641818694401</v>
      </c>
    </row>
    <row r="17" spans="1:194" x14ac:dyDescent="0.25">
      <c r="A17" t="str">
        <f>'P&amp;C'!B24</f>
        <v>BWINB</v>
      </c>
      <c r="B17" t="str">
        <f>'P&amp;C'!C24</f>
        <v>Baldwin &amp; Lyons, Inc.</v>
      </c>
      <c r="C17" s="9">
        <f>'P&amp;C'!E24</f>
        <v>0</v>
      </c>
      <c r="D17" s="9">
        <f>'P&amp;C'!F24</f>
        <v>84960</v>
      </c>
      <c r="E17" s="9">
        <f>'P&amp;C'!G24</f>
        <v>0</v>
      </c>
      <c r="F17" s="9">
        <f>'P&amp;C'!H24</f>
        <v>0</v>
      </c>
      <c r="G17" s="9">
        <f>'P&amp;C'!I24</f>
        <v>0</v>
      </c>
      <c r="H17" s="9">
        <f>'P&amp;C'!J24</f>
        <v>0</v>
      </c>
      <c r="I17" s="9">
        <f>'P&amp;C'!K24</f>
        <v>0</v>
      </c>
      <c r="J17" s="9">
        <f>'P&amp;C'!L24</f>
        <v>0</v>
      </c>
      <c r="K17" s="9">
        <f>'P&amp;C'!M24</f>
        <v>0</v>
      </c>
      <c r="L17" s="9">
        <f>'P&amp;C'!N24</f>
        <v>0</v>
      </c>
      <c r="M17" s="9">
        <f>'P&amp;C'!O24</f>
        <v>0</v>
      </c>
      <c r="N17" s="9">
        <f>'P&amp;C'!P24</f>
        <v>0</v>
      </c>
      <c r="O17" s="9">
        <f>'P&amp;C'!Q24</f>
        <v>0</v>
      </c>
      <c r="P17" s="9">
        <f>'P&amp;C'!R24</f>
        <v>0</v>
      </c>
      <c r="Q17" s="9">
        <f>'P&amp;C'!S24</f>
        <v>0</v>
      </c>
      <c r="R17" s="9">
        <f>'P&amp;C'!T24</f>
        <v>0</v>
      </c>
      <c r="S17" s="9">
        <f>'P&amp;C'!U24</f>
        <v>0</v>
      </c>
      <c r="T17" s="9">
        <f>'P&amp;C'!V24</f>
        <v>0</v>
      </c>
      <c r="U17" s="9">
        <f>'P&amp;C'!W24</f>
        <v>0</v>
      </c>
      <c r="V17" s="9">
        <f>'P&amp;C'!X24</f>
        <v>0</v>
      </c>
      <c r="W17" s="9">
        <f>'P&amp;C'!Y24</f>
        <v>0</v>
      </c>
      <c r="X17" s="9">
        <f>'P&amp;C'!Z24</f>
        <v>0</v>
      </c>
      <c r="Y17" s="9">
        <f>'P&amp;C'!AA24</f>
        <v>0</v>
      </c>
      <c r="Z17" s="9">
        <f>'P&amp;C'!AB24</f>
        <v>0</v>
      </c>
      <c r="AA17" s="9">
        <f>'P&amp;C'!AC24</f>
        <v>0</v>
      </c>
      <c r="AB17" s="9">
        <f>'P&amp;C'!AD24</f>
        <v>0</v>
      </c>
      <c r="AC17" s="9">
        <f>'P&amp;C'!AE24</f>
        <v>0</v>
      </c>
      <c r="AD17" s="9">
        <f>'P&amp;C'!AF24</f>
        <v>0</v>
      </c>
      <c r="AE17" s="9">
        <f>'P&amp;C'!AG24</f>
        <v>0</v>
      </c>
      <c r="AF17" s="9">
        <f>'P&amp;C'!AH24</f>
        <v>0</v>
      </c>
      <c r="AG17" s="9">
        <f>'P&amp;C'!AI24</f>
        <v>0</v>
      </c>
      <c r="AH17" s="9">
        <f>'P&amp;C'!AJ24</f>
        <v>0</v>
      </c>
      <c r="AI17" s="9" t="str">
        <f>'P&amp;C'!AK24</f>
        <v>NA</v>
      </c>
      <c r="AJ17" s="9">
        <f>'P&amp;C'!AL24</f>
        <v>22.12</v>
      </c>
      <c r="AK17" s="9" t="str">
        <f>'P&amp;C'!AM24</f>
        <v>NA</v>
      </c>
      <c r="AL17" s="9" t="str">
        <f>'P&amp;C'!AN24</f>
        <v>NA</v>
      </c>
      <c r="AM17" s="9" t="str">
        <f>'P&amp;C'!AO24</f>
        <v>NA</v>
      </c>
      <c r="AN17" s="9" t="str">
        <f>'P&amp;C'!AP24</f>
        <v>NA</v>
      </c>
      <c r="AO17" s="9" t="str">
        <f>'P&amp;C'!AQ24</f>
        <v>NA</v>
      </c>
      <c r="AP17" s="9" t="str">
        <f>'P&amp;C'!AR24</f>
        <v>NA</v>
      </c>
      <c r="AQ17" s="9" t="str">
        <f>'P&amp;C'!AS24</f>
        <v>NA</v>
      </c>
      <c r="AR17" s="9" t="str">
        <f>'P&amp;C'!AT24</f>
        <v>NA</v>
      </c>
      <c r="AS17" s="9" t="str">
        <f>'P&amp;C'!AU24</f>
        <v>NA</v>
      </c>
      <c r="AT17" s="9" t="str">
        <f>'P&amp;C'!AV24</f>
        <v>NA</v>
      </c>
      <c r="AU17" s="9" t="str">
        <f>'P&amp;C'!AW24</f>
        <v>NA</v>
      </c>
      <c r="AV17" s="9" t="str">
        <f>'P&amp;C'!AX24</f>
        <v>NA</v>
      </c>
      <c r="AW17" s="9" t="str">
        <f>'P&amp;C'!AY24</f>
        <v>NA</v>
      </c>
      <c r="AX17" s="9" t="str">
        <f>'P&amp;C'!AZ24</f>
        <v>NA</v>
      </c>
      <c r="AY17" s="9" t="str">
        <f>'P&amp;C'!BA24</f>
        <v>NA</v>
      </c>
      <c r="AZ17" s="9" t="str">
        <f>'P&amp;C'!BB24</f>
        <v>NA</v>
      </c>
      <c r="BA17" s="9" t="str">
        <f>'P&amp;C'!BC24</f>
        <v>NA</v>
      </c>
      <c r="BB17" s="9" t="str">
        <f>'P&amp;C'!BD24</f>
        <v>NA</v>
      </c>
      <c r="BC17" s="9" t="str">
        <f>'P&amp;C'!BE24</f>
        <v>NA</v>
      </c>
      <c r="BD17" s="9" t="str">
        <f>'P&amp;C'!BF24</f>
        <v>NA</v>
      </c>
      <c r="BE17" s="9" t="str">
        <f>'P&amp;C'!BG24</f>
        <v>NA</v>
      </c>
      <c r="BF17" s="9" t="str">
        <f>'P&amp;C'!BH24</f>
        <v>NA</v>
      </c>
      <c r="BG17" s="9" t="str">
        <f>'P&amp;C'!BI24</f>
        <v>NA</v>
      </c>
      <c r="BH17" s="9" t="str">
        <f>'P&amp;C'!BJ24</f>
        <v>NA</v>
      </c>
      <c r="BI17" s="9" t="str">
        <f>'P&amp;C'!BK24</f>
        <v>NA</v>
      </c>
      <c r="BJ17" s="9" t="str">
        <f>'P&amp;C'!BL24</f>
        <v>NA</v>
      </c>
      <c r="BK17" s="9" t="str">
        <f>'P&amp;C'!BM24</f>
        <v>NA</v>
      </c>
      <c r="BL17" s="9" t="str">
        <f>'P&amp;C'!BN24</f>
        <v>NA</v>
      </c>
      <c r="BM17" s="9" t="str">
        <f>'P&amp;C'!BO24</f>
        <v>NA</v>
      </c>
      <c r="BN17" s="9" t="str">
        <f>'P&amp;C'!BP24</f>
        <v>NA</v>
      </c>
      <c r="BO17" s="9">
        <f>'P&amp;C'!BQ24</f>
        <v>0.27</v>
      </c>
      <c r="BP17" s="9">
        <f>'P&amp;C'!BR24</f>
        <v>0.27</v>
      </c>
      <c r="BQ17" s="9">
        <f>'P&amp;C'!BS24</f>
        <v>0.27</v>
      </c>
      <c r="BR17" s="9">
        <f>'P&amp;C'!BT24</f>
        <v>0.27</v>
      </c>
      <c r="BS17" s="9">
        <f>'P&amp;C'!BU24</f>
        <v>0.26</v>
      </c>
      <c r="BT17" s="9">
        <f>'P&amp;C'!BV24</f>
        <v>0.26</v>
      </c>
      <c r="BU17" s="9">
        <f>'P&amp;C'!BW24</f>
        <v>0.26</v>
      </c>
      <c r="BV17" s="9">
        <f>'P&amp;C'!BX24</f>
        <v>0.26</v>
      </c>
      <c r="BW17" s="9">
        <f>'P&amp;C'!BY24</f>
        <v>0.25</v>
      </c>
      <c r="BX17" s="9">
        <f>'P&amp;C'!BZ24</f>
        <v>0.25</v>
      </c>
      <c r="BY17" s="9">
        <f>'P&amp;C'!CA24</f>
        <v>0.25</v>
      </c>
      <c r="BZ17" s="9">
        <f>'P&amp;C'!CB24</f>
        <v>0.25</v>
      </c>
      <c r="CA17" s="9">
        <f>'P&amp;C'!CC24</f>
        <v>0.25</v>
      </c>
      <c r="CB17" s="9">
        <f>'P&amp;C'!CD24</f>
        <v>0.25</v>
      </c>
      <c r="CC17" s="9">
        <f>'P&amp;C'!CE24</f>
        <v>0.25</v>
      </c>
      <c r="CD17" s="9">
        <f>'P&amp;C'!CF24</f>
        <v>0.25</v>
      </c>
      <c r="CE17" s="9">
        <f>'P&amp;C'!CG24</f>
        <v>0.25</v>
      </c>
      <c r="CF17" s="9">
        <f>'P&amp;C'!CH24</f>
        <v>0.25</v>
      </c>
      <c r="CG17" s="9">
        <f>'P&amp;C'!CI24</f>
        <v>0.25</v>
      </c>
      <c r="CH17" s="9">
        <f>'P&amp;C'!CJ24</f>
        <v>0.25</v>
      </c>
      <c r="CI17" s="9">
        <f>'P&amp;C'!CK24</f>
        <v>0.25</v>
      </c>
      <c r="CJ17" s="9">
        <f>'P&amp;C'!CL24</f>
        <v>0.25</v>
      </c>
      <c r="CK17" s="9">
        <f>'P&amp;C'!CM24</f>
        <v>0.25</v>
      </c>
      <c r="CL17" s="9">
        <f>'P&amp;C'!CN24</f>
        <v>0.25</v>
      </c>
      <c r="CM17" s="9">
        <f>'P&amp;C'!CO24</f>
        <v>0.25</v>
      </c>
      <c r="CN17" s="9">
        <f>'P&amp;C'!CP24</f>
        <v>0.25</v>
      </c>
      <c r="CO17" s="9">
        <f>'P&amp;C'!CQ24</f>
        <v>0.25</v>
      </c>
      <c r="CP17" s="9">
        <f>'P&amp;C'!CR24</f>
        <v>0.25</v>
      </c>
      <c r="CQ17" s="9">
        <f>'P&amp;C'!CS24</f>
        <v>1.25</v>
      </c>
      <c r="CR17" s="9">
        <f>'P&amp;C'!CT24</f>
        <v>0.25</v>
      </c>
      <c r="CS17" s="9">
        <f>'P&amp;C'!CU24</f>
        <v>0.25</v>
      </c>
      <c r="CT17" s="9">
        <f>'P&amp;C'!CV24</f>
        <v>0.5</v>
      </c>
      <c r="CU17" s="9">
        <f>'P&amp;C'!CW24</f>
        <v>0</v>
      </c>
      <c r="CV17" s="9">
        <f>'P&amp;C'!CX24</f>
        <v>0</v>
      </c>
      <c r="CW17" s="9">
        <f>'P&amp;C'!CY24</f>
        <v>0</v>
      </c>
      <c r="CX17" s="9">
        <f>'P&amp;C'!CZ24</f>
        <v>0</v>
      </c>
      <c r="CY17" s="9">
        <f>'P&amp;C'!DA24</f>
        <v>0</v>
      </c>
      <c r="CZ17" s="9">
        <f>'P&amp;C'!DB24</f>
        <v>0</v>
      </c>
      <c r="DA17" s="9">
        <f>'P&amp;C'!DC24</f>
        <v>0</v>
      </c>
      <c r="DB17" s="9">
        <f>'P&amp;C'!DD24</f>
        <v>0</v>
      </c>
      <c r="DC17" s="9">
        <f>'P&amp;C'!DE24</f>
        <v>0</v>
      </c>
      <c r="DD17" s="9">
        <f>'P&amp;C'!DF24</f>
        <v>0</v>
      </c>
      <c r="DE17" s="9">
        <f>'P&amp;C'!DG24</f>
        <v>0</v>
      </c>
      <c r="DF17" s="9">
        <f>'P&amp;C'!DH24</f>
        <v>0</v>
      </c>
      <c r="DG17" s="9">
        <f>'P&amp;C'!DI24</f>
        <v>0</v>
      </c>
      <c r="DH17" s="9">
        <f>'P&amp;C'!DJ24</f>
        <v>0</v>
      </c>
      <c r="DI17" s="9">
        <f>'P&amp;C'!DK24</f>
        <v>0</v>
      </c>
      <c r="DJ17" s="9">
        <f>'P&amp;C'!DL24</f>
        <v>0</v>
      </c>
      <c r="DK17" s="9">
        <f>'P&amp;C'!DM24</f>
        <v>0</v>
      </c>
      <c r="DL17" s="9">
        <f>'P&amp;C'!DN24</f>
        <v>0</v>
      </c>
      <c r="DM17" s="9">
        <f>'P&amp;C'!DO24</f>
        <v>0</v>
      </c>
      <c r="DN17" s="9">
        <f>'P&amp;C'!DP24</f>
        <v>0</v>
      </c>
      <c r="DO17" s="9">
        <f>'P&amp;C'!DQ24</f>
        <v>0</v>
      </c>
      <c r="DP17" s="9">
        <f>'P&amp;C'!DR24</f>
        <v>0</v>
      </c>
      <c r="DQ17" s="9">
        <f>'P&amp;C'!DS24</f>
        <v>0</v>
      </c>
      <c r="DR17" s="9">
        <f>'P&amp;C'!DT24</f>
        <v>0</v>
      </c>
      <c r="DS17" s="9">
        <f>'P&amp;C'!DU24</f>
        <v>0</v>
      </c>
      <c r="DT17" s="9">
        <f>'P&amp;C'!DV24</f>
        <v>0</v>
      </c>
      <c r="DU17" s="9">
        <f>'P&amp;C'!DW24</f>
        <v>0</v>
      </c>
      <c r="DV17" s="9">
        <f>'P&amp;C'!DX24</f>
        <v>0</v>
      </c>
      <c r="DW17" s="9">
        <f>'P&amp;C'!DY24</f>
        <v>1</v>
      </c>
      <c r="DX17" s="9">
        <f>'P&amp;C'!DZ24</f>
        <v>0</v>
      </c>
      <c r="DY17" s="9">
        <f>'P&amp;C'!EA24</f>
        <v>0</v>
      </c>
      <c r="DZ17" s="9">
        <f>'P&amp;C'!EB24</f>
        <v>0.25</v>
      </c>
      <c r="EA17" s="9">
        <f>'P&amp;C'!EC24</f>
        <v>15046627</v>
      </c>
      <c r="EB17" s="9">
        <f>'P&amp;C'!ED24</f>
        <v>15036907</v>
      </c>
      <c r="EC17" s="9">
        <f>'P&amp;C'!EE24</f>
        <v>15121867</v>
      </c>
      <c r="ED17" s="9">
        <f>'P&amp;C'!EF24</f>
        <v>15104190</v>
      </c>
      <c r="EE17" s="9">
        <f>'P&amp;C'!EG24</f>
        <v>15084009</v>
      </c>
      <c r="EF17" s="9">
        <f>'P&amp;C'!EH24</f>
        <v>15084009</v>
      </c>
      <c r="EG17" s="9">
        <f>'P&amp;C'!EI24</f>
        <v>15084009</v>
      </c>
      <c r="EH17" s="9">
        <f>'P&amp;C'!EJ24</f>
        <v>15078696</v>
      </c>
      <c r="EI17" s="9">
        <f>'P&amp;C'!EK24</f>
        <v>15026050</v>
      </c>
      <c r="EJ17" s="9">
        <f>'P&amp;C'!EL24</f>
        <v>15020737</v>
      </c>
      <c r="EK17" s="9">
        <f>'P&amp;C'!EM24</f>
        <v>15024762</v>
      </c>
      <c r="EL17" s="9">
        <f>'P&amp;C'!EN24</f>
        <v>15020453</v>
      </c>
      <c r="EM17" s="9">
        <f>'P&amp;C'!EO24</f>
        <v>14979498</v>
      </c>
      <c r="EN17" s="9">
        <f>'P&amp;C'!EP24</f>
        <v>14975189</v>
      </c>
      <c r="EO17" s="9">
        <f>'P&amp;C'!EQ24</f>
        <v>14970880</v>
      </c>
      <c r="EP17" s="9">
        <f>'P&amp;C'!ER24</f>
        <v>14977505</v>
      </c>
      <c r="EQ17" s="9">
        <f>'P&amp;C'!ES24</f>
        <v>14927300</v>
      </c>
      <c r="ER17" s="9">
        <f>'P&amp;C'!ET24</f>
        <v>14922773</v>
      </c>
      <c r="ES17" s="9">
        <f>'P&amp;C'!EU24</f>
        <v>14918246</v>
      </c>
      <c r="ET17" s="9">
        <f>'P&amp;C'!EV24</f>
        <v>14913216</v>
      </c>
      <c r="EU17" s="9">
        <f>'P&amp;C'!EW24</f>
        <v>14913144</v>
      </c>
      <c r="EV17" s="9">
        <f>'P&amp;C'!EX24</f>
        <v>14892028</v>
      </c>
      <c r="EW17" s="9">
        <f>'P&amp;C'!EY24</f>
        <v>14867128</v>
      </c>
      <c r="EX17" s="9">
        <f>'P&amp;C'!EZ24</f>
        <v>14848934</v>
      </c>
      <c r="EY17" s="9">
        <f>'P&amp;C'!FA24</f>
        <v>14848457</v>
      </c>
      <c r="EZ17" s="9">
        <f>'P&amp;C'!FB24</f>
        <v>14841476</v>
      </c>
      <c r="FA17" s="9">
        <f>'P&amp;C'!FC24</f>
        <v>14835699</v>
      </c>
      <c r="FB17" s="9">
        <f>'P&amp;C'!FD24</f>
        <v>14829042</v>
      </c>
      <c r="FC17" s="9">
        <f>'P&amp;C'!FE24</f>
        <v>14810118</v>
      </c>
      <c r="FD17" s="9">
        <f>'P&amp;C'!FF24</f>
        <v>14814929</v>
      </c>
      <c r="FE17" s="9">
        <f>'P&amp;C'!FG24</f>
        <v>14804468</v>
      </c>
      <c r="FF17" s="9">
        <f>'P&amp;C'!FH24</f>
        <v>14795573</v>
      </c>
      <c r="FG17">
        <f>'P&amp;C'!FJ24</f>
        <v>27.8342116143372</v>
      </c>
      <c r="FH17">
        <f>'P&amp;C'!FK24</f>
        <v>26.929075241337902</v>
      </c>
      <c r="FI17">
        <f>'P&amp;C'!FL24</f>
        <v>26.502745990293398</v>
      </c>
      <c r="FJ17">
        <f>'P&amp;C'!FM24</f>
        <v>27.336917769175301</v>
      </c>
      <c r="FK17">
        <f>'P&amp;C'!FN24</f>
        <v>26.806202515524902</v>
      </c>
      <c r="FL17">
        <f>'P&amp;C'!FO24</f>
        <v>26.977045691234999</v>
      </c>
      <c r="FM17">
        <f>'P&amp;C'!FP24</f>
        <v>26.804081063595198</v>
      </c>
      <c r="FN17">
        <f>'P&amp;C'!FQ24</f>
        <v>26.409777078866799</v>
      </c>
      <c r="FO17">
        <f>'P&amp;C'!FR24</f>
        <v>26.254271748064198</v>
      </c>
      <c r="FP17">
        <f>'P&amp;C'!FS24</f>
        <v>26.156173295624601</v>
      </c>
      <c r="FQ17">
        <f>'P&amp;C'!FT24</f>
        <v>26.975535452741301</v>
      </c>
      <c r="FR17">
        <f>'P&amp;C'!FU24</f>
        <v>26.848990506478099</v>
      </c>
      <c r="FS17">
        <f>'P&amp;C'!FV24</f>
        <v>26.6695185646408</v>
      </c>
      <c r="FT17">
        <f>'P&amp;C'!FW24</f>
        <v>26.577293949345101</v>
      </c>
      <c r="FU17">
        <f>'P&amp;C'!FX24</f>
        <v>26.794750876367999</v>
      </c>
      <c r="FV17">
        <f>'P&amp;C'!FY24</f>
        <v>26.053137688820701</v>
      </c>
      <c r="FW17">
        <f>'P&amp;C'!FZ24</f>
        <v>25.572206628124299</v>
      </c>
      <c r="FX17">
        <f>'P&amp;C'!GA24</f>
        <v>24.6239757181859</v>
      </c>
      <c r="FY17">
        <f>'P&amp;C'!GB24</f>
        <v>23.946514891898101</v>
      </c>
      <c r="FZ17">
        <f>'P&amp;C'!GC24</f>
        <v>24.043908436651101</v>
      </c>
      <c r="GA17">
        <f>'P&amp;C'!GD24</f>
        <v>23.2487529121961</v>
      </c>
      <c r="GB17">
        <f>'P&amp;C'!GE24</f>
        <v>23.123647094942299</v>
      </c>
      <c r="GC17">
        <f>'P&amp;C'!GF24</f>
        <v>22.261192612318901</v>
      </c>
      <c r="GD17">
        <f>'P&amp;C'!GG24</f>
        <v>22.5408773451347</v>
      </c>
      <c r="GE17">
        <f>'P&amp;C'!GH24</f>
        <v>21.487821933282401</v>
      </c>
      <c r="GF17">
        <f>'P&amp;C'!GI24</f>
        <v>21.015564759192401</v>
      </c>
      <c r="GG17">
        <f>'P&amp;C'!GJ24</f>
        <v>23.274333079958001</v>
      </c>
      <c r="GH17">
        <f>'P&amp;C'!GK24</f>
        <v>23.896688673482799</v>
      </c>
      <c r="GI17">
        <f>'P&amp;C'!GL24</f>
        <v>24.897505880776901</v>
      </c>
      <c r="GJ17">
        <f>'P&amp;C'!GM24</f>
        <v>25.1596210822205</v>
      </c>
      <c r="GK17">
        <f>'P&amp;C'!GN24</f>
        <v>24.496523617059399</v>
      </c>
      <c r="GL17">
        <f>'P&amp;C'!GO24</f>
        <v>25.101156947419302</v>
      </c>
    </row>
    <row r="18" spans="1:194" x14ac:dyDescent="0.25">
      <c r="A18" t="str">
        <f>'P&amp;C'!B25</f>
        <v>BRO</v>
      </c>
      <c r="B18" t="str">
        <f>'P&amp;C'!C25</f>
        <v>Brown &amp; Brown, Inc.</v>
      </c>
      <c r="C18" s="9">
        <f>'P&amp;C'!E25</f>
        <v>1298850</v>
      </c>
      <c r="D18" s="9">
        <f>'P&amp;C'!F25</f>
        <v>1121022</v>
      </c>
      <c r="E18" s="9">
        <f>'P&amp;C'!G25</f>
        <v>268893</v>
      </c>
      <c r="F18" s="9">
        <f>'P&amp;C'!H25</f>
        <v>112308</v>
      </c>
      <c r="G18" s="9">
        <f>'P&amp;C'!I25</f>
        <v>211978</v>
      </c>
      <c r="H18" s="9">
        <f>'P&amp;C'!J25</f>
        <v>56998</v>
      </c>
      <c r="I18" s="9">
        <f>'P&amp;C'!K25</f>
        <v>136386</v>
      </c>
      <c r="J18" s="9">
        <f>'P&amp;C'!L25</f>
        <v>419664</v>
      </c>
      <c r="K18" s="9">
        <f>'P&amp;C'!M25</f>
        <v>2035157</v>
      </c>
      <c r="L18" s="9">
        <f>'P&amp;C'!N25</f>
        <v>395494</v>
      </c>
      <c r="M18" s="9">
        <f>'P&amp;C'!O25</f>
        <v>1337</v>
      </c>
      <c r="N18" s="9">
        <f>'P&amp;C'!P25</f>
        <v>2722237</v>
      </c>
      <c r="O18" s="9">
        <f>'P&amp;C'!Q25</f>
        <v>251441</v>
      </c>
      <c r="P18" s="9">
        <f>'P&amp;C'!R25</f>
        <v>1297251</v>
      </c>
      <c r="Q18" s="9">
        <f>'P&amp;C'!S25</f>
        <v>877614</v>
      </c>
      <c r="R18" s="9">
        <f>'P&amp;C'!T25</f>
        <v>0</v>
      </c>
      <c r="S18" s="9">
        <f>'P&amp;C'!U25</f>
        <v>36802</v>
      </c>
      <c r="T18" s="9">
        <f>'P&amp;C'!V25</f>
        <v>0</v>
      </c>
      <c r="U18" s="9">
        <f>'P&amp;C'!W25</f>
        <v>0</v>
      </c>
      <c r="V18" s="9">
        <f>'P&amp;C'!X25</f>
        <v>0</v>
      </c>
      <c r="W18" s="9">
        <f>'P&amp;C'!Y25</f>
        <v>586138</v>
      </c>
      <c r="X18" s="9">
        <f>'P&amp;C'!Z25</f>
        <v>0</v>
      </c>
      <c r="Y18" s="9">
        <f>'P&amp;C'!AA25</f>
        <v>0</v>
      </c>
      <c r="Z18" s="9">
        <f>'P&amp;C'!AB25</f>
        <v>0</v>
      </c>
      <c r="AA18" s="9">
        <f>'P&amp;C'!AC25</f>
        <v>22443</v>
      </c>
      <c r="AB18" s="9">
        <f>'P&amp;C'!AD25</f>
        <v>0</v>
      </c>
      <c r="AC18" s="9">
        <f>'P&amp;C'!AE25</f>
        <v>0</v>
      </c>
      <c r="AD18" s="9">
        <f>'P&amp;C'!AF25</f>
        <v>0</v>
      </c>
      <c r="AE18" s="9">
        <f>'P&amp;C'!AG25</f>
        <v>407430</v>
      </c>
      <c r="AF18" s="9">
        <f>'P&amp;C'!AH25</f>
        <v>0</v>
      </c>
      <c r="AG18" s="9">
        <f>'P&amp;C'!AI25</f>
        <v>0</v>
      </c>
      <c r="AH18" s="9">
        <f>'P&amp;C'!AJ25</f>
        <v>0</v>
      </c>
      <c r="AI18" s="9">
        <f>'P&amp;C'!AK25</f>
        <v>49.4</v>
      </c>
      <c r="AJ18" s="9">
        <f>'P&amp;C'!AL25</f>
        <v>43.93</v>
      </c>
      <c r="AK18" s="9">
        <f>'P&amp;C'!AM25</f>
        <v>42.66</v>
      </c>
      <c r="AL18" s="9">
        <f>'P&amp;C'!AN25</f>
        <v>44.52</v>
      </c>
      <c r="AM18" s="9">
        <f>'P&amp;C'!AO25</f>
        <v>36.6</v>
      </c>
      <c r="AN18" s="9">
        <f>'P&amp;C'!AP25</f>
        <v>37.43</v>
      </c>
      <c r="AO18" s="9">
        <f>'P&amp;C'!AQ25</f>
        <v>35.799999999999997</v>
      </c>
      <c r="AP18" s="9">
        <f>'P&amp;C'!AR25</f>
        <v>32.69</v>
      </c>
      <c r="AQ18" s="9">
        <f>'P&amp;C'!AS25</f>
        <v>32.1</v>
      </c>
      <c r="AR18" s="9">
        <f>'P&amp;C'!AT25</f>
        <v>32.69</v>
      </c>
      <c r="AS18" s="9">
        <f>'P&amp;C'!AU25</f>
        <v>33.090000000000003</v>
      </c>
      <c r="AT18" s="9">
        <f>'P&amp;C'!AV25</f>
        <v>32.85</v>
      </c>
      <c r="AU18" s="9">
        <f>'P&amp;C'!AW25</f>
        <v>30.53</v>
      </c>
      <c r="AV18" s="9">
        <f>'P&amp;C'!AX25</f>
        <v>32.85</v>
      </c>
      <c r="AW18" s="9">
        <f>'P&amp;C'!AY25</f>
        <v>29.6</v>
      </c>
      <c r="AX18" s="9" t="str">
        <f>'P&amp;C'!AZ25</f>
        <v>NA</v>
      </c>
      <c r="AY18" s="9">
        <f>'P&amp;C'!BA25</f>
        <v>31.05</v>
      </c>
      <c r="AZ18" s="9" t="str">
        <f>'P&amp;C'!BB25</f>
        <v>NA</v>
      </c>
      <c r="BA18" s="9" t="str">
        <f>'P&amp;C'!BC25</f>
        <v>NA</v>
      </c>
      <c r="BB18" s="9" t="str">
        <f>'P&amp;C'!BD25</f>
        <v>NA</v>
      </c>
      <c r="BC18" s="9">
        <f>'P&amp;C'!BE25</f>
        <v>25.86</v>
      </c>
      <c r="BD18" s="9" t="str">
        <f>'P&amp;C'!BF25</f>
        <v>NA</v>
      </c>
      <c r="BE18" s="9" t="str">
        <f>'P&amp;C'!BG25</f>
        <v>NA</v>
      </c>
      <c r="BF18" s="9" t="str">
        <f>'P&amp;C'!BH25</f>
        <v>NA</v>
      </c>
      <c r="BG18" s="9">
        <f>'P&amp;C'!BI25</f>
        <v>21.73</v>
      </c>
      <c r="BH18" s="9" t="str">
        <f>'P&amp;C'!BJ25</f>
        <v>NA</v>
      </c>
      <c r="BI18" s="9" t="str">
        <f>'P&amp;C'!BK25</f>
        <v>NA</v>
      </c>
      <c r="BJ18" s="9" t="str">
        <f>'P&amp;C'!BL25</f>
        <v>NA</v>
      </c>
      <c r="BK18" s="9">
        <f>'P&amp;C'!BM25</f>
        <v>24</v>
      </c>
      <c r="BL18" s="9" t="str">
        <f>'P&amp;C'!BN25</f>
        <v>NA</v>
      </c>
      <c r="BM18" s="9" t="str">
        <f>'P&amp;C'!BO25</f>
        <v>NA</v>
      </c>
      <c r="BN18" s="9" t="str">
        <f>'P&amp;C'!BP25</f>
        <v>NA</v>
      </c>
      <c r="BO18" s="9">
        <f>'P&amp;C'!BQ25</f>
        <v>0.15</v>
      </c>
      <c r="BP18" s="9">
        <f>'P&amp;C'!BR25</f>
        <v>0.13500000000000001</v>
      </c>
      <c r="BQ18" s="9">
        <f>'P&amp;C'!BS25</f>
        <v>0.13500000000000001</v>
      </c>
      <c r="BR18" s="9">
        <f>'P&amp;C'!BT25</f>
        <v>0.13500000000000001</v>
      </c>
      <c r="BS18" s="9">
        <f>'P&amp;C'!BU25</f>
        <v>0.13500000000000001</v>
      </c>
      <c r="BT18" s="9">
        <f>'P&amp;C'!BV25</f>
        <v>0.1225</v>
      </c>
      <c r="BU18" s="9">
        <f>'P&amp;C'!BW25</f>
        <v>0.1225</v>
      </c>
      <c r="BV18" s="9">
        <f>'P&amp;C'!BX25</f>
        <v>0.1225</v>
      </c>
      <c r="BW18" s="9">
        <f>'P&amp;C'!BY25</f>
        <v>0.1225</v>
      </c>
      <c r="BX18" s="9">
        <f>'P&amp;C'!BZ25</f>
        <v>0.11</v>
      </c>
      <c r="BY18" s="9">
        <f>'P&amp;C'!CA25</f>
        <v>0.11</v>
      </c>
      <c r="BZ18" s="9">
        <f>'P&amp;C'!CB25</f>
        <v>0.11</v>
      </c>
      <c r="CA18" s="9">
        <f>'P&amp;C'!CC25</f>
        <v>0.11</v>
      </c>
      <c r="CB18" s="9">
        <f>'P&amp;C'!CD25</f>
        <v>0.1</v>
      </c>
      <c r="CC18" s="9">
        <f>'P&amp;C'!CE25</f>
        <v>0.1</v>
      </c>
      <c r="CD18" s="9">
        <f>'P&amp;C'!CF25</f>
        <v>0.1</v>
      </c>
      <c r="CE18" s="9">
        <f>'P&amp;C'!CG25</f>
        <v>0.1</v>
      </c>
      <c r="CF18" s="9">
        <f>'P&amp;C'!CH25</f>
        <v>0.09</v>
      </c>
      <c r="CG18" s="9">
        <f>'P&amp;C'!CI25</f>
        <v>0.09</v>
      </c>
      <c r="CH18" s="9">
        <f>'P&amp;C'!CJ25</f>
        <v>0.09</v>
      </c>
      <c r="CI18" s="9">
        <f>'P&amp;C'!CK25</f>
        <v>0.09</v>
      </c>
      <c r="CJ18" s="9">
        <f>'P&amp;C'!CL25</f>
        <v>8.5000000000000006E-2</v>
      </c>
      <c r="CK18" s="9">
        <f>'P&amp;C'!CM25</f>
        <v>8.5000000000000006E-2</v>
      </c>
      <c r="CL18" s="9">
        <f>'P&amp;C'!CN25</f>
        <v>8.5000000000000006E-2</v>
      </c>
      <c r="CM18" s="9">
        <f>'P&amp;C'!CO25</f>
        <v>8.5000000000000006E-2</v>
      </c>
      <c r="CN18" s="9">
        <f>'P&amp;C'!CP25</f>
        <v>0.08</v>
      </c>
      <c r="CO18" s="9">
        <f>'P&amp;C'!CQ25</f>
        <v>0.08</v>
      </c>
      <c r="CP18" s="9">
        <f>'P&amp;C'!CR25</f>
        <v>0.08</v>
      </c>
      <c r="CQ18" s="9">
        <f>'P&amp;C'!CS25</f>
        <v>0.08</v>
      </c>
      <c r="CR18" s="9">
        <f>'P&amp;C'!CT25</f>
        <v>7.7499999999999999E-2</v>
      </c>
      <c r="CS18" s="9">
        <f>'P&amp;C'!CU25</f>
        <v>7.7499999999999999E-2</v>
      </c>
      <c r="CT18" s="9">
        <f>'P&amp;C'!CV25</f>
        <v>7.7499999999999999E-2</v>
      </c>
      <c r="CU18" s="9">
        <f>'P&amp;C'!CW25</f>
        <v>0</v>
      </c>
      <c r="CV18" s="9">
        <f>'P&amp;C'!CX25</f>
        <v>0</v>
      </c>
      <c r="CW18" s="9">
        <f>'P&amp;C'!CY25</f>
        <v>0</v>
      </c>
      <c r="CX18" s="9">
        <f>'P&amp;C'!CZ25</f>
        <v>0</v>
      </c>
      <c r="CY18" s="9">
        <f>'P&amp;C'!DA25</f>
        <v>0</v>
      </c>
      <c r="CZ18" s="9">
        <f>'P&amp;C'!DB25</f>
        <v>0</v>
      </c>
      <c r="DA18" s="9">
        <f>'P&amp;C'!DC25</f>
        <v>0</v>
      </c>
      <c r="DB18" s="9">
        <f>'P&amp;C'!DD25</f>
        <v>0</v>
      </c>
      <c r="DC18" s="9">
        <f>'P&amp;C'!DE25</f>
        <v>0</v>
      </c>
      <c r="DD18" s="9">
        <f>'P&amp;C'!DF25</f>
        <v>0</v>
      </c>
      <c r="DE18" s="9">
        <f>'P&amp;C'!DG25</f>
        <v>0</v>
      </c>
      <c r="DF18" s="9">
        <f>'P&amp;C'!DH25</f>
        <v>0</v>
      </c>
      <c r="DG18" s="9">
        <f>'P&amp;C'!DI25</f>
        <v>0</v>
      </c>
      <c r="DH18" s="9">
        <f>'P&amp;C'!DJ25</f>
        <v>0</v>
      </c>
      <c r="DI18" s="9">
        <f>'P&amp;C'!DK25</f>
        <v>0</v>
      </c>
      <c r="DJ18" s="9">
        <f>'P&amp;C'!DL25</f>
        <v>0</v>
      </c>
      <c r="DK18" s="9">
        <f>'P&amp;C'!DM25</f>
        <v>0</v>
      </c>
      <c r="DL18" s="9">
        <f>'P&amp;C'!DN25</f>
        <v>0</v>
      </c>
      <c r="DM18" s="9">
        <f>'P&amp;C'!DO25</f>
        <v>0</v>
      </c>
      <c r="DN18" s="9">
        <f>'P&amp;C'!DP25</f>
        <v>0</v>
      </c>
      <c r="DO18" s="9">
        <f>'P&amp;C'!DQ25</f>
        <v>0</v>
      </c>
      <c r="DP18" s="9">
        <f>'P&amp;C'!DR25</f>
        <v>0</v>
      </c>
      <c r="DQ18" s="9">
        <f>'P&amp;C'!DS25</f>
        <v>0</v>
      </c>
      <c r="DR18" s="9">
        <f>'P&amp;C'!DT25</f>
        <v>0</v>
      </c>
      <c r="DS18" s="9">
        <f>'P&amp;C'!DU25</f>
        <v>0</v>
      </c>
      <c r="DT18" s="9">
        <f>'P&amp;C'!DV25</f>
        <v>0</v>
      </c>
      <c r="DU18" s="9">
        <f>'P&amp;C'!DW25</f>
        <v>0</v>
      </c>
      <c r="DV18" s="9">
        <f>'P&amp;C'!DX25</f>
        <v>0</v>
      </c>
      <c r="DW18" s="9">
        <f>'P&amp;C'!DY25</f>
        <v>0</v>
      </c>
      <c r="DX18" s="9">
        <f>'P&amp;C'!DZ25</f>
        <v>0</v>
      </c>
      <c r="DY18" s="9">
        <f>'P&amp;C'!EA25</f>
        <v>0</v>
      </c>
      <c r="DZ18" s="9">
        <f>'P&amp;C'!EB25</f>
        <v>0</v>
      </c>
      <c r="EA18" s="9">
        <f>'P&amp;C'!EC25</f>
        <v>138105000</v>
      </c>
      <c r="EB18" s="9">
        <f>'P&amp;C'!ED25</f>
        <v>139518000</v>
      </c>
      <c r="EC18" s="9">
        <f>'P&amp;C'!EE25</f>
        <v>139999000</v>
      </c>
      <c r="ED18" s="9">
        <f>'P&amp;C'!EF25</f>
        <v>140274000</v>
      </c>
      <c r="EE18" s="9">
        <f>'P&amp;C'!EG25</f>
        <v>140104000</v>
      </c>
      <c r="EF18" s="9">
        <f>'P&amp;C'!EH25</f>
        <v>140317000</v>
      </c>
      <c r="EG18" s="9">
        <f>'P&amp;C'!EI25</f>
        <v>139900000</v>
      </c>
      <c r="EH18" s="9">
        <f>'P&amp;C'!EJ25</f>
        <v>140173000</v>
      </c>
      <c r="EI18" s="9">
        <f>'P&amp;C'!EK25</f>
        <v>138985000</v>
      </c>
      <c r="EJ18" s="9">
        <f>'P&amp;C'!EL25</f>
        <v>140970000</v>
      </c>
      <c r="EK18" s="9">
        <f>'P&amp;C'!EM25</f>
        <v>140821000</v>
      </c>
      <c r="EL18" s="9">
        <f>'P&amp;C'!EN25</f>
        <v>140814000</v>
      </c>
      <c r="EM18" s="9">
        <f>'P&amp;C'!EO25</f>
        <v>143486000</v>
      </c>
      <c r="EN18" s="9">
        <f>'P&amp;C'!EP25</f>
        <v>143764765</v>
      </c>
      <c r="EO18" s="9">
        <f>'P&amp;C'!EQ25</f>
        <v>144544117</v>
      </c>
      <c r="EP18" s="9">
        <f>'P&amp;C'!ER25</f>
        <v>145409000</v>
      </c>
      <c r="EQ18" s="9">
        <f>'P&amp;C'!ES25</f>
        <v>145419000</v>
      </c>
      <c r="ER18" s="9">
        <f>'P&amp;C'!ET25</f>
        <v>145441000</v>
      </c>
      <c r="ES18" s="9">
        <f>'P&amp;C'!EU25</f>
        <v>144045000</v>
      </c>
      <c r="ET18" s="9">
        <f>'P&amp;C'!EV25</f>
        <v>143990000</v>
      </c>
      <c r="EU18" s="9">
        <f>'P&amp;C'!EW25</f>
        <v>143878000</v>
      </c>
      <c r="EV18" s="9">
        <f>'P&amp;C'!EX25</f>
        <v>143817000</v>
      </c>
      <c r="EW18" s="9">
        <f>'P&amp;C'!EY25</f>
        <v>143281000</v>
      </c>
      <c r="EX18" s="9">
        <f>'P&amp;C'!EZ25</f>
        <v>143322000</v>
      </c>
      <c r="EY18" s="9">
        <f>'P&amp;C'!FA25</f>
        <v>143352000</v>
      </c>
      <c r="EZ18" s="9">
        <f>'P&amp;C'!FB25</f>
        <v>143382000</v>
      </c>
      <c r="FA18" s="9">
        <f>'P&amp;C'!FC25</f>
        <v>142924000</v>
      </c>
      <c r="FB18" s="9">
        <f>'P&amp;C'!FD25</f>
        <v>142548000</v>
      </c>
      <c r="FC18" s="9">
        <f>'P&amp;C'!FE25</f>
        <v>142795000</v>
      </c>
      <c r="FD18" s="9">
        <f>'P&amp;C'!FF25</f>
        <v>142643000</v>
      </c>
      <c r="FE18" s="9">
        <f>'P&amp;C'!FG25</f>
        <v>142224000</v>
      </c>
      <c r="FF18" s="9">
        <f>'P&amp;C'!FH25</f>
        <v>142128000</v>
      </c>
      <c r="FG18">
        <f>'P&amp;C'!FJ25</f>
        <v>18.7009811375403</v>
      </c>
      <c r="FH18">
        <f>'P&amp;C'!FK25</f>
        <v>17.8016241631904</v>
      </c>
      <c r="FI18">
        <f>'P&amp;C'!FL25</f>
        <v>17.558932563803999</v>
      </c>
      <c r="FJ18">
        <f>'P&amp;C'!FM25</f>
        <v>17.221979839457099</v>
      </c>
      <c r="FK18">
        <f>'P&amp;C'!FN25</f>
        <v>16.8461357277451</v>
      </c>
      <c r="FL18">
        <f>'P&amp;C'!FO25</f>
        <v>16.5679996009037</v>
      </c>
      <c r="FM18">
        <f>'P&amp;C'!FP25</f>
        <v>16.0989778413152</v>
      </c>
      <c r="FN18">
        <f>'P&amp;C'!FQ25</f>
        <v>15.684425673988599</v>
      </c>
      <c r="FO18">
        <f>'P&amp;C'!FR25</f>
        <v>15.467683562974401</v>
      </c>
      <c r="FP18">
        <f>'P&amp;C'!FS25</f>
        <v>15.504965595516801</v>
      </c>
      <c r="FQ18">
        <f>'P&amp;C'!FT25</f>
        <v>15.005247796848501</v>
      </c>
      <c r="FR18">
        <f>'P&amp;C'!FU25</f>
        <v>14.639609697899401</v>
      </c>
      <c r="FS18">
        <f>'P&amp;C'!FV25</f>
        <v>14.7313675201762</v>
      </c>
      <c r="FT18">
        <f>'P&amp;C'!FW25</f>
        <v>14.6440263022723</v>
      </c>
      <c r="FU18">
        <f>'P&amp;C'!FX25</f>
        <v>14.400544575605201</v>
      </c>
      <c r="FV18">
        <f>'P&amp;C'!FY25</f>
        <v>14.117833146503999</v>
      </c>
      <c r="FW18">
        <f>'P&amp;C'!FZ25</f>
        <v>13.8024673529594</v>
      </c>
      <c r="FX18">
        <f>'P&amp;C'!GA25</f>
        <v>13.509148039411199</v>
      </c>
      <c r="FY18">
        <f>'P&amp;C'!GB25</f>
        <v>13.2046096705891</v>
      </c>
      <c r="FZ18">
        <f>'P&amp;C'!GC25</f>
        <v>12.9123966942149</v>
      </c>
      <c r="GA18">
        <f>'P&amp;C'!GD25</f>
        <v>12.561566049013701</v>
      </c>
      <c r="GB18">
        <f>'P&amp;C'!GE25</f>
        <v>12.299060611749701</v>
      </c>
      <c r="GC18">
        <f>'P&amp;C'!GF25</f>
        <v>11.9921482960058</v>
      </c>
      <c r="GD18">
        <f>'P&amp;C'!GG25</f>
        <v>11.7570924212612</v>
      </c>
      <c r="GE18">
        <f>'P&amp;C'!GH25</f>
        <v>11.468015793292</v>
      </c>
      <c r="GF18">
        <f>'P&amp;C'!GI25</f>
        <v>11.274504470575099</v>
      </c>
      <c r="GG18">
        <f>'P&amp;C'!GJ25</f>
        <v>11.0053664884834</v>
      </c>
      <c r="GH18">
        <f>'P&amp;C'!GK25</f>
        <v>10.8343294890142</v>
      </c>
      <c r="GI18">
        <f>'P&amp;C'!GL25</f>
        <v>10.548996813613901</v>
      </c>
      <c r="GJ18">
        <f>'P&amp;C'!GM25</f>
        <v>10.3851012667989</v>
      </c>
      <c r="GK18">
        <f>'P&amp;C'!GN25</f>
        <v>10.118503206209899</v>
      </c>
      <c r="GL18">
        <f>'P&amp;C'!GO25</f>
        <v>9.8882486209613898</v>
      </c>
    </row>
    <row r="19" spans="1:194" x14ac:dyDescent="0.25">
      <c r="A19" t="str">
        <f>'P&amp;C'!B26</f>
        <v>CB</v>
      </c>
      <c r="B19" t="str">
        <f>'P&amp;C'!C26</f>
        <v>Chubb Limited</v>
      </c>
      <c r="C19" s="9">
        <f>'P&amp;C'!E26</f>
        <v>841832</v>
      </c>
      <c r="D19" s="9">
        <f>'P&amp;C'!F26</f>
        <v>1805649</v>
      </c>
      <c r="E19" s="9">
        <f>'P&amp;C'!G26</f>
        <v>2547969</v>
      </c>
      <c r="F19" s="9">
        <f>'P&amp;C'!H26</f>
        <v>1815912</v>
      </c>
      <c r="G19" s="9">
        <f>'P&amp;C'!I26</f>
        <v>66846</v>
      </c>
      <c r="H19" s="9">
        <f>'P&amp;C'!J26</f>
        <v>36452</v>
      </c>
      <c r="I19" s="9">
        <f>'P&amp;C'!K26</f>
        <v>233635</v>
      </c>
      <c r="J19" s="9">
        <f>'P&amp;C'!L26</f>
        <v>831218</v>
      </c>
      <c r="K19" s="9">
        <f>'P&amp;C'!M26</f>
        <v>4930</v>
      </c>
      <c r="L19" s="9">
        <f>'P&amp;C'!N26</f>
        <v>21093</v>
      </c>
      <c r="M19" s="9">
        <f>'P&amp;C'!O26</f>
        <v>3723634</v>
      </c>
      <c r="N19" s="9">
        <f>'P&amp;C'!P26</f>
        <v>3503180</v>
      </c>
      <c r="O19" s="9">
        <f>'P&amp;C'!Q26</f>
        <v>3853288</v>
      </c>
      <c r="P19" s="9">
        <f>'P&amp;C'!R26</f>
        <v>4361238</v>
      </c>
      <c r="Q19" s="9">
        <f>'P&amp;C'!S26</f>
        <v>2411988</v>
      </c>
      <c r="R19" s="9">
        <f>'P&amp;C'!T26</f>
        <v>4022236</v>
      </c>
      <c r="S19" s="9">
        <f>'P&amp;C'!U26</f>
        <v>603106</v>
      </c>
      <c r="T19" s="9">
        <f>'P&amp;C'!V26</f>
        <v>242148</v>
      </c>
      <c r="U19" s="9">
        <f>'P&amp;C'!W26</f>
        <v>778483</v>
      </c>
      <c r="V19" s="9">
        <f>'P&amp;C'!X26</f>
        <v>2425352</v>
      </c>
      <c r="W19" s="9">
        <f>'P&amp;C'!Y26</f>
        <v>18690</v>
      </c>
      <c r="X19" s="9">
        <f>'P&amp;C'!Z26</f>
        <v>12448</v>
      </c>
      <c r="Y19" s="9">
        <f>'P&amp;C'!AA26</f>
        <v>103473</v>
      </c>
      <c r="Z19" s="9">
        <f>'P&amp;C'!AB26</f>
        <v>701437</v>
      </c>
      <c r="AA19" s="9">
        <f>'P&amp;C'!AC26</f>
        <v>510556</v>
      </c>
      <c r="AB19" s="9">
        <f>'P&amp;C'!AD26</f>
        <v>1604841</v>
      </c>
      <c r="AC19" s="9">
        <f>'P&amp;C'!AE26</f>
        <v>77453</v>
      </c>
      <c r="AD19" s="9">
        <f>'P&amp;C'!AF26</f>
        <v>588906</v>
      </c>
      <c r="AE19" s="9">
        <f>'P&amp;C'!AG26</f>
        <v>4933964</v>
      </c>
      <c r="AF19" s="9">
        <f>'P&amp;C'!AH26</f>
        <v>5575</v>
      </c>
      <c r="AG19" s="9">
        <f>'P&amp;C'!AI26</f>
        <v>68737</v>
      </c>
      <c r="AH19" s="9">
        <f>'P&amp;C'!AJ26</f>
        <v>505765</v>
      </c>
      <c r="AI19" s="9">
        <f>'P&amp;C'!AK26</f>
        <v>147.54</v>
      </c>
      <c r="AJ19" s="9">
        <f>'P&amp;C'!AL26</f>
        <v>143.65</v>
      </c>
      <c r="AK19" s="9">
        <f>'P&amp;C'!AM26</f>
        <v>140.54</v>
      </c>
      <c r="AL19" s="9">
        <f>'P&amp;C'!AN26</f>
        <v>136.13999999999999</v>
      </c>
      <c r="AM19" s="9">
        <f>'P&amp;C'!AO26</f>
        <v>126.58</v>
      </c>
      <c r="AN19" s="9">
        <f>'P&amp;C'!AP26</f>
        <v>127.74</v>
      </c>
      <c r="AO19" s="9">
        <f>'P&amp;C'!AQ26</f>
        <v>122.7251</v>
      </c>
      <c r="AP19" s="9">
        <f>'P&amp;C'!AR26</f>
        <v>117.0715</v>
      </c>
      <c r="AQ19" s="9">
        <f>'P&amp;C'!AS26</f>
        <v>111.87260000000001</v>
      </c>
      <c r="AR19" s="9">
        <f>'P&amp;C'!AT26</f>
        <v>107.5958</v>
      </c>
      <c r="AS19" s="9">
        <f>'P&amp;C'!AU26</f>
        <v>107.8934</v>
      </c>
      <c r="AT19" s="9">
        <f>'P&amp;C'!AV26</f>
        <v>112.6358</v>
      </c>
      <c r="AU19" s="9">
        <f>'P&amp;C'!AW26</f>
        <v>111.9293</v>
      </c>
      <c r="AV19" s="9">
        <f>'P&amp;C'!AX26</f>
        <v>103.5501</v>
      </c>
      <c r="AW19" s="9">
        <f>'P&amp;C'!AY26</f>
        <v>102.8596</v>
      </c>
      <c r="AX19" s="9">
        <f>'P&amp;C'!AZ26</f>
        <v>95.402100000000004</v>
      </c>
      <c r="AY19" s="9">
        <f>'P&amp;C'!BA26</f>
        <v>99.873699999999999</v>
      </c>
      <c r="AZ19" s="9">
        <f>'P&amp;C'!BB26</f>
        <v>89.277100000000004</v>
      </c>
      <c r="BA19" s="9">
        <f>'P&amp;C'!BC26</f>
        <v>89.188100000000006</v>
      </c>
      <c r="BB19" s="9">
        <f>'P&amp;C'!BD26</f>
        <v>85.449399999999997</v>
      </c>
      <c r="BC19" s="9">
        <f>'P&amp;C'!BE26</f>
        <v>78.130799999999994</v>
      </c>
      <c r="BD19" s="9">
        <f>'P&amp;C'!BF26</f>
        <v>73.595500000000001</v>
      </c>
      <c r="BE19" s="9">
        <f>'P&amp;C'!BG26</f>
        <v>75.148799999999994</v>
      </c>
      <c r="BF19" s="9">
        <f>'P&amp;C'!BH26</f>
        <v>72.546899999999994</v>
      </c>
      <c r="BG19" s="9">
        <f>'P&amp;C'!BI26</f>
        <v>68.6858</v>
      </c>
      <c r="BH19" s="9">
        <f>'P&amp;C'!BJ26</f>
        <v>62.616</v>
      </c>
      <c r="BI19" s="9">
        <f>'P&amp;C'!BK26</f>
        <v>68.803600000000003</v>
      </c>
      <c r="BJ19" s="9">
        <f>'P&amp;C'!BL26</f>
        <v>63.267000000000003</v>
      </c>
      <c r="BK19" s="9">
        <f>'P&amp;C'!BM26</f>
        <v>61.466999999999999</v>
      </c>
      <c r="BL19" s="9">
        <f>'P&amp;C'!BN26</f>
        <v>52.9514</v>
      </c>
      <c r="BM19" s="9">
        <f>'P&amp;C'!BO26</f>
        <v>52.675400000000003</v>
      </c>
      <c r="BN19" s="9">
        <f>'P&amp;C'!BP26</f>
        <v>50.3613</v>
      </c>
      <c r="BO19" s="9">
        <f>'P&amp;C'!BQ26</f>
        <v>0.71</v>
      </c>
      <c r="BP19" s="9">
        <f>'P&amp;C'!BR26</f>
        <v>0.71</v>
      </c>
      <c r="BQ19" s="9">
        <f>'P&amp;C'!BS26</f>
        <v>0.71</v>
      </c>
      <c r="BR19" s="9">
        <f>'P&amp;C'!BT26</f>
        <v>0.69</v>
      </c>
      <c r="BS19" s="9">
        <f>'P&amp;C'!BU26</f>
        <v>0.69</v>
      </c>
      <c r="BT19" s="9">
        <f>'P&amp;C'!BV26</f>
        <v>0.69</v>
      </c>
      <c r="BU19" s="9">
        <f>'P&amp;C'!BW26</f>
        <v>0.69</v>
      </c>
      <c r="BV19" s="9">
        <f>'P&amp;C'!BX26</f>
        <v>0.67</v>
      </c>
      <c r="BW19" s="9">
        <f>'P&amp;C'!BY26</f>
        <v>0.67</v>
      </c>
      <c r="BX19" s="9">
        <f>'P&amp;C'!BZ26</f>
        <v>0.67</v>
      </c>
      <c r="BY19" s="9">
        <f>'P&amp;C'!CA26</f>
        <v>0.67</v>
      </c>
      <c r="BZ19" s="9">
        <f>'P&amp;C'!CB26</f>
        <v>0.65</v>
      </c>
      <c r="CA19" s="9">
        <f>'P&amp;C'!CC26</f>
        <v>0.65</v>
      </c>
      <c r="CB19" s="9">
        <f>'P&amp;C'!CD26</f>
        <v>0.65</v>
      </c>
      <c r="CC19" s="9">
        <f>'P&amp;C'!CE26</f>
        <v>0.65</v>
      </c>
      <c r="CD19" s="9">
        <f>'P&amp;C'!CF26</f>
        <v>0.63</v>
      </c>
      <c r="CE19" s="9">
        <f>'P&amp;C'!CG26</f>
        <v>0.63</v>
      </c>
      <c r="CF19" s="9">
        <f>'P&amp;C'!CH26</f>
        <v>0.51</v>
      </c>
      <c r="CG19" s="9">
        <f>'P&amp;C'!CI26</f>
        <v>0.51</v>
      </c>
      <c r="CH19" s="9">
        <f>'P&amp;C'!CJ26</f>
        <v>0.49</v>
      </c>
      <c r="CI19" s="9">
        <f>'P&amp;C'!CK26</f>
        <v>0.49</v>
      </c>
      <c r="CJ19" s="9">
        <f>'P&amp;C'!CL26</f>
        <v>0.49</v>
      </c>
      <c r="CK19" s="9">
        <f>'P&amp;C'!CM26</f>
        <v>0.49</v>
      </c>
      <c r="CL19" s="9">
        <f>'P&amp;C'!CN26</f>
        <v>0.47</v>
      </c>
      <c r="CM19" s="9">
        <f>'P&amp;C'!CO26</f>
        <v>0.47</v>
      </c>
      <c r="CN19" s="9">
        <f>'P&amp;C'!CP26</f>
        <v>0.35</v>
      </c>
      <c r="CO19" s="9">
        <f>'P&amp;C'!CQ26</f>
        <v>0.35</v>
      </c>
      <c r="CP19" s="9">
        <f>'P&amp;C'!CR26</f>
        <v>0.33</v>
      </c>
      <c r="CQ19" s="9">
        <f>'P&amp;C'!CS26</f>
        <v>0.33</v>
      </c>
      <c r="CR19" s="9">
        <f>'P&amp;C'!CT26</f>
        <v>0.33</v>
      </c>
      <c r="CS19" s="9">
        <f>'P&amp;C'!CU26</f>
        <v>0.33</v>
      </c>
      <c r="CT19" s="9">
        <f>'P&amp;C'!CV26</f>
        <v>0.31</v>
      </c>
      <c r="CU19" s="9">
        <f>'P&amp;C'!CW26</f>
        <v>0</v>
      </c>
      <c r="CV19" s="9">
        <f>'P&amp;C'!CX26</f>
        <v>0</v>
      </c>
      <c r="CW19" s="9">
        <f>'P&amp;C'!CY26</f>
        <v>0</v>
      </c>
      <c r="CX19" s="9">
        <f>'P&amp;C'!CZ26</f>
        <v>0</v>
      </c>
      <c r="CY19" s="9">
        <f>'P&amp;C'!DA26</f>
        <v>0</v>
      </c>
      <c r="CZ19" s="9">
        <f>'P&amp;C'!DB26</f>
        <v>0</v>
      </c>
      <c r="DA19" s="9">
        <f>'P&amp;C'!DC26</f>
        <v>0</v>
      </c>
      <c r="DB19" s="9">
        <f>'P&amp;C'!DD26</f>
        <v>0</v>
      </c>
      <c r="DC19" s="9">
        <f>'P&amp;C'!DE26</f>
        <v>0</v>
      </c>
      <c r="DD19" s="9">
        <f>'P&amp;C'!DF26</f>
        <v>0</v>
      </c>
      <c r="DE19" s="9">
        <f>'P&amp;C'!DG26</f>
        <v>0</v>
      </c>
      <c r="DF19" s="9">
        <f>'P&amp;C'!DH26</f>
        <v>0</v>
      </c>
      <c r="DG19" s="9">
        <f>'P&amp;C'!DI26</f>
        <v>0</v>
      </c>
      <c r="DH19" s="9">
        <f>'P&amp;C'!DJ26</f>
        <v>0</v>
      </c>
      <c r="DI19" s="9">
        <f>'P&amp;C'!DK26</f>
        <v>0</v>
      </c>
      <c r="DJ19" s="9">
        <f>'P&amp;C'!DL26</f>
        <v>0</v>
      </c>
      <c r="DK19" s="9">
        <f>'P&amp;C'!DM26</f>
        <v>0</v>
      </c>
      <c r="DL19" s="9">
        <f>'P&amp;C'!DN26</f>
        <v>0</v>
      </c>
      <c r="DM19" s="9">
        <f>'P&amp;C'!DO26</f>
        <v>0</v>
      </c>
      <c r="DN19" s="9">
        <f>'P&amp;C'!DP26</f>
        <v>0</v>
      </c>
      <c r="DO19" s="9">
        <f>'P&amp;C'!DQ26</f>
        <v>0</v>
      </c>
      <c r="DP19" s="9">
        <f>'P&amp;C'!DR26</f>
        <v>0</v>
      </c>
      <c r="DQ19" s="9">
        <f>'P&amp;C'!DS26</f>
        <v>0</v>
      </c>
      <c r="DR19" s="9">
        <f>'P&amp;C'!DT26</f>
        <v>0</v>
      </c>
      <c r="DS19" s="9">
        <f>'P&amp;C'!DU26</f>
        <v>0</v>
      </c>
      <c r="DT19" s="9">
        <f>'P&amp;C'!DV26</f>
        <v>0</v>
      </c>
      <c r="DU19" s="9">
        <f>'P&amp;C'!DW26</f>
        <v>0</v>
      </c>
      <c r="DV19" s="9">
        <f>'P&amp;C'!DX26</f>
        <v>0</v>
      </c>
      <c r="DW19" s="9">
        <f>'P&amp;C'!DY26</f>
        <v>0</v>
      </c>
      <c r="DX19" s="9">
        <f>'P&amp;C'!DZ26</f>
        <v>0</v>
      </c>
      <c r="DY19" s="9">
        <f>'P&amp;C'!EA26</f>
        <v>0</v>
      </c>
      <c r="DZ19" s="9">
        <f>'P&amp;C'!EB26</f>
        <v>0</v>
      </c>
      <c r="EA19" s="9">
        <f>'P&amp;C'!EC26</f>
        <v>463833179</v>
      </c>
      <c r="EB19" s="9">
        <f>'P&amp;C'!ED26</f>
        <v>464158519</v>
      </c>
      <c r="EC19" s="9">
        <f>'P&amp;C'!EE26</f>
        <v>465375141</v>
      </c>
      <c r="ED19" s="9">
        <f>'P&amp;C'!EF26</f>
        <v>467223019</v>
      </c>
      <c r="EE19" s="9">
        <f>'P&amp;C'!EG26</f>
        <v>465968716</v>
      </c>
      <c r="EF19" s="9">
        <f>'P&amp;C'!EH26</f>
        <v>465286110</v>
      </c>
      <c r="EG19" s="9">
        <f>'P&amp;C'!EI26</f>
        <v>465012980</v>
      </c>
      <c r="EH19" s="9">
        <f>'P&amp;C'!EJ26</f>
        <v>464283520</v>
      </c>
      <c r="EI19" s="9">
        <f>'P&amp;C'!EK26</f>
        <v>324563441</v>
      </c>
      <c r="EJ19" s="9">
        <f>'P&amp;C'!EL26</f>
        <v>324062368</v>
      </c>
      <c r="EK19" s="9">
        <f>'P&amp;C'!EM26</f>
        <v>323814281</v>
      </c>
      <c r="EL19" s="9">
        <f>'P&amp;C'!EN26</f>
        <v>327084762</v>
      </c>
      <c r="EM19" s="9">
        <f>'P&amp;C'!EO26</f>
        <v>328659686</v>
      </c>
      <c r="EN19" s="9">
        <f>'P&amp;C'!EP26</f>
        <v>332111557</v>
      </c>
      <c r="EO19" s="9">
        <f>'P&amp;C'!EQ26</f>
        <v>336225589</v>
      </c>
      <c r="EP19" s="9">
        <f>'P&amp;C'!ER26</f>
        <v>337974644</v>
      </c>
      <c r="EQ19" s="9">
        <f>'P&amp;C'!ES26</f>
        <v>339793935</v>
      </c>
      <c r="ER19" s="9">
        <f>'P&amp;C'!ET26</f>
        <v>340069972</v>
      </c>
      <c r="ES19" s="9">
        <f>'P&amp;C'!EU26</f>
        <v>340086269</v>
      </c>
      <c r="ET19" s="9">
        <f>'P&amp;C'!EV26</f>
        <v>340045256</v>
      </c>
      <c r="EU19" s="9">
        <f>'P&amp;C'!EW26</f>
        <v>340321534</v>
      </c>
      <c r="EV19" s="9">
        <f>'P&amp;C'!EX26</f>
        <v>339735109</v>
      </c>
      <c r="EW19" s="9">
        <f>'P&amp;C'!EY26</f>
        <v>339060885</v>
      </c>
      <c r="EX19" s="9">
        <f>'P&amp;C'!EZ26</f>
        <v>338653382</v>
      </c>
      <c r="EY19" s="9">
        <f>'P&amp;C'!FA26</f>
        <v>336927276</v>
      </c>
      <c r="EZ19" s="9">
        <f>'P&amp;C'!FB26</f>
        <v>336390293</v>
      </c>
      <c r="FA19" s="9">
        <f>'P&amp;C'!FC26</f>
        <v>337912324</v>
      </c>
      <c r="FB19" s="9">
        <f>'P&amp;C'!FD26</f>
        <v>337173864</v>
      </c>
      <c r="FC19" s="9">
        <f>'P&amp;C'!FE26</f>
        <v>334942852</v>
      </c>
      <c r="FD19" s="9">
        <f>'P&amp;C'!FF26</f>
        <v>339229422</v>
      </c>
      <c r="FE19" s="9">
        <f>'P&amp;C'!FG26</f>
        <v>338755604</v>
      </c>
      <c r="FF19" s="9">
        <f>'P&amp;C'!FH26</f>
        <v>338610718</v>
      </c>
      <c r="FG19">
        <f>'P&amp;C'!FJ26</f>
        <v>110.324147380582</v>
      </c>
      <c r="FH19">
        <f>'P&amp;C'!FK26</f>
        <v>108.73655859799101</v>
      </c>
      <c r="FI19">
        <f>'P&amp;C'!FL26</f>
        <v>108.190136438766</v>
      </c>
      <c r="FJ19">
        <f>'P&amp;C'!FM26</f>
        <v>105.354398217268</v>
      </c>
      <c r="FK19">
        <f>'P&amp;C'!FN26</f>
        <v>103.601375676903</v>
      </c>
      <c r="FL19">
        <f>'P&amp;C'!FO26</f>
        <v>103.96183973770501</v>
      </c>
      <c r="FM19">
        <f>'P&amp;C'!FP26</f>
        <v>101.55845542204</v>
      </c>
      <c r="FN19">
        <f>'P&amp;C'!FQ26</f>
        <v>98.855544129587003</v>
      </c>
      <c r="FO19">
        <f>'P&amp;C'!FR26</f>
        <v>89.766733770856206</v>
      </c>
      <c r="FP19">
        <f>'P&amp;C'!FS26</f>
        <v>89.880846639989997</v>
      </c>
      <c r="FQ19">
        <f>'P&amp;C'!FT26</f>
        <v>91.271453219198804</v>
      </c>
      <c r="FR19">
        <f>'P&amp;C'!FU26</f>
        <v>90.808265779131602</v>
      </c>
      <c r="FS19">
        <f>'P&amp;C'!FV26</f>
        <v>90.023210208994101</v>
      </c>
      <c r="FT19">
        <f>'P&amp;C'!FW26</f>
        <v>90.382280794883599</v>
      </c>
      <c r="FU19">
        <f>'P&amp;C'!FX26</f>
        <v>90.192421374567104</v>
      </c>
      <c r="FV19">
        <f>'P&amp;C'!FY26</f>
        <v>86.897051365782303</v>
      </c>
      <c r="FW19">
        <f>'P&amp;C'!FZ26</f>
        <v>84.830825482508999</v>
      </c>
      <c r="FX19">
        <f>'P&amp;C'!GA26</f>
        <v>82.977040972026799</v>
      </c>
      <c r="FY19">
        <f>'P&amp;C'!GB26</f>
        <v>80.259047447752096</v>
      </c>
      <c r="FZ19">
        <f>'P&amp;C'!GC26</f>
        <v>82.1714154424198</v>
      </c>
      <c r="GA19">
        <f>'P&amp;C'!GD26</f>
        <v>80.897026045962804</v>
      </c>
      <c r="GB19">
        <f>'P&amp;C'!GE26</f>
        <v>79.364773571282598</v>
      </c>
      <c r="GC19">
        <f>'P&amp;C'!GF26</f>
        <v>75.980454070955403</v>
      </c>
      <c r="GD19">
        <f>'P&amp;C'!GG26</f>
        <v>75.094481117569302</v>
      </c>
      <c r="GE19">
        <f>'P&amp;C'!GH26</f>
        <v>72.217364794175893</v>
      </c>
      <c r="GF19">
        <f>'P&amp;C'!GI26</f>
        <v>70.602512897124498</v>
      </c>
      <c r="GG19">
        <f>'P&amp;C'!GJ26</f>
        <v>71.358746891989696</v>
      </c>
      <c r="GH19">
        <f>'P&amp;C'!GK26</f>
        <v>69.329217047499299</v>
      </c>
      <c r="GI19">
        <f>'P&amp;C'!GL26</f>
        <v>68.5908054547765</v>
      </c>
      <c r="GJ19">
        <f>'P&amp;C'!GM26</f>
        <v>67.343804866076795</v>
      </c>
      <c r="GK19">
        <f>'P&amp;C'!GN26</f>
        <v>63.2019064694204</v>
      </c>
      <c r="GL19">
        <f>'P&amp;C'!GO26</f>
        <v>60.943138840631697</v>
      </c>
    </row>
    <row r="20" spans="1:194" x14ac:dyDescent="0.25">
      <c r="A20" t="str">
        <f>'P&amp;C'!B27</f>
        <v>CINF</v>
      </c>
      <c r="B20" t="str">
        <f>'P&amp;C'!C27</f>
        <v>Cincinnati Financial Corporation</v>
      </c>
      <c r="C20" s="9">
        <f>'P&amp;C'!E27</f>
        <v>300000</v>
      </c>
      <c r="D20" s="9">
        <f>'P&amp;C'!F27</f>
        <v>0</v>
      </c>
      <c r="E20" s="9">
        <f>'P&amp;C'!G27</f>
        <v>800000</v>
      </c>
      <c r="F20" s="9">
        <f>'P&amp;C'!H27</f>
        <v>200000</v>
      </c>
      <c r="G20" s="9">
        <f>'P&amp;C'!I27</f>
        <v>522428</v>
      </c>
      <c r="H20" s="9">
        <f>'P&amp;C'!J27</f>
        <v>0</v>
      </c>
      <c r="I20" s="9">
        <f>'P&amp;C'!K27</f>
        <v>35000</v>
      </c>
      <c r="J20" s="9">
        <f>'P&amp;C'!L27</f>
        <v>0</v>
      </c>
      <c r="K20" s="9">
        <f>'P&amp;C'!M27</f>
        <v>200000</v>
      </c>
      <c r="L20" s="9">
        <f>'P&amp;C'!N27</f>
        <v>400000</v>
      </c>
      <c r="M20" s="9">
        <f>'P&amp;C'!O27</f>
        <v>400000</v>
      </c>
      <c r="N20" s="9">
        <f>'P&amp;C'!P27</f>
        <v>0</v>
      </c>
      <c r="O20" s="9">
        <f>'P&amp;C'!Q27</f>
        <v>0</v>
      </c>
      <c r="P20" s="9">
        <f>'P&amp;C'!R27</f>
        <v>300000</v>
      </c>
      <c r="Q20" s="9">
        <f>'P&amp;C'!S27</f>
        <v>0</v>
      </c>
      <c r="R20" s="9">
        <f>'P&amp;C'!T27</f>
        <v>150000</v>
      </c>
      <c r="S20" s="9">
        <f>'P&amp;C'!U27</f>
        <v>1115882</v>
      </c>
      <c r="T20" s="9">
        <f>'P&amp;C'!V27</f>
        <v>141341</v>
      </c>
      <c r="U20" s="9">
        <f>'P&amp;C'!W27</f>
        <v>120409</v>
      </c>
      <c r="V20" s="9">
        <f>'P&amp;C'!X27</f>
        <v>200113</v>
      </c>
      <c r="W20" s="9">
        <f>'P&amp;C'!Y27</f>
        <v>136974</v>
      </c>
      <c r="X20" s="9">
        <f>'P&amp;C'!Z27</f>
        <v>174550</v>
      </c>
      <c r="Y20" s="9">
        <f>'P&amp;C'!AA27</f>
        <v>0</v>
      </c>
      <c r="Z20" s="9">
        <f>'P&amp;C'!AB27</f>
        <v>0</v>
      </c>
      <c r="AA20" s="9">
        <f>'P&amp;C'!AC27</f>
        <v>75000</v>
      </c>
      <c r="AB20" s="9">
        <f>'P&amp;C'!AD27</f>
        <v>1152587</v>
      </c>
      <c r="AC20" s="9">
        <f>'P&amp;C'!AE27</f>
        <v>0</v>
      </c>
      <c r="AD20" s="9">
        <f>'P&amp;C'!AF27</f>
        <v>0</v>
      </c>
      <c r="AE20" s="9">
        <f>'P&amp;C'!AG27</f>
        <v>0</v>
      </c>
      <c r="AF20" s="9">
        <f>'P&amp;C'!AH27</f>
        <v>0</v>
      </c>
      <c r="AG20" s="9">
        <f>'P&amp;C'!AI27</f>
        <v>377748</v>
      </c>
      <c r="AH20" s="9">
        <f>'P&amp;C'!AJ27</f>
        <v>0</v>
      </c>
      <c r="AI20" s="9">
        <f>'P&amp;C'!AK27</f>
        <v>72.45</v>
      </c>
      <c r="AJ20" s="9" t="str">
        <f>'P&amp;C'!AL27</f>
        <v>NA</v>
      </c>
      <c r="AK20" s="9">
        <f>'P&amp;C'!AM27</f>
        <v>69.73</v>
      </c>
      <c r="AL20" s="9">
        <f>'P&amp;C'!AN27</f>
        <v>73.349999999999994</v>
      </c>
      <c r="AM20" s="9">
        <f>'P&amp;C'!AO27</f>
        <v>70.13</v>
      </c>
      <c r="AN20" s="9" t="str">
        <f>'P&amp;C'!AP27</f>
        <v>NA</v>
      </c>
      <c r="AO20" s="9">
        <f>'P&amp;C'!AQ27</f>
        <v>69.56</v>
      </c>
      <c r="AP20" s="9" t="str">
        <f>'P&amp;C'!AR27</f>
        <v>NA</v>
      </c>
      <c r="AQ20" s="9">
        <f>'P&amp;C'!AS27</f>
        <v>60.11</v>
      </c>
      <c r="AR20" s="9">
        <f>'P&amp;C'!AT27</f>
        <v>51.74</v>
      </c>
      <c r="AS20" s="9">
        <f>'P&amp;C'!AU27</f>
        <v>50.9</v>
      </c>
      <c r="AT20" s="9" t="str">
        <f>'P&amp;C'!AV27</f>
        <v>NA</v>
      </c>
      <c r="AU20" s="9" t="str">
        <f>'P&amp;C'!AW27</f>
        <v>NA</v>
      </c>
      <c r="AV20" s="9">
        <f>'P&amp;C'!AX27</f>
        <v>46.09</v>
      </c>
      <c r="AW20" s="9" t="str">
        <f>'P&amp;C'!AY27</f>
        <v>NA</v>
      </c>
      <c r="AX20" s="9">
        <f>'P&amp;C'!AZ27</f>
        <v>47.69</v>
      </c>
      <c r="AY20" s="9">
        <f>'P&amp;C'!BA27</f>
        <v>51.975999999999999</v>
      </c>
      <c r="AZ20" s="9">
        <f>'P&amp;C'!BB27</f>
        <v>48.21</v>
      </c>
      <c r="BA20" s="9">
        <f>'P&amp;C'!BC27</f>
        <v>48.82</v>
      </c>
      <c r="BB20" s="9">
        <f>'P&amp;C'!BD27</f>
        <v>45.25</v>
      </c>
      <c r="BC20" s="9">
        <f>'P&amp;C'!BE27</f>
        <v>39.810200000000002</v>
      </c>
      <c r="BD20" s="9">
        <f>'P&amp;C'!BF27</f>
        <v>38.869999999999997</v>
      </c>
      <c r="BE20" s="9" t="str">
        <f>'P&amp;C'!BG27</f>
        <v>NA</v>
      </c>
      <c r="BF20" s="9" t="str">
        <f>'P&amp;C'!BH27</f>
        <v>NA</v>
      </c>
      <c r="BG20" s="9">
        <f>'P&amp;C'!BI27</f>
        <v>28.88</v>
      </c>
      <c r="BH20" s="9">
        <f>'P&amp;C'!BJ27</f>
        <v>26.03</v>
      </c>
      <c r="BI20" s="9" t="str">
        <f>'P&amp;C'!BK27</f>
        <v>NA</v>
      </c>
      <c r="BJ20" s="9" t="str">
        <f>'P&amp;C'!BL27</f>
        <v>NA</v>
      </c>
      <c r="BK20" s="9" t="str">
        <f>'P&amp;C'!BM27</f>
        <v>NA</v>
      </c>
      <c r="BL20" s="9" t="str">
        <f>'P&amp;C'!BN27</f>
        <v>NA</v>
      </c>
      <c r="BM20" s="9">
        <f>'P&amp;C'!BO27</f>
        <v>26.49</v>
      </c>
      <c r="BN20" s="9" t="str">
        <f>'P&amp;C'!BP27</f>
        <v>NA</v>
      </c>
      <c r="BO20" s="9">
        <f>'P&amp;C'!BQ27</f>
        <v>1</v>
      </c>
      <c r="BP20" s="9">
        <f>'P&amp;C'!BR27</f>
        <v>0.5</v>
      </c>
      <c r="BQ20" s="9">
        <f>'P&amp;C'!BS27</f>
        <v>0.5</v>
      </c>
      <c r="BR20" s="9">
        <f>'P&amp;C'!BT27</f>
        <v>0.5</v>
      </c>
      <c r="BS20" s="9">
        <f>'P&amp;C'!BU27</f>
        <v>0.48</v>
      </c>
      <c r="BT20" s="9">
        <f>'P&amp;C'!BV27</f>
        <v>0.48</v>
      </c>
      <c r="BU20" s="9">
        <f>'P&amp;C'!BW27</f>
        <v>0.48</v>
      </c>
      <c r="BV20" s="9">
        <f>'P&amp;C'!BX27</f>
        <v>0.48</v>
      </c>
      <c r="BW20" s="9">
        <f>'P&amp;C'!BY27</f>
        <v>0.92</v>
      </c>
      <c r="BX20" s="9">
        <f>'P&amp;C'!BZ27</f>
        <v>0.46</v>
      </c>
      <c r="BY20" s="9">
        <f>'P&amp;C'!CA27</f>
        <v>0.46</v>
      </c>
      <c r="BZ20" s="9">
        <f>'P&amp;C'!CB27</f>
        <v>0.46</v>
      </c>
      <c r="CA20" s="9">
        <f>'P&amp;C'!CC27</f>
        <v>0.44</v>
      </c>
      <c r="CB20" s="9">
        <f>'P&amp;C'!CD27</f>
        <v>0.44</v>
      </c>
      <c r="CC20" s="9">
        <f>'P&amp;C'!CE27</f>
        <v>0.44</v>
      </c>
      <c r="CD20" s="9">
        <f>'P&amp;C'!CF27</f>
        <v>0.44</v>
      </c>
      <c r="CE20" s="9">
        <f>'P&amp;C'!CG27</f>
        <v>0.42</v>
      </c>
      <c r="CF20" s="9">
        <f>'P&amp;C'!CH27</f>
        <v>0.42</v>
      </c>
      <c r="CG20" s="9">
        <f>'P&amp;C'!CI27</f>
        <v>0.40749999999999997</v>
      </c>
      <c r="CH20" s="9">
        <f>'P&amp;C'!CJ27</f>
        <v>0.40749999999999997</v>
      </c>
      <c r="CI20" s="9">
        <f>'P&amp;C'!CK27</f>
        <v>0.40749999999999997</v>
      </c>
      <c r="CJ20" s="9">
        <f>'P&amp;C'!CL27</f>
        <v>0.40749999999999997</v>
      </c>
      <c r="CK20" s="9">
        <f>'P&amp;C'!CM27</f>
        <v>0.40250000000000002</v>
      </c>
      <c r="CL20" s="9">
        <f>'P&amp;C'!CN27</f>
        <v>0.40250000000000002</v>
      </c>
      <c r="CM20" s="9">
        <f>'P&amp;C'!CO27</f>
        <v>0.40250000000000002</v>
      </c>
      <c r="CN20" s="9">
        <f>'P&amp;C'!CP27</f>
        <v>0.40250000000000002</v>
      </c>
      <c r="CO20" s="9">
        <f>'P&amp;C'!CQ27</f>
        <v>0.4</v>
      </c>
      <c r="CP20" s="9">
        <f>'P&amp;C'!CR27</f>
        <v>0.4</v>
      </c>
      <c r="CQ20" s="9">
        <f>'P&amp;C'!CS27</f>
        <v>0.4</v>
      </c>
      <c r="CR20" s="9">
        <f>'P&amp;C'!CT27</f>
        <v>0.4</v>
      </c>
      <c r="CS20" s="9">
        <f>'P&amp;C'!CU27</f>
        <v>0.39500000000000002</v>
      </c>
      <c r="CT20" s="9">
        <f>'P&amp;C'!CV27</f>
        <v>0.39500000000000002</v>
      </c>
      <c r="CU20" s="9">
        <f>'P&amp;C'!CW27</f>
        <v>0.5</v>
      </c>
      <c r="CV20" s="9">
        <f>'P&amp;C'!CX27</f>
        <v>0</v>
      </c>
      <c r="CW20" s="9">
        <f>'P&amp;C'!CY27</f>
        <v>0</v>
      </c>
      <c r="CX20" s="9">
        <f>'P&amp;C'!CZ27</f>
        <v>0</v>
      </c>
      <c r="CY20" s="9">
        <f>'P&amp;C'!DA27</f>
        <v>0</v>
      </c>
      <c r="CZ20" s="9">
        <f>'P&amp;C'!DB27</f>
        <v>0</v>
      </c>
      <c r="DA20" s="9">
        <f>'P&amp;C'!DC27</f>
        <v>0</v>
      </c>
      <c r="DB20" s="9">
        <f>'P&amp;C'!DD27</f>
        <v>0</v>
      </c>
      <c r="DC20" s="9">
        <f>'P&amp;C'!DE27</f>
        <v>0.46</v>
      </c>
      <c r="DD20" s="9">
        <f>'P&amp;C'!DF27</f>
        <v>0</v>
      </c>
      <c r="DE20" s="9">
        <f>'P&amp;C'!DG27</f>
        <v>0</v>
      </c>
      <c r="DF20" s="9">
        <f>'P&amp;C'!DH27</f>
        <v>0</v>
      </c>
      <c r="DG20" s="9">
        <f>'P&amp;C'!DI27</f>
        <v>0</v>
      </c>
      <c r="DH20" s="9">
        <f>'P&amp;C'!DJ27</f>
        <v>0</v>
      </c>
      <c r="DI20" s="9">
        <f>'P&amp;C'!DK27</f>
        <v>0</v>
      </c>
      <c r="DJ20" s="9">
        <f>'P&amp;C'!DL27</f>
        <v>0</v>
      </c>
      <c r="DK20" s="9">
        <f>'P&amp;C'!DM27</f>
        <v>0</v>
      </c>
      <c r="DL20" s="9">
        <f>'P&amp;C'!DN27</f>
        <v>0</v>
      </c>
      <c r="DM20" s="9">
        <f>'P&amp;C'!DO27</f>
        <v>0</v>
      </c>
      <c r="DN20" s="9">
        <f>'P&amp;C'!DP27</f>
        <v>0</v>
      </c>
      <c r="DO20" s="9">
        <f>'P&amp;C'!DQ27</f>
        <v>0</v>
      </c>
      <c r="DP20" s="9">
        <f>'P&amp;C'!DR27</f>
        <v>0</v>
      </c>
      <c r="DQ20" s="9">
        <f>'P&amp;C'!DS27</f>
        <v>0</v>
      </c>
      <c r="DR20" s="9">
        <f>'P&amp;C'!DT27</f>
        <v>0</v>
      </c>
      <c r="DS20" s="9">
        <f>'P&amp;C'!DU27</f>
        <v>0</v>
      </c>
      <c r="DT20" s="9">
        <f>'P&amp;C'!DV27</f>
        <v>0</v>
      </c>
      <c r="DU20" s="9">
        <f>'P&amp;C'!DW27</f>
        <v>0</v>
      </c>
      <c r="DV20" s="9">
        <f>'P&amp;C'!DX27</f>
        <v>0</v>
      </c>
      <c r="DW20" s="9">
        <f>'P&amp;C'!DY27</f>
        <v>0</v>
      </c>
      <c r="DX20" s="9">
        <f>'P&amp;C'!DZ27</f>
        <v>0</v>
      </c>
      <c r="DY20" s="9">
        <f>'P&amp;C'!EA27</f>
        <v>0</v>
      </c>
      <c r="DZ20" s="9">
        <f>'P&amp;C'!EB27</f>
        <v>0</v>
      </c>
      <c r="EA20" s="9">
        <f>'P&amp;C'!EC27</f>
        <v>163899000</v>
      </c>
      <c r="EB20" s="9">
        <f>'P&amp;C'!ED27</f>
        <v>164000000</v>
      </c>
      <c r="EC20" s="9">
        <f>'P&amp;C'!EE27</f>
        <v>163900000</v>
      </c>
      <c r="ED20" s="9">
        <f>'P&amp;C'!EF27</f>
        <v>164600000</v>
      </c>
      <c r="EE20" s="9">
        <f>'P&amp;C'!EG27</f>
        <v>164387000</v>
      </c>
      <c r="EF20" s="9">
        <f>'P&amp;C'!EH27</f>
        <v>164700000</v>
      </c>
      <c r="EG20" s="9">
        <f>'P&amp;C'!EI27</f>
        <v>164500000</v>
      </c>
      <c r="EH20" s="9">
        <f>'P&amp;C'!EJ27</f>
        <v>164400000</v>
      </c>
      <c r="EI20" s="9">
        <f>'P&amp;C'!EK27</f>
        <v>163944000</v>
      </c>
      <c r="EJ20" s="9">
        <f>'P&amp;C'!EL27</f>
        <v>163800000</v>
      </c>
      <c r="EK20" s="9">
        <f>'P&amp;C'!EM27</f>
        <v>164000000</v>
      </c>
      <c r="EL20" s="9">
        <f>'P&amp;C'!EN27</f>
        <v>164300000</v>
      </c>
      <c r="EM20" s="9">
        <f>'P&amp;C'!EO27</f>
        <v>163747000</v>
      </c>
      <c r="EN20" s="9">
        <f>'P&amp;C'!EP27</f>
        <v>163000000</v>
      </c>
      <c r="EO20" s="9">
        <f>'P&amp;C'!EQ27</f>
        <v>163600000</v>
      </c>
      <c r="EP20" s="9">
        <f>'P&amp;C'!ER27</f>
        <v>163000000</v>
      </c>
      <c r="EQ20" s="9">
        <f>'P&amp;C'!ES27</f>
        <v>163109000</v>
      </c>
      <c r="ER20" s="9">
        <f>'P&amp;C'!ET27</f>
        <v>164000000</v>
      </c>
      <c r="ES20" s="9">
        <f>'P&amp;C'!EU27</f>
        <v>164000000</v>
      </c>
      <c r="ET20" s="9">
        <f>'P&amp;C'!EV27</f>
        <v>163000000</v>
      </c>
      <c r="EU20" s="9">
        <f>'P&amp;C'!EW27</f>
        <v>162874000</v>
      </c>
      <c r="EV20" s="9">
        <f>'P&amp;C'!EX27</f>
        <v>163000000</v>
      </c>
      <c r="EW20" s="9">
        <f>'P&amp;C'!EY27</f>
        <v>162000000</v>
      </c>
      <c r="EX20" s="9">
        <f>'P&amp;C'!EZ27</f>
        <v>162000000</v>
      </c>
      <c r="EY20" s="9">
        <f>'P&amp;C'!FA27</f>
        <v>162186000</v>
      </c>
      <c r="EZ20" s="9">
        <f>'P&amp;C'!FB27</f>
        <v>162000000</v>
      </c>
      <c r="FA20" s="9">
        <f>'P&amp;C'!FC27</f>
        <v>163000000</v>
      </c>
      <c r="FB20" s="9">
        <f>'P&amp;C'!FD27</f>
        <v>163000000</v>
      </c>
      <c r="FC20" s="9">
        <f>'P&amp;C'!FE27</f>
        <v>162782000</v>
      </c>
      <c r="FD20" s="9">
        <f>'P&amp;C'!FF27</f>
        <v>163000000</v>
      </c>
      <c r="FE20" s="9">
        <f>'P&amp;C'!FG27</f>
        <v>163000000</v>
      </c>
      <c r="FF20" s="9">
        <f>'P&amp;C'!FH27</f>
        <v>163000000</v>
      </c>
      <c r="FG20">
        <f>'P&amp;C'!FJ27</f>
        <v>50.293168353681203</v>
      </c>
      <c r="FH20">
        <f>'P&amp;C'!FK27</f>
        <v>45.871951219512198</v>
      </c>
      <c r="FI20">
        <f>'P&amp;C'!FL27</f>
        <v>44.984746796827302</v>
      </c>
      <c r="FJ20">
        <f>'P&amp;C'!FM27</f>
        <v>44.082624544349898</v>
      </c>
      <c r="FK20">
        <f>'P&amp;C'!FN27</f>
        <v>42.947435016150898</v>
      </c>
      <c r="FL20">
        <f>'P&amp;C'!FO27</f>
        <v>43.236187006678797</v>
      </c>
      <c r="FM20">
        <f>'P&amp;C'!FP27</f>
        <v>42.376899696048604</v>
      </c>
      <c r="FN20">
        <f>'P&amp;C'!FQ27</f>
        <v>40.967153284671497</v>
      </c>
      <c r="FO20">
        <f>'P&amp;C'!FR27</f>
        <v>39.202410579222203</v>
      </c>
      <c r="FP20">
        <f>'P&amp;C'!FS27</f>
        <v>38.7667887667888</v>
      </c>
      <c r="FQ20">
        <f>'P&amp;C'!FT27</f>
        <v>39.615853658536601</v>
      </c>
      <c r="FR20">
        <f>'P&amp;C'!FU27</f>
        <v>40.219111381619001</v>
      </c>
      <c r="FS20">
        <f>'P&amp;C'!FV27</f>
        <v>40.141193426444502</v>
      </c>
      <c r="FT20">
        <f>'P&amp;C'!FW27</f>
        <v>39.116564417177898</v>
      </c>
      <c r="FU20">
        <f>'P&amp;C'!FX27</f>
        <v>38.7713936430318</v>
      </c>
      <c r="FV20">
        <f>'P&amp;C'!FY27</f>
        <v>37.840490797546003</v>
      </c>
      <c r="FW20">
        <f>'P&amp;C'!FZ27</f>
        <v>37.214378115248103</v>
      </c>
      <c r="FX20">
        <f>'P&amp;C'!GA27</f>
        <v>35.463414634146297</v>
      </c>
      <c r="FY20">
        <f>'P&amp;C'!GB27</f>
        <v>34.75</v>
      </c>
      <c r="FZ20">
        <f>'P&amp;C'!GC27</f>
        <v>35.490797546012303</v>
      </c>
      <c r="GA20">
        <f>'P&amp;C'!GD27</f>
        <v>33.479867873325396</v>
      </c>
      <c r="GB20">
        <f>'P&amp;C'!GE27</f>
        <v>32.877300613496899</v>
      </c>
      <c r="GC20">
        <f>'P&amp;C'!GF27</f>
        <v>31.7530864197531</v>
      </c>
      <c r="GD20">
        <f>'P&amp;C'!GG27</f>
        <v>32.141975308642003</v>
      </c>
      <c r="GE20">
        <f>'P&amp;C'!GH27</f>
        <v>31.032271589409699</v>
      </c>
      <c r="GF20">
        <f>'P&amp;C'!GI27</f>
        <v>29.543209876543202</v>
      </c>
      <c r="GG20">
        <f>'P&amp;C'!GJ27</f>
        <v>31.024539877300601</v>
      </c>
      <c r="GH20">
        <f>'P&amp;C'!GK27</f>
        <v>31.398773006134999</v>
      </c>
      <c r="GI20">
        <f>'P&amp;C'!GL27</f>
        <v>30.789645046749602</v>
      </c>
      <c r="GJ20">
        <f>'P&amp;C'!GM27</f>
        <v>30.736196319018401</v>
      </c>
      <c r="GK20">
        <f>'P&amp;C'!GN27</f>
        <v>29.061349693251501</v>
      </c>
      <c r="GL20">
        <f>'P&amp;C'!GO27</f>
        <v>29.846625766871199</v>
      </c>
    </row>
    <row r="21" spans="1:194" x14ac:dyDescent="0.25">
      <c r="A21" t="str">
        <f>'P&amp;C'!B28</f>
        <v>CNA</v>
      </c>
      <c r="B21" t="str">
        <f>'P&amp;C'!C28</f>
        <v>CNA Financial Corporation</v>
      </c>
      <c r="C21" s="9">
        <f>'P&amp;C'!E28</f>
        <v>0</v>
      </c>
      <c r="D21" s="9">
        <f>'P&amp;C'!F28</f>
        <v>0</v>
      </c>
      <c r="E21" s="9">
        <f>'P&amp;C'!G28</f>
        <v>0</v>
      </c>
      <c r="F21" s="9">
        <f>'P&amp;C'!H28</f>
        <v>0</v>
      </c>
      <c r="G21" s="9">
        <f>'P&amp;C'!I28</f>
        <v>0</v>
      </c>
      <c r="H21" s="9">
        <f>'P&amp;C'!J28</f>
        <v>0</v>
      </c>
      <c r="I21" s="9">
        <f>'P&amp;C'!K28</f>
        <v>0</v>
      </c>
      <c r="J21" s="9">
        <f>'P&amp;C'!L28</f>
        <v>0</v>
      </c>
      <c r="K21" s="9">
        <f>'P&amp;C'!M28</f>
        <v>0</v>
      </c>
      <c r="L21" s="9">
        <f>'P&amp;C'!N28</f>
        <v>0</v>
      </c>
      <c r="M21" s="9">
        <f>'P&amp;C'!O28</f>
        <v>0</v>
      </c>
      <c r="N21" s="9">
        <f>'P&amp;C'!P28</f>
        <v>0</v>
      </c>
      <c r="O21" s="9">
        <f>'P&amp;C'!Q28</f>
        <v>0</v>
      </c>
      <c r="P21" s="9">
        <f>'P&amp;C'!R28</f>
        <v>0</v>
      </c>
      <c r="Q21" s="9">
        <f>'P&amp;C'!S28</f>
        <v>0</v>
      </c>
      <c r="R21" s="9">
        <f>'P&amp;C'!T28</f>
        <v>0</v>
      </c>
      <c r="S21" s="9">
        <f>'P&amp;C'!U28</f>
        <v>0</v>
      </c>
      <c r="T21" s="9">
        <f>'P&amp;C'!V28</f>
        <v>0</v>
      </c>
      <c r="U21" s="9">
        <f>'P&amp;C'!W28</f>
        <v>0</v>
      </c>
      <c r="V21" s="9">
        <f>'P&amp;C'!X28</f>
        <v>0</v>
      </c>
      <c r="W21" s="9">
        <f>'P&amp;C'!Y28</f>
        <v>0</v>
      </c>
      <c r="X21" s="9">
        <f>'P&amp;C'!Z28</f>
        <v>0</v>
      </c>
      <c r="Y21" s="9">
        <f>'P&amp;C'!AA28</f>
        <v>0</v>
      </c>
      <c r="Z21" s="9">
        <f>'P&amp;C'!AB28</f>
        <v>0</v>
      </c>
      <c r="AA21" s="9">
        <f>'P&amp;C'!AC28</f>
        <v>0</v>
      </c>
      <c r="AB21" s="9">
        <f>'P&amp;C'!AD28</f>
        <v>0</v>
      </c>
      <c r="AC21" s="9">
        <f>'P&amp;C'!AE28</f>
        <v>0</v>
      </c>
      <c r="AD21" s="9">
        <f>'P&amp;C'!AF28</f>
        <v>0</v>
      </c>
      <c r="AE21" s="9">
        <f>'P&amp;C'!AG28</f>
        <v>0</v>
      </c>
      <c r="AF21" s="9">
        <f>'P&amp;C'!AH28</f>
        <v>0</v>
      </c>
      <c r="AG21" s="9">
        <f>'P&amp;C'!AI28</f>
        <v>0</v>
      </c>
      <c r="AH21" s="9">
        <f>'P&amp;C'!AJ28</f>
        <v>0</v>
      </c>
      <c r="AI21" s="9" t="str">
        <f>'P&amp;C'!AK28</f>
        <v>NA</v>
      </c>
      <c r="AJ21" s="9" t="str">
        <f>'P&amp;C'!AL28</f>
        <v>NA</v>
      </c>
      <c r="AK21" s="9" t="str">
        <f>'P&amp;C'!AM28</f>
        <v>NA</v>
      </c>
      <c r="AL21" s="9" t="str">
        <f>'P&amp;C'!AN28</f>
        <v>NA</v>
      </c>
      <c r="AM21" s="9" t="str">
        <f>'P&amp;C'!AO28</f>
        <v>NA</v>
      </c>
      <c r="AN21" s="9" t="str">
        <f>'P&amp;C'!AP28</f>
        <v>NA</v>
      </c>
      <c r="AO21" s="9" t="str">
        <f>'P&amp;C'!AQ28</f>
        <v>NA</v>
      </c>
      <c r="AP21" s="9" t="str">
        <f>'P&amp;C'!AR28</f>
        <v>NA</v>
      </c>
      <c r="AQ21" s="9" t="str">
        <f>'P&amp;C'!AS28</f>
        <v>NA</v>
      </c>
      <c r="AR21" s="9" t="str">
        <f>'P&amp;C'!AT28</f>
        <v>NA</v>
      </c>
      <c r="AS21" s="9" t="str">
        <f>'P&amp;C'!AU28</f>
        <v>NA</v>
      </c>
      <c r="AT21" s="9" t="str">
        <f>'P&amp;C'!AV28</f>
        <v>NA</v>
      </c>
      <c r="AU21" s="9" t="str">
        <f>'P&amp;C'!AW28</f>
        <v>NA</v>
      </c>
      <c r="AV21" s="9" t="str">
        <f>'P&amp;C'!AX28</f>
        <v>NA</v>
      </c>
      <c r="AW21" s="9" t="str">
        <f>'P&amp;C'!AY28</f>
        <v>NA</v>
      </c>
      <c r="AX21" s="9" t="str">
        <f>'P&amp;C'!AZ28</f>
        <v>NA</v>
      </c>
      <c r="AY21" s="9" t="str">
        <f>'P&amp;C'!BA28</f>
        <v>NA</v>
      </c>
      <c r="AZ21" s="9" t="str">
        <f>'P&amp;C'!BB28</f>
        <v>NA</v>
      </c>
      <c r="BA21" s="9" t="str">
        <f>'P&amp;C'!BC28</f>
        <v>NA</v>
      </c>
      <c r="BB21" s="9" t="str">
        <f>'P&amp;C'!BD28</f>
        <v>NA</v>
      </c>
      <c r="BC21" s="9" t="str">
        <f>'P&amp;C'!BE28</f>
        <v>NA</v>
      </c>
      <c r="BD21" s="9" t="str">
        <f>'P&amp;C'!BF28</f>
        <v>NA</v>
      </c>
      <c r="BE21" s="9" t="str">
        <f>'P&amp;C'!BG28</f>
        <v>NA</v>
      </c>
      <c r="BF21" s="9" t="str">
        <f>'P&amp;C'!BH28</f>
        <v>NA</v>
      </c>
      <c r="BG21" s="9" t="str">
        <f>'P&amp;C'!BI28</f>
        <v>NA</v>
      </c>
      <c r="BH21" s="9" t="str">
        <f>'P&amp;C'!BJ28</f>
        <v>NA</v>
      </c>
      <c r="BI21" s="9" t="str">
        <f>'P&amp;C'!BK28</f>
        <v>NA</v>
      </c>
      <c r="BJ21" s="9" t="str">
        <f>'P&amp;C'!BL28</f>
        <v>NA</v>
      </c>
      <c r="BK21" s="9" t="str">
        <f>'P&amp;C'!BM28</f>
        <v>NA</v>
      </c>
      <c r="BL21" s="9" t="str">
        <f>'P&amp;C'!BN28</f>
        <v>NA</v>
      </c>
      <c r="BM21" s="9" t="str">
        <f>'P&amp;C'!BO28</f>
        <v>NA</v>
      </c>
      <c r="BN21" s="9" t="str">
        <f>'P&amp;C'!BP28</f>
        <v>NA</v>
      </c>
      <c r="BO21" s="9">
        <f>'P&amp;C'!BQ28</f>
        <v>0.3</v>
      </c>
      <c r="BP21" s="9">
        <f>'P&amp;C'!BR28</f>
        <v>0.3</v>
      </c>
      <c r="BQ21" s="9">
        <f>'P&amp;C'!BS28</f>
        <v>0.25</v>
      </c>
      <c r="BR21" s="9">
        <f>'P&amp;C'!BT28</f>
        <v>2.25</v>
      </c>
      <c r="BS21" s="9">
        <f>'P&amp;C'!BU28</f>
        <v>0.25</v>
      </c>
      <c r="BT21" s="9">
        <f>'P&amp;C'!BV28</f>
        <v>0.25</v>
      </c>
      <c r="BU21" s="9">
        <f>'P&amp;C'!BW28</f>
        <v>0.25</v>
      </c>
      <c r="BV21" s="9">
        <f>'P&amp;C'!BX28</f>
        <v>2.25</v>
      </c>
      <c r="BW21" s="9">
        <f>'P&amp;C'!BY28</f>
        <v>0.25</v>
      </c>
      <c r="BX21" s="9">
        <f>'P&amp;C'!BZ28</f>
        <v>0.25</v>
      </c>
      <c r="BY21" s="9">
        <f>'P&amp;C'!CA28</f>
        <v>0.25</v>
      </c>
      <c r="BZ21" s="9">
        <f>'P&amp;C'!CB28</f>
        <v>2.25</v>
      </c>
      <c r="CA21" s="9">
        <f>'P&amp;C'!CC28</f>
        <v>0.25</v>
      </c>
      <c r="CB21" s="9">
        <f>'P&amp;C'!CD28</f>
        <v>0.25</v>
      </c>
      <c r="CC21" s="9">
        <f>'P&amp;C'!CE28</f>
        <v>0.25</v>
      </c>
      <c r="CD21" s="9">
        <f>'P&amp;C'!CF28</f>
        <v>1.25</v>
      </c>
      <c r="CE21" s="9">
        <f>'P&amp;C'!CG28</f>
        <v>0.2</v>
      </c>
      <c r="CF21" s="9">
        <f>'P&amp;C'!CH28</f>
        <v>0.2</v>
      </c>
      <c r="CG21" s="9">
        <f>'P&amp;C'!CI28</f>
        <v>0.2</v>
      </c>
      <c r="CH21" s="9">
        <f>'P&amp;C'!CJ28</f>
        <v>0.2</v>
      </c>
      <c r="CI21" s="9">
        <f>'P&amp;C'!CK28</f>
        <v>0.15</v>
      </c>
      <c r="CJ21" s="9">
        <f>'P&amp;C'!CL28</f>
        <v>0.15</v>
      </c>
      <c r="CK21" s="9">
        <f>'P&amp;C'!CM28</f>
        <v>0.15</v>
      </c>
      <c r="CL21" s="9">
        <f>'P&amp;C'!CN28</f>
        <v>0.15</v>
      </c>
      <c r="CM21" s="9">
        <f>'P&amp;C'!CO28</f>
        <v>0.1</v>
      </c>
      <c r="CN21" s="9">
        <f>'P&amp;C'!CP28</f>
        <v>0.1</v>
      </c>
      <c r="CO21" s="9">
        <f>'P&amp;C'!CQ28</f>
        <v>0.1</v>
      </c>
      <c r="CP21" s="9">
        <f>'P&amp;C'!CR28</f>
        <v>0.1</v>
      </c>
      <c r="CQ21" s="9">
        <f>'P&amp;C'!CS28</f>
        <v>0</v>
      </c>
      <c r="CR21" s="9">
        <f>'P&amp;C'!CT28</f>
        <v>0</v>
      </c>
      <c r="CS21" s="9">
        <f>'P&amp;C'!CU28</f>
        <v>0</v>
      </c>
      <c r="CT21" s="9">
        <f>'P&amp;C'!CV28</f>
        <v>0</v>
      </c>
      <c r="CU21" s="9">
        <f>'P&amp;C'!CW28</f>
        <v>0</v>
      </c>
      <c r="CV21" s="9">
        <f>'P&amp;C'!CX28</f>
        <v>0</v>
      </c>
      <c r="CW21" s="9">
        <f>'P&amp;C'!CY28</f>
        <v>0</v>
      </c>
      <c r="CX21" s="9">
        <f>'P&amp;C'!CZ28</f>
        <v>2</v>
      </c>
      <c r="CY21" s="9">
        <f>'P&amp;C'!DA28</f>
        <v>0</v>
      </c>
      <c r="CZ21" s="9">
        <f>'P&amp;C'!DB28</f>
        <v>0</v>
      </c>
      <c r="DA21" s="9">
        <f>'P&amp;C'!DC28</f>
        <v>0</v>
      </c>
      <c r="DB21" s="9">
        <f>'P&amp;C'!DD28</f>
        <v>2</v>
      </c>
      <c r="DC21" s="9">
        <f>'P&amp;C'!DE28</f>
        <v>0</v>
      </c>
      <c r="DD21" s="9">
        <f>'P&amp;C'!DF28</f>
        <v>0</v>
      </c>
      <c r="DE21" s="9">
        <f>'P&amp;C'!DG28</f>
        <v>0</v>
      </c>
      <c r="DF21" s="9">
        <f>'P&amp;C'!DH28</f>
        <v>2</v>
      </c>
      <c r="DG21" s="9">
        <f>'P&amp;C'!DI28</f>
        <v>0</v>
      </c>
      <c r="DH21" s="9">
        <f>'P&amp;C'!DJ28</f>
        <v>0</v>
      </c>
      <c r="DI21" s="9">
        <f>'P&amp;C'!DK28</f>
        <v>0</v>
      </c>
      <c r="DJ21" s="9">
        <f>'P&amp;C'!DL28</f>
        <v>1</v>
      </c>
      <c r="DK21" s="9">
        <f>'P&amp;C'!DM28</f>
        <v>0</v>
      </c>
      <c r="DL21" s="9">
        <f>'P&amp;C'!DN28</f>
        <v>0</v>
      </c>
      <c r="DM21" s="9">
        <f>'P&amp;C'!DO28</f>
        <v>0</v>
      </c>
      <c r="DN21" s="9">
        <f>'P&amp;C'!DP28</f>
        <v>0</v>
      </c>
      <c r="DO21" s="9">
        <f>'P&amp;C'!DQ28</f>
        <v>0</v>
      </c>
      <c r="DP21" s="9">
        <f>'P&amp;C'!DR28</f>
        <v>0</v>
      </c>
      <c r="DQ21" s="9">
        <f>'P&amp;C'!DS28</f>
        <v>0</v>
      </c>
      <c r="DR21" s="9">
        <f>'P&amp;C'!DT28</f>
        <v>0</v>
      </c>
      <c r="DS21" s="9">
        <f>'P&amp;C'!DU28</f>
        <v>0</v>
      </c>
      <c r="DT21" s="9">
        <f>'P&amp;C'!DV28</f>
        <v>0</v>
      </c>
      <c r="DU21" s="9">
        <f>'P&amp;C'!DW28</f>
        <v>0</v>
      </c>
      <c r="DV21" s="9">
        <f>'P&amp;C'!DX28</f>
        <v>0</v>
      </c>
      <c r="DW21" s="9">
        <f>'P&amp;C'!DY28</f>
        <v>0</v>
      </c>
      <c r="DX21" s="9">
        <f>'P&amp;C'!DZ28</f>
        <v>0</v>
      </c>
      <c r="DY21" s="9">
        <f>'P&amp;C'!EA28</f>
        <v>0</v>
      </c>
      <c r="DZ21" s="9">
        <f>'P&amp;C'!EB28</f>
        <v>0</v>
      </c>
      <c r="EA21" s="9">
        <f>'P&amp;C'!EC28</f>
        <v>271205390</v>
      </c>
      <c r="EB21" s="9">
        <f>'P&amp;C'!ED28</f>
        <v>271176870</v>
      </c>
      <c r="EC21" s="9">
        <f>'P&amp;C'!EE28</f>
        <v>270987085</v>
      </c>
      <c r="ED21" s="9">
        <f>'P&amp;C'!EF28</f>
        <v>270978126</v>
      </c>
      <c r="EE21" s="9">
        <f>'P&amp;C'!EG28</f>
        <v>270495998</v>
      </c>
      <c r="EF21" s="9">
        <f>'P&amp;C'!EH28</f>
        <v>270489350</v>
      </c>
      <c r="EG21" s="9">
        <f>'P&amp;C'!EI28</f>
        <v>270483164</v>
      </c>
      <c r="EH21" s="9">
        <f>'P&amp;C'!EJ28</f>
        <v>270479961</v>
      </c>
      <c r="EI21" s="9">
        <f>'P&amp;C'!EK28</f>
        <v>270274361</v>
      </c>
      <c r="EJ21" s="9">
        <f>'P&amp;C'!EL28</f>
        <v>270260625</v>
      </c>
      <c r="EK21" s="9">
        <f>'P&amp;C'!EM28</f>
        <v>270259928</v>
      </c>
      <c r="EL21" s="9">
        <f>'P&amp;C'!EN28</f>
        <v>270241545</v>
      </c>
      <c r="EM21" s="9">
        <f>'P&amp;C'!EO28</f>
        <v>269980202</v>
      </c>
      <c r="EN21" s="9">
        <f>'P&amp;C'!EP28</f>
        <v>269947912</v>
      </c>
      <c r="EO21" s="9">
        <f>'P&amp;C'!EQ28</f>
        <v>269946268</v>
      </c>
      <c r="EP21" s="9">
        <f>'P&amp;C'!ER28</f>
        <v>269923905</v>
      </c>
      <c r="EQ21" s="9">
        <f>'P&amp;C'!ES28</f>
        <v>269717583</v>
      </c>
      <c r="ER21" s="9">
        <f>'P&amp;C'!ET28</f>
        <v>269701999</v>
      </c>
      <c r="ES21" s="9">
        <f>'P&amp;C'!EU28</f>
        <v>269697889</v>
      </c>
      <c r="ET21" s="9">
        <f>'P&amp;C'!EV28</f>
        <v>269681511</v>
      </c>
      <c r="EU21" s="9">
        <f>'P&amp;C'!EW28</f>
        <v>269399390</v>
      </c>
      <c r="EV21" s="9">
        <f>'P&amp;C'!EX28</f>
        <v>269397139</v>
      </c>
      <c r="EW21" s="9">
        <f>'P&amp;C'!EY28</f>
        <v>269397139</v>
      </c>
      <c r="EX21" s="9">
        <f>'P&amp;C'!EZ28</f>
        <v>269356268</v>
      </c>
      <c r="EY21" s="9">
        <f>'P&amp;C'!FA28</f>
        <v>269274900</v>
      </c>
      <c r="EZ21" s="9">
        <f>'P&amp;C'!FB28</f>
        <v>269274900</v>
      </c>
      <c r="FA21" s="9">
        <f>'P&amp;C'!FC28</f>
        <v>269274559</v>
      </c>
      <c r="FB21" s="9">
        <f>'P&amp;C'!FD28</f>
        <v>269296610</v>
      </c>
      <c r="FC21" s="9">
        <f>'P&amp;C'!FE28</f>
        <v>269139198</v>
      </c>
      <c r="FD21" s="9">
        <f>'P&amp;C'!FF28</f>
        <v>269203836</v>
      </c>
      <c r="FE21" s="9">
        <f>'P&amp;C'!FG28</f>
        <v>269085821</v>
      </c>
      <c r="FF21" s="9">
        <f>'P&amp;C'!FH28</f>
        <v>269074878</v>
      </c>
      <c r="FG21">
        <f>'P&amp;C'!FJ28</f>
        <v>45.146595353433099</v>
      </c>
      <c r="FH21">
        <f>'P&amp;C'!FK28</f>
        <v>44.874771214816398</v>
      </c>
      <c r="FI21">
        <f>'P&amp;C'!FL28</f>
        <v>44.385879127782097</v>
      </c>
      <c r="FJ21">
        <f>'P&amp;C'!FM28</f>
        <v>43.151084453215198</v>
      </c>
      <c r="FK21">
        <f>'P&amp;C'!FN28</f>
        <v>44.248344110436697</v>
      </c>
      <c r="FL21">
        <f>'P&amp;C'!FO28</f>
        <v>45.084954361419399</v>
      </c>
      <c r="FM21">
        <f>'P&amp;C'!FP28</f>
        <v>43.943585339012103</v>
      </c>
      <c r="FN21">
        <f>'P&amp;C'!FQ28</f>
        <v>42.406098986386702</v>
      </c>
      <c r="FO21">
        <f>'P&amp;C'!FR28</f>
        <v>43.496541649394601</v>
      </c>
      <c r="FP21">
        <f>'P&amp;C'!FS28</f>
        <v>45.382119574392298</v>
      </c>
      <c r="FQ21">
        <f>'P&amp;C'!FT28</f>
        <v>45.267532225495202</v>
      </c>
      <c r="FR21">
        <f>'P&amp;C'!FU28</f>
        <v>46.021791357061701</v>
      </c>
      <c r="FS21">
        <f>'P&amp;C'!FV28</f>
        <v>47.388660002558296</v>
      </c>
      <c r="FT21">
        <f>'P&amp;C'!FW28</f>
        <v>48.283388833917002</v>
      </c>
      <c r="FU21">
        <f>'P&amp;C'!FX28</f>
        <v>48.4318605212205</v>
      </c>
      <c r="FV21">
        <f>'P&amp;C'!FY28</f>
        <v>46.613137135816103</v>
      </c>
      <c r="FW21">
        <f>'P&amp;C'!FZ28</f>
        <v>46.904617264051303</v>
      </c>
      <c r="FX21">
        <f>'P&amp;C'!GA28</f>
        <v>45.060845099631599</v>
      </c>
      <c r="FY21">
        <f>'P&amp;C'!GB28</f>
        <v>44.286590615472001</v>
      </c>
      <c r="FZ21">
        <f>'P&amp;C'!GC28</f>
        <v>45.998704004591602</v>
      </c>
      <c r="GA21">
        <f>'P&amp;C'!GD28</f>
        <v>45.709086423692298</v>
      </c>
      <c r="GB21">
        <f>'P&amp;C'!GE28</f>
        <v>46.993817554981497</v>
      </c>
      <c r="GC21">
        <f>'P&amp;C'!GF28</f>
        <v>45.338269164023998</v>
      </c>
      <c r="GD21">
        <f>'P&amp;C'!GG28</f>
        <v>44.480123254455002</v>
      </c>
      <c r="GE21">
        <f>'P&amp;C'!GH28</f>
        <v>42.662721256232899</v>
      </c>
      <c r="GF21">
        <f>'P&amp;C'!GI28</f>
        <v>43.851097892896803</v>
      </c>
      <c r="GG21">
        <f>'P&amp;C'!GJ28</f>
        <v>43.086134995768397</v>
      </c>
      <c r="GH21">
        <f>'P&amp;C'!GK28</f>
        <v>41.7457910071724</v>
      </c>
      <c r="GI21">
        <f>'P&amp;C'!GL28</f>
        <v>40.7001287118348</v>
      </c>
      <c r="GJ21">
        <f>'P&amp;C'!GM28</f>
        <v>42.755705754504902</v>
      </c>
      <c r="GK21">
        <f>'P&amp;C'!GN28</f>
        <v>40.429480674866198</v>
      </c>
      <c r="GL21">
        <f>'P&amp;C'!GO28</f>
        <v>37.9708431940644</v>
      </c>
    </row>
    <row r="22" spans="1:194" x14ac:dyDescent="0.25">
      <c r="A22" t="str">
        <f>'P&amp;C'!B29</f>
        <v>DGICA</v>
      </c>
      <c r="B22" t="str">
        <f>'P&amp;C'!C29</f>
        <v>Donegal Group Inc.</v>
      </c>
      <c r="C22" s="9">
        <f>'P&amp;C'!E29</f>
        <v>0</v>
      </c>
      <c r="D22" s="9">
        <f>'P&amp;C'!F29</f>
        <v>0</v>
      </c>
      <c r="E22" s="9">
        <f>'P&amp;C'!G29</f>
        <v>0</v>
      </c>
      <c r="F22" s="9">
        <f>'P&amp;C'!H29</f>
        <v>0</v>
      </c>
      <c r="G22" s="9">
        <f>'P&amp;C'!I29</f>
        <v>0</v>
      </c>
      <c r="H22" s="9">
        <f>'P&amp;C'!J29</f>
        <v>0</v>
      </c>
      <c r="I22" s="9">
        <f>'P&amp;C'!K29</f>
        <v>0</v>
      </c>
      <c r="J22" s="9">
        <f>'P&amp;C'!L29</f>
        <v>0</v>
      </c>
      <c r="K22" s="9">
        <f>'P&amp;C'!M29</f>
        <v>4075000</v>
      </c>
      <c r="L22" s="9">
        <f>'P&amp;C'!N29</f>
        <v>0</v>
      </c>
      <c r="M22" s="9">
        <f>'P&amp;C'!O29</f>
        <v>60880</v>
      </c>
      <c r="N22" s="9">
        <f>'P&amp;C'!P29</f>
        <v>0</v>
      </c>
      <c r="O22" s="9">
        <f>'P&amp;C'!Q29</f>
        <v>0</v>
      </c>
      <c r="P22" s="9">
        <f>'P&amp;C'!R29</f>
        <v>0</v>
      </c>
      <c r="Q22" s="9">
        <f>'P&amp;C'!S29</f>
        <v>0</v>
      </c>
      <c r="R22" s="9">
        <f>'P&amp;C'!T29</f>
        <v>846</v>
      </c>
      <c r="S22" s="9">
        <f>'P&amp;C'!U29</f>
        <v>33000</v>
      </c>
      <c r="T22" s="9">
        <f>'P&amp;C'!V29</f>
        <v>9740</v>
      </c>
      <c r="U22" s="9">
        <f>'P&amp;C'!W29</f>
        <v>0</v>
      </c>
      <c r="V22" s="9">
        <f>'P&amp;C'!X29</f>
        <v>0</v>
      </c>
      <c r="W22" s="9">
        <f>'P&amp;C'!Y29</f>
        <v>51700</v>
      </c>
      <c r="X22" s="9">
        <f>'P&amp;C'!Z29</f>
        <v>47100</v>
      </c>
      <c r="Y22" s="9">
        <f>'P&amp;C'!AA29</f>
        <v>45764</v>
      </c>
      <c r="Z22" s="9">
        <f>'P&amp;C'!AB29</f>
        <v>0</v>
      </c>
      <c r="AA22" s="9">
        <f>'P&amp;C'!AC29</f>
        <v>4000</v>
      </c>
      <c r="AB22" s="9">
        <f>'P&amp;C'!AD29</f>
        <v>65699</v>
      </c>
      <c r="AC22" s="9">
        <f>'P&amp;C'!AE29</f>
        <v>50458</v>
      </c>
      <c r="AD22" s="9">
        <f>'P&amp;C'!AF29</f>
        <v>0</v>
      </c>
      <c r="AE22" s="9">
        <f>'P&amp;C'!AG29</f>
        <v>8367</v>
      </c>
      <c r="AF22" s="9">
        <f>'P&amp;C'!AH29</f>
        <v>9738</v>
      </c>
      <c r="AG22" s="9">
        <f>'P&amp;C'!AI29</f>
        <v>0</v>
      </c>
      <c r="AH22" s="9">
        <f>'P&amp;C'!AJ29</f>
        <v>9702</v>
      </c>
      <c r="AI22" s="9" t="str">
        <f>'P&amp;C'!AK29</f>
        <v>NA</v>
      </c>
      <c r="AJ22" s="9" t="str">
        <f>'P&amp;C'!AL29</f>
        <v>NA</v>
      </c>
      <c r="AK22" s="9" t="str">
        <f>'P&amp;C'!AM29</f>
        <v>NA</v>
      </c>
      <c r="AL22" s="9" t="str">
        <f>'P&amp;C'!AN29</f>
        <v>NA</v>
      </c>
      <c r="AM22" s="9" t="str">
        <f>'P&amp;C'!AO29</f>
        <v>NA</v>
      </c>
      <c r="AN22" s="9" t="str">
        <f>'P&amp;C'!AP29</f>
        <v>NA</v>
      </c>
      <c r="AO22" s="9" t="str">
        <f>'P&amp;C'!AQ29</f>
        <v>NA</v>
      </c>
      <c r="AP22" s="9" t="str">
        <f>'P&amp;C'!AR29</f>
        <v>NA</v>
      </c>
      <c r="AQ22" s="9">
        <f>'P&amp;C'!AS29</f>
        <v>17.187100000000001</v>
      </c>
      <c r="AR22" s="9" t="str">
        <f>'P&amp;C'!AT29</f>
        <v>NA</v>
      </c>
      <c r="AS22" s="9">
        <f>'P&amp;C'!AU29</f>
        <v>14.86</v>
      </c>
      <c r="AT22" s="9" t="str">
        <f>'P&amp;C'!AV29</f>
        <v>NA</v>
      </c>
      <c r="AU22" s="9" t="str">
        <f>'P&amp;C'!AW29</f>
        <v>NA</v>
      </c>
      <c r="AV22" s="9" t="str">
        <f>'P&amp;C'!AX29</f>
        <v>NA</v>
      </c>
      <c r="AW22" s="9" t="str">
        <f>'P&amp;C'!AY29</f>
        <v>NA</v>
      </c>
      <c r="AX22" s="9">
        <f>'P&amp;C'!AZ29</f>
        <v>14.22</v>
      </c>
      <c r="AY22" s="9">
        <f>'P&amp;C'!BA29</f>
        <v>18.892700000000001</v>
      </c>
      <c r="AZ22" s="9">
        <f>'P&amp;C'!BB29</f>
        <v>18.5871</v>
      </c>
      <c r="BA22" s="9" t="str">
        <f>'P&amp;C'!BC29</f>
        <v>NA</v>
      </c>
      <c r="BB22" s="9" t="str">
        <f>'P&amp;C'!BD29</f>
        <v>NA</v>
      </c>
      <c r="BC22" s="9">
        <f>'P&amp;C'!BE29</f>
        <v>14.979699999999999</v>
      </c>
      <c r="BD22" s="9">
        <f>'P&amp;C'!BF29</f>
        <v>14.348000000000001</v>
      </c>
      <c r="BE22" s="9">
        <f>'P&amp;C'!BG29</f>
        <v>14.9</v>
      </c>
      <c r="BF22" s="9" t="str">
        <f>'P&amp;C'!BH29</f>
        <v>NA</v>
      </c>
      <c r="BG22" s="9">
        <f>'P&amp;C'!BI29</f>
        <v>14.3</v>
      </c>
      <c r="BH22" s="9">
        <f>'P&amp;C'!BJ29</f>
        <v>12.4186</v>
      </c>
      <c r="BI22" s="9">
        <f>'P&amp;C'!BK29</f>
        <v>13.499599999999999</v>
      </c>
      <c r="BJ22" s="9" t="str">
        <f>'P&amp;C'!BL29</f>
        <v>NA</v>
      </c>
      <c r="BK22" s="9">
        <f>'P&amp;C'!BM29</f>
        <v>19.899999999999999</v>
      </c>
      <c r="BL22" s="9">
        <f>'P&amp;C'!BN29</f>
        <v>20</v>
      </c>
      <c r="BM22" s="9" t="str">
        <f>'P&amp;C'!BO29</f>
        <v>NA</v>
      </c>
      <c r="BN22" s="9">
        <f>'P&amp;C'!BP29</f>
        <v>15.02</v>
      </c>
      <c r="BO22" s="9">
        <f>'P&amp;C'!BQ29</f>
        <v>0.28000000000000003</v>
      </c>
      <c r="BP22" s="9">
        <f>'P&amp;C'!BR29</f>
        <v>0.14000000000000001</v>
      </c>
      <c r="BQ22" s="9">
        <f>'P&amp;C'!BS29</f>
        <v>0.14000000000000001</v>
      </c>
      <c r="BR22" s="9">
        <f>'P&amp;C'!BT29</f>
        <v>0</v>
      </c>
      <c r="BS22" s="9">
        <f>'P&amp;C'!BU29</f>
        <v>0.27500000000000002</v>
      </c>
      <c r="BT22" s="9">
        <f>'P&amp;C'!BV29</f>
        <v>0.13750000000000001</v>
      </c>
      <c r="BU22" s="9">
        <f>'P&amp;C'!BW29</f>
        <v>0.13750000000000001</v>
      </c>
      <c r="BV22" s="9">
        <f>'P&amp;C'!BX29</f>
        <v>0</v>
      </c>
      <c r="BW22" s="9">
        <f>'P&amp;C'!BY29</f>
        <v>0.27</v>
      </c>
      <c r="BX22" s="9">
        <f>'P&amp;C'!BZ29</f>
        <v>0.13500000000000001</v>
      </c>
      <c r="BY22" s="9">
        <f>'P&amp;C'!CA29</f>
        <v>0.13500000000000001</v>
      </c>
      <c r="BZ22" s="9">
        <f>'P&amp;C'!CB29</f>
        <v>0</v>
      </c>
      <c r="CA22" s="9">
        <f>'P&amp;C'!CC29</f>
        <v>0.26300000000000001</v>
      </c>
      <c r="CB22" s="9">
        <f>'P&amp;C'!CD29</f>
        <v>0.13150000000000001</v>
      </c>
      <c r="CC22" s="9">
        <f>'P&amp;C'!CE29</f>
        <v>0.13150000000000001</v>
      </c>
      <c r="CD22" s="9">
        <f>'P&amp;C'!CF29</f>
        <v>0</v>
      </c>
      <c r="CE22" s="9">
        <f>'P&amp;C'!CG29</f>
        <v>0.255</v>
      </c>
      <c r="CF22" s="9">
        <f>'P&amp;C'!CH29</f>
        <v>0.1275</v>
      </c>
      <c r="CG22" s="9">
        <f>'P&amp;C'!CI29</f>
        <v>0.1275</v>
      </c>
      <c r="CH22" s="9">
        <f>'P&amp;C'!CJ29</f>
        <v>0</v>
      </c>
      <c r="CI22" s="9">
        <f>'P&amp;C'!CK29</f>
        <v>0.245</v>
      </c>
      <c r="CJ22" s="9">
        <f>'P&amp;C'!CL29</f>
        <v>0.1225</v>
      </c>
      <c r="CK22" s="9">
        <f>'P&amp;C'!CM29</f>
        <v>0.1225</v>
      </c>
      <c r="CL22" s="9">
        <f>'P&amp;C'!CN29</f>
        <v>0</v>
      </c>
      <c r="CM22" s="9">
        <f>'P&amp;C'!CO29</f>
        <v>0.24</v>
      </c>
      <c r="CN22" s="9">
        <f>'P&amp;C'!CP29</f>
        <v>0.12</v>
      </c>
      <c r="CO22" s="9">
        <f>'P&amp;C'!CQ29</f>
        <v>0.12</v>
      </c>
      <c r="CP22" s="9">
        <f>'P&amp;C'!CR29</f>
        <v>0</v>
      </c>
      <c r="CQ22" s="9">
        <f>'P&amp;C'!CS29</f>
        <v>0.23</v>
      </c>
      <c r="CR22" s="9">
        <f>'P&amp;C'!CT29</f>
        <v>0.115</v>
      </c>
      <c r="CS22" s="9">
        <f>'P&amp;C'!CU29</f>
        <v>0.115</v>
      </c>
      <c r="CT22" s="9">
        <f>'P&amp;C'!CV29</f>
        <v>0</v>
      </c>
      <c r="CU22" s="9">
        <f>'P&amp;C'!CW29</f>
        <v>0</v>
      </c>
      <c r="CV22" s="9">
        <f>'P&amp;C'!CX29</f>
        <v>0</v>
      </c>
      <c r="CW22" s="9">
        <f>'P&amp;C'!CY29</f>
        <v>0</v>
      </c>
      <c r="CX22" s="9">
        <f>'P&amp;C'!CZ29</f>
        <v>0</v>
      </c>
      <c r="CY22" s="9">
        <f>'P&amp;C'!DA29</f>
        <v>0</v>
      </c>
      <c r="CZ22" s="9">
        <f>'P&amp;C'!DB29</f>
        <v>0</v>
      </c>
      <c r="DA22" s="9">
        <f>'P&amp;C'!DC29</f>
        <v>0</v>
      </c>
      <c r="DB22" s="9">
        <f>'P&amp;C'!DD29</f>
        <v>0</v>
      </c>
      <c r="DC22" s="9">
        <f>'P&amp;C'!DE29</f>
        <v>0</v>
      </c>
      <c r="DD22" s="9">
        <f>'P&amp;C'!DF29</f>
        <v>0</v>
      </c>
      <c r="DE22" s="9">
        <f>'P&amp;C'!DG29</f>
        <v>0</v>
      </c>
      <c r="DF22" s="9">
        <f>'P&amp;C'!DH29</f>
        <v>0</v>
      </c>
      <c r="DG22" s="9">
        <f>'P&amp;C'!DI29</f>
        <v>0</v>
      </c>
      <c r="DH22" s="9">
        <f>'P&amp;C'!DJ29</f>
        <v>0</v>
      </c>
      <c r="DI22" s="9">
        <f>'P&amp;C'!DK29</f>
        <v>0</v>
      </c>
      <c r="DJ22" s="9">
        <f>'P&amp;C'!DL29</f>
        <v>0</v>
      </c>
      <c r="DK22" s="9">
        <f>'P&amp;C'!DM29</f>
        <v>0</v>
      </c>
      <c r="DL22" s="9">
        <f>'P&amp;C'!DN29</f>
        <v>0</v>
      </c>
      <c r="DM22" s="9">
        <f>'P&amp;C'!DO29</f>
        <v>0</v>
      </c>
      <c r="DN22" s="9">
        <f>'P&amp;C'!DP29</f>
        <v>0</v>
      </c>
      <c r="DO22" s="9">
        <f>'P&amp;C'!DQ29</f>
        <v>0</v>
      </c>
      <c r="DP22" s="9">
        <f>'P&amp;C'!DR29</f>
        <v>0</v>
      </c>
      <c r="DQ22" s="9">
        <f>'P&amp;C'!DS29</f>
        <v>0</v>
      </c>
      <c r="DR22" s="9">
        <f>'P&amp;C'!DT29</f>
        <v>0</v>
      </c>
      <c r="DS22" s="9">
        <f>'P&amp;C'!DU29</f>
        <v>0</v>
      </c>
      <c r="DT22" s="9">
        <f>'P&amp;C'!DV29</f>
        <v>0</v>
      </c>
      <c r="DU22" s="9">
        <f>'P&amp;C'!DW29</f>
        <v>0</v>
      </c>
      <c r="DV22" s="9">
        <f>'P&amp;C'!DX29</f>
        <v>0</v>
      </c>
      <c r="DW22" s="9">
        <f>'P&amp;C'!DY29</f>
        <v>0</v>
      </c>
      <c r="DX22" s="9">
        <f>'P&amp;C'!DZ29</f>
        <v>0</v>
      </c>
      <c r="DY22" s="9">
        <f>'P&amp;C'!EA29</f>
        <v>0</v>
      </c>
      <c r="DZ22" s="9">
        <f>'P&amp;C'!EB29</f>
        <v>0</v>
      </c>
      <c r="EA22" s="9">
        <f>'P&amp;C'!EC29</f>
        <v>28138668</v>
      </c>
      <c r="EB22" s="9">
        <f>'P&amp;C'!ED29</f>
        <v>27377454</v>
      </c>
      <c r="EC22" s="9">
        <f>'P&amp;C'!EE29</f>
        <v>27296463</v>
      </c>
      <c r="ED22" s="9">
        <f>'P&amp;C'!EF29</f>
        <v>27191085</v>
      </c>
      <c r="EE22" s="9">
        <f>'P&amp;C'!EG29</f>
        <v>27057564</v>
      </c>
      <c r="EF22" s="9">
        <f>'P&amp;C'!EH29</f>
        <v>26763320</v>
      </c>
      <c r="EG22" s="9">
        <f>'P&amp;C'!EI29</f>
        <v>26471394</v>
      </c>
      <c r="EH22" s="9">
        <f>'P&amp;C'!EJ29</f>
        <v>26157749</v>
      </c>
      <c r="EI22" s="9">
        <f>'P&amp;C'!EK29</f>
        <v>26075992</v>
      </c>
      <c r="EJ22" s="9">
        <f>'P&amp;C'!EL29</f>
        <v>28020417</v>
      </c>
      <c r="EK22" s="9">
        <f>'P&amp;C'!EM29</f>
        <v>27987412</v>
      </c>
      <c r="EL22" s="9">
        <f>'P&amp;C'!EN29</f>
        <v>27144519</v>
      </c>
      <c r="EM22" s="9">
        <f>'P&amp;C'!EO29</f>
        <v>27024436</v>
      </c>
      <c r="EN22" s="9">
        <f>'P&amp;C'!EP29</f>
        <v>26890098</v>
      </c>
      <c r="EO22" s="9">
        <f>'P&amp;C'!EQ29</f>
        <v>26590713</v>
      </c>
      <c r="EP22" s="9">
        <f>'P&amp;C'!ER29</f>
        <v>26460944</v>
      </c>
      <c r="EQ22" s="9">
        <f>'P&amp;C'!ES29</f>
        <v>26422678</v>
      </c>
      <c r="ER22" s="9">
        <f>'P&amp;C'!ET29</f>
        <v>26016905</v>
      </c>
      <c r="ES22" s="9">
        <f>'P&amp;C'!EU29</f>
        <v>25932673</v>
      </c>
      <c r="ET22" s="9">
        <f>'P&amp;C'!EV29</f>
        <v>25753100</v>
      </c>
      <c r="EU22" s="9">
        <f>'P&amp;C'!EW29</f>
        <v>25601974</v>
      </c>
      <c r="EV22" s="9">
        <f>'P&amp;C'!EX29</f>
        <v>25604522</v>
      </c>
      <c r="EW22" s="9">
        <f>'P&amp;C'!EY29</f>
        <v>25617129</v>
      </c>
      <c r="EX22" s="9">
        <f>'P&amp;C'!EZ29</f>
        <v>25579636</v>
      </c>
      <c r="EY22" s="9">
        <f>'P&amp;C'!FA29</f>
        <v>25548216</v>
      </c>
      <c r="EZ22" s="9">
        <f>'P&amp;C'!FB29</f>
        <v>25515891</v>
      </c>
      <c r="FA22" s="9">
        <f>'P&amp;C'!FC29</f>
        <v>25569719</v>
      </c>
      <c r="FB22" s="9">
        <f>'P&amp;C'!FD29</f>
        <v>25589842</v>
      </c>
      <c r="FC22" s="9">
        <f>'P&amp;C'!FE29</f>
        <v>25571001</v>
      </c>
      <c r="FD22" s="9">
        <f>'P&amp;C'!FF29</f>
        <v>25542717</v>
      </c>
      <c r="FE22" s="9">
        <f>'P&amp;C'!FG29</f>
        <v>25530314</v>
      </c>
      <c r="FF22" s="9">
        <f>'P&amp;C'!FH29</f>
        <v>25501719</v>
      </c>
      <c r="FG22">
        <f>'P&amp;C'!FJ29</f>
        <v>15.9458862800471</v>
      </c>
      <c r="FH22">
        <f>'P&amp;C'!FK29</f>
        <v>16.390348057931199</v>
      </c>
      <c r="FI22">
        <f>'P&amp;C'!FL29</f>
        <v>16.234044681906202</v>
      </c>
      <c r="FJ22">
        <f>'P&amp;C'!FM29</f>
        <v>16.4285831183272</v>
      </c>
      <c r="FK22">
        <f>'P&amp;C'!FN29</f>
        <v>16.210439343320001</v>
      </c>
      <c r="FL22">
        <f>'P&amp;C'!FO29</f>
        <v>16.5902062972755</v>
      </c>
      <c r="FM22">
        <f>'P&amp;C'!FP29</f>
        <v>16.616691965674299</v>
      </c>
      <c r="FN22">
        <f>'P&amp;C'!FQ29</f>
        <v>16.293374479585399</v>
      </c>
      <c r="FO22">
        <f>'P&amp;C'!FR29</f>
        <v>15.6614942971297</v>
      </c>
      <c r="FP22">
        <f>'P&amp;C'!FS29</f>
        <v>15.758759050588001</v>
      </c>
      <c r="FQ22">
        <f>'P&amp;C'!FT29</f>
        <v>15.6193077087656</v>
      </c>
      <c r="FR22">
        <f>'P&amp;C'!FU29</f>
        <v>15.6764612406652</v>
      </c>
      <c r="FS22">
        <f>'P&amp;C'!FV29</f>
        <v>15.398471220638999</v>
      </c>
      <c r="FT22">
        <f>'P&amp;C'!FW29</f>
        <v>15.431107763162499</v>
      </c>
      <c r="FU22">
        <f>'P&amp;C'!FX29</f>
        <v>15.2488953568112</v>
      </c>
      <c r="FV22">
        <f>'P&amp;C'!FY29</f>
        <v>15.176518267829</v>
      </c>
      <c r="FW22">
        <f>'P&amp;C'!FZ29</f>
        <v>15.0203170170715</v>
      </c>
      <c r="FX22">
        <f>'P&amp;C'!GA29</f>
        <v>14.954853392438499</v>
      </c>
      <c r="FY22">
        <f>'P&amp;C'!GB29</f>
        <v>14.8384626605981</v>
      </c>
      <c r="FZ22">
        <f>'P&amp;C'!GC29</f>
        <v>15.715467264135199</v>
      </c>
      <c r="GA22">
        <f>'P&amp;C'!GD29</f>
        <v>15.6251232815095</v>
      </c>
      <c r="GB22">
        <f>'P&amp;C'!GE29</f>
        <v>15.7350721095282</v>
      </c>
      <c r="GC22">
        <f>'P&amp;C'!GF29</f>
        <v>15.3638996782192</v>
      </c>
      <c r="GD22">
        <f>'P&amp;C'!GG29</f>
        <v>15.2827037882791</v>
      </c>
      <c r="GE22">
        <f>'P&amp;C'!GH29</f>
        <v>15.008954049864</v>
      </c>
      <c r="GF22">
        <f>'P&amp;C'!GI29</f>
        <v>15.192806710139999</v>
      </c>
      <c r="GG22">
        <f>'P&amp;C'!GJ29</f>
        <v>14.9656709172283</v>
      </c>
      <c r="GH22">
        <f>'P&amp;C'!GK29</f>
        <v>14.9588262405059</v>
      </c>
      <c r="GI22">
        <f>'P&amp;C'!GL29</f>
        <v>14.8646116747639</v>
      </c>
      <c r="GJ22">
        <f>'P&amp;C'!GM29</f>
        <v>15.4555210395198</v>
      </c>
      <c r="GK22">
        <f>'P&amp;C'!GN29</f>
        <v>15.192840949782299</v>
      </c>
      <c r="GL22">
        <f>'P&amp;C'!GO29</f>
        <v>15.113804681166799</v>
      </c>
    </row>
    <row r="23" spans="1:194" x14ac:dyDescent="0.25">
      <c r="A23" t="str">
        <f>'P&amp;C'!B30</f>
        <v>EMCI</v>
      </c>
      <c r="B23" t="str">
        <f>'P&amp;C'!C30</f>
        <v>EMC Insurance Group Inc.</v>
      </c>
      <c r="C23" s="9">
        <f>'P&amp;C'!E30</f>
        <v>0</v>
      </c>
      <c r="D23" s="9">
        <f>'P&amp;C'!F30</f>
        <v>4961</v>
      </c>
      <c r="E23" s="9">
        <f>'P&amp;C'!G30</f>
        <v>1300</v>
      </c>
      <c r="F23" s="9">
        <f>'P&amp;C'!H30</f>
        <v>65718</v>
      </c>
      <c r="G23" s="9">
        <f>'P&amp;C'!I30</f>
        <v>1506</v>
      </c>
      <c r="H23" s="9">
        <f>'P&amp;C'!J30</f>
        <v>1210</v>
      </c>
      <c r="I23" s="9">
        <f>'P&amp;C'!K30</f>
        <v>1300</v>
      </c>
      <c r="J23" s="9">
        <f>'P&amp;C'!L30</f>
        <v>18759</v>
      </c>
      <c r="K23" s="9">
        <f>'P&amp;C'!M30</f>
        <v>1371</v>
      </c>
      <c r="L23" s="9">
        <f>'P&amp;C'!N30</f>
        <v>1379</v>
      </c>
      <c r="M23" s="9">
        <f>'P&amp;C'!O30</f>
        <v>1319</v>
      </c>
      <c r="N23" s="9">
        <f>'P&amp;C'!P30</f>
        <v>1461</v>
      </c>
      <c r="O23" s="9">
        <f>'P&amp;C'!Q30</f>
        <v>1670</v>
      </c>
      <c r="P23" s="9">
        <f>'P&amp;C'!R30</f>
        <v>1622</v>
      </c>
      <c r="Q23" s="9">
        <f>'P&amp;C'!S30</f>
        <v>1445</v>
      </c>
      <c r="R23" s="9">
        <f>'P&amp;C'!T30</f>
        <v>12617</v>
      </c>
      <c r="S23" s="9">
        <f>'P&amp;C'!U30</f>
        <v>12311</v>
      </c>
      <c r="T23" s="9">
        <f>'P&amp;C'!V30</f>
        <v>13697</v>
      </c>
      <c r="U23" s="9">
        <f>'P&amp;C'!W30</f>
        <v>11730</v>
      </c>
      <c r="V23" s="9">
        <f>'P&amp;C'!X30</f>
        <v>12456</v>
      </c>
      <c r="W23" s="9">
        <f>'P&amp;C'!Y30</f>
        <v>12080</v>
      </c>
      <c r="X23" s="9">
        <f>'P&amp;C'!Z30</f>
        <v>15692</v>
      </c>
      <c r="Y23" s="9">
        <f>'P&amp;C'!AA30</f>
        <v>12741</v>
      </c>
      <c r="Z23" s="9">
        <f>'P&amp;C'!AB30</f>
        <v>14618</v>
      </c>
      <c r="AA23" s="9">
        <f>'P&amp;C'!AC30</f>
        <v>18822</v>
      </c>
      <c r="AB23" s="9">
        <f>'P&amp;C'!AD30</f>
        <v>141152</v>
      </c>
      <c r="AC23" s="9">
        <f>'P&amp;C'!AE30</f>
        <v>37130</v>
      </c>
      <c r="AD23" s="9">
        <f>'P&amp;C'!AF30</f>
        <v>13071</v>
      </c>
      <c r="AE23" s="9">
        <f>'P&amp;C'!AG30</f>
        <v>12471</v>
      </c>
      <c r="AF23" s="9">
        <f>'P&amp;C'!AH30</f>
        <v>297150</v>
      </c>
      <c r="AG23" s="9">
        <f>'P&amp;C'!AI30</f>
        <v>93353</v>
      </c>
      <c r="AH23" s="9">
        <f>'P&amp;C'!AJ30</f>
        <v>11939</v>
      </c>
      <c r="AI23" s="9" t="str">
        <f>'P&amp;C'!AK30</f>
        <v>NA</v>
      </c>
      <c r="AJ23" s="9">
        <f>'P&amp;C'!AL30</f>
        <v>27.74</v>
      </c>
      <c r="AK23" s="9">
        <f>'P&amp;C'!AM30</f>
        <v>28.58</v>
      </c>
      <c r="AL23" s="9">
        <f>'P&amp;C'!AN30</f>
        <v>27.32</v>
      </c>
      <c r="AM23" s="9">
        <f>'P&amp;C'!AO30</f>
        <v>28.09</v>
      </c>
      <c r="AN23" s="9">
        <f>'P&amp;C'!AP30</f>
        <v>28.08</v>
      </c>
      <c r="AO23" s="9">
        <f>'P&amp;C'!AQ30</f>
        <v>26.68</v>
      </c>
      <c r="AP23" s="9">
        <f>'P&amp;C'!AR30</f>
        <v>22.37</v>
      </c>
      <c r="AQ23" s="9">
        <f>'P&amp;C'!AS30</f>
        <v>26.25</v>
      </c>
      <c r="AR23" s="9">
        <f>'P&amp;C'!AT30</f>
        <v>24.55</v>
      </c>
      <c r="AS23" s="9">
        <f>'P&amp;C'!AU30</f>
        <v>23.85</v>
      </c>
      <c r="AT23" s="9">
        <f>'P&amp;C'!AV30</f>
        <v>21.56</v>
      </c>
      <c r="AU23" s="9">
        <f>'P&amp;C'!AW30</f>
        <v>20.4267</v>
      </c>
      <c r="AV23" s="9">
        <f>'P&amp;C'!AX30</f>
        <v>19.366700000000002</v>
      </c>
      <c r="AW23" s="9">
        <f>'P&amp;C'!AY30</f>
        <v>21.6067</v>
      </c>
      <c r="AX23" s="9">
        <f>'P&amp;C'!AZ30</f>
        <v>23.4467</v>
      </c>
      <c r="AY23" s="9">
        <f>'P&amp;C'!BA30</f>
        <v>20.12</v>
      </c>
      <c r="AZ23" s="9">
        <f>'P&amp;C'!BB30</f>
        <v>19.906700000000001</v>
      </c>
      <c r="BA23" s="9">
        <f>'P&amp;C'!BC30</f>
        <v>17.66</v>
      </c>
      <c r="BB23" s="9">
        <f>'P&amp;C'!BD30</f>
        <v>18.98</v>
      </c>
      <c r="BC23" s="9">
        <f>'P&amp;C'!BE30</f>
        <v>16.12</v>
      </c>
      <c r="BD23" s="9">
        <f>'P&amp;C'!BF30</f>
        <v>14.333299999999999</v>
      </c>
      <c r="BE23" s="9">
        <f>'P&amp;C'!BG30</f>
        <v>13.6067</v>
      </c>
      <c r="BF23" s="9">
        <f>'P&amp;C'!BH30</f>
        <v>13.246700000000001</v>
      </c>
      <c r="BG23" s="9">
        <f>'P&amp;C'!BI30</f>
        <v>13.0267</v>
      </c>
      <c r="BH23" s="9">
        <f>'P&amp;C'!BJ30</f>
        <v>12.593299999999999</v>
      </c>
      <c r="BI23" s="9">
        <f>'P&amp;C'!BK30</f>
        <v>13.6533</v>
      </c>
      <c r="BJ23" s="9">
        <f>'P&amp;C'!BL30</f>
        <v>15.253299999999999</v>
      </c>
      <c r="BK23" s="9">
        <f>'P&amp;C'!BM30</f>
        <v>14.3667</v>
      </c>
      <c r="BL23" s="9">
        <f>'P&amp;C'!BN30</f>
        <v>14.34</v>
      </c>
      <c r="BM23" s="9">
        <f>'P&amp;C'!BO30</f>
        <v>14.886699999999999</v>
      </c>
      <c r="BN23" s="9">
        <f>'P&amp;C'!BP30</f>
        <v>14.76</v>
      </c>
      <c r="BO23" s="9">
        <f>'P&amp;C'!BQ30</f>
        <v>0.22</v>
      </c>
      <c r="BP23" s="9">
        <f>'P&amp;C'!BR30</f>
        <v>0.21</v>
      </c>
      <c r="BQ23" s="9">
        <f>'P&amp;C'!BS30</f>
        <v>0.21</v>
      </c>
      <c r="BR23" s="9">
        <f>'P&amp;C'!BT30</f>
        <v>0.21</v>
      </c>
      <c r="BS23" s="9">
        <f>'P&amp;C'!BU30</f>
        <v>0.21</v>
      </c>
      <c r="BT23" s="9">
        <f>'P&amp;C'!BV30</f>
        <v>0.19</v>
      </c>
      <c r="BU23" s="9">
        <f>'P&amp;C'!BW30</f>
        <v>0.19</v>
      </c>
      <c r="BV23" s="9">
        <f>'P&amp;C'!BX30</f>
        <v>0.19</v>
      </c>
      <c r="BW23" s="9">
        <f>'P&amp;C'!BY30</f>
        <v>0.19</v>
      </c>
      <c r="BX23" s="9">
        <f>'P&amp;C'!BZ30</f>
        <v>0.17</v>
      </c>
      <c r="BY23" s="9">
        <f>'P&amp;C'!CA30</f>
        <v>0.1666667</v>
      </c>
      <c r="BZ23" s="9">
        <f>'P&amp;C'!CB30</f>
        <v>0.1666667</v>
      </c>
      <c r="CA23" s="9">
        <f>'P&amp;C'!CC30</f>
        <v>0.1666667</v>
      </c>
      <c r="CB23" s="9">
        <f>'P&amp;C'!CD30</f>
        <v>0.15333330000000001</v>
      </c>
      <c r="CC23" s="9">
        <f>'P&amp;C'!CE30</f>
        <v>0.15333330000000001</v>
      </c>
      <c r="CD23" s="9">
        <f>'P&amp;C'!CF30</f>
        <v>0.15333330000000001</v>
      </c>
      <c r="CE23" s="9">
        <f>'P&amp;C'!CG30</f>
        <v>0.15333330000000001</v>
      </c>
      <c r="CF23" s="9">
        <f>'P&amp;C'!CH30</f>
        <v>0.14000000000000001</v>
      </c>
      <c r="CG23" s="9">
        <f>'P&amp;C'!CI30</f>
        <v>0.14000000000000001</v>
      </c>
      <c r="CH23" s="9">
        <f>'P&amp;C'!CJ30</f>
        <v>0.14000000000000001</v>
      </c>
      <c r="CI23" s="9">
        <f>'P&amp;C'!CK30</f>
        <v>0.14000000000000001</v>
      </c>
      <c r="CJ23" s="9">
        <f>'P&amp;C'!CL30</f>
        <v>0.13333329999999999</v>
      </c>
      <c r="CK23" s="9">
        <f>'P&amp;C'!CM30</f>
        <v>0.13333329999999999</v>
      </c>
      <c r="CL23" s="9">
        <f>'P&amp;C'!CN30</f>
        <v>0.13333329999999999</v>
      </c>
      <c r="CM23" s="9">
        <f>'P&amp;C'!CO30</f>
        <v>0.13333329999999999</v>
      </c>
      <c r="CN23" s="9">
        <f>'P&amp;C'!CP30</f>
        <v>0.12666669999999999</v>
      </c>
      <c r="CO23" s="9">
        <f>'P&amp;C'!CQ30</f>
        <v>0.12666669999999999</v>
      </c>
      <c r="CP23" s="9">
        <f>'P&amp;C'!CR30</f>
        <v>0.12666669999999999</v>
      </c>
      <c r="CQ23" s="9">
        <f>'P&amp;C'!CS30</f>
        <v>0.12666669999999999</v>
      </c>
      <c r="CR23" s="9">
        <f>'P&amp;C'!CT30</f>
        <v>0.12</v>
      </c>
      <c r="CS23" s="9">
        <f>'P&amp;C'!CU30</f>
        <v>0.12</v>
      </c>
      <c r="CT23" s="9">
        <f>'P&amp;C'!CV30</f>
        <v>0.12</v>
      </c>
      <c r="CU23" s="9">
        <f>'P&amp;C'!CW30</f>
        <v>0</v>
      </c>
      <c r="CV23" s="9">
        <f>'P&amp;C'!CX30</f>
        <v>0</v>
      </c>
      <c r="CW23" s="9">
        <f>'P&amp;C'!CY30</f>
        <v>0</v>
      </c>
      <c r="CX23" s="9">
        <f>'P&amp;C'!CZ30</f>
        <v>0</v>
      </c>
      <c r="CY23" s="9">
        <f>'P&amp;C'!DA30</f>
        <v>0</v>
      </c>
      <c r="CZ23" s="9">
        <f>'P&amp;C'!DB30</f>
        <v>0</v>
      </c>
      <c r="DA23" s="9">
        <f>'P&amp;C'!DC30</f>
        <v>0</v>
      </c>
      <c r="DB23" s="9">
        <f>'P&amp;C'!DD30</f>
        <v>0</v>
      </c>
      <c r="DC23" s="9">
        <f>'P&amp;C'!DE30</f>
        <v>0</v>
      </c>
      <c r="DD23" s="9">
        <f>'P&amp;C'!DF30</f>
        <v>0</v>
      </c>
      <c r="DE23" s="9">
        <f>'P&amp;C'!DG30</f>
        <v>0</v>
      </c>
      <c r="DF23" s="9">
        <f>'P&amp;C'!DH30</f>
        <v>0</v>
      </c>
      <c r="DG23" s="9">
        <f>'P&amp;C'!DI30</f>
        <v>0</v>
      </c>
      <c r="DH23" s="9">
        <f>'P&amp;C'!DJ30</f>
        <v>0</v>
      </c>
      <c r="DI23" s="9">
        <f>'P&amp;C'!DK30</f>
        <v>0</v>
      </c>
      <c r="DJ23" s="9">
        <f>'P&amp;C'!DL30</f>
        <v>0</v>
      </c>
      <c r="DK23" s="9">
        <f>'P&amp;C'!DM30</f>
        <v>0</v>
      </c>
      <c r="DL23" s="9">
        <f>'P&amp;C'!DN30</f>
        <v>0</v>
      </c>
      <c r="DM23" s="9">
        <f>'P&amp;C'!DO30</f>
        <v>0</v>
      </c>
      <c r="DN23" s="9">
        <f>'P&amp;C'!DP30</f>
        <v>0</v>
      </c>
      <c r="DO23" s="9">
        <f>'P&amp;C'!DQ30</f>
        <v>0</v>
      </c>
      <c r="DP23" s="9">
        <f>'P&amp;C'!DR30</f>
        <v>0</v>
      </c>
      <c r="DQ23" s="9">
        <f>'P&amp;C'!DS30</f>
        <v>0</v>
      </c>
      <c r="DR23" s="9">
        <f>'P&amp;C'!DT30</f>
        <v>0</v>
      </c>
      <c r="DS23" s="9">
        <f>'P&amp;C'!DU30</f>
        <v>0</v>
      </c>
      <c r="DT23" s="9">
        <f>'P&amp;C'!DV30</f>
        <v>0</v>
      </c>
      <c r="DU23" s="9">
        <f>'P&amp;C'!DW30</f>
        <v>0</v>
      </c>
      <c r="DV23" s="9">
        <f>'P&amp;C'!DX30</f>
        <v>0</v>
      </c>
      <c r="DW23" s="9">
        <f>'P&amp;C'!DY30</f>
        <v>0</v>
      </c>
      <c r="DX23" s="9">
        <f>'P&amp;C'!DZ30</f>
        <v>0</v>
      </c>
      <c r="DY23" s="9">
        <f>'P&amp;C'!EA30</f>
        <v>0</v>
      </c>
      <c r="DZ23" s="9">
        <f>'P&amp;C'!EB30</f>
        <v>0</v>
      </c>
      <c r="EA23" s="9">
        <f>'P&amp;C'!EC30</f>
        <v>21455545</v>
      </c>
      <c r="EB23" s="9">
        <f>'P&amp;C'!ED30</f>
        <v>21379763</v>
      </c>
      <c r="EC23" s="9">
        <f>'P&amp;C'!EE30</f>
        <v>21327147</v>
      </c>
      <c r="ED23" s="9">
        <f>'P&amp;C'!EF30</f>
        <v>21234887</v>
      </c>
      <c r="EE23" s="9">
        <f>'P&amp;C'!EG30</f>
        <v>21222535</v>
      </c>
      <c r="EF23" s="9">
        <f>'P&amp;C'!EH30</f>
        <v>21084948</v>
      </c>
      <c r="EG23" s="9">
        <f>'P&amp;C'!EI30</f>
        <v>21030265</v>
      </c>
      <c r="EH23" s="9">
        <f>'P&amp;C'!EJ30</f>
        <v>20946158</v>
      </c>
      <c r="EI23" s="9">
        <f>'P&amp;C'!EK30</f>
        <v>20780439</v>
      </c>
      <c r="EJ23" s="9">
        <f>'P&amp;C'!EL30</f>
        <v>20720855</v>
      </c>
      <c r="EK23" s="9">
        <f>'P&amp;C'!EM30</f>
        <v>20653399</v>
      </c>
      <c r="EL23" s="9">
        <f>'P&amp;C'!EN30</f>
        <v>20550038</v>
      </c>
      <c r="EM23" s="9">
        <f>'P&amp;C'!EO30</f>
        <v>20344409</v>
      </c>
      <c r="EN23" s="9">
        <f>'P&amp;C'!EP30</f>
        <v>20304953</v>
      </c>
      <c r="EO23" s="9">
        <f>'P&amp;C'!EQ30</f>
        <v>20247578</v>
      </c>
      <c r="EP23" s="9">
        <f>'P&amp;C'!ER30</f>
        <v>20184341</v>
      </c>
      <c r="EQ23" s="9">
        <f>'P&amp;C'!ES30</f>
        <v>19958980</v>
      </c>
      <c r="ER23" s="9">
        <f>'P&amp;C'!ET30</f>
        <v>19722542</v>
      </c>
      <c r="ES23" s="9">
        <f>'P&amp;C'!EU30</f>
        <v>19674147</v>
      </c>
      <c r="ET23" s="9">
        <f>'P&amp;C'!EV30</f>
        <v>19489253</v>
      </c>
      <c r="EU23" s="9">
        <f>'P&amp;C'!EW30</f>
        <v>19364127</v>
      </c>
      <c r="EV23" s="9">
        <f>'P&amp;C'!EX30</f>
        <v>19336803</v>
      </c>
      <c r="EW23" s="9">
        <f>'P&amp;C'!EY30</f>
        <v>19331000</v>
      </c>
      <c r="EX23" s="9">
        <f>'P&amp;C'!EZ30</f>
        <v>19323497</v>
      </c>
      <c r="EY23" s="9">
        <f>'P&amp;C'!FA30</f>
        <v>19313387</v>
      </c>
      <c r="EZ23" s="9">
        <f>'P&amp;C'!FB30</f>
        <v>19305812</v>
      </c>
      <c r="FA23" s="9">
        <f>'P&amp;C'!FC30</f>
        <v>19418210</v>
      </c>
      <c r="FB23" s="9">
        <f>'P&amp;C'!FD30</f>
        <v>19429674</v>
      </c>
      <c r="FC23" s="9">
        <f>'P&amp;C'!FE30</f>
        <v>19391517</v>
      </c>
      <c r="FD23" s="9">
        <f>'P&amp;C'!FF30</f>
        <v>19367115</v>
      </c>
      <c r="FE23" s="9">
        <f>'P&amp;C'!FG30</f>
        <v>19621790</v>
      </c>
      <c r="FF23" s="9">
        <f>'P&amp;C'!FH30</f>
        <v>19700042</v>
      </c>
      <c r="FG23">
        <f>'P&amp;C'!FJ30</f>
        <v>28.144053203961999</v>
      </c>
      <c r="FH23">
        <f>'P&amp;C'!FK30</f>
        <v>26.8974918010083</v>
      </c>
      <c r="FI23">
        <f>'P&amp;C'!FL30</f>
        <v>26.842877765131899</v>
      </c>
      <c r="FJ23">
        <f>'P&amp;C'!FM30</f>
        <v>26.572969283990101</v>
      </c>
      <c r="FK23">
        <f>'P&amp;C'!FN30</f>
        <v>26.0733225319218</v>
      </c>
      <c r="FL23">
        <f>'P&amp;C'!FO30</f>
        <v>26.673482903538599</v>
      </c>
      <c r="FM23">
        <f>'P&amp;C'!FP30</f>
        <v>26.805320807892802</v>
      </c>
      <c r="FN23">
        <f>'P&amp;C'!FQ30</f>
        <v>26.3086910735611</v>
      </c>
      <c r="FO23">
        <f>'P&amp;C'!FR30</f>
        <v>25.2611602671147</v>
      </c>
      <c r="FP23">
        <f>'P&amp;C'!FS30</f>
        <v>25.092256086923101</v>
      </c>
      <c r="FQ23">
        <f>'P&amp;C'!FT30</f>
        <v>24.954439702636801</v>
      </c>
      <c r="FR23">
        <f>'P&amp;C'!FU30</f>
        <v>25.654405115941898</v>
      </c>
      <c r="FS23">
        <f>'P&amp;C'!FV30</f>
        <v>24.7186339991494</v>
      </c>
      <c r="FT23">
        <f>'P&amp;C'!FW30</f>
        <v>23.928890650473299</v>
      </c>
      <c r="FU23">
        <f>'P&amp;C'!FX30</f>
        <v>24.033738751370699</v>
      </c>
      <c r="FV23">
        <f>'P&amp;C'!FY30</f>
        <v>23.612115946713299</v>
      </c>
      <c r="FW23">
        <f>'P&amp;C'!FZ30</f>
        <v>22.807277726617301</v>
      </c>
      <c r="FX23">
        <f>'P&amp;C'!GA30</f>
        <v>20.6867857094689</v>
      </c>
      <c r="FY23">
        <f>'P&amp;C'!GB30</f>
        <v>20.497661220077301</v>
      </c>
      <c r="FZ23">
        <f>'P&amp;C'!GC30</f>
        <v>21.5639357752706</v>
      </c>
      <c r="GA23">
        <f>'P&amp;C'!GD30</f>
        <v>20.7191886316383</v>
      </c>
      <c r="GB23">
        <f>'P&amp;C'!GE30</f>
        <v>20.303563107096899</v>
      </c>
      <c r="GC23">
        <f>'P&amp;C'!GF30</f>
        <v>19.3855465314779</v>
      </c>
      <c r="GD23">
        <f>'P&amp;C'!GG30</f>
        <v>19.450775395364499</v>
      </c>
      <c r="GE23">
        <f>'P&amp;C'!GH30</f>
        <v>18.2433562792482</v>
      </c>
      <c r="GF23">
        <f>'P&amp;C'!GI30</f>
        <v>18.093463253449301</v>
      </c>
      <c r="GG23">
        <f>'P&amp;C'!GJ30</f>
        <v>18.4133861978009</v>
      </c>
      <c r="GH23">
        <f>'P&amp;C'!GK30</f>
        <v>18.769795108245301</v>
      </c>
      <c r="GI23">
        <f>'P&amp;C'!GL30</f>
        <v>18.7119450221455</v>
      </c>
      <c r="GJ23">
        <f>'P&amp;C'!GM30</f>
        <v>19.521338103274498</v>
      </c>
      <c r="GK23">
        <f>'P&amp;C'!GN30</f>
        <v>18.411266250428699</v>
      </c>
      <c r="GL23">
        <f>'P&amp;C'!GO30</f>
        <v>18.214631217537502</v>
      </c>
    </row>
    <row r="24" spans="1:194" x14ac:dyDescent="0.25">
      <c r="A24" t="str">
        <f>'P&amp;C'!B31</f>
        <v>EIG</v>
      </c>
      <c r="B24" t="str">
        <f>'P&amp;C'!C31</f>
        <v>Employers Holdings, Inc.</v>
      </c>
      <c r="C24" s="9">
        <f>'P&amp;C'!E31</f>
        <v>0</v>
      </c>
      <c r="D24" s="9">
        <f>'P&amp;C'!F31</f>
        <v>0</v>
      </c>
      <c r="E24" s="9">
        <f>'P&amp;C'!G31</f>
        <v>724381</v>
      </c>
      <c r="F24" s="9">
        <f>'P&amp;C'!H31</f>
        <v>0</v>
      </c>
      <c r="G24" s="9">
        <f>'P&amp;C'!I31</f>
        <v>82357</v>
      </c>
      <c r="H24" s="9">
        <f>'P&amp;C'!J31</f>
        <v>399739</v>
      </c>
      <c r="I24" s="9">
        <f>'P&amp;C'!K31</f>
        <v>204954</v>
      </c>
      <c r="J24" s="9">
        <f>'P&amp;C'!L31</f>
        <v>37331</v>
      </c>
      <c r="K24" s="9">
        <f>'P&amp;C'!M31</f>
        <v>0</v>
      </c>
      <c r="L24" s="9">
        <f>'P&amp;C'!N31</f>
        <v>0</v>
      </c>
      <c r="M24" s="9">
        <f>'P&amp;C'!O31</f>
        <v>0</v>
      </c>
      <c r="N24" s="9">
        <f>'P&amp;C'!P31</f>
        <v>0</v>
      </c>
      <c r="O24" s="9">
        <f>'P&amp;C'!Q31</f>
        <v>0</v>
      </c>
      <c r="P24" s="9">
        <f>'P&amp;C'!R31</f>
        <v>0</v>
      </c>
      <c r="Q24" s="9">
        <f>'P&amp;C'!S31</f>
        <v>0</v>
      </c>
      <c r="R24" s="9">
        <f>'P&amp;C'!T31</f>
        <v>0</v>
      </c>
      <c r="S24" s="9">
        <f>'P&amp;C'!U31</f>
        <v>0</v>
      </c>
      <c r="T24" s="9">
        <f>'P&amp;C'!V31</f>
        <v>0</v>
      </c>
      <c r="U24" s="9">
        <f>'P&amp;C'!W31</f>
        <v>0</v>
      </c>
      <c r="V24" s="9">
        <f>'P&amp;C'!X31</f>
        <v>0</v>
      </c>
      <c r="W24" s="9">
        <f>'P&amp;C'!Y31</f>
        <v>22824</v>
      </c>
      <c r="X24" s="9">
        <f>'P&amp;C'!Z31</f>
        <v>228564</v>
      </c>
      <c r="Y24" s="9">
        <f>'P&amp;C'!AA31</f>
        <v>1087157</v>
      </c>
      <c r="Z24" s="9">
        <f>'P&amp;C'!AB31</f>
        <v>1082796</v>
      </c>
      <c r="AA24" s="9">
        <f>'P&amp;C'!AC31</f>
        <v>3251805</v>
      </c>
      <c r="AB24" s="9">
        <f>'P&amp;C'!AD31</f>
        <v>1625000</v>
      </c>
      <c r="AC24" s="9">
        <f>'P&amp;C'!AE31</f>
        <v>763300</v>
      </c>
      <c r="AD24" s="9">
        <f>'P&amp;C'!AF31</f>
        <v>497536</v>
      </c>
      <c r="AE24" s="9">
        <f>'P&amp;C'!AG31</f>
        <v>867149</v>
      </c>
      <c r="AF24" s="9">
        <f>'P&amp;C'!AH31</f>
        <v>1837779</v>
      </c>
      <c r="AG24" s="9">
        <f>'P&amp;C'!AI31</f>
        <v>1134211</v>
      </c>
      <c r="AH24" s="9">
        <f>'P&amp;C'!AJ31</f>
        <v>319719</v>
      </c>
      <c r="AI24" s="9" t="str">
        <f>'P&amp;C'!AK31</f>
        <v>NA</v>
      </c>
      <c r="AJ24" s="9" t="str">
        <f>'P&amp;C'!AL31</f>
        <v>NA</v>
      </c>
      <c r="AK24" s="9">
        <f>'P&amp;C'!AM31</f>
        <v>29.08</v>
      </c>
      <c r="AL24" s="9" t="str">
        <f>'P&amp;C'!AN31</f>
        <v>NA</v>
      </c>
      <c r="AM24" s="9">
        <f>'P&amp;C'!AO31</f>
        <v>30.39</v>
      </c>
      <c r="AN24" s="9">
        <f>'P&amp;C'!AP31</f>
        <v>29.1</v>
      </c>
      <c r="AO24" s="9">
        <f>'P&amp;C'!AQ31</f>
        <v>28.71</v>
      </c>
      <c r="AP24" s="9">
        <f>'P&amp;C'!AR31</f>
        <v>27.88</v>
      </c>
      <c r="AQ24" s="9" t="str">
        <f>'P&amp;C'!AS31</f>
        <v>NA</v>
      </c>
      <c r="AR24" s="9" t="str">
        <f>'P&amp;C'!AT31</f>
        <v>NA</v>
      </c>
      <c r="AS24" s="9" t="str">
        <f>'P&amp;C'!AU31</f>
        <v>NA</v>
      </c>
      <c r="AT24" s="9" t="str">
        <f>'P&amp;C'!AV31</f>
        <v>NA</v>
      </c>
      <c r="AU24" s="9" t="str">
        <f>'P&amp;C'!AW31</f>
        <v>NA</v>
      </c>
      <c r="AV24" s="9" t="str">
        <f>'P&amp;C'!AX31</f>
        <v>NA</v>
      </c>
      <c r="AW24" s="9" t="str">
        <f>'P&amp;C'!AY31</f>
        <v>NA</v>
      </c>
      <c r="AX24" s="9" t="str">
        <f>'P&amp;C'!AZ31</f>
        <v>NA</v>
      </c>
      <c r="AY24" s="9" t="str">
        <f>'P&amp;C'!BA31</f>
        <v>NA</v>
      </c>
      <c r="AZ24" s="9" t="str">
        <f>'P&amp;C'!BB31</f>
        <v>NA</v>
      </c>
      <c r="BA24" s="9" t="str">
        <f>'P&amp;C'!BC31</f>
        <v>NA</v>
      </c>
      <c r="BB24" s="9" t="str">
        <f>'P&amp;C'!BD31</f>
        <v>NA</v>
      </c>
      <c r="BC24" s="9">
        <f>'P&amp;C'!BE31</f>
        <v>17.95</v>
      </c>
      <c r="BD24" s="9">
        <f>'P&amp;C'!BF31</f>
        <v>17.77</v>
      </c>
      <c r="BE24" s="9">
        <f>'P&amp;C'!BG31</f>
        <v>17.100000000000001</v>
      </c>
      <c r="BF24" s="9">
        <f>'P&amp;C'!BH31</f>
        <v>17.3</v>
      </c>
      <c r="BG24" s="9">
        <f>'P&amp;C'!BI31</f>
        <v>15.97</v>
      </c>
      <c r="BH24" s="9">
        <f>'P&amp;C'!BJ31</f>
        <v>12.1</v>
      </c>
      <c r="BI24" s="9">
        <f>'P&amp;C'!BK31</f>
        <v>16.34</v>
      </c>
      <c r="BJ24" s="9">
        <f>'P&amp;C'!BL31</f>
        <v>17.27</v>
      </c>
      <c r="BK24" s="9">
        <f>'P&amp;C'!BM31</f>
        <v>16.59</v>
      </c>
      <c r="BL24" s="9">
        <f>'P&amp;C'!BN31</f>
        <v>15.29</v>
      </c>
      <c r="BM24" s="9">
        <f>'P&amp;C'!BO31</f>
        <v>15.44</v>
      </c>
      <c r="BN24" s="9">
        <f>'P&amp;C'!BP31</f>
        <v>13.7</v>
      </c>
      <c r="BO24" s="9">
        <f>'P&amp;C'!BQ31</f>
        <v>0.15</v>
      </c>
      <c r="BP24" s="9">
        <f>'P&amp;C'!BR31</f>
        <v>0.15</v>
      </c>
      <c r="BQ24" s="9">
        <f>'P&amp;C'!BS31</f>
        <v>0.15</v>
      </c>
      <c r="BR24" s="9">
        <f>'P&amp;C'!BT31</f>
        <v>0.15</v>
      </c>
      <c r="BS24" s="9">
        <f>'P&amp;C'!BU31</f>
        <v>0.09</v>
      </c>
      <c r="BT24" s="9">
        <f>'P&amp;C'!BV31</f>
        <v>0.09</v>
      </c>
      <c r="BU24" s="9">
        <f>'P&amp;C'!BW31</f>
        <v>0.09</v>
      </c>
      <c r="BV24" s="9">
        <f>'P&amp;C'!BX31</f>
        <v>0.09</v>
      </c>
      <c r="BW24" s="9">
        <f>'P&amp;C'!BY31</f>
        <v>0.06</v>
      </c>
      <c r="BX24" s="9">
        <f>'P&amp;C'!BZ31</f>
        <v>0.06</v>
      </c>
      <c r="BY24" s="9">
        <f>'P&amp;C'!CA31</f>
        <v>0.06</v>
      </c>
      <c r="BZ24" s="9">
        <f>'P&amp;C'!CB31</f>
        <v>0.06</v>
      </c>
      <c r="CA24" s="9">
        <f>'P&amp;C'!CC31</f>
        <v>0.06</v>
      </c>
      <c r="CB24" s="9">
        <f>'P&amp;C'!CD31</f>
        <v>0.06</v>
      </c>
      <c r="CC24" s="9">
        <f>'P&amp;C'!CE31</f>
        <v>0.06</v>
      </c>
      <c r="CD24" s="9">
        <f>'P&amp;C'!CF31</f>
        <v>0.06</v>
      </c>
      <c r="CE24" s="9">
        <f>'P&amp;C'!CG31</f>
        <v>0.06</v>
      </c>
      <c r="CF24" s="9">
        <f>'P&amp;C'!CH31</f>
        <v>0.06</v>
      </c>
      <c r="CG24" s="9">
        <f>'P&amp;C'!CI31</f>
        <v>0.06</v>
      </c>
      <c r="CH24" s="9">
        <f>'P&amp;C'!CJ31</f>
        <v>0.06</v>
      </c>
      <c r="CI24" s="9">
        <f>'P&amp;C'!CK31</f>
        <v>0.06</v>
      </c>
      <c r="CJ24" s="9">
        <f>'P&amp;C'!CL31</f>
        <v>0.06</v>
      </c>
      <c r="CK24" s="9">
        <f>'P&amp;C'!CM31</f>
        <v>0.06</v>
      </c>
      <c r="CL24" s="9">
        <f>'P&amp;C'!CN31</f>
        <v>0.06</v>
      </c>
      <c r="CM24" s="9">
        <f>'P&amp;C'!CO31</f>
        <v>0.06</v>
      </c>
      <c r="CN24" s="9">
        <f>'P&amp;C'!CP31</f>
        <v>0.06</v>
      </c>
      <c r="CO24" s="9">
        <f>'P&amp;C'!CQ31</f>
        <v>0.06</v>
      </c>
      <c r="CP24" s="9">
        <f>'P&amp;C'!CR31</f>
        <v>0.06</v>
      </c>
      <c r="CQ24" s="9">
        <f>'P&amp;C'!CS31</f>
        <v>0.06</v>
      </c>
      <c r="CR24" s="9">
        <f>'P&amp;C'!CT31</f>
        <v>0.06</v>
      </c>
      <c r="CS24" s="9">
        <f>'P&amp;C'!CU31</f>
        <v>0.06</v>
      </c>
      <c r="CT24" s="9">
        <f>'P&amp;C'!CV31</f>
        <v>0.06</v>
      </c>
      <c r="CU24" s="9">
        <f>'P&amp;C'!CW31</f>
        <v>0</v>
      </c>
      <c r="CV24" s="9">
        <f>'P&amp;C'!CX31</f>
        <v>0</v>
      </c>
      <c r="CW24" s="9">
        <f>'P&amp;C'!CY31</f>
        <v>0</v>
      </c>
      <c r="CX24" s="9">
        <f>'P&amp;C'!CZ31</f>
        <v>0</v>
      </c>
      <c r="CY24" s="9">
        <f>'P&amp;C'!DA31</f>
        <v>0</v>
      </c>
      <c r="CZ24" s="9">
        <f>'P&amp;C'!DB31</f>
        <v>0</v>
      </c>
      <c r="DA24" s="9">
        <f>'P&amp;C'!DC31</f>
        <v>0</v>
      </c>
      <c r="DB24" s="9">
        <f>'P&amp;C'!DD31</f>
        <v>0</v>
      </c>
      <c r="DC24" s="9">
        <f>'P&amp;C'!DE31</f>
        <v>0</v>
      </c>
      <c r="DD24" s="9">
        <f>'P&amp;C'!DF31</f>
        <v>0</v>
      </c>
      <c r="DE24" s="9">
        <f>'P&amp;C'!DG31</f>
        <v>0</v>
      </c>
      <c r="DF24" s="9">
        <f>'P&amp;C'!DH31</f>
        <v>0</v>
      </c>
      <c r="DG24" s="9">
        <f>'P&amp;C'!DI31</f>
        <v>0</v>
      </c>
      <c r="DH24" s="9">
        <f>'P&amp;C'!DJ31</f>
        <v>0</v>
      </c>
      <c r="DI24" s="9">
        <f>'P&amp;C'!DK31</f>
        <v>0</v>
      </c>
      <c r="DJ24" s="9">
        <f>'P&amp;C'!DL31</f>
        <v>0</v>
      </c>
      <c r="DK24" s="9">
        <f>'P&amp;C'!DM31</f>
        <v>0</v>
      </c>
      <c r="DL24" s="9">
        <f>'P&amp;C'!DN31</f>
        <v>0</v>
      </c>
      <c r="DM24" s="9">
        <f>'P&amp;C'!DO31</f>
        <v>0</v>
      </c>
      <c r="DN24" s="9">
        <f>'P&amp;C'!DP31</f>
        <v>0</v>
      </c>
      <c r="DO24" s="9">
        <f>'P&amp;C'!DQ31</f>
        <v>0</v>
      </c>
      <c r="DP24" s="9">
        <f>'P&amp;C'!DR31</f>
        <v>0</v>
      </c>
      <c r="DQ24" s="9">
        <f>'P&amp;C'!DS31</f>
        <v>0</v>
      </c>
      <c r="DR24" s="9">
        <f>'P&amp;C'!DT31</f>
        <v>0</v>
      </c>
      <c r="DS24" s="9">
        <f>'P&amp;C'!DU31</f>
        <v>0</v>
      </c>
      <c r="DT24" s="9">
        <f>'P&amp;C'!DV31</f>
        <v>0</v>
      </c>
      <c r="DU24" s="9">
        <f>'P&amp;C'!DW31</f>
        <v>0</v>
      </c>
      <c r="DV24" s="9">
        <f>'P&amp;C'!DX31</f>
        <v>0</v>
      </c>
      <c r="DW24" s="9">
        <f>'P&amp;C'!DY31</f>
        <v>0</v>
      </c>
      <c r="DX24" s="9">
        <f>'P&amp;C'!DZ31</f>
        <v>0</v>
      </c>
      <c r="DY24" s="9">
        <f>'P&amp;C'!EA31</f>
        <v>0</v>
      </c>
      <c r="DZ24" s="9">
        <f>'P&amp;C'!EB31</f>
        <v>0</v>
      </c>
      <c r="EA24" s="9">
        <f>'P&amp;C'!EC31</f>
        <v>32597819</v>
      </c>
      <c r="EB24" s="9">
        <f>'P&amp;C'!ED31</f>
        <v>32423929</v>
      </c>
      <c r="EC24" s="9">
        <f>'P&amp;C'!EE31</f>
        <v>32412997</v>
      </c>
      <c r="ED24" s="9">
        <f>'P&amp;C'!EF31</f>
        <v>32276213</v>
      </c>
      <c r="EE24" s="9">
        <f>'P&amp;C'!EG31</f>
        <v>32128922</v>
      </c>
      <c r="EF24" s="9">
        <f>'P&amp;C'!EH31</f>
        <v>32109976</v>
      </c>
      <c r="EG24" s="9">
        <f>'P&amp;C'!EI31</f>
        <v>32463660</v>
      </c>
      <c r="EH24" s="9">
        <f>'P&amp;C'!EJ31</f>
        <v>32483983</v>
      </c>
      <c r="EI24" s="9">
        <f>'P&amp;C'!EK31</f>
        <v>32216480</v>
      </c>
      <c r="EJ24" s="9">
        <f>'P&amp;C'!EL31</f>
        <v>32078443</v>
      </c>
      <c r="EK24" s="9">
        <f>'P&amp;C'!EM31</f>
        <v>32036774</v>
      </c>
      <c r="EL24" s="9">
        <f>'P&amp;C'!EN31</f>
        <v>31875156</v>
      </c>
      <c r="EM24" s="9">
        <f>'P&amp;C'!EO31</f>
        <v>31493828</v>
      </c>
      <c r="EN24" s="9">
        <f>'P&amp;C'!EP31</f>
        <v>31489468</v>
      </c>
      <c r="EO24" s="9">
        <f>'P&amp;C'!EQ31</f>
        <v>31482500</v>
      </c>
      <c r="EP24" s="9">
        <f>'P&amp;C'!ER31</f>
        <v>31375759</v>
      </c>
      <c r="EQ24" s="9">
        <f>'P&amp;C'!ES31</f>
        <v>31299930</v>
      </c>
      <c r="ER24" s="9">
        <f>'P&amp;C'!ET31</f>
        <v>31206549</v>
      </c>
      <c r="ES24" s="9">
        <f>'P&amp;C'!EU31</f>
        <v>30998491</v>
      </c>
      <c r="ET24" s="9">
        <f>'P&amp;C'!EV31</f>
        <v>30935238</v>
      </c>
      <c r="EU24" s="9">
        <f>'P&amp;C'!EW31</f>
        <v>30771479</v>
      </c>
      <c r="EV24" s="9">
        <f>'P&amp;C'!EX31</f>
        <v>30724086</v>
      </c>
      <c r="EW24" s="9">
        <f>'P&amp;C'!EY31</f>
        <v>30947550</v>
      </c>
      <c r="EX24" s="9">
        <f>'P&amp;C'!EZ31</f>
        <v>31935474</v>
      </c>
      <c r="EY24" s="9">
        <f>'P&amp;C'!FA31</f>
        <v>32996809</v>
      </c>
      <c r="EZ24" s="9">
        <f>'P&amp;C'!FB31</f>
        <v>36230399</v>
      </c>
      <c r="FA24" s="9">
        <f>'P&amp;C'!FC31</f>
        <v>37855399</v>
      </c>
      <c r="FB24" s="9">
        <f>'P&amp;C'!FD31</f>
        <v>38511187</v>
      </c>
      <c r="FC24" s="9">
        <f>'P&amp;C'!FE31</f>
        <v>38965126</v>
      </c>
      <c r="FD24" s="9">
        <f>'P&amp;C'!FF31</f>
        <v>39830742</v>
      </c>
      <c r="FE24" s="9">
        <f>'P&amp;C'!FG31</f>
        <v>41663521</v>
      </c>
      <c r="FF24" s="9">
        <f>'P&amp;C'!FH31</f>
        <v>42725526</v>
      </c>
      <c r="FG24">
        <f>'P&amp;C'!FJ31</f>
        <v>29.072497150806299</v>
      </c>
      <c r="FH24">
        <f>'P&amp;C'!FK31</f>
        <v>28.2846659329904</v>
      </c>
      <c r="FI24">
        <f>'P&amp;C'!FL31</f>
        <v>27.7419579559397</v>
      </c>
      <c r="FJ24">
        <f>'P&amp;C'!FM31</f>
        <v>26.877378706107802</v>
      </c>
      <c r="FK24">
        <f>'P&amp;C'!FN31</f>
        <v>26.163342797495702</v>
      </c>
      <c r="FL24">
        <f>'P&amp;C'!FO31</f>
        <v>26.474638286867599</v>
      </c>
      <c r="FM24">
        <f>'P&amp;C'!FP31</f>
        <v>26.038345645561801</v>
      </c>
      <c r="FN24">
        <f>'P&amp;C'!FQ31</f>
        <v>24.741424104303999</v>
      </c>
      <c r="FO24">
        <f>'P&amp;C'!FR31</f>
        <v>23.6152428819039</v>
      </c>
      <c r="FP24">
        <f>'P&amp;C'!FS31</f>
        <v>22.632021136437299</v>
      </c>
      <c r="FQ24">
        <f>'P&amp;C'!FT31</f>
        <v>22.302495251238501</v>
      </c>
      <c r="FR24">
        <f>'P&amp;C'!FU31</f>
        <v>22.258714592643901</v>
      </c>
      <c r="FS24">
        <f>'P&amp;C'!FV31</f>
        <v>21.8088445774201</v>
      </c>
      <c r="FT24">
        <f>'P&amp;C'!FW31</f>
        <v>20.724167204095</v>
      </c>
      <c r="FU24">
        <f>'P&amp;C'!FX31</f>
        <v>20.495576907805901</v>
      </c>
      <c r="FV24">
        <f>'P&amp;C'!FY31</f>
        <v>18.7361523270242</v>
      </c>
      <c r="FW24">
        <f>'P&amp;C'!FZ31</f>
        <v>18.169465554715298</v>
      </c>
      <c r="FX24">
        <f>'P&amp;C'!GA31</f>
        <v>17.833724581337101</v>
      </c>
      <c r="FY24">
        <f>'P&amp;C'!GB31</f>
        <v>16.8375938041629</v>
      </c>
      <c r="FZ24">
        <f>'P&amp;C'!GC31</f>
        <v>17.717109530561899</v>
      </c>
      <c r="GA24">
        <f>'P&amp;C'!GD31</f>
        <v>17.5286017288932</v>
      </c>
      <c r="GB24">
        <f>'P&amp;C'!GE31</f>
        <v>15.402118064634999</v>
      </c>
      <c r="GC24">
        <f>'P&amp;C'!GF31</f>
        <v>14.6910175441998</v>
      </c>
      <c r="GD24">
        <f>'P&amp;C'!GG31</f>
        <v>14.583156022672499</v>
      </c>
      <c r="GE24">
        <f>'P&amp;C'!GH31</f>
        <v>14.000838687159099</v>
      </c>
      <c r="GF24">
        <f>'P&amp;C'!GI31</f>
        <v>13.9688221484947</v>
      </c>
      <c r="GG24">
        <f>'P&amp;C'!GJ31</f>
        <v>13.1741577997897</v>
      </c>
      <c r="GH24">
        <f>'P&amp;C'!GK31</f>
        <v>12.6134258079347</v>
      </c>
      <c r="GI24">
        <f>'P&amp;C'!GL31</f>
        <v>12.257191212470399</v>
      </c>
      <c r="GJ24">
        <f>'P&amp;C'!GM31</f>
        <v>13.2751230193</v>
      </c>
      <c r="GK24">
        <f>'P&amp;C'!GN31</f>
        <v>12.5112565498245</v>
      </c>
      <c r="GL24">
        <f>'P&amp;C'!GO31</f>
        <v>11.917372298705001</v>
      </c>
    </row>
    <row r="25" spans="1:194" x14ac:dyDescent="0.25">
      <c r="A25" t="str">
        <f>'P&amp;C'!B32</f>
        <v>ESGR</v>
      </c>
      <c r="B25" t="str">
        <f>'P&amp;C'!C32</f>
        <v>Enstar Group Limited</v>
      </c>
      <c r="C25" s="9">
        <f>'P&amp;C'!E32</f>
        <v>689</v>
      </c>
      <c r="D25" s="9">
        <f>'P&amp;C'!F32</f>
        <v>2617</v>
      </c>
      <c r="E25" s="9">
        <f>'P&amp;C'!G32</f>
        <v>0</v>
      </c>
      <c r="F25" s="9">
        <f>'P&amp;C'!H32</f>
        <v>4613</v>
      </c>
      <c r="G25" s="9">
        <f>'P&amp;C'!I32</f>
        <v>689</v>
      </c>
      <c r="H25" s="9">
        <f>'P&amp;C'!J32</f>
        <v>902</v>
      </c>
      <c r="I25" s="9">
        <f>'P&amp;C'!K32</f>
        <v>0</v>
      </c>
      <c r="J25" s="9">
        <f>'P&amp;C'!L32</f>
        <v>13652</v>
      </c>
      <c r="K25" s="9">
        <f>'P&amp;C'!M32</f>
        <v>0</v>
      </c>
      <c r="L25" s="9">
        <f>'P&amp;C'!N32</f>
        <v>0</v>
      </c>
      <c r="M25" s="9">
        <f>'P&amp;C'!O32</f>
        <v>0</v>
      </c>
      <c r="N25" s="9">
        <f>'P&amp;C'!P32</f>
        <v>0</v>
      </c>
      <c r="O25" s="9">
        <f>'P&amp;C'!Q32</f>
        <v>0</v>
      </c>
      <c r="P25" s="9">
        <f>'P&amp;C'!R32</f>
        <v>0</v>
      </c>
      <c r="Q25" s="9">
        <f>'P&amp;C'!S32</f>
        <v>0</v>
      </c>
      <c r="R25" s="9">
        <f>'P&amp;C'!T32</f>
        <v>0</v>
      </c>
      <c r="S25" s="9">
        <f>'P&amp;C'!U32</f>
        <v>0</v>
      </c>
      <c r="T25" s="9">
        <f>'P&amp;C'!V32</f>
        <v>0</v>
      </c>
      <c r="U25" s="9">
        <f>'P&amp;C'!W32</f>
        <v>0</v>
      </c>
      <c r="V25" s="9">
        <f>'P&amp;C'!X32</f>
        <v>0</v>
      </c>
      <c r="W25" s="9">
        <f>'P&amp;C'!Y32</f>
        <v>0</v>
      </c>
      <c r="X25" s="9">
        <f>'P&amp;C'!Z32</f>
        <v>0</v>
      </c>
      <c r="Y25" s="9">
        <f>'P&amp;C'!AA32</f>
        <v>0</v>
      </c>
      <c r="Z25" s="9">
        <f>'P&amp;C'!AB32</f>
        <v>0</v>
      </c>
      <c r="AA25" s="9">
        <f>'P&amp;C'!AC32</f>
        <v>0</v>
      </c>
      <c r="AB25" s="9">
        <f>'P&amp;C'!AD32</f>
        <v>0</v>
      </c>
      <c r="AC25" s="9">
        <f>'P&amp;C'!AE32</f>
        <v>0</v>
      </c>
      <c r="AD25" s="9">
        <f>'P&amp;C'!AF32</f>
        <v>0</v>
      </c>
      <c r="AE25" s="9">
        <f>'P&amp;C'!AG32</f>
        <v>800000</v>
      </c>
      <c r="AF25" s="9">
        <f>'P&amp;C'!AH32</f>
        <v>0</v>
      </c>
      <c r="AG25" s="9">
        <f>'P&amp;C'!AI32</f>
        <v>0</v>
      </c>
      <c r="AH25" s="9">
        <f>'P&amp;C'!AJ32</f>
        <v>0</v>
      </c>
      <c r="AI25" s="9">
        <f>'P&amp;C'!AK32</f>
        <v>219.85</v>
      </c>
      <c r="AJ25" s="9">
        <f>'P&amp;C'!AL32</f>
        <v>198</v>
      </c>
      <c r="AK25" s="9" t="str">
        <f>'P&amp;C'!AM32</f>
        <v>NA</v>
      </c>
      <c r="AL25" s="9">
        <f>'P&amp;C'!AN32</f>
        <v>192.49590000000001</v>
      </c>
      <c r="AM25" s="9">
        <f>'P&amp;C'!AO32</f>
        <v>200</v>
      </c>
      <c r="AN25" s="9">
        <f>'P&amp;C'!AP32</f>
        <v>159.19</v>
      </c>
      <c r="AO25" s="9" t="str">
        <f>'P&amp;C'!AQ32</f>
        <v>NA</v>
      </c>
      <c r="AP25" s="9">
        <f>'P&amp;C'!AR32</f>
        <v>153.8272</v>
      </c>
      <c r="AQ25" s="9" t="str">
        <f>'P&amp;C'!AS32</f>
        <v>NA</v>
      </c>
      <c r="AR25" s="9" t="str">
        <f>'P&amp;C'!AT32</f>
        <v>NA</v>
      </c>
      <c r="AS25" s="9" t="str">
        <f>'P&amp;C'!AU32</f>
        <v>NA</v>
      </c>
      <c r="AT25" s="9" t="str">
        <f>'P&amp;C'!AV32</f>
        <v>NA</v>
      </c>
      <c r="AU25" s="9" t="str">
        <f>'P&amp;C'!AW32</f>
        <v>NA</v>
      </c>
      <c r="AV25" s="9" t="str">
        <f>'P&amp;C'!AX32</f>
        <v>NA</v>
      </c>
      <c r="AW25" s="9" t="str">
        <f>'P&amp;C'!AY32</f>
        <v>NA</v>
      </c>
      <c r="AX25" s="9" t="str">
        <f>'P&amp;C'!AZ32</f>
        <v>NA</v>
      </c>
      <c r="AY25" s="9" t="str">
        <f>'P&amp;C'!BA32</f>
        <v>NA</v>
      </c>
      <c r="AZ25" s="9" t="str">
        <f>'P&amp;C'!BB32</f>
        <v>NA</v>
      </c>
      <c r="BA25" s="9" t="str">
        <f>'P&amp;C'!BC32</f>
        <v>NA</v>
      </c>
      <c r="BB25" s="9" t="str">
        <f>'P&amp;C'!BD32</f>
        <v>NA</v>
      </c>
      <c r="BC25" s="9" t="str">
        <f>'P&amp;C'!BE32</f>
        <v>NA</v>
      </c>
      <c r="BD25" s="9" t="str">
        <f>'P&amp;C'!BF32</f>
        <v>NA</v>
      </c>
      <c r="BE25" s="9" t="str">
        <f>'P&amp;C'!BG32</f>
        <v>NA</v>
      </c>
      <c r="BF25" s="9" t="str">
        <f>'P&amp;C'!BH32</f>
        <v>NA</v>
      </c>
      <c r="BG25" s="9" t="str">
        <f>'P&amp;C'!BI32</f>
        <v>NA</v>
      </c>
      <c r="BH25" s="9" t="str">
        <f>'P&amp;C'!BJ32</f>
        <v>NA</v>
      </c>
      <c r="BI25" s="9" t="str">
        <f>'P&amp;C'!BK32</f>
        <v>NA</v>
      </c>
      <c r="BJ25" s="9" t="str">
        <f>'P&amp;C'!BL32</f>
        <v>NA</v>
      </c>
      <c r="BK25" s="9">
        <f>'P&amp;C'!BM32</f>
        <v>70</v>
      </c>
      <c r="BL25" s="9" t="str">
        <f>'P&amp;C'!BN32</f>
        <v>NA</v>
      </c>
      <c r="BM25" s="9" t="str">
        <f>'P&amp;C'!BO32</f>
        <v>NA</v>
      </c>
      <c r="BN25" s="9" t="str">
        <f>'P&amp;C'!BP32</f>
        <v>NA</v>
      </c>
      <c r="BO25" s="9">
        <f>'P&amp;C'!BQ32</f>
        <v>0</v>
      </c>
      <c r="BP25" s="9">
        <f>'P&amp;C'!BR32</f>
        <v>0</v>
      </c>
      <c r="BQ25" s="9">
        <f>'P&amp;C'!BS32</f>
        <v>0</v>
      </c>
      <c r="BR25" s="9">
        <f>'P&amp;C'!BT32</f>
        <v>0</v>
      </c>
      <c r="BS25" s="9">
        <f>'P&amp;C'!BU32</f>
        <v>0</v>
      </c>
      <c r="BT25" s="9">
        <f>'P&amp;C'!BV32</f>
        <v>0</v>
      </c>
      <c r="BU25" s="9">
        <f>'P&amp;C'!BW32</f>
        <v>0</v>
      </c>
      <c r="BV25" s="9">
        <f>'P&amp;C'!BX32</f>
        <v>0</v>
      </c>
      <c r="BW25" s="9">
        <f>'P&amp;C'!BY32</f>
        <v>0</v>
      </c>
      <c r="BX25" s="9">
        <f>'P&amp;C'!BZ32</f>
        <v>0</v>
      </c>
      <c r="BY25" s="9">
        <f>'P&amp;C'!CA32</f>
        <v>0</v>
      </c>
      <c r="BZ25" s="9">
        <f>'P&amp;C'!CB32</f>
        <v>0</v>
      </c>
      <c r="CA25" s="9">
        <f>'P&amp;C'!CC32</f>
        <v>0</v>
      </c>
      <c r="CB25" s="9">
        <f>'P&amp;C'!CD32</f>
        <v>0</v>
      </c>
      <c r="CC25" s="9">
        <f>'P&amp;C'!CE32</f>
        <v>0</v>
      </c>
      <c r="CD25" s="9">
        <f>'P&amp;C'!CF32</f>
        <v>0</v>
      </c>
      <c r="CE25" s="9">
        <f>'P&amp;C'!CG32</f>
        <v>0</v>
      </c>
      <c r="CF25" s="9">
        <f>'P&amp;C'!CH32</f>
        <v>0</v>
      </c>
      <c r="CG25" s="9">
        <f>'P&amp;C'!CI32</f>
        <v>0</v>
      </c>
      <c r="CH25" s="9">
        <f>'P&amp;C'!CJ32</f>
        <v>0</v>
      </c>
      <c r="CI25" s="9">
        <f>'P&amp;C'!CK32</f>
        <v>0</v>
      </c>
      <c r="CJ25" s="9">
        <f>'P&amp;C'!CL32</f>
        <v>0</v>
      </c>
      <c r="CK25" s="9">
        <f>'P&amp;C'!CM32</f>
        <v>0</v>
      </c>
      <c r="CL25" s="9">
        <f>'P&amp;C'!CN32</f>
        <v>0</v>
      </c>
      <c r="CM25" s="9">
        <f>'P&amp;C'!CO32</f>
        <v>0</v>
      </c>
      <c r="CN25" s="9">
        <f>'P&amp;C'!CP32</f>
        <v>0</v>
      </c>
      <c r="CO25" s="9">
        <f>'P&amp;C'!CQ32</f>
        <v>0</v>
      </c>
      <c r="CP25" s="9">
        <f>'P&amp;C'!CR32</f>
        <v>0</v>
      </c>
      <c r="CQ25" s="9">
        <f>'P&amp;C'!CS32</f>
        <v>0</v>
      </c>
      <c r="CR25" s="9">
        <f>'P&amp;C'!CT32</f>
        <v>0</v>
      </c>
      <c r="CS25" s="9">
        <f>'P&amp;C'!CU32</f>
        <v>0</v>
      </c>
      <c r="CT25" s="9">
        <f>'P&amp;C'!CV32</f>
        <v>0</v>
      </c>
      <c r="CU25" s="9">
        <f>'P&amp;C'!CW32</f>
        <v>0</v>
      </c>
      <c r="CV25" s="9">
        <f>'P&amp;C'!CX32</f>
        <v>0</v>
      </c>
      <c r="CW25" s="9">
        <f>'P&amp;C'!CY32</f>
        <v>0</v>
      </c>
      <c r="CX25" s="9">
        <f>'P&amp;C'!CZ32</f>
        <v>0</v>
      </c>
      <c r="CY25" s="9">
        <f>'P&amp;C'!DA32</f>
        <v>0</v>
      </c>
      <c r="CZ25" s="9">
        <f>'P&amp;C'!DB32</f>
        <v>0</v>
      </c>
      <c r="DA25" s="9">
        <f>'P&amp;C'!DC32</f>
        <v>0</v>
      </c>
      <c r="DB25" s="9">
        <f>'P&amp;C'!DD32</f>
        <v>0</v>
      </c>
      <c r="DC25" s="9">
        <f>'P&amp;C'!DE32</f>
        <v>0</v>
      </c>
      <c r="DD25" s="9">
        <f>'P&amp;C'!DF32</f>
        <v>0</v>
      </c>
      <c r="DE25" s="9">
        <f>'P&amp;C'!DG32</f>
        <v>0</v>
      </c>
      <c r="DF25" s="9">
        <f>'P&amp;C'!DH32</f>
        <v>0</v>
      </c>
      <c r="DG25" s="9">
        <f>'P&amp;C'!DI32</f>
        <v>0</v>
      </c>
      <c r="DH25" s="9">
        <f>'P&amp;C'!DJ32</f>
        <v>0</v>
      </c>
      <c r="DI25" s="9">
        <f>'P&amp;C'!DK32</f>
        <v>0</v>
      </c>
      <c r="DJ25" s="9">
        <f>'P&amp;C'!DL32</f>
        <v>0</v>
      </c>
      <c r="DK25" s="9">
        <f>'P&amp;C'!DM32</f>
        <v>0</v>
      </c>
      <c r="DL25" s="9">
        <f>'P&amp;C'!DN32</f>
        <v>0</v>
      </c>
      <c r="DM25" s="9">
        <f>'P&amp;C'!DO32</f>
        <v>0</v>
      </c>
      <c r="DN25" s="9">
        <f>'P&amp;C'!DP32</f>
        <v>0</v>
      </c>
      <c r="DO25" s="9">
        <f>'P&amp;C'!DQ32</f>
        <v>0</v>
      </c>
      <c r="DP25" s="9">
        <f>'P&amp;C'!DR32</f>
        <v>0</v>
      </c>
      <c r="DQ25" s="9">
        <f>'P&amp;C'!DS32</f>
        <v>0</v>
      </c>
      <c r="DR25" s="9">
        <f>'P&amp;C'!DT32</f>
        <v>0</v>
      </c>
      <c r="DS25" s="9">
        <f>'P&amp;C'!DU32</f>
        <v>0</v>
      </c>
      <c r="DT25" s="9">
        <f>'P&amp;C'!DV32</f>
        <v>0</v>
      </c>
      <c r="DU25" s="9">
        <f>'P&amp;C'!DW32</f>
        <v>0</v>
      </c>
      <c r="DV25" s="9">
        <f>'P&amp;C'!DX32</f>
        <v>0</v>
      </c>
      <c r="DW25" s="9">
        <f>'P&amp;C'!DY32</f>
        <v>0</v>
      </c>
      <c r="DX25" s="9">
        <f>'P&amp;C'!DZ32</f>
        <v>0</v>
      </c>
      <c r="DY25" s="9">
        <f>'P&amp;C'!EA32</f>
        <v>0</v>
      </c>
      <c r="DZ25" s="9">
        <f>'P&amp;C'!EB32</f>
        <v>0</v>
      </c>
      <c r="EA25" s="9">
        <f>'P&amp;C'!EC32</f>
        <v>19406722</v>
      </c>
      <c r="EB25" s="9">
        <f>'P&amp;C'!ED32</f>
        <v>19395124</v>
      </c>
      <c r="EC25" s="9">
        <f>'P&amp;C'!EE32</f>
        <v>19390013</v>
      </c>
      <c r="ED25" s="9">
        <f>'P&amp;C'!EF32</f>
        <v>19385526</v>
      </c>
      <c r="EE25" s="9">
        <f>'P&amp;C'!EG32</f>
        <v>19372178</v>
      </c>
      <c r="EF25" s="9">
        <f>'P&amp;C'!EH32</f>
        <v>19301786</v>
      </c>
      <c r="EG25" s="9">
        <f>'P&amp;C'!EI32</f>
        <v>19297060</v>
      </c>
      <c r="EH25" s="9">
        <f>'P&amp;C'!EJ32</f>
        <v>19293692</v>
      </c>
      <c r="EI25" s="9">
        <f>'P&amp;C'!EK32</f>
        <v>19263742</v>
      </c>
      <c r="EJ25" s="9">
        <f>'P&amp;C'!EL32</f>
        <v>19258116</v>
      </c>
      <c r="EK25" s="9">
        <f>'P&amp;C'!EM32</f>
        <v>19254354</v>
      </c>
      <c r="EL25" s="9">
        <f>'P&amp;C'!EN32</f>
        <v>19250848</v>
      </c>
      <c r="EM25" s="9">
        <f>'P&amp;C'!EO32</f>
        <v>19201017</v>
      </c>
      <c r="EN25" s="9">
        <f>'P&amp;C'!EP32</f>
        <v>19199390</v>
      </c>
      <c r="EO25" s="9">
        <f>'P&amp;C'!EQ32</f>
        <v>19186243</v>
      </c>
      <c r="EP25" s="9">
        <f>'P&amp;C'!ER32</f>
        <v>16572365</v>
      </c>
      <c r="EQ25" s="9">
        <f>'P&amp;C'!ES32</f>
        <v>16528343</v>
      </c>
      <c r="ER25" s="9">
        <f>'P&amp;C'!ET32</f>
        <v>16527062</v>
      </c>
      <c r="ES25" s="9">
        <f>'P&amp;C'!EU32</f>
        <v>16525834</v>
      </c>
      <c r="ET25" s="9">
        <f>'P&amp;C'!EV32</f>
        <v>16524602</v>
      </c>
      <c r="EU25" s="9">
        <f>'P&amp;C'!EW32</f>
        <v>16477809</v>
      </c>
      <c r="EV25" s="9">
        <f>'P&amp;C'!EX32</f>
        <v>16438725</v>
      </c>
      <c r="EW25" s="9">
        <f>'P&amp;C'!EY32</f>
        <v>16437293</v>
      </c>
      <c r="EX25" s="9">
        <f>'P&amp;C'!EZ32</f>
        <v>16435928</v>
      </c>
      <c r="EY25" s="9">
        <f>'P&amp;C'!FA32</f>
        <v>16390688</v>
      </c>
      <c r="EZ25" s="9">
        <f>'P&amp;C'!FB32</f>
        <v>14270887</v>
      </c>
      <c r="FA25" s="9">
        <f>'P&amp;C'!FC32</f>
        <v>14269592</v>
      </c>
      <c r="FB25" s="9">
        <f>'P&amp;C'!FD32</f>
        <v>12983532</v>
      </c>
      <c r="FC25" s="9">
        <f>'P&amp;C'!FE32</f>
        <v>12940021</v>
      </c>
      <c r="FD25" s="9">
        <f>'P&amp;C'!FF32</f>
        <v>13707014</v>
      </c>
      <c r="FE25" s="9">
        <f>'P&amp;C'!FG32</f>
        <v>13703981</v>
      </c>
      <c r="FF25" s="9">
        <f>'P&amp;C'!FH32</f>
        <v>13700741</v>
      </c>
      <c r="FG25">
        <f>'P&amp;C'!FJ32</f>
        <v>161.60869414216401</v>
      </c>
      <c r="FH25">
        <f>'P&amp;C'!FK32</f>
        <v>155.75852982430001</v>
      </c>
      <c r="FI25">
        <f>'P&amp;C'!FL32</f>
        <v>152.750593823738</v>
      </c>
      <c r="FJ25">
        <f>'P&amp;C'!FM32</f>
        <v>147.763697513289</v>
      </c>
      <c r="FK25">
        <f>'P&amp;C'!FN32</f>
        <v>144.63644717697699</v>
      </c>
      <c r="FL25">
        <f>'P&amp;C'!FO32</f>
        <v>143.87606411137301</v>
      </c>
      <c r="FM25">
        <f>'P&amp;C'!FP32</f>
        <v>135.53489495291001</v>
      </c>
      <c r="FN25">
        <f>'P&amp;C'!FQ32</f>
        <v>133.60656944248899</v>
      </c>
      <c r="FO25">
        <f>'P&amp;C'!FR32</f>
        <v>130.653327894445</v>
      </c>
      <c r="FP25">
        <f>'P&amp;C'!FS32</f>
        <v>126.599819006179</v>
      </c>
      <c r="FQ25">
        <f>'P&amp;C'!FT32</f>
        <v>124.585327557601</v>
      </c>
      <c r="FR25">
        <f>'P&amp;C'!FU32</f>
        <v>121.25050283499201</v>
      </c>
      <c r="FS25">
        <f>'P&amp;C'!FV32</f>
        <v>120.03791257515201</v>
      </c>
      <c r="FT25">
        <f>'P&amp;C'!FW32</f>
        <v>115.32960161755101</v>
      </c>
      <c r="FU25">
        <f>'P&amp;C'!FX32</f>
        <v>114.655589424151</v>
      </c>
      <c r="FV25">
        <f>'P&amp;C'!FY32</f>
        <v>107.803442658908</v>
      </c>
      <c r="FW25">
        <f>'P&amp;C'!FZ32</f>
        <v>106.212885344889</v>
      </c>
      <c r="FX25">
        <f>'P&amp;C'!GA32</f>
        <v>97.892958833215502</v>
      </c>
      <c r="FY25">
        <f>'P&amp;C'!GB32</f>
        <v>94.934815392675503</v>
      </c>
      <c r="FZ25">
        <f>'P&amp;C'!GC32</f>
        <v>94.642642527789803</v>
      </c>
      <c r="GA25">
        <f>'P&amp;C'!GD32</f>
        <v>94.293786267336898</v>
      </c>
      <c r="GB25">
        <f>'P&amp;C'!GE32</f>
        <v>90.473804994000403</v>
      </c>
      <c r="GC25">
        <f>'P&amp;C'!GF32</f>
        <v>87.472614864260194</v>
      </c>
      <c r="GD25">
        <f>'P&amp;C'!GG32</f>
        <v>85.224211252324807</v>
      </c>
      <c r="GE25">
        <f>'P&amp;C'!GH32</f>
        <v>84.564235497619094</v>
      </c>
      <c r="GF25">
        <f>'P&amp;C'!GI32</f>
        <v>75.166596161822298</v>
      </c>
      <c r="GG25">
        <f>'P&amp;C'!GJ32</f>
        <v>76.013245508350906</v>
      </c>
      <c r="GH25">
        <f>'P&amp;C'!GK32</f>
        <v>73.917867649573296</v>
      </c>
      <c r="GI25">
        <f>'P&amp;C'!GL32</f>
        <v>73.293621393659294</v>
      </c>
      <c r="GJ25">
        <f>'P&amp;C'!GM32</f>
        <v>64.435696935889894</v>
      </c>
      <c r="GK25">
        <f>'P&amp;C'!GN32</f>
        <v>59.941195189923299</v>
      </c>
      <c r="GL25">
        <f>'P&amp;C'!GO32</f>
        <v>60.306081255021198</v>
      </c>
    </row>
    <row r="26" spans="1:194" x14ac:dyDescent="0.25">
      <c r="A26" t="str">
        <f>'P&amp;C'!B33</f>
        <v>ERIE</v>
      </c>
      <c r="B26" t="str">
        <f>'P&amp;C'!C33</f>
        <v>Erie Indemnity Company</v>
      </c>
      <c r="C26" s="9">
        <f>'P&amp;C'!E33</f>
        <v>0</v>
      </c>
      <c r="D26" s="9">
        <f>'P&amp;C'!F33</f>
        <v>0</v>
      </c>
      <c r="E26" s="9">
        <f>'P&amp;C'!G33</f>
        <v>0</v>
      </c>
      <c r="F26" s="9">
        <f>'P&amp;C'!H33</f>
        <v>0</v>
      </c>
      <c r="G26" s="9">
        <f>'P&amp;C'!I33</f>
        <v>0</v>
      </c>
      <c r="H26" s="9">
        <f>'P&amp;C'!J33</f>
        <v>0</v>
      </c>
      <c r="I26" s="9">
        <f>'P&amp;C'!K33</f>
        <v>0</v>
      </c>
      <c r="J26" s="9">
        <f>'P&amp;C'!L33</f>
        <v>0</v>
      </c>
      <c r="K26" s="9">
        <f>'P&amp;C'!M33</f>
        <v>0</v>
      </c>
      <c r="L26" s="9">
        <f>'P&amp;C'!N33</f>
        <v>0</v>
      </c>
      <c r="M26" s="9">
        <f>'P&amp;C'!O33</f>
        <v>0</v>
      </c>
      <c r="N26" s="9">
        <f>'P&amp;C'!P33</f>
        <v>0</v>
      </c>
      <c r="O26" s="9">
        <f>'P&amp;C'!Q33</f>
        <v>0</v>
      </c>
      <c r="P26" s="9" t="str">
        <f>'P&amp;C'!R33</f>
        <v>NA</v>
      </c>
      <c r="Q26" s="9" t="str">
        <f>'P&amp;C'!S33</f>
        <v>NA</v>
      </c>
      <c r="R26" s="9" t="str">
        <f>'P&amp;C'!T33</f>
        <v>NA</v>
      </c>
      <c r="S26" s="9" t="str">
        <f>'P&amp;C'!U33</f>
        <v>NA</v>
      </c>
      <c r="T26" s="9" t="str">
        <f>'P&amp;C'!V33</f>
        <v>NA</v>
      </c>
      <c r="U26" s="9" t="str">
        <f>'P&amp;C'!W33</f>
        <v>NA</v>
      </c>
      <c r="V26" s="9" t="str">
        <f>'P&amp;C'!X33</f>
        <v>NA</v>
      </c>
      <c r="W26" s="9" t="str">
        <f>'P&amp;C'!Y33</f>
        <v>NA</v>
      </c>
      <c r="X26" s="9" t="str">
        <f>'P&amp;C'!Z33</f>
        <v>NA</v>
      </c>
      <c r="Y26" s="9" t="str">
        <f>'P&amp;C'!AA33</f>
        <v>NA</v>
      </c>
      <c r="Z26" s="9" t="str">
        <f>'P&amp;C'!AB33</f>
        <v>NA</v>
      </c>
      <c r="AA26" s="9" t="str">
        <f>'P&amp;C'!AC33</f>
        <v>NA</v>
      </c>
      <c r="AB26" s="9" t="str">
        <f>'P&amp;C'!AD33</f>
        <v>NA</v>
      </c>
      <c r="AC26" s="9" t="str">
        <f>'P&amp;C'!AE33</f>
        <v>NA</v>
      </c>
      <c r="AD26" s="9" t="str">
        <f>'P&amp;C'!AF33</f>
        <v>NA</v>
      </c>
      <c r="AE26" s="9" t="str">
        <f>'P&amp;C'!AG33</f>
        <v>NA</v>
      </c>
      <c r="AF26" s="9" t="str">
        <f>'P&amp;C'!AH33</f>
        <v>NA</v>
      </c>
      <c r="AG26" s="9" t="str">
        <f>'P&amp;C'!AI33</f>
        <v>NA</v>
      </c>
      <c r="AH26" s="9" t="str">
        <f>'P&amp;C'!AJ33</f>
        <v>NA</v>
      </c>
      <c r="AI26" s="9" t="str">
        <f>'P&amp;C'!AK33</f>
        <v>NA</v>
      </c>
      <c r="AJ26" s="9" t="str">
        <f>'P&amp;C'!AL33</f>
        <v>NA</v>
      </c>
      <c r="AK26" s="9" t="str">
        <f>'P&amp;C'!AM33</f>
        <v>NA</v>
      </c>
      <c r="AL26" s="9" t="str">
        <f>'P&amp;C'!AN33</f>
        <v>NA</v>
      </c>
      <c r="AM26" s="9" t="str">
        <f>'P&amp;C'!AO33</f>
        <v>NA</v>
      </c>
      <c r="AN26" s="9" t="str">
        <f>'P&amp;C'!AP33</f>
        <v>NA</v>
      </c>
      <c r="AO26" s="9" t="str">
        <f>'P&amp;C'!AQ33</f>
        <v>NA</v>
      </c>
      <c r="AP26" s="9" t="str">
        <f>'P&amp;C'!AR33</f>
        <v>NA</v>
      </c>
      <c r="AQ26" s="9" t="str">
        <f>'P&amp;C'!AS33</f>
        <v>NA</v>
      </c>
      <c r="AR26" s="9" t="str">
        <f>'P&amp;C'!AT33</f>
        <v>NA</v>
      </c>
      <c r="AS26" s="9" t="str">
        <f>'P&amp;C'!AU33</f>
        <v>NA</v>
      </c>
      <c r="AT26" s="9" t="str">
        <f>'P&amp;C'!AV33</f>
        <v>NA</v>
      </c>
      <c r="AU26" s="9" t="str">
        <f>'P&amp;C'!AW33</f>
        <v>NA</v>
      </c>
      <c r="AV26" s="9" t="str">
        <f>'P&amp;C'!AX33</f>
        <v>NA</v>
      </c>
      <c r="AW26" s="9" t="str">
        <f>'P&amp;C'!AY33</f>
        <v>NA</v>
      </c>
      <c r="AX26" s="9" t="str">
        <f>'P&amp;C'!AZ33</f>
        <v>NA</v>
      </c>
      <c r="AY26" s="9" t="str">
        <f>'P&amp;C'!BA33</f>
        <v>NA</v>
      </c>
      <c r="AZ26" s="9" t="str">
        <f>'P&amp;C'!BB33</f>
        <v>NA</v>
      </c>
      <c r="BA26" s="9" t="str">
        <f>'P&amp;C'!BC33</f>
        <v>NA</v>
      </c>
      <c r="BB26" s="9" t="str">
        <f>'P&amp;C'!BD33</f>
        <v>NA</v>
      </c>
      <c r="BC26" s="9" t="str">
        <f>'P&amp;C'!BE33</f>
        <v>NA</v>
      </c>
      <c r="BD26" s="9" t="str">
        <f>'P&amp;C'!BF33</f>
        <v>NA</v>
      </c>
      <c r="BE26" s="9" t="str">
        <f>'P&amp;C'!BG33</f>
        <v>NA</v>
      </c>
      <c r="BF26" s="9" t="str">
        <f>'P&amp;C'!BH33</f>
        <v>NA</v>
      </c>
      <c r="BG26" s="9" t="str">
        <f>'P&amp;C'!BI33</f>
        <v>NA</v>
      </c>
      <c r="BH26" s="9" t="str">
        <f>'P&amp;C'!BJ33</f>
        <v>NA</v>
      </c>
      <c r="BI26" s="9" t="str">
        <f>'P&amp;C'!BK33</f>
        <v>NA</v>
      </c>
      <c r="BJ26" s="9" t="str">
        <f>'P&amp;C'!BL33</f>
        <v>NA</v>
      </c>
      <c r="BK26" s="9" t="str">
        <f>'P&amp;C'!BM33</f>
        <v>NA</v>
      </c>
      <c r="BL26" s="9" t="str">
        <f>'P&amp;C'!BN33</f>
        <v>NA</v>
      </c>
      <c r="BM26" s="9" t="str">
        <f>'P&amp;C'!BO33</f>
        <v>NA</v>
      </c>
      <c r="BN26" s="9" t="str">
        <f>'P&amp;C'!BP33</f>
        <v>NA</v>
      </c>
      <c r="BO26" s="9">
        <f>'P&amp;C'!BQ33</f>
        <v>0.84</v>
      </c>
      <c r="BP26" s="9">
        <f>'P&amp;C'!BR33</f>
        <v>0.78249999999999997</v>
      </c>
      <c r="BQ26" s="9">
        <f>'P&amp;C'!BS33</f>
        <v>0.78249999999999997</v>
      </c>
      <c r="BR26" s="9">
        <f>'P&amp;C'!BT33</f>
        <v>0.78249999999999997</v>
      </c>
      <c r="BS26" s="9">
        <f>'P&amp;C'!BU33</f>
        <v>0.78249999999999997</v>
      </c>
      <c r="BT26" s="9">
        <f>'P&amp;C'!BV33</f>
        <v>0.73</v>
      </c>
      <c r="BU26" s="9">
        <f>'P&amp;C'!BW33</f>
        <v>0.73</v>
      </c>
      <c r="BV26" s="9">
        <f>'P&amp;C'!BX33</f>
        <v>0.73</v>
      </c>
      <c r="BW26" s="9">
        <f>'P&amp;C'!BY33</f>
        <v>0.73</v>
      </c>
      <c r="BX26" s="9">
        <f>'P&amp;C'!BZ33</f>
        <v>0.68100000000000005</v>
      </c>
      <c r="BY26" s="9">
        <f>'P&amp;C'!CA33</f>
        <v>0.68100000000000005</v>
      </c>
      <c r="BZ26" s="9">
        <f>'P&amp;C'!CB33</f>
        <v>0.68100000000000005</v>
      </c>
      <c r="CA26" s="9">
        <f>'P&amp;C'!CC33</f>
        <v>0.68100000000000005</v>
      </c>
      <c r="CB26" s="9" t="str">
        <f>'P&amp;C'!CD33</f>
        <v>NA</v>
      </c>
      <c r="CC26" s="9" t="str">
        <f>'P&amp;C'!CE33</f>
        <v>NA</v>
      </c>
      <c r="CD26" s="9" t="str">
        <f>'P&amp;C'!CF33</f>
        <v>NA</v>
      </c>
      <c r="CE26" s="9" t="str">
        <f>'P&amp;C'!CG33</f>
        <v>NA</v>
      </c>
      <c r="CF26" s="9" t="str">
        <f>'P&amp;C'!CH33</f>
        <v>NA</v>
      </c>
      <c r="CG26" s="9" t="str">
        <f>'P&amp;C'!CI33</f>
        <v>NA</v>
      </c>
      <c r="CH26" s="9" t="str">
        <f>'P&amp;C'!CJ33</f>
        <v>NA</v>
      </c>
      <c r="CI26" s="9" t="str">
        <f>'P&amp;C'!CK33</f>
        <v>NA</v>
      </c>
      <c r="CJ26" s="9" t="str">
        <f>'P&amp;C'!CL33</f>
        <v>NA</v>
      </c>
      <c r="CK26" s="9" t="str">
        <f>'P&amp;C'!CM33</f>
        <v>NA</v>
      </c>
      <c r="CL26" s="9" t="str">
        <f>'P&amp;C'!CN33</f>
        <v>NA</v>
      </c>
      <c r="CM26" s="9" t="str">
        <f>'P&amp;C'!CO33</f>
        <v>NA</v>
      </c>
      <c r="CN26" s="9" t="str">
        <f>'P&amp;C'!CP33</f>
        <v>NA</v>
      </c>
      <c r="CO26" s="9" t="str">
        <f>'P&amp;C'!CQ33</f>
        <v>NA</v>
      </c>
      <c r="CP26" s="9" t="str">
        <f>'P&amp;C'!CR33</f>
        <v>NA</v>
      </c>
      <c r="CQ26" s="9" t="str">
        <f>'P&amp;C'!CS33</f>
        <v>NA</v>
      </c>
      <c r="CR26" s="9" t="str">
        <f>'P&amp;C'!CT33</f>
        <v>NA</v>
      </c>
      <c r="CS26" s="9" t="str">
        <f>'P&amp;C'!CU33</f>
        <v>NA</v>
      </c>
      <c r="CT26" s="9" t="str">
        <f>'P&amp;C'!CV33</f>
        <v>NA</v>
      </c>
      <c r="CU26" s="9">
        <f>'P&amp;C'!CW33</f>
        <v>0</v>
      </c>
      <c r="CV26" s="9">
        <f>'P&amp;C'!CX33</f>
        <v>0</v>
      </c>
      <c r="CW26" s="9">
        <f>'P&amp;C'!CY33</f>
        <v>0</v>
      </c>
      <c r="CX26" s="9">
        <f>'P&amp;C'!CZ33</f>
        <v>0</v>
      </c>
      <c r="CY26" s="9">
        <f>'P&amp;C'!DA33</f>
        <v>0</v>
      </c>
      <c r="CZ26" s="9">
        <f>'P&amp;C'!DB33</f>
        <v>0</v>
      </c>
      <c r="DA26" s="9">
        <f>'P&amp;C'!DC33</f>
        <v>0</v>
      </c>
      <c r="DB26" s="9">
        <f>'P&amp;C'!DD33</f>
        <v>0</v>
      </c>
      <c r="DC26" s="9">
        <f>'P&amp;C'!DE33</f>
        <v>0</v>
      </c>
      <c r="DD26" s="9">
        <f>'P&amp;C'!DF33</f>
        <v>0</v>
      </c>
      <c r="DE26" s="9">
        <f>'P&amp;C'!DG33</f>
        <v>0</v>
      </c>
      <c r="DF26" s="9">
        <f>'P&amp;C'!DH33</f>
        <v>0</v>
      </c>
      <c r="DG26" s="9">
        <f>'P&amp;C'!DI33</f>
        <v>0</v>
      </c>
      <c r="DH26" s="9" t="str">
        <f>'P&amp;C'!DJ33</f>
        <v>NA</v>
      </c>
      <c r="DI26" s="9" t="str">
        <f>'P&amp;C'!DK33</f>
        <v>NA</v>
      </c>
      <c r="DJ26" s="9" t="str">
        <f>'P&amp;C'!DL33</f>
        <v>NA</v>
      </c>
      <c r="DK26" s="9" t="str">
        <f>'P&amp;C'!DM33</f>
        <v>NA</v>
      </c>
      <c r="DL26" s="9" t="str">
        <f>'P&amp;C'!DN33</f>
        <v>NA</v>
      </c>
      <c r="DM26" s="9" t="str">
        <f>'P&amp;C'!DO33</f>
        <v>NA</v>
      </c>
      <c r="DN26" s="9" t="str">
        <f>'P&amp;C'!DP33</f>
        <v>NA</v>
      </c>
      <c r="DO26" s="9" t="str">
        <f>'P&amp;C'!DQ33</f>
        <v>NA</v>
      </c>
      <c r="DP26" s="9" t="str">
        <f>'P&amp;C'!DR33</f>
        <v>NA</v>
      </c>
      <c r="DQ26" s="9" t="str">
        <f>'P&amp;C'!DS33</f>
        <v>NA</v>
      </c>
      <c r="DR26" s="9" t="str">
        <f>'P&amp;C'!DT33</f>
        <v>NA</v>
      </c>
      <c r="DS26" s="9" t="str">
        <f>'P&amp;C'!DU33</f>
        <v>NA</v>
      </c>
      <c r="DT26" s="9" t="str">
        <f>'P&amp;C'!DV33</f>
        <v>NA</v>
      </c>
      <c r="DU26" s="9" t="str">
        <f>'P&amp;C'!DW33</f>
        <v>NA</v>
      </c>
      <c r="DV26" s="9" t="str">
        <f>'P&amp;C'!DX33</f>
        <v>NA</v>
      </c>
      <c r="DW26" s="9" t="str">
        <f>'P&amp;C'!DY33</f>
        <v>NA</v>
      </c>
      <c r="DX26" s="9" t="str">
        <f>'P&amp;C'!DZ33</f>
        <v>NA</v>
      </c>
      <c r="DY26" s="9" t="str">
        <f>'P&amp;C'!EA33</f>
        <v>NA</v>
      </c>
      <c r="DZ26" s="9" t="str">
        <f>'P&amp;C'!EB33</f>
        <v>NA</v>
      </c>
      <c r="EA26" s="9">
        <f>'P&amp;C'!EC33</f>
        <v>52289868</v>
      </c>
      <c r="EB26" s="9">
        <f>'P&amp;C'!ED33</f>
        <v>52289868</v>
      </c>
      <c r="EC26" s="9">
        <f>'P&amp;C'!EE33</f>
        <v>52289868</v>
      </c>
      <c r="ED26" s="9">
        <f>'P&amp;C'!EF33</f>
        <v>52289868</v>
      </c>
      <c r="EE26" s="9">
        <f>'P&amp;C'!EG33</f>
        <v>52289868</v>
      </c>
      <c r="EF26" s="9">
        <f>'P&amp;C'!EH33</f>
        <v>52289868</v>
      </c>
      <c r="EG26" s="9">
        <f>'P&amp;C'!EI33</f>
        <v>52289868</v>
      </c>
      <c r="EH26" s="9">
        <f>'P&amp;C'!EJ33</f>
        <v>52289868</v>
      </c>
      <c r="EI26" s="9">
        <f>'P&amp;C'!EK33</f>
        <v>52289868</v>
      </c>
      <c r="EJ26" s="9">
        <f>'P&amp;C'!EL33</f>
        <v>52289868</v>
      </c>
      <c r="EK26" s="9">
        <f>'P&amp;C'!EM33</f>
        <v>52289868</v>
      </c>
      <c r="EL26" s="9">
        <f>'P&amp;C'!EN33</f>
        <v>52289868</v>
      </c>
      <c r="EM26" s="9">
        <f>'P&amp;C'!EO33</f>
        <v>52289868</v>
      </c>
      <c r="EN26" s="9" t="str">
        <f>'P&amp;C'!EP33</f>
        <v>NA</v>
      </c>
      <c r="EO26" s="9" t="str">
        <f>'P&amp;C'!EQ33</f>
        <v>NA</v>
      </c>
      <c r="EP26" s="9" t="str">
        <f>'P&amp;C'!ER33</f>
        <v>NA</v>
      </c>
      <c r="EQ26" s="9" t="str">
        <f>'P&amp;C'!ES33</f>
        <v>NA</v>
      </c>
      <c r="ER26" s="9" t="str">
        <f>'P&amp;C'!ET33</f>
        <v>NA</v>
      </c>
      <c r="ES26" s="9" t="str">
        <f>'P&amp;C'!EU33</f>
        <v>NA</v>
      </c>
      <c r="ET26" s="9" t="str">
        <f>'P&amp;C'!EV33</f>
        <v>NA</v>
      </c>
      <c r="EU26" s="9" t="str">
        <f>'P&amp;C'!EW33</f>
        <v>NA</v>
      </c>
      <c r="EV26" s="9" t="str">
        <f>'P&amp;C'!EX33</f>
        <v>NA</v>
      </c>
      <c r="EW26" s="9" t="str">
        <f>'P&amp;C'!EY33</f>
        <v>NA</v>
      </c>
      <c r="EX26" s="9" t="str">
        <f>'P&amp;C'!EZ33</f>
        <v>NA</v>
      </c>
      <c r="EY26" s="9" t="str">
        <f>'P&amp;C'!FA33</f>
        <v>NA</v>
      </c>
      <c r="EZ26" s="9" t="str">
        <f>'P&amp;C'!FB33</f>
        <v>NA</v>
      </c>
      <c r="FA26" s="9" t="str">
        <f>'P&amp;C'!FC33</f>
        <v>NA</v>
      </c>
      <c r="FB26" s="9" t="str">
        <f>'P&amp;C'!FD33</f>
        <v>NA</v>
      </c>
      <c r="FC26" s="9" t="str">
        <f>'P&amp;C'!FE33</f>
        <v>NA</v>
      </c>
      <c r="FD26" s="9" t="str">
        <f>'P&amp;C'!FF33</f>
        <v>NA</v>
      </c>
      <c r="FE26" s="9" t="str">
        <f>'P&amp;C'!FG33</f>
        <v>NA</v>
      </c>
      <c r="FF26" s="9" t="str">
        <f>'P&amp;C'!FH33</f>
        <v>NA</v>
      </c>
      <c r="FG26">
        <f>'P&amp;C'!FJ33</f>
        <v>16.395987077267101</v>
      </c>
      <c r="FH26">
        <f>'P&amp;C'!FK33</f>
        <v>16.7365119376473</v>
      </c>
      <c r="FI26">
        <f>'P&amp;C'!FL33</f>
        <v>16.317004280829298</v>
      </c>
      <c r="FJ26">
        <f>'P&amp;C'!FM33</f>
        <v>15.870340311434701</v>
      </c>
      <c r="FK26">
        <f>'P&amp;C'!FN33</f>
        <v>15.622720638728699</v>
      </c>
      <c r="FL26">
        <f>'P&amp;C'!FO33</f>
        <v>16.043815601140899</v>
      </c>
      <c r="FM26">
        <f>'P&amp;C'!FP33</f>
        <v>15.5899035736713</v>
      </c>
      <c r="FN26">
        <f>'P&amp;C'!FQ33</f>
        <v>15.009925058521899</v>
      </c>
      <c r="FO26">
        <f>'P&amp;C'!FR33</f>
        <v>14.716101406108001</v>
      </c>
      <c r="FP26">
        <f>'P&amp;C'!FS33</f>
        <v>14.334115358638901</v>
      </c>
      <c r="FQ26">
        <f>'P&amp;C'!FT33</f>
        <v>14.0027700968761</v>
      </c>
      <c r="FR26">
        <f>'P&amp;C'!FU33</f>
        <v>13.584887993980001</v>
      </c>
      <c r="FS26">
        <f>'P&amp;C'!FV33</f>
        <v>13.44684977977</v>
      </c>
      <c r="FT26" t="str">
        <f>'P&amp;C'!FW33</f>
        <v>NA</v>
      </c>
      <c r="FU26" t="str">
        <f>'P&amp;C'!FX33</f>
        <v>NA</v>
      </c>
      <c r="FV26" t="str">
        <f>'P&amp;C'!FY33</f>
        <v>NA</v>
      </c>
      <c r="FW26" t="str">
        <f>'P&amp;C'!FZ33</f>
        <v>NA</v>
      </c>
      <c r="FX26" t="str">
        <f>'P&amp;C'!GA33</f>
        <v>NA</v>
      </c>
      <c r="FY26" t="str">
        <f>'P&amp;C'!GB33</f>
        <v>NA</v>
      </c>
      <c r="FZ26" t="str">
        <f>'P&amp;C'!GC33</f>
        <v>NA</v>
      </c>
      <c r="GA26" t="str">
        <f>'P&amp;C'!GD33</f>
        <v>NA</v>
      </c>
      <c r="GB26" t="str">
        <f>'P&amp;C'!GE33</f>
        <v>NA</v>
      </c>
      <c r="GC26" t="str">
        <f>'P&amp;C'!GF33</f>
        <v>NA</v>
      </c>
      <c r="GD26" t="str">
        <f>'P&amp;C'!GG33</f>
        <v>NA</v>
      </c>
      <c r="GE26" t="str">
        <f>'P&amp;C'!GH33</f>
        <v>NA</v>
      </c>
      <c r="GF26" t="str">
        <f>'P&amp;C'!GI33</f>
        <v>NA</v>
      </c>
      <c r="GG26" t="str">
        <f>'P&amp;C'!GJ33</f>
        <v>NA</v>
      </c>
      <c r="GH26" t="str">
        <f>'P&amp;C'!GK33</f>
        <v>NA</v>
      </c>
      <c r="GI26" t="str">
        <f>'P&amp;C'!GL33</f>
        <v>NA</v>
      </c>
      <c r="GJ26" t="str">
        <f>'P&amp;C'!GM33</f>
        <v>NA</v>
      </c>
      <c r="GK26" t="str">
        <f>'P&amp;C'!GN33</f>
        <v>NA</v>
      </c>
      <c r="GL26" t="str">
        <f>'P&amp;C'!GO33</f>
        <v>NA</v>
      </c>
    </row>
    <row r="27" spans="1:194" x14ac:dyDescent="0.25">
      <c r="A27" t="str">
        <f>'P&amp;C'!B34</f>
        <v>RE</v>
      </c>
      <c r="B27" t="str">
        <f>'P&amp;C'!C34</f>
        <v>Everest Re Group, Ltd.</v>
      </c>
      <c r="C27" s="9">
        <f>'P&amp;C'!E34</f>
        <v>237070</v>
      </c>
      <c r="D27" s="9">
        <f>'P&amp;C'!F34</f>
        <v>1128</v>
      </c>
      <c r="E27" s="9">
        <f>'P&amp;C'!G34</f>
        <v>1608</v>
      </c>
      <c r="F27" s="9">
        <f>'P&amp;C'!H34</f>
        <v>47396</v>
      </c>
      <c r="G27" s="9">
        <f>'P&amp;C'!I34</f>
        <v>38348</v>
      </c>
      <c r="H27" s="9">
        <f>'P&amp;C'!J34</f>
        <v>1017688</v>
      </c>
      <c r="I27" s="9">
        <f>'P&amp;C'!K34</f>
        <v>545895</v>
      </c>
      <c r="J27" s="9">
        <f>'P&amp;C'!L34</f>
        <v>507528</v>
      </c>
      <c r="K27" s="9">
        <f>'P&amp;C'!M34</f>
        <v>413121</v>
      </c>
      <c r="L27" s="9">
        <f>'P&amp;C'!N34</f>
        <v>1142463</v>
      </c>
      <c r="M27" s="9">
        <f>'P&amp;C'!O34</f>
        <v>278524</v>
      </c>
      <c r="N27" s="9">
        <f>'P&amp;C'!P34</f>
        <v>485057</v>
      </c>
      <c r="O27" s="9">
        <f>'P&amp;C'!Q34</f>
        <v>592619</v>
      </c>
      <c r="P27" s="9">
        <f>'P&amp;C'!R34</f>
        <v>474355</v>
      </c>
      <c r="Q27" s="9">
        <f>'P&amp;C'!S34</f>
        <v>479084</v>
      </c>
      <c r="R27" s="9">
        <f>'P&amp;C'!T34</f>
        <v>1727304</v>
      </c>
      <c r="S27" s="9">
        <f>'P&amp;C'!U34</f>
        <v>517341</v>
      </c>
      <c r="T27" s="9">
        <f>'P&amp;C'!V34</f>
        <v>729684</v>
      </c>
      <c r="U27" s="9">
        <f>'P&amp;C'!W34</f>
        <v>1588408</v>
      </c>
      <c r="V27" s="9">
        <f>'P&amp;C'!X34</f>
        <v>1979465</v>
      </c>
      <c r="W27" s="9">
        <f>'P&amp;C'!Y34</f>
        <v>396434</v>
      </c>
      <c r="X27" s="9">
        <f>'P&amp;C'!Z34</f>
        <v>306490</v>
      </c>
      <c r="Y27" s="9">
        <f>'P&amp;C'!AA34</f>
        <v>992055</v>
      </c>
      <c r="Z27" s="9">
        <f>'P&amp;C'!AB34</f>
        <v>1406498</v>
      </c>
      <c r="AA27" s="9">
        <f>'P&amp;C'!AC34</f>
        <v>105863</v>
      </c>
      <c r="AB27" s="9">
        <f>'P&amp;C'!AD34</f>
        <v>598560</v>
      </c>
      <c r="AC27" s="9">
        <f>'P&amp;C'!AE34</f>
        <v>403</v>
      </c>
      <c r="AD27" s="9">
        <f>'P&amp;C'!AF34</f>
        <v>445467</v>
      </c>
      <c r="AE27" s="9">
        <f>'P&amp;C'!AG34</f>
        <v>589361</v>
      </c>
      <c r="AF27" s="9">
        <f>'P&amp;C'!AH34</f>
        <v>1237493</v>
      </c>
      <c r="AG27" s="9">
        <f>'P&amp;C'!AI34</f>
        <v>2680492</v>
      </c>
      <c r="AH27" s="9">
        <f>'P&amp;C'!AJ34</f>
        <v>574700</v>
      </c>
      <c r="AI27" s="9">
        <f>'P&amp;C'!AK34</f>
        <v>211.4528</v>
      </c>
      <c r="AJ27" s="9">
        <f>'P&amp;C'!AL34</f>
        <v>228.19929999999999</v>
      </c>
      <c r="AK27" s="9">
        <f>'P&amp;C'!AM34</f>
        <v>244.04220000000001</v>
      </c>
      <c r="AL27" s="9">
        <f>'P&amp;C'!AN34</f>
        <v>234.4023</v>
      </c>
      <c r="AM27" s="9">
        <f>'P&amp;C'!AO34</f>
        <v>193.0146</v>
      </c>
      <c r="AN27" s="9">
        <f>'P&amp;C'!AP34</f>
        <v>190.21690000000001</v>
      </c>
      <c r="AO27" s="9">
        <f>'P&amp;C'!AQ34</f>
        <v>184.3673</v>
      </c>
      <c r="AP27" s="9">
        <f>'P&amp;C'!AR34</f>
        <v>185.19489999999999</v>
      </c>
      <c r="AQ27" s="9">
        <f>'P&amp;C'!AS34</f>
        <v>182.21889999999999</v>
      </c>
      <c r="AR27" s="9">
        <f>'P&amp;C'!AT34</f>
        <v>175.8381</v>
      </c>
      <c r="AS27" s="9">
        <f>'P&amp;C'!AU34</f>
        <v>179.97569999999999</v>
      </c>
      <c r="AT27" s="9">
        <f>'P&amp;C'!AV34</f>
        <v>173.09350000000001</v>
      </c>
      <c r="AU27" s="9">
        <f>'P&amp;C'!AW34</f>
        <v>169.40280000000001</v>
      </c>
      <c r="AV27" s="9">
        <f>'P&amp;C'!AX34</f>
        <v>159.31039999999999</v>
      </c>
      <c r="AW27" s="9">
        <f>'P&amp;C'!AY34</f>
        <v>157.7997</v>
      </c>
      <c r="AX27" s="9">
        <f>'P&amp;C'!AZ34</f>
        <v>147.71</v>
      </c>
      <c r="AY27" s="9">
        <f>'P&amp;C'!BA34</f>
        <v>152.29</v>
      </c>
      <c r="AZ27" s="9">
        <f>'P&amp;C'!BB34</f>
        <v>138.02600000000001</v>
      </c>
      <c r="BA27" s="9">
        <f>'P&amp;C'!BC34</f>
        <v>133.16</v>
      </c>
      <c r="BB27" s="9">
        <f>'P&amp;C'!BD34</f>
        <v>122.38120000000001</v>
      </c>
      <c r="BC27" s="9">
        <f>'P&amp;C'!BE34</f>
        <v>107.72</v>
      </c>
      <c r="BD27" s="9">
        <f>'P&amp;C'!BF34</f>
        <v>108.20180000000001</v>
      </c>
      <c r="BE27" s="9">
        <f>'P&amp;C'!BG34</f>
        <v>100.9123</v>
      </c>
      <c r="BF27" s="9">
        <f>'P&amp;C'!BH34</f>
        <v>90.715199999999996</v>
      </c>
      <c r="BG27" s="9">
        <f>'P&amp;C'!BI34</f>
        <v>78.641599999999997</v>
      </c>
      <c r="BH27" s="9">
        <f>'P&amp;C'!BJ34</f>
        <v>78.103399999999993</v>
      </c>
      <c r="BI27" s="9">
        <f>'P&amp;C'!BK34</f>
        <v>90.34</v>
      </c>
      <c r="BJ27" s="9">
        <f>'P&amp;C'!BL34</f>
        <v>87.860799999999998</v>
      </c>
      <c r="BK27" s="9">
        <f>'P&amp;C'!BM34</f>
        <v>87.782700000000006</v>
      </c>
      <c r="BL27" s="9">
        <f>'P&amp;C'!BN34</f>
        <v>80.851299999999995</v>
      </c>
      <c r="BM27" s="9">
        <f>'P&amp;C'!BO34</f>
        <v>74.642899999999997</v>
      </c>
      <c r="BN27" s="9">
        <f>'P&amp;C'!BP34</f>
        <v>83.638000000000005</v>
      </c>
      <c r="BO27" s="9">
        <f>'P&amp;C'!BQ34</f>
        <v>1.3</v>
      </c>
      <c r="BP27" s="9">
        <f>'P&amp;C'!BR34</f>
        <v>1.25</v>
      </c>
      <c r="BQ27" s="9">
        <f>'P&amp;C'!BS34</f>
        <v>1.25</v>
      </c>
      <c r="BR27" s="9">
        <f>'P&amp;C'!BT34</f>
        <v>1.25</v>
      </c>
      <c r="BS27" s="9">
        <f>'P&amp;C'!BU34</f>
        <v>1.25</v>
      </c>
      <c r="BT27" s="9">
        <f>'P&amp;C'!BV34</f>
        <v>1.1499999999999999</v>
      </c>
      <c r="BU27" s="9">
        <f>'P&amp;C'!BW34</f>
        <v>1.1499999999999999</v>
      </c>
      <c r="BV27" s="9">
        <f>'P&amp;C'!BX34</f>
        <v>1.1499999999999999</v>
      </c>
      <c r="BW27" s="9">
        <f>'P&amp;C'!BY34</f>
        <v>1.1499999999999999</v>
      </c>
      <c r="BX27" s="9">
        <f>'P&amp;C'!BZ34</f>
        <v>0.95</v>
      </c>
      <c r="BY27" s="9">
        <f>'P&amp;C'!CA34</f>
        <v>0.95</v>
      </c>
      <c r="BZ27" s="9">
        <f>'P&amp;C'!CB34</f>
        <v>0.95</v>
      </c>
      <c r="CA27" s="9">
        <f>'P&amp;C'!CC34</f>
        <v>0.95</v>
      </c>
      <c r="CB27" s="9">
        <f>'P&amp;C'!CD34</f>
        <v>0.75</v>
      </c>
      <c r="CC27" s="9">
        <f>'P&amp;C'!CE34</f>
        <v>0.75</v>
      </c>
      <c r="CD27" s="9">
        <f>'P&amp;C'!CF34</f>
        <v>0.75</v>
      </c>
      <c r="CE27" s="9">
        <f>'P&amp;C'!CG34</f>
        <v>0.75</v>
      </c>
      <c r="CF27" s="9">
        <f>'P&amp;C'!CH34</f>
        <v>0.48</v>
      </c>
      <c r="CG27" s="9">
        <f>'P&amp;C'!CI34</f>
        <v>0.48</v>
      </c>
      <c r="CH27" s="9">
        <f>'P&amp;C'!CJ34</f>
        <v>0.48</v>
      </c>
      <c r="CI27" s="9">
        <f>'P&amp;C'!CK34</f>
        <v>0.48</v>
      </c>
      <c r="CJ27" s="9">
        <f>'P&amp;C'!CL34</f>
        <v>0.48</v>
      </c>
      <c r="CK27" s="9">
        <f>'P&amp;C'!CM34</f>
        <v>0.48</v>
      </c>
      <c r="CL27" s="9">
        <f>'P&amp;C'!CN34</f>
        <v>0.48</v>
      </c>
      <c r="CM27" s="9">
        <f>'P&amp;C'!CO34</f>
        <v>0.48</v>
      </c>
      <c r="CN27" s="9">
        <f>'P&amp;C'!CP34</f>
        <v>0.48</v>
      </c>
      <c r="CO27" s="9">
        <f>'P&amp;C'!CQ34</f>
        <v>0.48</v>
      </c>
      <c r="CP27" s="9">
        <f>'P&amp;C'!CR34</f>
        <v>0.48</v>
      </c>
      <c r="CQ27" s="9">
        <f>'P&amp;C'!CS34</f>
        <v>0.48</v>
      </c>
      <c r="CR27" s="9">
        <f>'P&amp;C'!CT34</f>
        <v>0.48</v>
      </c>
      <c r="CS27" s="9">
        <f>'P&amp;C'!CU34</f>
        <v>0.48</v>
      </c>
      <c r="CT27" s="9">
        <f>'P&amp;C'!CV34</f>
        <v>0.48</v>
      </c>
      <c r="CU27" s="9">
        <f>'P&amp;C'!CW34</f>
        <v>0</v>
      </c>
      <c r="CV27" s="9">
        <f>'P&amp;C'!CX34</f>
        <v>0</v>
      </c>
      <c r="CW27" s="9">
        <f>'P&amp;C'!CY34</f>
        <v>0</v>
      </c>
      <c r="CX27" s="9">
        <f>'P&amp;C'!CZ34</f>
        <v>0</v>
      </c>
      <c r="CY27" s="9">
        <f>'P&amp;C'!DA34</f>
        <v>0</v>
      </c>
      <c r="CZ27" s="9">
        <f>'P&amp;C'!DB34</f>
        <v>0</v>
      </c>
      <c r="DA27" s="9">
        <f>'P&amp;C'!DC34</f>
        <v>0</v>
      </c>
      <c r="DB27" s="9">
        <f>'P&amp;C'!DD34</f>
        <v>0</v>
      </c>
      <c r="DC27" s="9">
        <f>'P&amp;C'!DE34</f>
        <v>0</v>
      </c>
      <c r="DD27" s="9">
        <f>'P&amp;C'!DF34</f>
        <v>0</v>
      </c>
      <c r="DE27" s="9">
        <f>'P&amp;C'!DG34</f>
        <v>0</v>
      </c>
      <c r="DF27" s="9">
        <f>'P&amp;C'!DH34</f>
        <v>0</v>
      </c>
      <c r="DG27" s="9">
        <f>'P&amp;C'!DI34</f>
        <v>0</v>
      </c>
      <c r="DH27" s="9">
        <f>'P&amp;C'!DJ34</f>
        <v>0</v>
      </c>
      <c r="DI27" s="9">
        <f>'P&amp;C'!DK34</f>
        <v>0</v>
      </c>
      <c r="DJ27" s="9">
        <f>'P&amp;C'!DL34</f>
        <v>0</v>
      </c>
      <c r="DK27" s="9">
        <f>'P&amp;C'!DM34</f>
        <v>0</v>
      </c>
      <c r="DL27" s="9">
        <f>'P&amp;C'!DN34</f>
        <v>0</v>
      </c>
      <c r="DM27" s="9">
        <f>'P&amp;C'!DO34</f>
        <v>0</v>
      </c>
      <c r="DN27" s="9">
        <f>'P&amp;C'!DP34</f>
        <v>0</v>
      </c>
      <c r="DO27" s="9">
        <f>'P&amp;C'!DQ34</f>
        <v>0</v>
      </c>
      <c r="DP27" s="9">
        <f>'P&amp;C'!DR34</f>
        <v>0</v>
      </c>
      <c r="DQ27" s="9">
        <f>'P&amp;C'!DS34</f>
        <v>0</v>
      </c>
      <c r="DR27" s="9">
        <f>'P&amp;C'!DT34</f>
        <v>0</v>
      </c>
      <c r="DS27" s="9">
        <f>'P&amp;C'!DU34</f>
        <v>0</v>
      </c>
      <c r="DT27" s="9">
        <f>'P&amp;C'!DV34</f>
        <v>0</v>
      </c>
      <c r="DU27" s="9">
        <f>'P&amp;C'!DW34</f>
        <v>0</v>
      </c>
      <c r="DV27" s="9">
        <f>'P&amp;C'!DX34</f>
        <v>0</v>
      </c>
      <c r="DW27" s="9">
        <f>'P&amp;C'!DY34</f>
        <v>0</v>
      </c>
      <c r="DX27" s="9">
        <f>'P&amp;C'!DZ34</f>
        <v>0</v>
      </c>
      <c r="DY27" s="9">
        <f>'P&amp;C'!EA34</f>
        <v>0</v>
      </c>
      <c r="DZ27" s="9">
        <f>'P&amp;C'!EB34</f>
        <v>0</v>
      </c>
      <c r="EA27" s="9">
        <f>'P&amp;C'!EC34</f>
        <v>40835272</v>
      </c>
      <c r="EB27" s="9">
        <f>'P&amp;C'!ED34</f>
        <v>41068108</v>
      </c>
      <c r="EC27" s="9">
        <f>'P&amp;C'!EE34</f>
        <v>41065212</v>
      </c>
      <c r="ED27" s="9">
        <f>'P&amp;C'!EF34</f>
        <v>41057991</v>
      </c>
      <c r="EE27" s="9">
        <f>'P&amp;C'!EG34</f>
        <v>40898864</v>
      </c>
      <c r="EF27" s="9">
        <f>'P&amp;C'!EH34</f>
        <v>40887194</v>
      </c>
      <c r="EG27" s="9">
        <f>'P&amp;C'!EI34</f>
        <v>41883430</v>
      </c>
      <c r="EH27" s="9">
        <f>'P&amp;C'!EJ34</f>
        <v>42399666</v>
      </c>
      <c r="EI27" s="9">
        <f>'P&amp;C'!EK34</f>
        <v>42694252</v>
      </c>
      <c r="EJ27" s="9">
        <f>'P&amp;C'!EL34</f>
        <v>43084451</v>
      </c>
      <c r="EK27" s="9">
        <f>'P&amp;C'!EM34</f>
        <v>44192526</v>
      </c>
      <c r="EL27" s="9">
        <f>'P&amp;C'!EN34</f>
        <v>44410420</v>
      </c>
      <c r="EM27" s="9">
        <f>'P&amp;C'!EO34</f>
        <v>44685637</v>
      </c>
      <c r="EN27" s="9">
        <f>'P&amp;C'!EP34</f>
        <v>45249830</v>
      </c>
      <c r="EO27" s="9">
        <f>'P&amp;C'!EQ34</f>
        <v>45691015</v>
      </c>
      <c r="EP27" s="9">
        <f>'P&amp;C'!ER34</f>
        <v>46057039</v>
      </c>
      <c r="EQ27" s="9">
        <f>'P&amp;C'!ES34</f>
        <v>47543132</v>
      </c>
      <c r="ER27" s="9">
        <f>'P&amp;C'!ET34</f>
        <v>47914404</v>
      </c>
      <c r="ES27" s="9">
        <f>'P&amp;C'!EU34</f>
        <v>48588040</v>
      </c>
      <c r="ET27" s="9">
        <f>'P&amp;C'!EV34</f>
        <v>49965812</v>
      </c>
      <c r="EU27" s="9">
        <f>'P&amp;C'!EW34</f>
        <v>51417962</v>
      </c>
      <c r="EV27" s="9">
        <f>'P&amp;C'!EX34</f>
        <v>51707937</v>
      </c>
      <c r="EW27" s="9">
        <f>'P&amp;C'!EY34</f>
        <v>51857047</v>
      </c>
      <c r="EX27" s="9">
        <f>'P&amp;C'!EZ34</f>
        <v>52624820</v>
      </c>
      <c r="EY27" s="9">
        <f>'P&amp;C'!FA34</f>
        <v>53735551</v>
      </c>
      <c r="EZ27" s="9">
        <f>'P&amp;C'!FB34</f>
        <v>53788656</v>
      </c>
      <c r="FA27" s="9">
        <f>'P&amp;C'!FC34</f>
        <v>54346216</v>
      </c>
      <c r="FB27" s="9">
        <f>'P&amp;C'!FD34</f>
        <v>54224433</v>
      </c>
      <c r="FC27" s="9">
        <f>'P&amp;C'!FE34</f>
        <v>54428168</v>
      </c>
      <c r="FD27" s="9">
        <f>'P&amp;C'!FF34</f>
        <v>55022529</v>
      </c>
      <c r="FE27" s="9">
        <f>'P&amp;C'!FG34</f>
        <v>56242019</v>
      </c>
      <c r="FF27" s="9">
        <f>'P&amp;C'!FH34</f>
        <v>58922474</v>
      </c>
      <c r="FG27">
        <f>'P&amp;C'!FJ34</f>
        <v>204.95105309938899</v>
      </c>
      <c r="FH27">
        <f>'P&amp;C'!FK34</f>
        <v>194.05157403404101</v>
      </c>
      <c r="FI27">
        <f>'P&amp;C'!FL34</f>
        <v>209.052810929114</v>
      </c>
      <c r="FJ27">
        <f>'P&amp;C'!FM34</f>
        <v>203.319154120327</v>
      </c>
      <c r="FK27">
        <f>'P&amp;C'!FN34</f>
        <v>197.44792911607499</v>
      </c>
      <c r="FL27">
        <f>'P&amp;C'!FO34</f>
        <v>196.665293294522</v>
      </c>
      <c r="FM27">
        <f>'P&amp;C'!FP34</f>
        <v>190.65936099311801</v>
      </c>
      <c r="FN27">
        <f>'P&amp;C'!FQ34</f>
        <v>184.91416889934899</v>
      </c>
      <c r="FO27">
        <f>'P&amp;C'!FR34</f>
        <v>178.21099196210301</v>
      </c>
      <c r="FP27">
        <f>'P&amp;C'!FS34</f>
        <v>173.75920607645699</v>
      </c>
      <c r="FQ27">
        <f>'P&amp;C'!FT34</f>
        <v>174.840922195758</v>
      </c>
      <c r="FR27">
        <f>'P&amp;C'!FU34</f>
        <v>172.631332916915</v>
      </c>
      <c r="FS27">
        <f>'P&amp;C'!FV34</f>
        <v>166.74530118033201</v>
      </c>
      <c r="FT27">
        <f>'P&amp;C'!FW34</f>
        <v>163.142867056075</v>
      </c>
      <c r="FU27">
        <f>'P&amp;C'!FX34</f>
        <v>160.269322097572</v>
      </c>
      <c r="FV27">
        <f>'P&amp;C'!FY34</f>
        <v>152.79990100970201</v>
      </c>
      <c r="FW27">
        <f>'P&amp;C'!FZ34</f>
        <v>146.56745794534501</v>
      </c>
      <c r="FX27">
        <f>'P&amp;C'!GA34</f>
        <v>140.196881088201</v>
      </c>
      <c r="FY27">
        <f>'P&amp;C'!GB34</f>
        <v>136.30514834514801</v>
      </c>
      <c r="FZ27">
        <f>'P&amp;C'!GC34</f>
        <v>136.43060579101601</v>
      </c>
      <c r="GA27">
        <f>'P&amp;C'!GD34</f>
        <v>130.955540400454</v>
      </c>
      <c r="GB27">
        <f>'P&amp;C'!GE34</f>
        <v>131.22496068640299</v>
      </c>
      <c r="GC27">
        <f>'P&amp;C'!GF34</f>
        <v>123.750798999411</v>
      </c>
      <c r="GD27">
        <f>'P&amp;C'!GG34</f>
        <v>120.304411492524</v>
      </c>
      <c r="GE27">
        <f>'P&amp;C'!GH34</f>
        <v>112.986186742553</v>
      </c>
      <c r="GF27">
        <f>'P&amp;C'!GI34</f>
        <v>113.255125764808</v>
      </c>
      <c r="GG27">
        <f>'P&amp;C'!GJ34</f>
        <v>113.21042112665199</v>
      </c>
      <c r="GH27">
        <f>'P&amp;C'!GK34</f>
        <v>109.068360382855</v>
      </c>
      <c r="GI27">
        <f>'P&amp;C'!GL34</f>
        <v>115.44604992032799</v>
      </c>
      <c r="GJ27">
        <f>'P&amp;C'!GM34</f>
        <v>114.164508868722</v>
      </c>
      <c r="GK27">
        <f>'P&amp;C'!GN34</f>
        <v>107.314764073459</v>
      </c>
      <c r="GL27">
        <f>'P&amp;C'!GO34</f>
        <v>102.455898236724</v>
      </c>
    </row>
    <row r="28" spans="1:194" x14ac:dyDescent="0.25">
      <c r="A28" t="str">
        <f>'P&amp;C'!B35</f>
        <v>FFH</v>
      </c>
      <c r="B28" t="str">
        <f>'P&amp;C'!C35</f>
        <v>Fairfax Financial Holdings Limited</v>
      </c>
      <c r="C28" s="9">
        <f>'P&amp;C'!E35</f>
        <v>198800</v>
      </c>
      <c r="D28" s="9">
        <f>'P&amp;C'!F35</f>
        <v>186044</v>
      </c>
      <c r="E28" s="9">
        <f>'P&amp;C'!G35</f>
        <v>13115</v>
      </c>
      <c r="F28" s="9">
        <f>'P&amp;C'!H35</f>
        <v>29495</v>
      </c>
      <c r="G28" s="9">
        <f>'P&amp;C'!I35</f>
        <v>103434</v>
      </c>
      <c r="H28" s="9" t="str">
        <f>'P&amp;C'!J35</f>
        <v>NA</v>
      </c>
      <c r="I28" s="9" t="str">
        <f>'P&amp;C'!K35</f>
        <v>NA</v>
      </c>
      <c r="J28" s="9">
        <f>'P&amp;C'!L35</f>
        <v>27073</v>
      </c>
      <c r="K28" s="9">
        <f>'P&amp;C'!M35</f>
        <v>42016</v>
      </c>
      <c r="L28" s="9">
        <f>'P&amp;C'!N35</f>
        <v>10296</v>
      </c>
      <c r="M28" s="9">
        <f>'P&amp;C'!O35</f>
        <v>1591</v>
      </c>
      <c r="N28" s="9">
        <f>'P&amp;C'!P35</f>
        <v>77700</v>
      </c>
      <c r="O28" s="9">
        <f>'P&amp;C'!Q35</f>
        <v>9231</v>
      </c>
      <c r="P28" s="9">
        <f>'P&amp;C'!R35</f>
        <v>801</v>
      </c>
      <c r="Q28" s="9" t="str">
        <f>'P&amp;C'!S35</f>
        <v>NA</v>
      </c>
      <c r="R28" s="9">
        <f>'P&amp;C'!T35</f>
        <v>14388</v>
      </c>
      <c r="S28" s="9">
        <f>'P&amp;C'!U35</f>
        <v>35529</v>
      </c>
      <c r="T28" s="9" t="str">
        <f>'P&amp;C'!V35</f>
        <v>NA</v>
      </c>
      <c r="U28" s="9">
        <f>'P&amp;C'!W35</f>
        <v>16136</v>
      </c>
      <c r="V28" s="9">
        <f>'P&amp;C'!X35</f>
        <v>3490</v>
      </c>
      <c r="W28" s="9">
        <f>'P&amp;C'!Y35</f>
        <v>0</v>
      </c>
      <c r="X28" s="9">
        <f>'P&amp;C'!Z35</f>
        <v>0</v>
      </c>
      <c r="Y28" s="9">
        <f>'P&amp;C'!AA35</f>
        <v>0</v>
      </c>
      <c r="Z28" s="9">
        <f>'P&amp;C'!AB35</f>
        <v>0</v>
      </c>
      <c r="AA28" s="9">
        <f>'P&amp;C'!AC35</f>
        <v>0</v>
      </c>
      <c r="AB28" s="9">
        <f>'P&amp;C'!AD35</f>
        <v>0</v>
      </c>
      <c r="AC28" s="9">
        <f>'P&amp;C'!AE35</f>
        <v>25700</v>
      </c>
      <c r="AD28" s="9">
        <f>'P&amp;C'!AF35</f>
        <v>0</v>
      </c>
      <c r="AE28" s="9">
        <f>'P&amp;C'!AG35</f>
        <v>36000</v>
      </c>
      <c r="AF28" s="9">
        <f>'P&amp;C'!AH35</f>
        <v>0</v>
      </c>
      <c r="AG28" s="9">
        <f>'P&amp;C'!AI35</f>
        <v>0</v>
      </c>
      <c r="AH28" s="9">
        <f>'P&amp;C'!AJ35</f>
        <v>7900</v>
      </c>
      <c r="AI28" s="9" t="str">
        <f>'P&amp;C'!AK35</f>
        <v>NA</v>
      </c>
      <c r="AJ28" s="9" t="str">
        <f>'P&amp;C'!AL35</f>
        <v>NA</v>
      </c>
      <c r="AK28" s="9" t="str">
        <f>'P&amp;C'!AM35</f>
        <v>NA</v>
      </c>
      <c r="AL28" s="9" t="str">
        <f>'P&amp;C'!AN35</f>
        <v>NA</v>
      </c>
      <c r="AM28" s="9" t="str">
        <f>'P&amp;C'!AO35</f>
        <v>NA</v>
      </c>
      <c r="AN28" s="9" t="str">
        <f>'P&amp;C'!AP35</f>
        <v>NA</v>
      </c>
      <c r="AO28" s="9" t="str">
        <f>'P&amp;C'!AQ35</f>
        <v>NA</v>
      </c>
      <c r="AP28" s="9" t="str">
        <f>'P&amp;C'!AR35</f>
        <v>NA</v>
      </c>
      <c r="AQ28" s="9" t="str">
        <f>'P&amp;C'!AS35</f>
        <v>NA</v>
      </c>
      <c r="AR28" s="9" t="str">
        <f>'P&amp;C'!AT35</f>
        <v>NA</v>
      </c>
      <c r="AS28" s="9" t="str">
        <f>'P&amp;C'!AU35</f>
        <v>NA</v>
      </c>
      <c r="AT28" s="9" t="str">
        <f>'P&amp;C'!AV35</f>
        <v>NA</v>
      </c>
      <c r="AU28" s="9" t="str">
        <f>'P&amp;C'!AW35</f>
        <v>NA</v>
      </c>
      <c r="AV28" s="9" t="str">
        <f>'P&amp;C'!AX35</f>
        <v>NA</v>
      </c>
      <c r="AW28" s="9" t="str">
        <f>'P&amp;C'!AY35</f>
        <v>NA</v>
      </c>
      <c r="AX28" s="9" t="str">
        <f>'P&amp;C'!AZ35</f>
        <v>NA</v>
      </c>
      <c r="AY28" s="9" t="str">
        <f>'P&amp;C'!BA35</f>
        <v>NA</v>
      </c>
      <c r="AZ28" s="9" t="str">
        <f>'P&amp;C'!BB35</f>
        <v>NA</v>
      </c>
      <c r="BA28" s="9" t="str">
        <f>'P&amp;C'!BC35</f>
        <v>NA</v>
      </c>
      <c r="BB28" s="9" t="str">
        <f>'P&amp;C'!BD35</f>
        <v>NA</v>
      </c>
      <c r="BC28" s="9" t="str">
        <f>'P&amp;C'!BE35</f>
        <v>NA</v>
      </c>
      <c r="BD28" s="9" t="str">
        <f>'P&amp;C'!BF35</f>
        <v>NA</v>
      </c>
      <c r="BE28" s="9" t="str">
        <f>'P&amp;C'!BG35</f>
        <v>NA</v>
      </c>
      <c r="BF28" s="9" t="str">
        <f>'P&amp;C'!BH35</f>
        <v>NA</v>
      </c>
      <c r="BG28" s="9" t="str">
        <f>'P&amp;C'!BI35</f>
        <v>NA</v>
      </c>
      <c r="BH28" s="9" t="str">
        <f>'P&amp;C'!BJ35</f>
        <v>NA</v>
      </c>
      <c r="BI28" s="9">
        <f>'P&amp;C'!BK35</f>
        <v>389.11</v>
      </c>
      <c r="BJ28" s="9" t="str">
        <f>'P&amp;C'!BL35</f>
        <v>NA</v>
      </c>
      <c r="BK28" s="9">
        <f>'P&amp;C'!BM35</f>
        <v>391.66669999999999</v>
      </c>
      <c r="BL28" s="9" t="str">
        <f>'P&amp;C'!BN35</f>
        <v>NA</v>
      </c>
      <c r="BM28" s="9" t="str">
        <f>'P&amp;C'!BO35</f>
        <v>NA</v>
      </c>
      <c r="BN28" s="9">
        <f>'P&amp;C'!BP35</f>
        <v>341.7722</v>
      </c>
      <c r="BO28" s="9">
        <f>'P&amp;C'!BQ35</f>
        <v>0</v>
      </c>
      <c r="BP28" s="9">
        <f>'P&amp;C'!BR35</f>
        <v>0</v>
      </c>
      <c r="BQ28" s="9">
        <f>'P&amp;C'!BS35</f>
        <v>0</v>
      </c>
      <c r="BR28" s="9">
        <f>'P&amp;C'!BT35</f>
        <v>10</v>
      </c>
      <c r="BS28" s="9">
        <f>'P&amp;C'!BU35</f>
        <v>0</v>
      </c>
      <c r="BT28" s="9">
        <f>'P&amp;C'!BV35</f>
        <v>0</v>
      </c>
      <c r="BU28" s="9">
        <f>'P&amp;C'!BW35</f>
        <v>0</v>
      </c>
      <c r="BV28" s="9">
        <f>'P&amp;C'!BX35</f>
        <v>10</v>
      </c>
      <c r="BW28" s="9">
        <f>'P&amp;C'!BY35</f>
        <v>0</v>
      </c>
      <c r="BX28" s="9">
        <f>'P&amp;C'!BZ35</f>
        <v>0</v>
      </c>
      <c r="BY28" s="9">
        <f>'P&amp;C'!CA35</f>
        <v>0</v>
      </c>
      <c r="BZ28" s="9">
        <f>'P&amp;C'!CB35</f>
        <v>10</v>
      </c>
      <c r="CA28" s="9">
        <f>'P&amp;C'!CC35</f>
        <v>0</v>
      </c>
      <c r="CB28" s="9">
        <f>'P&amp;C'!CD35</f>
        <v>0</v>
      </c>
      <c r="CC28" s="9">
        <f>'P&amp;C'!CE35</f>
        <v>0</v>
      </c>
      <c r="CD28" s="9">
        <f>'P&amp;C'!CF35</f>
        <v>10</v>
      </c>
      <c r="CE28" s="9">
        <f>'P&amp;C'!CG35</f>
        <v>0</v>
      </c>
      <c r="CF28" s="9">
        <f>'P&amp;C'!CH35</f>
        <v>0</v>
      </c>
      <c r="CG28" s="9">
        <f>'P&amp;C'!CI35</f>
        <v>0</v>
      </c>
      <c r="CH28" s="9">
        <f>'P&amp;C'!CJ35</f>
        <v>10</v>
      </c>
      <c r="CI28" s="9">
        <f>'P&amp;C'!CK35</f>
        <v>0</v>
      </c>
      <c r="CJ28" s="9">
        <f>'P&amp;C'!CL35</f>
        <v>0</v>
      </c>
      <c r="CK28" s="9">
        <f>'P&amp;C'!CM35</f>
        <v>0</v>
      </c>
      <c r="CL28" s="9">
        <f>'P&amp;C'!CN35</f>
        <v>10</v>
      </c>
      <c r="CM28" s="9">
        <f>'P&amp;C'!CO35</f>
        <v>0</v>
      </c>
      <c r="CN28" s="9">
        <f>'P&amp;C'!CP35</f>
        <v>0</v>
      </c>
      <c r="CO28" s="9">
        <f>'P&amp;C'!CQ35</f>
        <v>0</v>
      </c>
      <c r="CP28" s="9">
        <f>'P&amp;C'!CR35</f>
        <v>10</v>
      </c>
      <c r="CQ28" s="9">
        <f>'P&amp;C'!CS35</f>
        <v>0</v>
      </c>
      <c r="CR28" s="9">
        <f>'P&amp;C'!CT35</f>
        <v>0</v>
      </c>
      <c r="CS28" s="9">
        <f>'P&amp;C'!CU35</f>
        <v>0</v>
      </c>
      <c r="CT28" s="9">
        <f>'P&amp;C'!CV35</f>
        <v>10</v>
      </c>
      <c r="CU28" s="9">
        <f>'P&amp;C'!CW35</f>
        <v>0</v>
      </c>
      <c r="CV28" s="9">
        <f>'P&amp;C'!CX35</f>
        <v>0</v>
      </c>
      <c r="CW28" s="9">
        <f>'P&amp;C'!CY35</f>
        <v>0</v>
      </c>
      <c r="CX28" s="9">
        <f>'P&amp;C'!CZ35</f>
        <v>0</v>
      </c>
      <c r="CY28" s="9">
        <f>'P&amp;C'!DA35</f>
        <v>0</v>
      </c>
      <c r="CZ28" s="9">
        <f>'P&amp;C'!DB35</f>
        <v>0</v>
      </c>
      <c r="DA28" s="9">
        <f>'P&amp;C'!DC35</f>
        <v>0</v>
      </c>
      <c r="DB28" s="9">
        <f>'P&amp;C'!DD35</f>
        <v>0</v>
      </c>
      <c r="DC28" s="9">
        <f>'P&amp;C'!DE35</f>
        <v>0</v>
      </c>
      <c r="DD28" s="9">
        <f>'P&amp;C'!DF35</f>
        <v>0</v>
      </c>
      <c r="DE28" s="9">
        <f>'P&amp;C'!DG35</f>
        <v>0</v>
      </c>
      <c r="DF28" s="9">
        <f>'P&amp;C'!DH35</f>
        <v>0</v>
      </c>
      <c r="DG28" s="9">
        <f>'P&amp;C'!DI35</f>
        <v>0</v>
      </c>
      <c r="DH28" s="9">
        <f>'P&amp;C'!DJ35</f>
        <v>0</v>
      </c>
      <c r="DI28" s="9">
        <f>'P&amp;C'!DK35</f>
        <v>0</v>
      </c>
      <c r="DJ28" s="9">
        <f>'P&amp;C'!DL35</f>
        <v>0</v>
      </c>
      <c r="DK28" s="9">
        <f>'P&amp;C'!DM35</f>
        <v>0</v>
      </c>
      <c r="DL28" s="9">
        <f>'P&amp;C'!DN35</f>
        <v>0</v>
      </c>
      <c r="DM28" s="9">
        <f>'P&amp;C'!DO35</f>
        <v>0</v>
      </c>
      <c r="DN28" s="9">
        <f>'P&amp;C'!DP35</f>
        <v>0</v>
      </c>
      <c r="DO28" s="9">
        <f>'P&amp;C'!DQ35</f>
        <v>0</v>
      </c>
      <c r="DP28" s="9">
        <f>'P&amp;C'!DR35</f>
        <v>0</v>
      </c>
      <c r="DQ28" s="9">
        <f>'P&amp;C'!DS35</f>
        <v>0</v>
      </c>
      <c r="DR28" s="9">
        <f>'P&amp;C'!DT35</f>
        <v>0</v>
      </c>
      <c r="DS28" s="9">
        <f>'P&amp;C'!DU35</f>
        <v>0</v>
      </c>
      <c r="DT28" s="9">
        <f>'P&amp;C'!DV35</f>
        <v>0</v>
      </c>
      <c r="DU28" s="9">
        <f>'P&amp;C'!DW35</f>
        <v>0</v>
      </c>
      <c r="DV28" s="9">
        <f>'P&amp;C'!DX35</f>
        <v>0</v>
      </c>
      <c r="DW28" s="9">
        <f>'P&amp;C'!DY35</f>
        <v>0</v>
      </c>
      <c r="DX28" s="9">
        <f>'P&amp;C'!DZ35</f>
        <v>0</v>
      </c>
      <c r="DY28" s="9">
        <f>'P&amp;C'!EA35</f>
        <v>0</v>
      </c>
      <c r="DZ28" s="9">
        <f>'P&amp;C'!EB35</f>
        <v>0</v>
      </c>
      <c r="EA28" s="9">
        <f>'P&amp;C'!EC35</f>
        <v>27751073</v>
      </c>
      <c r="EB28" s="9">
        <f>'P&amp;C'!ED35</f>
        <v>27940806</v>
      </c>
      <c r="EC28" s="9">
        <f>'P&amp;C'!EE35</f>
        <v>23050956</v>
      </c>
      <c r="ED28" s="9">
        <f>'P&amp;C'!EF35</f>
        <v>23064071</v>
      </c>
      <c r="EE28" s="9">
        <f>'P&amp;C'!EG35</f>
        <v>23093566</v>
      </c>
      <c r="EF28" s="9">
        <f>'P&amp;C'!EH35</f>
        <v>23197000</v>
      </c>
      <c r="EG28" s="9">
        <f>'P&amp;C'!EI35</f>
        <v>23195480</v>
      </c>
      <c r="EH28" s="9">
        <f>'P&amp;C'!EJ35</f>
        <v>23186786</v>
      </c>
      <c r="EI28" s="9">
        <f>'P&amp;C'!EK35</f>
        <v>22213859</v>
      </c>
      <c r="EJ28" s="9">
        <f>'P&amp;C'!EL35</f>
        <v>22255875</v>
      </c>
      <c r="EK28" s="9">
        <f>'P&amp;C'!EM35</f>
        <v>22266171</v>
      </c>
      <c r="EL28" s="9">
        <f>'P&amp;C'!EN35</f>
        <v>22248468</v>
      </c>
      <c r="EM28" s="9">
        <f>'P&amp;C'!EO35</f>
        <v>21176168</v>
      </c>
      <c r="EN28" s="9">
        <f>'P&amp;C'!EP35</f>
        <v>21185399</v>
      </c>
      <c r="EO28" s="9">
        <f>'P&amp;C'!EQ35</f>
        <v>21186200</v>
      </c>
      <c r="EP28" s="9">
        <f>'P&amp;C'!ER35</f>
        <v>21185614</v>
      </c>
      <c r="EQ28" s="9">
        <f>'P&amp;C'!ES35</f>
        <v>21200002</v>
      </c>
      <c r="ER28" s="9">
        <f>'P&amp;C'!ET35</f>
        <v>20235531</v>
      </c>
      <c r="ES28" s="9">
        <f>'P&amp;C'!EU35</f>
        <v>20225785</v>
      </c>
      <c r="ET28" s="9">
        <f>'P&amp;C'!EV35</f>
        <v>20241921</v>
      </c>
      <c r="EU28" s="9">
        <f>'P&amp;C'!EW35</f>
        <v>20245411</v>
      </c>
      <c r="EV28" s="9">
        <f>'P&amp;C'!EX35</f>
        <v>20328521</v>
      </c>
      <c r="EW28" s="9">
        <f>'P&amp;C'!EY35</f>
        <v>20331179</v>
      </c>
      <c r="EX28" s="9">
        <f>'P&amp;C'!EZ35</f>
        <v>20336449</v>
      </c>
      <c r="EY28" s="9">
        <f>'P&amp;C'!FA35</f>
        <v>20375796</v>
      </c>
      <c r="EZ28" s="9">
        <f>'P&amp;C'!FB35</f>
        <v>20385341</v>
      </c>
      <c r="FA28" s="9">
        <f>'P&amp;C'!FC35</f>
        <v>20385646</v>
      </c>
      <c r="FB28" s="9">
        <f>'P&amp;C'!FD35</f>
        <v>20425132</v>
      </c>
      <c r="FC28" s="9">
        <f>'P&amp;C'!FE35</f>
        <v>20455247</v>
      </c>
      <c r="FD28" s="9">
        <f>'P&amp;C'!FF35</f>
        <v>20492299</v>
      </c>
      <c r="FE28" s="9">
        <f>'P&amp;C'!FG35</f>
        <v>20546935</v>
      </c>
      <c r="FF28" s="9">
        <f>'P&amp;C'!FH35</f>
        <v>20546935</v>
      </c>
      <c r="FG28">
        <f>'P&amp;C'!FJ35</f>
        <v>449.55378842468502</v>
      </c>
      <c r="FH28">
        <f>'P&amp;C'!FK35</f>
        <v>415.48192990567298</v>
      </c>
      <c r="FI28">
        <f>'P&amp;C'!FL35</f>
        <v>377.97130843510399</v>
      </c>
      <c r="FJ28">
        <f>'P&amp;C'!FM35</f>
        <v>361.01605826655702</v>
      </c>
      <c r="FK28">
        <f>'P&amp;C'!FN35</f>
        <v>367.40103282446699</v>
      </c>
      <c r="FL28">
        <f>'P&amp;C'!FO35</f>
        <v>406.647411303186</v>
      </c>
      <c r="FM28">
        <f>'P&amp;C'!FP35</f>
        <v>406.07480422909998</v>
      </c>
      <c r="FN28">
        <f>'P&amp;C'!FQ35</f>
        <v>398.82629701244502</v>
      </c>
      <c r="FO28">
        <f>'P&amp;C'!FR35</f>
        <v>403.01417236869997</v>
      </c>
      <c r="FP28">
        <f>'P&amp;C'!FS35</f>
        <v>399.65177733969102</v>
      </c>
      <c r="FQ28">
        <f>'P&amp;C'!FT35</f>
        <v>387.53407579596899</v>
      </c>
      <c r="FR28">
        <f>'P&amp;C'!FU35</f>
        <v>394.22489674345201</v>
      </c>
      <c r="FS28">
        <f>'P&amp;C'!FV35</f>
        <v>394.83064169116898</v>
      </c>
      <c r="FT28">
        <f>'P&amp;C'!FW35</f>
        <v>403.763931941995</v>
      </c>
      <c r="FU28">
        <f>'P&amp;C'!FX35</f>
        <v>386.76591366077901</v>
      </c>
      <c r="FV28">
        <f>'P&amp;C'!FY35</f>
        <v>368.53309986673003</v>
      </c>
      <c r="FW28">
        <f>'P&amp;C'!FZ35</f>
        <v>338.99525103818399</v>
      </c>
      <c r="FX28">
        <f>'P&amp;C'!GA35</f>
        <v>334.510618970167</v>
      </c>
      <c r="FY28">
        <f>'P&amp;C'!GB35</f>
        <v>361.87470597556501</v>
      </c>
      <c r="FZ28">
        <f>'P&amp;C'!GC35</f>
        <v>372.99819518117903</v>
      </c>
      <c r="GA28">
        <f>'P&amp;C'!GD35</f>
        <v>378.09555953198497</v>
      </c>
      <c r="GB28">
        <f>'P&amp;C'!GE35</f>
        <v>360.49351548988699</v>
      </c>
      <c r="GC28">
        <f>'P&amp;C'!GF35</f>
        <v>357.25916337660499</v>
      </c>
      <c r="GD28">
        <f>'P&amp;C'!GG35</f>
        <v>354.79153710660103</v>
      </c>
      <c r="GE28">
        <f>'P&amp;C'!GH35</f>
        <v>364.545267335814</v>
      </c>
      <c r="GF28">
        <f>'P&amp;C'!GI35</f>
        <v>402.65698768541603</v>
      </c>
      <c r="GG28">
        <f>'P&amp;C'!GJ35</f>
        <v>358.59545486073898</v>
      </c>
      <c r="GH28">
        <f>'P&amp;C'!GK35</f>
        <v>354.71986178596097</v>
      </c>
      <c r="GI28">
        <f>'P&amp;C'!GL35</f>
        <v>376.328870533805</v>
      </c>
      <c r="GJ28">
        <f>'P&amp;C'!GM35</f>
        <v>389.72689203880901</v>
      </c>
      <c r="GK28">
        <f>'P&amp;C'!GN35</f>
        <v>377.91524623988897</v>
      </c>
      <c r="GL28">
        <f>'P&amp;C'!GO35</f>
        <v>379.02490079420602</v>
      </c>
    </row>
    <row r="29" spans="1:194" x14ac:dyDescent="0.25">
      <c r="A29" t="str">
        <f>'P&amp;C'!B36</f>
        <v>FNHC</v>
      </c>
      <c r="B29" t="str">
        <f>'P&amp;C'!C36</f>
        <v>Federated National Holding Company</v>
      </c>
      <c r="C29" s="9">
        <f>'P&amp;C'!E36</f>
        <v>75397</v>
      </c>
      <c r="D29" s="9">
        <f>'P&amp;C'!F36</f>
        <v>84445</v>
      </c>
      <c r="E29" s="9">
        <f>'P&amp;C'!G36</f>
        <v>390923</v>
      </c>
      <c r="F29" s="9">
        <f>'P&amp;C'!H36</f>
        <v>103485</v>
      </c>
      <c r="G29" s="9">
        <f>'P&amp;C'!I36</f>
        <v>338837</v>
      </c>
      <c r="H29" s="9">
        <f>'P&amp;C'!J36</f>
        <v>173805</v>
      </c>
      <c r="I29" s="9">
        <f>'P&amp;C'!K36</f>
        <v>59576</v>
      </c>
      <c r="J29" s="9">
        <f>'P&amp;C'!L36</f>
        <v>52600</v>
      </c>
      <c r="K29" s="9">
        <f>'P&amp;C'!M36</f>
        <v>0</v>
      </c>
      <c r="L29" s="9">
        <f>'P&amp;C'!N36</f>
        <v>0</v>
      </c>
      <c r="M29" s="9">
        <f>'P&amp;C'!O36</f>
        <v>0</v>
      </c>
      <c r="N29" s="9">
        <f>'P&amp;C'!P36</f>
        <v>0</v>
      </c>
      <c r="O29" s="9">
        <f>'P&amp;C'!Q36</f>
        <v>0</v>
      </c>
      <c r="P29" s="9">
        <f>'P&amp;C'!R36</f>
        <v>0</v>
      </c>
      <c r="Q29" s="9">
        <f>'P&amp;C'!S36</f>
        <v>0</v>
      </c>
      <c r="R29" s="9">
        <f>'P&amp;C'!T36</f>
        <v>0</v>
      </c>
      <c r="S29" s="9">
        <f>'P&amp;C'!U36</f>
        <v>0</v>
      </c>
      <c r="T29" s="9">
        <f>'P&amp;C'!V36</f>
        <v>0</v>
      </c>
      <c r="U29" s="9">
        <f>'P&amp;C'!W36</f>
        <v>0</v>
      </c>
      <c r="V29" s="9">
        <f>'P&amp;C'!X36</f>
        <v>0</v>
      </c>
      <c r="W29" s="9">
        <f>'P&amp;C'!Y36</f>
        <v>0</v>
      </c>
      <c r="X29" s="9">
        <f>'P&amp;C'!Z36</f>
        <v>0</v>
      </c>
      <c r="Y29" s="9">
        <f>'P&amp;C'!AA36</f>
        <v>0</v>
      </c>
      <c r="Z29" s="9">
        <f>'P&amp;C'!AB36</f>
        <v>0</v>
      </c>
      <c r="AA29" s="9">
        <f>'P&amp;C'!AC36</f>
        <v>0</v>
      </c>
      <c r="AB29" s="9">
        <f>'P&amp;C'!AD36</f>
        <v>0</v>
      </c>
      <c r="AC29" s="9">
        <f>'P&amp;C'!AE36</f>
        <v>0</v>
      </c>
      <c r="AD29" s="9">
        <f>'P&amp;C'!AF36</f>
        <v>0</v>
      </c>
      <c r="AE29" s="9">
        <f>'P&amp;C'!AG36</f>
        <v>0</v>
      </c>
      <c r="AF29" s="9">
        <f>'P&amp;C'!AH36</f>
        <v>0</v>
      </c>
      <c r="AG29" s="9">
        <f>'P&amp;C'!AI36</f>
        <v>0</v>
      </c>
      <c r="AH29" s="9">
        <f>'P&amp;C'!AJ36</f>
        <v>0</v>
      </c>
      <c r="AI29" s="9">
        <f>'P&amp;C'!AK36</f>
        <v>16.143999999999998</v>
      </c>
      <c r="AJ29" s="9">
        <f>'P&amp;C'!AL36</f>
        <v>15.611800000000001</v>
      </c>
      <c r="AK29" s="9">
        <f>'P&amp;C'!AM36</f>
        <v>18.160699999999999</v>
      </c>
      <c r="AL29" s="9">
        <f>'P&amp;C'!AN36</f>
        <v>18.182600000000001</v>
      </c>
      <c r="AM29" s="9">
        <f>'P&amp;C'!AO36</f>
        <v>19.218399999999999</v>
      </c>
      <c r="AN29" s="9">
        <f>'P&amp;C'!AP36</f>
        <v>17.931899999999999</v>
      </c>
      <c r="AO29" s="9">
        <f>'P&amp;C'!AQ36</f>
        <v>21.770900000000001</v>
      </c>
      <c r="AP29" s="9">
        <f>'P&amp;C'!AR36</f>
        <v>20.440000000000001</v>
      </c>
      <c r="AQ29" s="9" t="str">
        <f>'P&amp;C'!AS36</f>
        <v>NA</v>
      </c>
      <c r="AR29" s="9" t="str">
        <f>'P&amp;C'!AT36</f>
        <v>NA</v>
      </c>
      <c r="AS29" s="9" t="str">
        <f>'P&amp;C'!AU36</f>
        <v>NA</v>
      </c>
      <c r="AT29" s="9" t="str">
        <f>'P&amp;C'!AV36</f>
        <v>NA</v>
      </c>
      <c r="AU29" s="9" t="str">
        <f>'P&amp;C'!AW36</f>
        <v>NA</v>
      </c>
      <c r="AV29" s="9" t="str">
        <f>'P&amp;C'!AX36</f>
        <v>NA</v>
      </c>
      <c r="AW29" s="9" t="str">
        <f>'P&amp;C'!AY36</f>
        <v>NA</v>
      </c>
      <c r="AX29" s="9" t="str">
        <f>'P&amp;C'!AZ36</f>
        <v>NA</v>
      </c>
      <c r="AY29" s="9" t="str">
        <f>'P&amp;C'!BA36</f>
        <v>NA</v>
      </c>
      <c r="AZ29" s="9" t="str">
        <f>'P&amp;C'!BB36</f>
        <v>NA</v>
      </c>
      <c r="BA29" s="9" t="str">
        <f>'P&amp;C'!BC36</f>
        <v>NA</v>
      </c>
      <c r="BB29" s="9" t="str">
        <f>'P&amp;C'!BD36</f>
        <v>NA</v>
      </c>
      <c r="BC29" s="9" t="str">
        <f>'P&amp;C'!BE36</f>
        <v>NA</v>
      </c>
      <c r="BD29" s="9" t="str">
        <f>'P&amp;C'!BF36</f>
        <v>NA</v>
      </c>
      <c r="BE29" s="9" t="str">
        <f>'P&amp;C'!BG36</f>
        <v>NA</v>
      </c>
      <c r="BF29" s="9" t="str">
        <f>'P&amp;C'!BH36</f>
        <v>NA</v>
      </c>
      <c r="BG29" s="9" t="str">
        <f>'P&amp;C'!BI36</f>
        <v>NA</v>
      </c>
      <c r="BH29" s="9" t="str">
        <f>'P&amp;C'!BJ36</f>
        <v>NA</v>
      </c>
      <c r="BI29" s="9" t="str">
        <f>'P&amp;C'!BK36</f>
        <v>NA</v>
      </c>
      <c r="BJ29" s="9" t="str">
        <f>'P&amp;C'!BL36</f>
        <v>NA</v>
      </c>
      <c r="BK29" s="9" t="str">
        <f>'P&amp;C'!BM36</f>
        <v>NA</v>
      </c>
      <c r="BL29" s="9" t="str">
        <f>'P&amp;C'!BN36</f>
        <v>NA</v>
      </c>
      <c r="BM29" s="9" t="str">
        <f>'P&amp;C'!BO36</f>
        <v>NA</v>
      </c>
      <c r="BN29" s="9" t="str">
        <f>'P&amp;C'!BP36</f>
        <v>NA</v>
      </c>
      <c r="BO29" s="9">
        <f>'P&amp;C'!BQ36</f>
        <v>0.08</v>
      </c>
      <c r="BP29" s="9">
        <f>'P&amp;C'!BR36</f>
        <v>0.08</v>
      </c>
      <c r="BQ29" s="9">
        <f>'P&amp;C'!BS36</f>
        <v>0.08</v>
      </c>
      <c r="BR29" s="9">
        <f>'P&amp;C'!BT36</f>
        <v>0.08</v>
      </c>
      <c r="BS29" s="9">
        <f>'P&amp;C'!BU36</f>
        <v>0.08</v>
      </c>
      <c r="BT29" s="9">
        <f>'P&amp;C'!BV36</f>
        <v>0.08</v>
      </c>
      <c r="BU29" s="9">
        <f>'P&amp;C'!BW36</f>
        <v>0.06</v>
      </c>
      <c r="BV29" s="9">
        <f>'P&amp;C'!BX36</f>
        <v>0.11</v>
      </c>
      <c r="BW29" s="9">
        <f>'P&amp;C'!BY36</f>
        <v>0</v>
      </c>
      <c r="BX29" s="9">
        <f>'P&amp;C'!BZ36</f>
        <v>0.05</v>
      </c>
      <c r="BY29" s="9">
        <f>'P&amp;C'!CA36</f>
        <v>0.04</v>
      </c>
      <c r="BZ29" s="9">
        <f>'P&amp;C'!CB36</f>
        <v>0.04</v>
      </c>
      <c r="CA29" s="9">
        <f>'P&amp;C'!CC36</f>
        <v>0.04</v>
      </c>
      <c r="CB29" s="9">
        <f>'P&amp;C'!CD36</f>
        <v>0.03</v>
      </c>
      <c r="CC29" s="9">
        <f>'P&amp;C'!CE36</f>
        <v>0.03</v>
      </c>
      <c r="CD29" s="9">
        <f>'P&amp;C'!CF36</f>
        <v>0.03</v>
      </c>
      <c r="CE29" s="9">
        <f>'P&amp;C'!CG36</f>
        <v>0.03</v>
      </c>
      <c r="CF29" s="9">
        <f>'P&amp;C'!CH36</f>
        <v>0.03</v>
      </c>
      <c r="CG29" s="9">
        <f>'P&amp;C'!CI36</f>
        <v>0.03</v>
      </c>
      <c r="CH29" s="9">
        <f>'P&amp;C'!CJ36</f>
        <v>0.05</v>
      </c>
      <c r="CI29" s="9">
        <f>'P&amp;C'!CK36</f>
        <v>0.02</v>
      </c>
      <c r="CJ29" s="9">
        <f>'P&amp;C'!CL36</f>
        <v>0</v>
      </c>
      <c r="CK29" s="9">
        <f>'P&amp;C'!CM36</f>
        <v>0</v>
      </c>
      <c r="CL29" s="9">
        <f>'P&amp;C'!CN36</f>
        <v>0</v>
      </c>
      <c r="CM29" s="9">
        <f>'P&amp;C'!CO36</f>
        <v>0</v>
      </c>
      <c r="CN29" s="9">
        <f>'P&amp;C'!CP36</f>
        <v>0</v>
      </c>
      <c r="CO29" s="9">
        <f>'P&amp;C'!CQ36</f>
        <v>0</v>
      </c>
      <c r="CP29" s="9">
        <f>'P&amp;C'!CR36</f>
        <v>0</v>
      </c>
      <c r="CQ29" s="9">
        <f>'P&amp;C'!CS36</f>
        <v>0</v>
      </c>
      <c r="CR29" s="9">
        <f>'P&amp;C'!CT36</f>
        <v>0</v>
      </c>
      <c r="CS29" s="9">
        <f>'P&amp;C'!CU36</f>
        <v>0</v>
      </c>
      <c r="CT29" s="9">
        <f>'P&amp;C'!CV36</f>
        <v>0.06</v>
      </c>
      <c r="CU29" s="9">
        <f>'P&amp;C'!CW36</f>
        <v>0</v>
      </c>
      <c r="CV29" s="9">
        <f>'P&amp;C'!CX36</f>
        <v>0</v>
      </c>
      <c r="CW29" s="9">
        <f>'P&amp;C'!CY36</f>
        <v>0</v>
      </c>
      <c r="CX29" s="9">
        <f>'P&amp;C'!CZ36</f>
        <v>0</v>
      </c>
      <c r="CY29" s="9">
        <f>'P&amp;C'!DA36</f>
        <v>0</v>
      </c>
      <c r="CZ29" s="9">
        <f>'P&amp;C'!DB36</f>
        <v>0</v>
      </c>
      <c r="DA29" s="9">
        <f>'P&amp;C'!DC36</f>
        <v>0</v>
      </c>
      <c r="DB29" s="9">
        <f>'P&amp;C'!DD36</f>
        <v>0</v>
      </c>
      <c r="DC29" s="9">
        <f>'P&amp;C'!DE36</f>
        <v>0</v>
      </c>
      <c r="DD29" s="9">
        <f>'P&amp;C'!DF36</f>
        <v>0</v>
      </c>
      <c r="DE29" s="9">
        <f>'P&amp;C'!DG36</f>
        <v>0</v>
      </c>
      <c r="DF29" s="9">
        <f>'P&amp;C'!DH36</f>
        <v>0</v>
      </c>
      <c r="DG29" s="9">
        <f>'P&amp;C'!DI36</f>
        <v>0</v>
      </c>
      <c r="DH29" s="9">
        <f>'P&amp;C'!DJ36</f>
        <v>0</v>
      </c>
      <c r="DI29" s="9">
        <f>'P&amp;C'!DK36</f>
        <v>0</v>
      </c>
      <c r="DJ29" s="9">
        <f>'P&amp;C'!DL36</f>
        <v>0</v>
      </c>
      <c r="DK29" s="9">
        <f>'P&amp;C'!DM36</f>
        <v>0</v>
      </c>
      <c r="DL29" s="9">
        <f>'P&amp;C'!DN36</f>
        <v>0</v>
      </c>
      <c r="DM29" s="9">
        <f>'P&amp;C'!DO36</f>
        <v>0</v>
      </c>
      <c r="DN29" s="9">
        <f>'P&amp;C'!DP36</f>
        <v>0</v>
      </c>
      <c r="DO29" s="9">
        <f>'P&amp;C'!DQ36</f>
        <v>0</v>
      </c>
      <c r="DP29" s="9">
        <f>'P&amp;C'!DR36</f>
        <v>0</v>
      </c>
      <c r="DQ29" s="9">
        <f>'P&amp;C'!DS36</f>
        <v>0</v>
      </c>
      <c r="DR29" s="9">
        <f>'P&amp;C'!DT36</f>
        <v>0</v>
      </c>
      <c r="DS29" s="9">
        <f>'P&amp;C'!DU36</f>
        <v>0</v>
      </c>
      <c r="DT29" s="9">
        <f>'P&amp;C'!DV36</f>
        <v>0</v>
      </c>
      <c r="DU29" s="9">
        <f>'P&amp;C'!DW36</f>
        <v>0</v>
      </c>
      <c r="DV29" s="9">
        <f>'P&amp;C'!DX36</f>
        <v>0</v>
      </c>
      <c r="DW29" s="9">
        <f>'P&amp;C'!DY36</f>
        <v>0</v>
      </c>
      <c r="DX29" s="9">
        <f>'P&amp;C'!DZ36</f>
        <v>0</v>
      </c>
      <c r="DY29" s="9">
        <f>'P&amp;C'!EA36</f>
        <v>0</v>
      </c>
      <c r="DZ29" s="9">
        <f>'P&amp;C'!EB36</f>
        <v>0</v>
      </c>
      <c r="EA29" s="9">
        <f>'P&amp;C'!EC36</f>
        <v>12988247</v>
      </c>
      <c r="EB29" s="9">
        <f>'P&amp;C'!ED36</f>
        <v>13053281</v>
      </c>
      <c r="EC29" s="9">
        <f>'P&amp;C'!EE36</f>
        <v>13060207</v>
      </c>
      <c r="ED29" s="9">
        <f>'P&amp;C'!EF36</f>
        <v>13441130</v>
      </c>
      <c r="EE29" s="9">
        <f>'P&amp;C'!EG36</f>
        <v>13473120</v>
      </c>
      <c r="EF29" s="9">
        <f>'P&amp;C'!EH36</f>
        <v>13801607</v>
      </c>
      <c r="EG29" s="9">
        <f>'P&amp;C'!EI36</f>
        <v>13782911</v>
      </c>
      <c r="EH29" s="9">
        <f>'P&amp;C'!EJ36</f>
        <v>13826654</v>
      </c>
      <c r="EI29" s="9">
        <f>'P&amp;C'!EK36</f>
        <v>13798773</v>
      </c>
      <c r="EJ29" s="9">
        <f>'P&amp;C'!EL36</f>
        <v>13773130</v>
      </c>
      <c r="EK29" s="9">
        <f>'P&amp;C'!EM36</f>
        <v>13724189</v>
      </c>
      <c r="EL29" s="9">
        <f>'P&amp;C'!EN36</f>
        <v>13701122</v>
      </c>
      <c r="EM29" s="9">
        <f>'P&amp;C'!EO36</f>
        <v>13632414</v>
      </c>
      <c r="EN29" s="9">
        <f>'P&amp;C'!EP36</f>
        <v>13594962</v>
      </c>
      <c r="EO29" s="9">
        <f>'P&amp;C'!EQ36</f>
        <v>11141207</v>
      </c>
      <c r="EP29" s="9">
        <f>'P&amp;C'!ER36</f>
        <v>10988727</v>
      </c>
      <c r="EQ29" s="9">
        <f>'P&amp;C'!ES36</f>
        <v>10901716</v>
      </c>
      <c r="ER29" s="9">
        <f>'P&amp;C'!ET36</f>
        <v>8073025</v>
      </c>
      <c r="ES29" s="9">
        <f>'P&amp;C'!EU36</f>
        <v>8054297</v>
      </c>
      <c r="ET29" s="9">
        <f>'P&amp;C'!EV36</f>
        <v>7984922</v>
      </c>
      <c r="EU29" s="9">
        <f>'P&amp;C'!EW36</f>
        <v>7979488</v>
      </c>
      <c r="EV29" s="9">
        <f>'P&amp;C'!EX36</f>
        <v>7951218</v>
      </c>
      <c r="EW29" s="9">
        <f>'P&amp;C'!EY36</f>
        <v>7947384</v>
      </c>
      <c r="EX29" s="9">
        <f>'P&amp;C'!EZ36</f>
        <v>7946384</v>
      </c>
      <c r="EY29" s="9">
        <f>'P&amp;C'!FA36</f>
        <v>7946384</v>
      </c>
      <c r="EZ29" s="9">
        <f>'P&amp;C'!FB36</f>
        <v>7946384</v>
      </c>
      <c r="FA29" s="9">
        <f>'P&amp;C'!FC36</f>
        <v>7946384</v>
      </c>
      <c r="FB29" s="9">
        <f>'P&amp;C'!FD36</f>
        <v>7946384</v>
      </c>
      <c r="FC29" s="9">
        <f>'P&amp;C'!FE36</f>
        <v>7946384</v>
      </c>
      <c r="FD29" s="9">
        <f>'P&amp;C'!FF36</f>
        <v>7946384</v>
      </c>
      <c r="FE29" s="9">
        <f>'P&amp;C'!FG36</f>
        <v>7946384</v>
      </c>
      <c r="FF29" s="9">
        <f>'P&amp;C'!FH36</f>
        <v>7946374</v>
      </c>
      <c r="FG29">
        <f>'P&amp;C'!FJ36</f>
        <v>16.2945007128368</v>
      </c>
      <c r="FH29">
        <f>'P&amp;C'!FK36</f>
        <v>16.261735267937599</v>
      </c>
      <c r="FI29">
        <f>'P&amp;C'!FL36</f>
        <v>16.972778455961699</v>
      </c>
      <c r="FJ29">
        <f>'P&amp;C'!FM36</f>
        <v>16.538862431953302</v>
      </c>
      <c r="FK29">
        <f>'P&amp;C'!FN36</f>
        <v>16.264161530514102</v>
      </c>
      <c r="FL29">
        <f>'P&amp;C'!FO36</f>
        <v>17.724964926185802</v>
      </c>
      <c r="FM29">
        <f>'P&amp;C'!FP36</f>
        <v>17.921032791984199</v>
      </c>
      <c r="FN29">
        <f>'P&amp;C'!FQ36</f>
        <v>17.559345883682301</v>
      </c>
      <c r="FO29">
        <f>'P&amp;C'!FR36</f>
        <v>16.855266769009098</v>
      </c>
      <c r="FP29">
        <f>'P&amp;C'!FS36</f>
        <v>16.217591789230202</v>
      </c>
      <c r="FQ29">
        <f>'P&amp;C'!FT36</f>
        <v>15.541829101887201</v>
      </c>
      <c r="FR29">
        <f>'P&amp;C'!FU36</f>
        <v>14.8756430312788</v>
      </c>
      <c r="FS29">
        <f>'P&amp;C'!FV36</f>
        <v>14.1265516144096</v>
      </c>
      <c r="FT29">
        <f>'P&amp;C'!FW36</f>
        <v>13.2198971942695</v>
      </c>
      <c r="FU29">
        <f>'P&amp;C'!FX36</f>
        <v>11.702681765090601</v>
      </c>
      <c r="FV29">
        <f>'P&amp;C'!FY36</f>
        <v>10.700693538023099</v>
      </c>
      <c r="FW29">
        <f>'P&amp;C'!FZ36</f>
        <v>9.9520112246549104</v>
      </c>
      <c r="FX29">
        <f>'P&amp;C'!GA36</f>
        <v>9.1691776007134909</v>
      </c>
      <c r="FY29">
        <f>'P&amp;C'!GB36</f>
        <v>8.5847343349767193</v>
      </c>
      <c r="FZ29">
        <f>'P&amp;C'!GC36</f>
        <v>8.5998335362574601</v>
      </c>
      <c r="GA29">
        <f>'P&amp;C'!GD36</f>
        <v>8.2593018499432507</v>
      </c>
      <c r="GB29">
        <f>'P&amp;C'!GE36</f>
        <v>8.2364739590839999</v>
      </c>
      <c r="GC29">
        <f>'P&amp;C'!GF36</f>
        <v>7.88586533631696</v>
      </c>
      <c r="GD29">
        <f>'P&amp;C'!GG36</f>
        <v>7.6077370537341302</v>
      </c>
      <c r="GE29">
        <f>'P&amp;C'!GH36</f>
        <v>7.3170387939973702</v>
      </c>
      <c r="GF29">
        <f>'P&amp;C'!GI36</f>
        <v>7.0064572766682298</v>
      </c>
      <c r="GG29">
        <f>'P&amp;C'!GJ36</f>
        <v>7.0502507807324699</v>
      </c>
      <c r="GH29">
        <f>'P&amp;C'!GK36</f>
        <v>7.09278585077187</v>
      </c>
      <c r="GI29">
        <f>'P&amp;C'!GL36</f>
        <v>7.2902341492684002</v>
      </c>
      <c r="GJ29">
        <f>'P&amp;C'!GM36</f>
        <v>7.7863088418581299</v>
      </c>
      <c r="GK29">
        <f>'P&amp;C'!GN36</f>
        <v>7.8391630709011801</v>
      </c>
      <c r="GL29">
        <f>'P&amp;C'!GO36</f>
        <v>8.2567218708809804</v>
      </c>
    </row>
    <row r="30" spans="1:194" x14ac:dyDescent="0.25">
      <c r="A30" t="str">
        <f>'P&amp;C'!B37</f>
        <v>GLRE</v>
      </c>
      <c r="B30" t="str">
        <f>'P&amp;C'!C37</f>
        <v>Greenlight Capital Re, Ltd.</v>
      </c>
      <c r="C30" s="9">
        <f>'P&amp;C'!E37</f>
        <v>0</v>
      </c>
      <c r="D30" s="9">
        <f>'P&amp;C'!F37</f>
        <v>26388</v>
      </c>
      <c r="E30" s="9">
        <f>'P&amp;C'!G37</f>
        <v>109924</v>
      </c>
      <c r="F30" s="9">
        <f>'P&amp;C'!H37</f>
        <v>0</v>
      </c>
      <c r="G30" s="9">
        <f>'P&amp;C'!I37</f>
        <v>0</v>
      </c>
      <c r="H30" s="9">
        <f>'P&amp;C'!J37</f>
        <v>0</v>
      </c>
      <c r="I30" s="9">
        <f>'P&amp;C'!K37</f>
        <v>0</v>
      </c>
      <c r="J30" s="9">
        <f>'P&amp;C'!L37</f>
        <v>0</v>
      </c>
      <c r="K30" s="9">
        <f>'P&amp;C'!M37</f>
        <v>0</v>
      </c>
      <c r="L30" s="9">
        <f>'P&amp;C'!N37</f>
        <v>473540</v>
      </c>
      <c r="M30" s="9">
        <f>'P&amp;C'!O37</f>
        <v>140000</v>
      </c>
      <c r="N30" s="9">
        <f>'P&amp;C'!P37</f>
        <v>0</v>
      </c>
      <c r="O30" s="9">
        <f>'P&amp;C'!Q37</f>
        <v>0</v>
      </c>
      <c r="P30" s="9">
        <f>'P&amp;C'!R37</f>
        <v>0</v>
      </c>
      <c r="Q30" s="9">
        <f>'P&amp;C'!S37</f>
        <v>0</v>
      </c>
      <c r="R30" s="9">
        <f>'P&amp;C'!T37</f>
        <v>0</v>
      </c>
      <c r="S30" s="9">
        <f>'P&amp;C'!U37</f>
        <v>0</v>
      </c>
      <c r="T30" s="9">
        <f>'P&amp;C'!V37</f>
        <v>0</v>
      </c>
      <c r="U30" s="9">
        <f>'P&amp;C'!W37</f>
        <v>0</v>
      </c>
      <c r="V30" s="9">
        <f>'P&amp;C'!X37</f>
        <v>0</v>
      </c>
      <c r="W30" s="9">
        <f>'P&amp;C'!Y37</f>
        <v>0</v>
      </c>
      <c r="X30" s="9">
        <f>'P&amp;C'!Z37</f>
        <v>0</v>
      </c>
      <c r="Y30" s="9">
        <f>'P&amp;C'!AA37</f>
        <v>0</v>
      </c>
      <c r="Z30" s="9">
        <f>'P&amp;C'!AB37</f>
        <v>0</v>
      </c>
      <c r="AA30" s="9">
        <f>'P&amp;C'!AC37</f>
        <v>0</v>
      </c>
      <c r="AB30" s="9">
        <f>'P&amp;C'!AD37</f>
        <v>0</v>
      </c>
      <c r="AC30" s="9">
        <f>'P&amp;C'!AE37</f>
        <v>0</v>
      </c>
      <c r="AD30" s="9">
        <f>'P&amp;C'!AF37</f>
        <v>0</v>
      </c>
      <c r="AE30" s="9">
        <f>'P&amp;C'!AG37</f>
        <v>0</v>
      </c>
      <c r="AF30" s="9">
        <f>'P&amp;C'!AH37</f>
        <v>0</v>
      </c>
      <c r="AG30" s="9">
        <f>'P&amp;C'!AI37</f>
        <v>0</v>
      </c>
      <c r="AH30" s="9">
        <f>'P&amp;C'!AJ37</f>
        <v>0</v>
      </c>
      <c r="AI30" s="9" t="str">
        <f>'P&amp;C'!AK37</f>
        <v>NA</v>
      </c>
      <c r="AJ30" s="9">
        <f>'P&amp;C'!AL37</f>
        <v>20.88</v>
      </c>
      <c r="AK30" s="9">
        <f>'P&amp;C'!AM37</f>
        <v>20.61</v>
      </c>
      <c r="AL30" s="9" t="str">
        <f>'P&amp;C'!AN37</f>
        <v>NA</v>
      </c>
      <c r="AM30" s="9" t="str">
        <f>'P&amp;C'!AO37</f>
        <v>NA</v>
      </c>
      <c r="AN30" s="9" t="str">
        <f>'P&amp;C'!AP37</f>
        <v>NA</v>
      </c>
      <c r="AO30" s="9" t="str">
        <f>'P&amp;C'!AQ37</f>
        <v>NA</v>
      </c>
      <c r="AP30" s="9" t="str">
        <f>'P&amp;C'!AR37</f>
        <v>NA</v>
      </c>
      <c r="AQ30" s="9" t="str">
        <f>'P&amp;C'!AS37</f>
        <v>NA</v>
      </c>
      <c r="AR30" s="9">
        <f>'P&amp;C'!AT37</f>
        <v>28.41</v>
      </c>
      <c r="AS30" s="9">
        <f>'P&amp;C'!AU37</f>
        <v>30.28</v>
      </c>
      <c r="AT30" s="9" t="str">
        <f>'P&amp;C'!AV37</f>
        <v>NA</v>
      </c>
      <c r="AU30" s="9" t="str">
        <f>'P&amp;C'!AW37</f>
        <v>NA</v>
      </c>
      <c r="AV30" s="9" t="str">
        <f>'P&amp;C'!AX37</f>
        <v>NA</v>
      </c>
      <c r="AW30" s="9" t="str">
        <f>'P&amp;C'!AY37</f>
        <v>NA</v>
      </c>
      <c r="AX30" s="9" t="str">
        <f>'P&amp;C'!AZ37</f>
        <v>NA</v>
      </c>
      <c r="AY30" s="9" t="str">
        <f>'P&amp;C'!BA37</f>
        <v>NA</v>
      </c>
      <c r="AZ30" s="9" t="str">
        <f>'P&amp;C'!BB37</f>
        <v>NA</v>
      </c>
      <c r="BA30" s="9" t="str">
        <f>'P&amp;C'!BC37</f>
        <v>NA</v>
      </c>
      <c r="BB30" s="9" t="str">
        <f>'P&amp;C'!BD37</f>
        <v>NA</v>
      </c>
      <c r="BC30" s="9" t="str">
        <f>'P&amp;C'!BE37</f>
        <v>NA</v>
      </c>
      <c r="BD30" s="9" t="str">
        <f>'P&amp;C'!BF37</f>
        <v>NA</v>
      </c>
      <c r="BE30" s="9" t="str">
        <f>'P&amp;C'!BG37</f>
        <v>NA</v>
      </c>
      <c r="BF30" s="9" t="str">
        <f>'P&amp;C'!BH37</f>
        <v>NA</v>
      </c>
      <c r="BG30" s="9" t="str">
        <f>'P&amp;C'!BI37</f>
        <v>NA</v>
      </c>
      <c r="BH30" s="9" t="str">
        <f>'P&amp;C'!BJ37</f>
        <v>NA</v>
      </c>
      <c r="BI30" s="9" t="str">
        <f>'P&amp;C'!BK37</f>
        <v>NA</v>
      </c>
      <c r="BJ30" s="9" t="str">
        <f>'P&amp;C'!BL37</f>
        <v>NA</v>
      </c>
      <c r="BK30" s="9" t="str">
        <f>'P&amp;C'!BM37</f>
        <v>NA</v>
      </c>
      <c r="BL30" s="9" t="str">
        <f>'P&amp;C'!BN37</f>
        <v>NA</v>
      </c>
      <c r="BM30" s="9" t="str">
        <f>'P&amp;C'!BO37</f>
        <v>NA</v>
      </c>
      <c r="BN30" s="9" t="str">
        <f>'P&amp;C'!BP37</f>
        <v>NA</v>
      </c>
      <c r="BO30" s="9">
        <f>'P&amp;C'!BQ37</f>
        <v>0</v>
      </c>
      <c r="BP30" s="9">
        <f>'P&amp;C'!BR37</f>
        <v>0</v>
      </c>
      <c r="BQ30" s="9">
        <f>'P&amp;C'!BS37</f>
        <v>0</v>
      </c>
      <c r="BR30" s="9">
        <f>'P&amp;C'!BT37</f>
        <v>0</v>
      </c>
      <c r="BS30" s="9">
        <f>'P&amp;C'!BU37</f>
        <v>0</v>
      </c>
      <c r="BT30" s="9">
        <f>'P&amp;C'!BV37</f>
        <v>0</v>
      </c>
      <c r="BU30" s="9">
        <f>'P&amp;C'!BW37</f>
        <v>0</v>
      </c>
      <c r="BV30" s="9">
        <f>'P&amp;C'!BX37</f>
        <v>0</v>
      </c>
      <c r="BW30" s="9">
        <f>'P&amp;C'!BY37</f>
        <v>0</v>
      </c>
      <c r="BX30" s="9">
        <f>'P&amp;C'!BZ37</f>
        <v>0</v>
      </c>
      <c r="BY30" s="9">
        <f>'P&amp;C'!CA37</f>
        <v>0</v>
      </c>
      <c r="BZ30" s="9">
        <f>'P&amp;C'!CB37</f>
        <v>0</v>
      </c>
      <c r="CA30" s="9">
        <f>'P&amp;C'!CC37</f>
        <v>0</v>
      </c>
      <c r="CB30" s="9">
        <f>'P&amp;C'!CD37</f>
        <v>0</v>
      </c>
      <c r="CC30" s="9">
        <f>'P&amp;C'!CE37</f>
        <v>0</v>
      </c>
      <c r="CD30" s="9">
        <f>'P&amp;C'!CF37</f>
        <v>0</v>
      </c>
      <c r="CE30" s="9">
        <f>'P&amp;C'!CG37</f>
        <v>0</v>
      </c>
      <c r="CF30" s="9">
        <f>'P&amp;C'!CH37</f>
        <v>0</v>
      </c>
      <c r="CG30" s="9">
        <f>'P&amp;C'!CI37</f>
        <v>0</v>
      </c>
      <c r="CH30" s="9">
        <f>'P&amp;C'!CJ37</f>
        <v>0</v>
      </c>
      <c r="CI30" s="9">
        <f>'P&amp;C'!CK37</f>
        <v>0</v>
      </c>
      <c r="CJ30" s="9">
        <f>'P&amp;C'!CL37</f>
        <v>0</v>
      </c>
      <c r="CK30" s="9">
        <f>'P&amp;C'!CM37</f>
        <v>0</v>
      </c>
      <c r="CL30" s="9">
        <f>'P&amp;C'!CN37</f>
        <v>0</v>
      </c>
      <c r="CM30" s="9">
        <f>'P&amp;C'!CO37</f>
        <v>0</v>
      </c>
      <c r="CN30" s="9">
        <f>'P&amp;C'!CP37</f>
        <v>0</v>
      </c>
      <c r="CO30" s="9">
        <f>'P&amp;C'!CQ37</f>
        <v>0</v>
      </c>
      <c r="CP30" s="9">
        <f>'P&amp;C'!CR37</f>
        <v>0</v>
      </c>
      <c r="CQ30" s="9">
        <f>'P&amp;C'!CS37</f>
        <v>0</v>
      </c>
      <c r="CR30" s="9">
        <f>'P&amp;C'!CT37</f>
        <v>0</v>
      </c>
      <c r="CS30" s="9">
        <f>'P&amp;C'!CU37</f>
        <v>0</v>
      </c>
      <c r="CT30" s="9">
        <f>'P&amp;C'!CV37</f>
        <v>0</v>
      </c>
      <c r="CU30" s="9">
        <f>'P&amp;C'!CW37</f>
        <v>0</v>
      </c>
      <c r="CV30" s="9">
        <f>'P&amp;C'!CX37</f>
        <v>0</v>
      </c>
      <c r="CW30" s="9">
        <f>'P&amp;C'!CY37</f>
        <v>0</v>
      </c>
      <c r="CX30" s="9">
        <f>'P&amp;C'!CZ37</f>
        <v>0</v>
      </c>
      <c r="CY30" s="9">
        <f>'P&amp;C'!DA37</f>
        <v>0</v>
      </c>
      <c r="CZ30" s="9">
        <f>'P&amp;C'!DB37</f>
        <v>0</v>
      </c>
      <c r="DA30" s="9">
        <f>'P&amp;C'!DC37</f>
        <v>0</v>
      </c>
      <c r="DB30" s="9">
        <f>'P&amp;C'!DD37</f>
        <v>0</v>
      </c>
      <c r="DC30" s="9">
        <f>'P&amp;C'!DE37</f>
        <v>0</v>
      </c>
      <c r="DD30" s="9">
        <f>'P&amp;C'!DF37</f>
        <v>0</v>
      </c>
      <c r="DE30" s="9">
        <f>'P&amp;C'!DG37</f>
        <v>0</v>
      </c>
      <c r="DF30" s="9">
        <f>'P&amp;C'!DH37</f>
        <v>0</v>
      </c>
      <c r="DG30" s="9">
        <f>'P&amp;C'!DI37</f>
        <v>0</v>
      </c>
      <c r="DH30" s="9">
        <f>'P&amp;C'!DJ37</f>
        <v>0</v>
      </c>
      <c r="DI30" s="9">
        <f>'P&amp;C'!DK37</f>
        <v>0</v>
      </c>
      <c r="DJ30" s="9">
        <f>'P&amp;C'!DL37</f>
        <v>0</v>
      </c>
      <c r="DK30" s="9">
        <f>'P&amp;C'!DM37</f>
        <v>0</v>
      </c>
      <c r="DL30" s="9">
        <f>'P&amp;C'!DN37</f>
        <v>0</v>
      </c>
      <c r="DM30" s="9">
        <f>'P&amp;C'!DO37</f>
        <v>0</v>
      </c>
      <c r="DN30" s="9">
        <f>'P&amp;C'!DP37</f>
        <v>0</v>
      </c>
      <c r="DO30" s="9">
        <f>'P&amp;C'!DQ37</f>
        <v>0</v>
      </c>
      <c r="DP30" s="9">
        <f>'P&amp;C'!DR37</f>
        <v>0</v>
      </c>
      <c r="DQ30" s="9">
        <f>'P&amp;C'!DS37</f>
        <v>0</v>
      </c>
      <c r="DR30" s="9">
        <f>'P&amp;C'!DT37</f>
        <v>0</v>
      </c>
      <c r="DS30" s="9">
        <f>'P&amp;C'!DU37</f>
        <v>0</v>
      </c>
      <c r="DT30" s="9">
        <f>'P&amp;C'!DV37</f>
        <v>0</v>
      </c>
      <c r="DU30" s="9">
        <f>'P&amp;C'!DW37</f>
        <v>0</v>
      </c>
      <c r="DV30" s="9">
        <f>'P&amp;C'!DX37</f>
        <v>0</v>
      </c>
      <c r="DW30" s="9">
        <f>'P&amp;C'!DY37</f>
        <v>0</v>
      </c>
      <c r="DX30" s="9">
        <f>'P&amp;C'!DZ37</f>
        <v>0</v>
      </c>
      <c r="DY30" s="9">
        <f>'P&amp;C'!EA37</f>
        <v>0</v>
      </c>
      <c r="DZ30" s="9">
        <f>'P&amp;C'!EB37</f>
        <v>0</v>
      </c>
      <c r="EA30" s="9">
        <f>'P&amp;C'!EC37</f>
        <v>37359545</v>
      </c>
      <c r="EB30" s="9">
        <f>'P&amp;C'!ED37</f>
        <v>37348753</v>
      </c>
      <c r="EC30" s="9">
        <f>'P&amp;C'!EE37</f>
        <v>37367094</v>
      </c>
      <c r="ED30" s="9">
        <f>'P&amp;C'!EF37</f>
        <v>37438658</v>
      </c>
      <c r="EE30" s="9">
        <f>'P&amp;C'!EG37</f>
        <v>37366327</v>
      </c>
      <c r="EF30" s="9">
        <f>'P&amp;C'!EH37</f>
        <v>37358513</v>
      </c>
      <c r="EG30" s="9">
        <f>'P&amp;C'!EI37</f>
        <v>37315538</v>
      </c>
      <c r="EH30" s="9">
        <f>'P&amp;C'!EJ37</f>
        <v>37232537</v>
      </c>
      <c r="EI30" s="9">
        <f>'P&amp;C'!EK37</f>
        <v>37027467</v>
      </c>
      <c r="EJ30" s="9">
        <f>'P&amp;C'!EL37</f>
        <v>37027467</v>
      </c>
      <c r="EK30" s="9">
        <f>'P&amp;C'!EM37</f>
        <v>37464546</v>
      </c>
      <c r="EL30" s="9">
        <f>'P&amp;C'!EN37</f>
        <v>37521627</v>
      </c>
      <c r="EM30" s="9">
        <f>'P&amp;C'!EO37</f>
        <v>37384543</v>
      </c>
      <c r="EN30" s="9">
        <f>'P&amp;C'!EP37</f>
        <v>37333190</v>
      </c>
      <c r="EO30" s="9">
        <f>'P&amp;C'!EQ37</f>
        <v>37295312</v>
      </c>
      <c r="EP30" s="9">
        <f>'P&amp;C'!ER37</f>
        <v>37213693</v>
      </c>
      <c r="EQ30" s="9">
        <f>'P&amp;C'!ES37</f>
        <v>37046814</v>
      </c>
      <c r="ER30" s="9">
        <f>'P&amp;C'!ET37</f>
        <v>36877407</v>
      </c>
      <c r="ES30" s="9">
        <f>'P&amp;C'!EU37</f>
        <v>36872110</v>
      </c>
      <c r="ET30" s="9">
        <f>'P&amp;C'!EV37</f>
        <v>36822176</v>
      </c>
      <c r="EU30" s="9">
        <f>'P&amp;C'!EW37</f>
        <v>36702128</v>
      </c>
      <c r="EV30" s="9">
        <f>'P&amp;C'!EX37</f>
        <v>36678653</v>
      </c>
      <c r="EW30" s="9">
        <f>'P&amp;C'!EY37</f>
        <v>36678653</v>
      </c>
      <c r="EX30" s="9">
        <f>'P&amp;C'!EZ37</f>
        <v>36633638</v>
      </c>
      <c r="EY30" s="9">
        <f>'P&amp;C'!FA37</f>
        <v>36538149</v>
      </c>
      <c r="EZ30" s="9">
        <f>'P&amp;C'!FB37</f>
        <v>36509036</v>
      </c>
      <c r="FA30" s="9">
        <f>'P&amp;C'!FC37</f>
        <v>36575816</v>
      </c>
      <c r="FB30" s="9">
        <f>'P&amp;C'!FD37</f>
        <v>36540521</v>
      </c>
      <c r="FC30" s="9">
        <f>'P&amp;C'!FE37</f>
        <v>36455784</v>
      </c>
      <c r="FD30" s="9">
        <f>'P&amp;C'!FF37</f>
        <v>36455784</v>
      </c>
      <c r="FE30" s="9">
        <f>'P&amp;C'!FG37</f>
        <v>36451784</v>
      </c>
      <c r="FF30" s="9">
        <f>'P&amp;C'!FH37</f>
        <v>36415902</v>
      </c>
      <c r="FG30">
        <f>'P&amp;C'!FJ37</f>
        <v>22.251984064581102</v>
      </c>
      <c r="FH30">
        <f>'P&amp;C'!FK37</f>
        <v>23.2271476372986</v>
      </c>
      <c r="FI30">
        <f>'P&amp;C'!FL37</f>
        <v>22.659963870885999</v>
      </c>
      <c r="FJ30">
        <f>'P&amp;C'!FM37</f>
        <v>23.59769412675</v>
      </c>
      <c r="FK30">
        <f>'P&amp;C'!FN37</f>
        <v>23.396519545525599</v>
      </c>
      <c r="FL30">
        <f>'P&amp;C'!FO37</f>
        <v>22.062039781936701</v>
      </c>
      <c r="FM30">
        <f>'P&amp;C'!FP37</f>
        <v>21.248038819646698</v>
      </c>
      <c r="FN30">
        <f>'P&amp;C'!FQ37</f>
        <v>22.958951199054699</v>
      </c>
      <c r="FO30">
        <f>'P&amp;C'!FR37</f>
        <v>22.291316875658801</v>
      </c>
      <c r="FP30">
        <f>'P&amp;C'!FS37</f>
        <v>23.424583701607201</v>
      </c>
      <c r="FQ30">
        <f>'P&amp;C'!FT37</f>
        <v>29.3430487586851</v>
      </c>
      <c r="FR30">
        <f>'P&amp;C'!FU37</f>
        <v>30.4398314070976</v>
      </c>
      <c r="FS30">
        <f>'P&amp;C'!FV37</f>
        <v>31.166650880284902</v>
      </c>
      <c r="FT30">
        <f>'P&amp;C'!FW37</f>
        <v>29.559300986602</v>
      </c>
      <c r="FU30">
        <f>'P&amp;C'!FX37</f>
        <v>30.945122539798</v>
      </c>
      <c r="FV30">
        <f>'P&amp;C'!FY37</f>
        <v>28.045644381491499</v>
      </c>
      <c r="FW30">
        <f>'P&amp;C'!FZ37</f>
        <v>28.385571833518501</v>
      </c>
      <c r="FX30">
        <f>'P&amp;C'!GA37</f>
        <v>26.212146640353499</v>
      </c>
      <c r="FY30">
        <f>'P&amp;C'!GB37</f>
        <v>24.652725325456</v>
      </c>
      <c r="FZ30">
        <f>'P&amp;C'!GC37</f>
        <v>23.884411393829598</v>
      </c>
      <c r="GA30">
        <f>'P&amp;C'!GD37</f>
        <v>22.388565589439398</v>
      </c>
      <c r="GB30">
        <f>'P&amp;C'!GE37</f>
        <v>24.022201687722799</v>
      </c>
      <c r="GC30">
        <f>'P&amp;C'!GF37</f>
        <v>22.735785853422701</v>
      </c>
      <c r="GD30">
        <f>'P&amp;C'!GG37</f>
        <v>23.7234696701431</v>
      </c>
      <c r="GE30">
        <f>'P&amp;C'!GH37</f>
        <v>21.979849061319399</v>
      </c>
      <c r="GF30">
        <f>'P&amp;C'!GI37</f>
        <v>20.052350875547599</v>
      </c>
      <c r="GG30">
        <f>'P&amp;C'!GJ37</f>
        <v>20.135599982239601</v>
      </c>
      <c r="GH30">
        <f>'P&amp;C'!GK37</f>
        <v>20.5643482751655</v>
      </c>
      <c r="GI30">
        <f>'P&amp;C'!GL37</f>
        <v>21.763432655844099</v>
      </c>
      <c r="GJ30">
        <f>'P&amp;C'!GM37</f>
        <v>20.189279155263801</v>
      </c>
      <c r="GK30">
        <f>'P&amp;C'!GN37</f>
        <v>19.362371948654101</v>
      </c>
      <c r="GL30">
        <f>'P&amp;C'!GO37</f>
        <v>18.8702452022196</v>
      </c>
    </row>
    <row r="31" spans="1:194" x14ac:dyDescent="0.25">
      <c r="A31" t="str">
        <f>'P&amp;C'!B38</f>
        <v>HALL</v>
      </c>
      <c r="B31" t="str">
        <f>'P&amp;C'!C38</f>
        <v>Hallmark Financial Services, Inc.</v>
      </c>
      <c r="C31" s="9">
        <f>'P&amp;C'!E38</f>
        <v>0</v>
      </c>
      <c r="D31" s="9">
        <f>'P&amp;C'!F38</f>
        <v>79482</v>
      </c>
      <c r="E31" s="9">
        <f>'P&amp;C'!G38</f>
        <v>353584</v>
      </c>
      <c r="F31" s="9">
        <f>'P&amp;C'!H38</f>
        <v>50886</v>
      </c>
      <c r="G31" s="9">
        <f>'P&amp;C'!I38</f>
        <v>31408</v>
      </c>
      <c r="H31" s="9">
        <f>'P&amp;C'!J38</f>
        <v>95174</v>
      </c>
      <c r="I31" s="9">
        <f>'P&amp;C'!K38</f>
        <v>318120</v>
      </c>
      <c r="J31" s="9">
        <f>'P&amp;C'!L38</f>
        <v>117779</v>
      </c>
      <c r="K31" s="9">
        <f>'P&amp;C'!M38</f>
        <v>51975</v>
      </c>
      <c r="L31" s="9">
        <f>'P&amp;C'!N38</f>
        <v>102745</v>
      </c>
      <c r="M31" s="9">
        <f>'P&amp;C'!O38</f>
        <v>38343</v>
      </c>
      <c r="N31" s="9">
        <f>'P&amp;C'!P38</f>
        <v>27586</v>
      </c>
      <c r="O31" s="9">
        <f>'P&amp;C'!Q38</f>
        <v>39683</v>
      </c>
      <c r="P31" s="9">
        <f>'P&amp;C'!R38</f>
        <v>64691</v>
      </c>
      <c r="Q31" s="9">
        <f>'P&amp;C'!S38</f>
        <v>76917</v>
      </c>
      <c r="R31" s="9">
        <f>'P&amp;C'!T38</f>
        <v>0</v>
      </c>
      <c r="S31" s="9">
        <f>'P&amp;C'!U38</f>
        <v>0</v>
      </c>
      <c r="T31" s="9">
        <f>'P&amp;C'!V38</f>
        <v>0</v>
      </c>
      <c r="U31" s="9">
        <f>'P&amp;C'!W38</f>
        <v>0</v>
      </c>
      <c r="V31" s="9">
        <f>'P&amp;C'!X38</f>
        <v>0</v>
      </c>
      <c r="W31" s="9">
        <f>'P&amp;C'!Y38</f>
        <v>0</v>
      </c>
      <c r="X31" s="9">
        <f>'P&amp;C'!Z38</f>
        <v>0</v>
      </c>
      <c r="Y31" s="9">
        <f>'P&amp;C'!AA38</f>
        <v>0</v>
      </c>
      <c r="Z31" s="9">
        <f>'P&amp;C'!AB38</f>
        <v>0</v>
      </c>
      <c r="AA31" s="9">
        <f>'P&amp;C'!AC38</f>
        <v>0</v>
      </c>
      <c r="AB31" s="9">
        <f>'P&amp;C'!AD38</f>
        <v>191371</v>
      </c>
      <c r="AC31" s="9">
        <f>'P&amp;C'!AE38</f>
        <v>684341</v>
      </c>
      <c r="AD31" s="9">
        <f>'P&amp;C'!AF38</f>
        <v>0</v>
      </c>
      <c r="AE31" s="9">
        <f>'P&amp;C'!AG38</f>
        <v>0</v>
      </c>
      <c r="AF31" s="9">
        <f>'P&amp;C'!AH38</f>
        <v>0</v>
      </c>
      <c r="AG31" s="9">
        <f>'P&amp;C'!AI38</f>
        <v>0</v>
      </c>
      <c r="AH31" s="9">
        <f>'P&amp;C'!AJ38</f>
        <v>0</v>
      </c>
      <c r="AI31" s="9" t="str">
        <f>'P&amp;C'!AK38</f>
        <v>NA</v>
      </c>
      <c r="AJ31" s="9">
        <f>'P&amp;C'!AL38</f>
        <v>11.105</v>
      </c>
      <c r="AK31" s="9">
        <f>'P&amp;C'!AM38</f>
        <v>10.9198</v>
      </c>
      <c r="AL31" s="9">
        <f>'P&amp;C'!AN38</f>
        <v>11.09</v>
      </c>
      <c r="AM31" s="9">
        <f>'P&amp;C'!AO38</f>
        <v>10.34</v>
      </c>
      <c r="AN31" s="9">
        <f>'P&amp;C'!AP38</f>
        <v>11.0022</v>
      </c>
      <c r="AO31" s="9">
        <f>'P&amp;C'!AQ38</f>
        <v>10.8505</v>
      </c>
      <c r="AP31" s="9">
        <f>'P&amp;C'!AR38</f>
        <v>10.983599999999999</v>
      </c>
      <c r="AQ31" s="9">
        <f>'P&amp;C'!AS38</f>
        <v>11.97</v>
      </c>
      <c r="AR31" s="9">
        <f>'P&amp;C'!AT38</f>
        <v>11.472799999999999</v>
      </c>
      <c r="AS31" s="9">
        <f>'P&amp;C'!AU38</f>
        <v>11.5655</v>
      </c>
      <c r="AT31" s="9">
        <f>'P&amp;C'!AV38</f>
        <v>10.42</v>
      </c>
      <c r="AU31" s="9">
        <f>'P&amp;C'!AW38</f>
        <v>10.35</v>
      </c>
      <c r="AV31" s="9">
        <f>'P&amp;C'!AX38</f>
        <v>10.1906</v>
      </c>
      <c r="AW31" s="9">
        <f>'P&amp;C'!AY38</f>
        <v>9.5646000000000004</v>
      </c>
      <c r="AX31" s="9" t="str">
        <f>'P&amp;C'!AZ38</f>
        <v>NA</v>
      </c>
      <c r="AY31" s="9" t="str">
        <f>'P&amp;C'!BA38</f>
        <v>NA</v>
      </c>
      <c r="AZ31" s="9" t="str">
        <f>'P&amp;C'!BB38</f>
        <v>NA</v>
      </c>
      <c r="BA31" s="9" t="str">
        <f>'P&amp;C'!BC38</f>
        <v>NA</v>
      </c>
      <c r="BB31" s="9" t="str">
        <f>'P&amp;C'!BD38</f>
        <v>NA</v>
      </c>
      <c r="BC31" s="9" t="str">
        <f>'P&amp;C'!BE38</f>
        <v>NA</v>
      </c>
      <c r="BD31" s="9" t="str">
        <f>'P&amp;C'!BF38</f>
        <v>NA</v>
      </c>
      <c r="BE31" s="9" t="str">
        <f>'P&amp;C'!BG38</f>
        <v>NA</v>
      </c>
      <c r="BF31" s="9" t="str">
        <f>'P&amp;C'!BH38</f>
        <v>NA</v>
      </c>
      <c r="BG31" s="9" t="str">
        <f>'P&amp;C'!BI38</f>
        <v>NA</v>
      </c>
      <c r="BH31" s="9">
        <f>'P&amp;C'!BJ38</f>
        <v>7.78</v>
      </c>
      <c r="BI31" s="9">
        <f>'P&amp;C'!BK38</f>
        <v>7.1778000000000004</v>
      </c>
      <c r="BJ31" s="9" t="str">
        <f>'P&amp;C'!BL38</f>
        <v>NA</v>
      </c>
      <c r="BK31" s="9" t="str">
        <f>'P&amp;C'!BM38</f>
        <v>NA</v>
      </c>
      <c r="BL31" s="9" t="str">
        <f>'P&amp;C'!BN38</f>
        <v>NA</v>
      </c>
      <c r="BM31" s="9" t="str">
        <f>'P&amp;C'!BO38</f>
        <v>NA</v>
      </c>
      <c r="BN31" s="9" t="str">
        <f>'P&amp;C'!BP38</f>
        <v>NA</v>
      </c>
      <c r="BO31" s="9">
        <f>'P&amp;C'!BQ38</f>
        <v>0</v>
      </c>
      <c r="BP31" s="9">
        <f>'P&amp;C'!BR38</f>
        <v>0</v>
      </c>
      <c r="BQ31" s="9">
        <f>'P&amp;C'!BS38</f>
        <v>0</v>
      </c>
      <c r="BR31" s="9">
        <f>'P&amp;C'!BT38</f>
        <v>0</v>
      </c>
      <c r="BS31" s="9">
        <f>'P&amp;C'!BU38</f>
        <v>0</v>
      </c>
      <c r="BT31" s="9">
        <f>'P&amp;C'!BV38</f>
        <v>0</v>
      </c>
      <c r="BU31" s="9">
        <f>'P&amp;C'!BW38</f>
        <v>0</v>
      </c>
      <c r="BV31" s="9">
        <f>'P&amp;C'!BX38</f>
        <v>0</v>
      </c>
      <c r="BW31" s="9">
        <f>'P&amp;C'!BY38</f>
        <v>0</v>
      </c>
      <c r="BX31" s="9">
        <f>'P&amp;C'!BZ38</f>
        <v>0</v>
      </c>
      <c r="BY31" s="9">
        <f>'P&amp;C'!CA38</f>
        <v>0</v>
      </c>
      <c r="BZ31" s="9">
        <f>'P&amp;C'!CB38</f>
        <v>0</v>
      </c>
      <c r="CA31" s="9">
        <f>'P&amp;C'!CC38</f>
        <v>0</v>
      </c>
      <c r="CB31" s="9">
        <f>'P&amp;C'!CD38</f>
        <v>0</v>
      </c>
      <c r="CC31" s="9">
        <f>'P&amp;C'!CE38</f>
        <v>0</v>
      </c>
      <c r="CD31" s="9">
        <f>'P&amp;C'!CF38</f>
        <v>0</v>
      </c>
      <c r="CE31" s="9">
        <f>'P&amp;C'!CG38</f>
        <v>0</v>
      </c>
      <c r="CF31" s="9">
        <f>'P&amp;C'!CH38</f>
        <v>0</v>
      </c>
      <c r="CG31" s="9">
        <f>'P&amp;C'!CI38</f>
        <v>0</v>
      </c>
      <c r="CH31" s="9">
        <f>'P&amp;C'!CJ38</f>
        <v>0</v>
      </c>
      <c r="CI31" s="9">
        <f>'P&amp;C'!CK38</f>
        <v>0</v>
      </c>
      <c r="CJ31" s="9">
        <f>'P&amp;C'!CL38</f>
        <v>0</v>
      </c>
      <c r="CK31" s="9">
        <f>'P&amp;C'!CM38</f>
        <v>0</v>
      </c>
      <c r="CL31" s="9">
        <f>'P&amp;C'!CN38</f>
        <v>0</v>
      </c>
      <c r="CM31" s="9">
        <f>'P&amp;C'!CO38</f>
        <v>0</v>
      </c>
      <c r="CN31" s="9">
        <f>'P&amp;C'!CP38</f>
        <v>0</v>
      </c>
      <c r="CO31" s="9">
        <f>'P&amp;C'!CQ38</f>
        <v>0</v>
      </c>
      <c r="CP31" s="9">
        <f>'P&amp;C'!CR38</f>
        <v>0</v>
      </c>
      <c r="CQ31" s="9">
        <f>'P&amp;C'!CS38</f>
        <v>0</v>
      </c>
      <c r="CR31" s="9">
        <f>'P&amp;C'!CT38</f>
        <v>0</v>
      </c>
      <c r="CS31" s="9">
        <f>'P&amp;C'!CU38</f>
        <v>0</v>
      </c>
      <c r="CT31" s="9">
        <f>'P&amp;C'!CV38</f>
        <v>0</v>
      </c>
      <c r="CU31" s="9">
        <f>'P&amp;C'!CW38</f>
        <v>0</v>
      </c>
      <c r="CV31" s="9">
        <f>'P&amp;C'!CX38</f>
        <v>0</v>
      </c>
      <c r="CW31" s="9">
        <f>'P&amp;C'!CY38</f>
        <v>0</v>
      </c>
      <c r="CX31" s="9">
        <f>'P&amp;C'!CZ38</f>
        <v>0</v>
      </c>
      <c r="CY31" s="9">
        <f>'P&amp;C'!DA38</f>
        <v>0</v>
      </c>
      <c r="CZ31" s="9">
        <f>'P&amp;C'!DB38</f>
        <v>0</v>
      </c>
      <c r="DA31" s="9">
        <f>'P&amp;C'!DC38</f>
        <v>0</v>
      </c>
      <c r="DB31" s="9">
        <f>'P&amp;C'!DD38</f>
        <v>0</v>
      </c>
      <c r="DC31" s="9">
        <f>'P&amp;C'!DE38</f>
        <v>0</v>
      </c>
      <c r="DD31" s="9">
        <f>'P&amp;C'!DF38</f>
        <v>0</v>
      </c>
      <c r="DE31" s="9">
        <f>'P&amp;C'!DG38</f>
        <v>0</v>
      </c>
      <c r="DF31" s="9">
        <f>'P&amp;C'!DH38</f>
        <v>0</v>
      </c>
      <c r="DG31" s="9">
        <f>'P&amp;C'!DI38</f>
        <v>0</v>
      </c>
      <c r="DH31" s="9">
        <f>'P&amp;C'!DJ38</f>
        <v>0</v>
      </c>
      <c r="DI31" s="9">
        <f>'P&amp;C'!DK38</f>
        <v>0</v>
      </c>
      <c r="DJ31" s="9">
        <f>'P&amp;C'!DL38</f>
        <v>0</v>
      </c>
      <c r="DK31" s="9">
        <f>'P&amp;C'!DM38</f>
        <v>0</v>
      </c>
      <c r="DL31" s="9">
        <f>'P&amp;C'!DN38</f>
        <v>0</v>
      </c>
      <c r="DM31" s="9">
        <f>'P&amp;C'!DO38</f>
        <v>0</v>
      </c>
      <c r="DN31" s="9">
        <f>'P&amp;C'!DP38</f>
        <v>0</v>
      </c>
      <c r="DO31" s="9">
        <f>'P&amp;C'!DQ38</f>
        <v>0</v>
      </c>
      <c r="DP31" s="9">
        <f>'P&amp;C'!DR38</f>
        <v>0</v>
      </c>
      <c r="DQ31" s="9">
        <f>'P&amp;C'!DS38</f>
        <v>0</v>
      </c>
      <c r="DR31" s="9">
        <f>'P&amp;C'!DT38</f>
        <v>0</v>
      </c>
      <c r="DS31" s="9">
        <f>'P&amp;C'!DU38</f>
        <v>0</v>
      </c>
      <c r="DT31" s="9">
        <f>'P&amp;C'!DV38</f>
        <v>0</v>
      </c>
      <c r="DU31" s="9">
        <f>'P&amp;C'!DW38</f>
        <v>0</v>
      </c>
      <c r="DV31" s="9">
        <f>'P&amp;C'!DX38</f>
        <v>0</v>
      </c>
      <c r="DW31" s="9">
        <f>'P&amp;C'!DY38</f>
        <v>0</v>
      </c>
      <c r="DX31" s="9">
        <f>'P&amp;C'!DZ38</f>
        <v>0</v>
      </c>
      <c r="DY31" s="9">
        <f>'P&amp;C'!EA38</f>
        <v>0</v>
      </c>
      <c r="DZ31" s="9">
        <f>'P&amp;C'!EB38</f>
        <v>0</v>
      </c>
      <c r="EA31" s="9">
        <f>'P&amp;C'!EC38</f>
        <v>18169028</v>
      </c>
      <c r="EB31" s="9">
        <f>'P&amp;C'!ED38</f>
        <v>18157929</v>
      </c>
      <c r="EC31" s="9">
        <f>'P&amp;C'!EE38</f>
        <v>18235397</v>
      </c>
      <c r="ED31" s="9">
        <f>'P&amp;C'!EF38</f>
        <v>18566096</v>
      </c>
      <c r="EE31" s="9">
        <f>'P&amp;C'!EG38</f>
        <v>18611982</v>
      </c>
      <c r="EF31" s="9">
        <f>'P&amp;C'!EH38</f>
        <v>18643390</v>
      </c>
      <c r="EG31" s="9">
        <f>'P&amp;C'!EI38</f>
        <v>18668564</v>
      </c>
      <c r="EH31" s="9">
        <f>'P&amp;C'!EJ38</f>
        <v>18979540</v>
      </c>
      <c r="EI31" s="9">
        <f>'P&amp;C'!EK38</f>
        <v>19097319</v>
      </c>
      <c r="EJ31" s="9">
        <f>'P&amp;C'!EL38</f>
        <v>19144294</v>
      </c>
      <c r="EK31" s="9">
        <f>'P&amp;C'!EM38</f>
        <v>19245968</v>
      </c>
      <c r="EL31" s="9">
        <f>'P&amp;C'!EN38</f>
        <v>19218388</v>
      </c>
      <c r="EM31" s="9">
        <f>'P&amp;C'!EO38</f>
        <v>19217525</v>
      </c>
      <c r="EN31" s="9">
        <f>'P&amp;C'!EP38</f>
        <v>19123991</v>
      </c>
      <c r="EO31" s="9">
        <f>'P&amp;C'!EQ38</f>
        <v>19188682</v>
      </c>
      <c r="EP31" s="9">
        <f>'P&amp;C'!ER38</f>
        <v>19263457</v>
      </c>
      <c r="EQ31" s="9">
        <f>'P&amp;C'!ES38</f>
        <v>19263457</v>
      </c>
      <c r="ER31" s="9">
        <f>'P&amp;C'!ET38</f>
        <v>19263457</v>
      </c>
      <c r="ES31" s="9">
        <f>'P&amp;C'!EU38</f>
        <v>19263457</v>
      </c>
      <c r="ET31" s="9">
        <f>'P&amp;C'!EV38</f>
        <v>19263457</v>
      </c>
      <c r="EU31" s="9">
        <f>'P&amp;C'!EW38</f>
        <v>19263457</v>
      </c>
      <c r="EV31" s="9">
        <f>'P&amp;C'!EX38</f>
        <v>19263457</v>
      </c>
      <c r="EW31" s="9">
        <f>'P&amp;C'!EY38</f>
        <v>19263457</v>
      </c>
      <c r="EX31" s="9">
        <f>'P&amp;C'!EZ38</f>
        <v>19263457</v>
      </c>
      <c r="EY31" s="9">
        <f>'P&amp;C'!FA38</f>
        <v>19263457</v>
      </c>
      <c r="EZ31" s="9">
        <f>'P&amp;C'!FB38</f>
        <v>19263457</v>
      </c>
      <c r="FA31" s="9">
        <f>'P&amp;C'!FC38</f>
        <v>19454828</v>
      </c>
      <c r="FB31" s="9">
        <f>'P&amp;C'!FD38</f>
        <v>20124169</v>
      </c>
      <c r="FC31" s="9">
        <f>'P&amp;C'!FE38</f>
        <v>20124169</v>
      </c>
      <c r="FD31" s="9">
        <f>'P&amp;C'!FF38</f>
        <v>20124169</v>
      </c>
      <c r="FE31" s="9">
        <f>'P&amp;C'!FG38</f>
        <v>20124169</v>
      </c>
      <c r="FF31" s="9">
        <f>'P&amp;C'!FH38</f>
        <v>20123336</v>
      </c>
      <c r="FG31">
        <f>'P&amp;C'!FJ38</f>
        <v>13.821212670265</v>
      </c>
      <c r="FH31">
        <f>'P&amp;C'!FK38</f>
        <v>14.399935146789</v>
      </c>
      <c r="FI31">
        <f>'P&amp;C'!FL38</f>
        <v>14.5705629551142</v>
      </c>
      <c r="FJ31">
        <f>'P&amp;C'!FM38</f>
        <v>14.5978993106574</v>
      </c>
      <c r="FK31">
        <f>'P&amp;C'!FN38</f>
        <v>14.277684128428699</v>
      </c>
      <c r="FL31">
        <f>'P&amp;C'!FO38</f>
        <v>14.532657419063799</v>
      </c>
      <c r="FM31">
        <f>'P&amp;C'!FP38</f>
        <v>14.2536405049687</v>
      </c>
      <c r="FN31">
        <f>'P&amp;C'!FQ38</f>
        <v>14.004923196241799</v>
      </c>
      <c r="FO31">
        <f>'P&amp;C'!FR38</f>
        <v>13.7205646509858</v>
      </c>
      <c r="FP31">
        <f>'P&amp;C'!FS38</f>
        <v>13.622440190272901</v>
      </c>
      <c r="FQ31">
        <f>'P&amp;C'!FT38</f>
        <v>13.629452153302999</v>
      </c>
      <c r="FR31">
        <f>'P&amp;C'!FU38</f>
        <v>13.6181036619721</v>
      </c>
      <c r="FS31">
        <f>'P&amp;C'!FV38</f>
        <v>13.1149562703834</v>
      </c>
      <c r="FT31">
        <f>'P&amp;C'!FW38</f>
        <v>12.9617295887663</v>
      </c>
      <c r="FU31">
        <f>'P&amp;C'!FX38</f>
        <v>12.784306915920499</v>
      </c>
      <c r="FV31">
        <f>'P&amp;C'!FY38</f>
        <v>12.542504702037601</v>
      </c>
      <c r="FW31">
        <f>'P&amp;C'!FZ38</f>
        <v>12.361125004717501</v>
      </c>
      <c r="FX31">
        <f>'P&amp;C'!GA38</f>
        <v>11.9437544361845</v>
      </c>
      <c r="FY31">
        <f>'P&amp;C'!GB38</f>
        <v>11.683416948473999</v>
      </c>
      <c r="FZ31">
        <f>'P&amp;C'!GC38</f>
        <v>11.8043713545289</v>
      </c>
      <c r="GA31">
        <f>'P&amp;C'!GD38</f>
        <v>11.448464312506299</v>
      </c>
      <c r="GB31">
        <f>'P&amp;C'!GE38</f>
        <v>11.374282404243401</v>
      </c>
      <c r="GC31">
        <f>'P&amp;C'!GF38</f>
        <v>11.0844071238096</v>
      </c>
      <c r="GD31">
        <f>'P&amp;C'!GG38</f>
        <v>11.2834887320588</v>
      </c>
      <c r="GE31">
        <f>'P&amp;C'!GH38</f>
        <v>11.190722412908499</v>
      </c>
      <c r="GF31">
        <f>'P&amp;C'!GI38</f>
        <v>10.984165510894501</v>
      </c>
      <c r="GG31">
        <f>'P&amp;C'!GJ38</f>
        <v>11.2255425748303</v>
      </c>
      <c r="GH31">
        <f>'P&amp;C'!GK38</f>
        <v>11.0993899922029</v>
      </c>
      <c r="GI31">
        <f>'P&amp;C'!GL38</f>
        <v>11.6913150550465</v>
      </c>
      <c r="GJ31">
        <f>'P&amp;C'!GM38</f>
        <v>11.712185482043999</v>
      </c>
      <c r="GK31">
        <f>'P&amp;C'!GN38</f>
        <v>11.4908595728847</v>
      </c>
      <c r="GL31">
        <f>'P&amp;C'!GO38</f>
        <v>11.7046199496942</v>
      </c>
    </row>
    <row r="32" spans="1:194" x14ac:dyDescent="0.25">
      <c r="A32" t="str">
        <f>'P&amp;C'!B39</f>
        <v>THG</v>
      </c>
      <c r="B32" t="str">
        <f>'P&amp;C'!C39</f>
        <v>Hanover Insurance Group, Inc.</v>
      </c>
      <c r="C32" s="9">
        <f>'P&amp;C'!E39</f>
        <v>11169</v>
      </c>
      <c r="D32" s="9">
        <f>'P&amp;C'!F39</f>
        <v>100352</v>
      </c>
      <c r="E32" s="9">
        <f>'P&amp;C'!G39</f>
        <v>276274</v>
      </c>
      <c r="F32" s="9">
        <f>'P&amp;C'!H39</f>
        <v>81325</v>
      </c>
      <c r="G32" s="9">
        <f>'P&amp;C'!I39</f>
        <v>95839</v>
      </c>
      <c r="H32" s="9">
        <f>'P&amp;C'!J39</f>
        <v>465467</v>
      </c>
      <c r="I32" s="9">
        <f>'P&amp;C'!K39</f>
        <v>271945</v>
      </c>
      <c r="J32" s="9">
        <f>'P&amp;C'!L39</f>
        <v>708646</v>
      </c>
      <c r="K32" s="9">
        <f>'P&amp;C'!M39</f>
        <v>664230</v>
      </c>
      <c r="L32" s="9">
        <f>'P&amp;C'!N39</f>
        <v>807746</v>
      </c>
      <c r="M32" s="9">
        <f>'P&amp;C'!O39</f>
        <v>215924</v>
      </c>
      <c r="N32" s="9">
        <f>'P&amp;C'!P39</f>
        <v>166240</v>
      </c>
      <c r="O32" s="9">
        <f>'P&amp;C'!Q39</f>
        <v>20133</v>
      </c>
      <c r="P32" s="9">
        <f>'P&amp;C'!R39</f>
        <v>236881</v>
      </c>
      <c r="Q32" s="9">
        <f>'P&amp;C'!S39</f>
        <v>24787</v>
      </c>
      <c r="R32" s="9">
        <f>'P&amp;C'!T39</f>
        <v>195642</v>
      </c>
      <c r="S32" s="9">
        <f>'P&amp;C'!U39</f>
        <v>28865</v>
      </c>
      <c r="T32" s="9">
        <f>'P&amp;C'!V39</f>
        <v>129956</v>
      </c>
      <c r="U32" s="9">
        <f>'P&amp;C'!W39</f>
        <v>1033336</v>
      </c>
      <c r="V32" s="9">
        <f>'P&amp;C'!X39</f>
        <v>641312</v>
      </c>
      <c r="W32" s="9">
        <f>'P&amp;C'!Y39</f>
        <v>5673</v>
      </c>
      <c r="X32" s="9">
        <f>'P&amp;C'!Z39</f>
        <v>285256</v>
      </c>
      <c r="Y32" s="9">
        <f>'P&amp;C'!AA39</f>
        <v>260759</v>
      </c>
      <c r="Z32" s="9">
        <f>'P&amp;C'!AB39</f>
        <v>44397</v>
      </c>
      <c r="AA32" s="9">
        <f>'P&amp;C'!AC39</f>
        <v>63057</v>
      </c>
      <c r="AB32" s="9">
        <f>'P&amp;C'!AD39</f>
        <v>576993</v>
      </c>
      <c r="AC32" s="9">
        <f>'P&amp;C'!AE39</f>
        <v>640</v>
      </c>
      <c r="AD32" s="9">
        <f>'P&amp;C'!AF39</f>
        <v>72218</v>
      </c>
      <c r="AE32" s="9">
        <f>'P&amp;C'!AG39</f>
        <v>2417</v>
      </c>
      <c r="AF32" s="9">
        <f>'P&amp;C'!AH39</f>
        <v>2857</v>
      </c>
      <c r="AG32" s="9">
        <f>'P&amp;C'!AI39</f>
        <v>1199</v>
      </c>
      <c r="AH32" s="9">
        <f>'P&amp;C'!AJ39</f>
        <v>2972071</v>
      </c>
      <c r="AI32" s="9">
        <f>'P&amp;C'!AK39</f>
        <v>106.97</v>
      </c>
      <c r="AJ32" s="9">
        <f>'P&amp;C'!AL39</f>
        <v>92.49</v>
      </c>
      <c r="AK32" s="9">
        <f>'P&amp;C'!AM39</f>
        <v>85.19</v>
      </c>
      <c r="AL32" s="9">
        <f>'P&amp;C'!AN39</f>
        <v>90.3</v>
      </c>
      <c r="AM32" s="9">
        <f>'P&amp;C'!AO39</f>
        <v>90.75</v>
      </c>
      <c r="AN32" s="9">
        <f>'P&amp;C'!AP39</f>
        <v>81.06</v>
      </c>
      <c r="AO32" s="9">
        <f>'P&amp;C'!AQ39</f>
        <v>83.53</v>
      </c>
      <c r="AP32" s="9">
        <f>'P&amp;C'!AR39</f>
        <v>79.569999999999993</v>
      </c>
      <c r="AQ32" s="9">
        <f>'P&amp;C'!AS39</f>
        <v>81.38</v>
      </c>
      <c r="AR32" s="9">
        <f>'P&amp;C'!AT39</f>
        <v>78.959999999999994</v>
      </c>
      <c r="AS32" s="9">
        <f>'P&amp;C'!AU39</f>
        <v>70.650000000000006</v>
      </c>
      <c r="AT32" s="9">
        <f>'P&amp;C'!AV39</f>
        <v>70.3</v>
      </c>
      <c r="AU32" s="9">
        <f>'P&amp;C'!AW39</f>
        <v>68.08</v>
      </c>
      <c r="AV32" s="9">
        <f>'P&amp;C'!AX39</f>
        <v>60.91</v>
      </c>
      <c r="AW32" s="9">
        <f>'P&amp;C'!AY39</f>
        <v>60.94</v>
      </c>
      <c r="AX32" s="9">
        <f>'P&amp;C'!AZ39</f>
        <v>56.69</v>
      </c>
      <c r="AY32" s="9">
        <f>'P&amp;C'!BA39</f>
        <v>59.12</v>
      </c>
      <c r="AZ32" s="9">
        <f>'P&amp;C'!BB39</f>
        <v>51.12</v>
      </c>
      <c r="BA32" s="9">
        <f>'P&amp;C'!BC39</f>
        <v>49.08</v>
      </c>
      <c r="BB32" s="9">
        <f>'P&amp;C'!BD39</f>
        <v>45.79</v>
      </c>
      <c r="BC32" s="9">
        <f>'P&amp;C'!BE39</f>
        <v>38.18</v>
      </c>
      <c r="BD32" s="9">
        <f>'P&amp;C'!BF39</f>
        <v>35.36</v>
      </c>
      <c r="BE32" s="9">
        <f>'P&amp;C'!BG39</f>
        <v>38.68</v>
      </c>
      <c r="BF32" s="9">
        <f>'P&amp;C'!BH39</f>
        <v>40.24</v>
      </c>
      <c r="BG32" s="9">
        <f>'P&amp;C'!BI39</f>
        <v>33.76</v>
      </c>
      <c r="BH32" s="9">
        <f>'P&amp;C'!BJ39</f>
        <v>34.86</v>
      </c>
      <c r="BI32" s="9">
        <f>'P&amp;C'!BK39</f>
        <v>41.98</v>
      </c>
      <c r="BJ32" s="9">
        <f>'P&amp;C'!BL39</f>
        <v>46.36</v>
      </c>
      <c r="BK32" s="9">
        <f>'P&amp;C'!BM39</f>
        <v>46.91</v>
      </c>
      <c r="BL32" s="9">
        <f>'P&amp;C'!BN39</f>
        <v>44.37</v>
      </c>
      <c r="BM32" s="9">
        <f>'P&amp;C'!BO39</f>
        <v>44.06</v>
      </c>
      <c r="BN32" s="9">
        <f>'P&amp;C'!BP39</f>
        <v>43.06</v>
      </c>
      <c r="BO32" s="9">
        <f>'P&amp;C'!BQ39</f>
        <v>0.54</v>
      </c>
      <c r="BP32" s="9">
        <f>'P&amp;C'!BR39</f>
        <v>0.5</v>
      </c>
      <c r="BQ32" s="9">
        <f>'P&amp;C'!BS39</f>
        <v>0.5</v>
      </c>
      <c r="BR32" s="9">
        <f>'P&amp;C'!BT39</f>
        <v>0.5</v>
      </c>
      <c r="BS32" s="9">
        <f>'P&amp;C'!BU39</f>
        <v>0.5</v>
      </c>
      <c r="BT32" s="9">
        <f>'P&amp;C'!BV39</f>
        <v>0.46</v>
      </c>
      <c r="BU32" s="9">
        <f>'P&amp;C'!BW39</f>
        <v>0.46</v>
      </c>
      <c r="BV32" s="9">
        <f>'P&amp;C'!BX39</f>
        <v>0.46</v>
      </c>
      <c r="BW32" s="9">
        <f>'P&amp;C'!BY39</f>
        <v>0.46</v>
      </c>
      <c r="BX32" s="9">
        <f>'P&amp;C'!BZ39</f>
        <v>0.41</v>
      </c>
      <c r="BY32" s="9">
        <f>'P&amp;C'!CA39</f>
        <v>0.41</v>
      </c>
      <c r="BZ32" s="9">
        <f>'P&amp;C'!CB39</f>
        <v>0.41</v>
      </c>
      <c r="CA32" s="9">
        <f>'P&amp;C'!CC39</f>
        <v>0.41</v>
      </c>
      <c r="CB32" s="9">
        <f>'P&amp;C'!CD39</f>
        <v>0.37</v>
      </c>
      <c r="CC32" s="9">
        <f>'P&amp;C'!CE39</f>
        <v>0.37</v>
      </c>
      <c r="CD32" s="9">
        <f>'P&amp;C'!CF39</f>
        <v>0.37</v>
      </c>
      <c r="CE32" s="9">
        <f>'P&amp;C'!CG39</f>
        <v>0.37</v>
      </c>
      <c r="CF32" s="9">
        <f>'P&amp;C'!CH39</f>
        <v>0.33</v>
      </c>
      <c r="CG32" s="9">
        <f>'P&amp;C'!CI39</f>
        <v>0.33</v>
      </c>
      <c r="CH32" s="9">
        <f>'P&amp;C'!CJ39</f>
        <v>0.33</v>
      </c>
      <c r="CI32" s="9">
        <f>'P&amp;C'!CK39</f>
        <v>0.33</v>
      </c>
      <c r="CJ32" s="9">
        <f>'P&amp;C'!CL39</f>
        <v>0.3</v>
      </c>
      <c r="CK32" s="9">
        <f>'P&amp;C'!CM39</f>
        <v>0.3</v>
      </c>
      <c r="CL32" s="9">
        <f>'P&amp;C'!CN39</f>
        <v>0.3</v>
      </c>
      <c r="CM32" s="9">
        <f>'P&amp;C'!CO39</f>
        <v>0.3</v>
      </c>
      <c r="CN32" s="9">
        <f>'P&amp;C'!CP39</f>
        <v>0.27500000000000002</v>
      </c>
      <c r="CO32" s="9">
        <f>'P&amp;C'!CQ39</f>
        <v>0.27500000000000002</v>
      </c>
      <c r="CP32" s="9">
        <f>'P&amp;C'!CR39</f>
        <v>0.27500000000000002</v>
      </c>
      <c r="CQ32" s="9">
        <f>'P&amp;C'!CS39</f>
        <v>0.25</v>
      </c>
      <c r="CR32" s="9">
        <f>'P&amp;C'!CT39</f>
        <v>0.25</v>
      </c>
      <c r="CS32" s="9">
        <f>'P&amp;C'!CU39</f>
        <v>0.25</v>
      </c>
      <c r="CT32" s="9">
        <f>'P&amp;C'!CV39</f>
        <v>0.25</v>
      </c>
      <c r="CU32" s="9">
        <f>'P&amp;C'!CW39</f>
        <v>0</v>
      </c>
      <c r="CV32" s="9">
        <f>'P&amp;C'!CX39</f>
        <v>0</v>
      </c>
      <c r="CW32" s="9">
        <f>'P&amp;C'!CY39</f>
        <v>0</v>
      </c>
      <c r="CX32" s="9">
        <f>'P&amp;C'!CZ39</f>
        <v>0</v>
      </c>
      <c r="CY32" s="9">
        <f>'P&amp;C'!DA39</f>
        <v>0</v>
      </c>
      <c r="CZ32" s="9">
        <f>'P&amp;C'!DB39</f>
        <v>0</v>
      </c>
      <c r="DA32" s="9">
        <f>'P&amp;C'!DC39</f>
        <v>0</v>
      </c>
      <c r="DB32" s="9">
        <f>'P&amp;C'!DD39</f>
        <v>0</v>
      </c>
      <c r="DC32" s="9">
        <f>'P&amp;C'!DE39</f>
        <v>0</v>
      </c>
      <c r="DD32" s="9">
        <f>'P&amp;C'!DF39</f>
        <v>0</v>
      </c>
      <c r="DE32" s="9">
        <f>'P&amp;C'!DG39</f>
        <v>0</v>
      </c>
      <c r="DF32" s="9">
        <f>'P&amp;C'!DH39</f>
        <v>0</v>
      </c>
      <c r="DG32" s="9">
        <f>'P&amp;C'!DI39</f>
        <v>0</v>
      </c>
      <c r="DH32" s="9">
        <f>'P&amp;C'!DJ39</f>
        <v>0</v>
      </c>
      <c r="DI32" s="9">
        <f>'P&amp;C'!DK39</f>
        <v>0</v>
      </c>
      <c r="DJ32" s="9">
        <f>'P&amp;C'!DL39</f>
        <v>0</v>
      </c>
      <c r="DK32" s="9">
        <f>'P&amp;C'!DM39</f>
        <v>0</v>
      </c>
      <c r="DL32" s="9">
        <f>'P&amp;C'!DN39</f>
        <v>0</v>
      </c>
      <c r="DM32" s="9">
        <f>'P&amp;C'!DO39</f>
        <v>0</v>
      </c>
      <c r="DN32" s="9">
        <f>'P&amp;C'!DP39</f>
        <v>0</v>
      </c>
      <c r="DO32" s="9">
        <f>'P&amp;C'!DQ39</f>
        <v>0</v>
      </c>
      <c r="DP32" s="9">
        <f>'P&amp;C'!DR39</f>
        <v>0</v>
      </c>
      <c r="DQ32" s="9">
        <f>'P&amp;C'!DS39</f>
        <v>0</v>
      </c>
      <c r="DR32" s="9">
        <f>'P&amp;C'!DT39</f>
        <v>0</v>
      </c>
      <c r="DS32" s="9">
        <f>'P&amp;C'!DU39</f>
        <v>0</v>
      </c>
      <c r="DT32" s="9">
        <f>'P&amp;C'!DV39</f>
        <v>0</v>
      </c>
      <c r="DU32" s="9">
        <f>'P&amp;C'!DW39</f>
        <v>0</v>
      </c>
      <c r="DV32" s="9">
        <f>'P&amp;C'!DX39</f>
        <v>0</v>
      </c>
      <c r="DW32" s="9">
        <f>'P&amp;C'!DY39</f>
        <v>0</v>
      </c>
      <c r="DX32" s="9">
        <f>'P&amp;C'!DZ39</f>
        <v>0</v>
      </c>
      <c r="DY32" s="9">
        <f>'P&amp;C'!EA39</f>
        <v>0</v>
      </c>
      <c r="DZ32" s="9">
        <f>'P&amp;C'!EB39</f>
        <v>0</v>
      </c>
      <c r="EA32" s="9">
        <f>'P&amp;C'!EC39</f>
        <v>42500000</v>
      </c>
      <c r="EB32" s="9">
        <f>'P&amp;C'!ED39</f>
        <v>42400000</v>
      </c>
      <c r="EC32" s="9">
        <f>'P&amp;C'!EE39</f>
        <v>42400000</v>
      </c>
      <c r="ED32" s="9">
        <f>'P&amp;C'!EF39</f>
        <v>42600000</v>
      </c>
      <c r="EE32" s="9">
        <f>'P&amp;C'!EG39</f>
        <v>42400000</v>
      </c>
      <c r="EF32" s="9">
        <f>'P&amp;C'!EH39</f>
        <v>42300000</v>
      </c>
      <c r="EG32" s="9">
        <f>'P&amp;C'!EI39</f>
        <v>42700000</v>
      </c>
      <c r="EH32" s="9">
        <f>'P&amp;C'!EJ39</f>
        <v>42700000</v>
      </c>
      <c r="EI32" s="9">
        <f>'P&amp;C'!EK39</f>
        <v>43000000</v>
      </c>
      <c r="EJ32" s="9">
        <f>'P&amp;C'!EL39</f>
        <v>43200000</v>
      </c>
      <c r="EK32" s="9">
        <f>'P&amp;C'!EM39</f>
        <v>43900000</v>
      </c>
      <c r="EL32" s="9">
        <f>'P&amp;C'!EN39</f>
        <v>44000000</v>
      </c>
      <c r="EM32" s="9">
        <f>'P&amp;C'!EO39</f>
        <v>43900000</v>
      </c>
      <c r="EN32" s="9">
        <f>'P&amp;C'!EP39</f>
        <v>43700000</v>
      </c>
      <c r="EO32" s="9">
        <f>'P&amp;C'!EQ39</f>
        <v>43900000</v>
      </c>
      <c r="EP32" s="9">
        <f>'P&amp;C'!ER39</f>
        <v>43800000</v>
      </c>
      <c r="EQ32" s="9">
        <f>'P&amp;C'!ES39</f>
        <v>43700000</v>
      </c>
      <c r="ER32" s="9">
        <f>'P&amp;C'!ET39</f>
        <v>43600000</v>
      </c>
      <c r="ES32" s="9">
        <f>'P&amp;C'!EU39</f>
        <v>43500000</v>
      </c>
      <c r="ET32" s="9">
        <f>'P&amp;C'!EV39</f>
        <v>44000000</v>
      </c>
      <c r="EU32" s="9">
        <f>'P&amp;C'!EW39</f>
        <v>44297934</v>
      </c>
      <c r="EV32" s="9">
        <f>'P&amp;C'!EX39</f>
        <v>44300000</v>
      </c>
      <c r="EW32" s="9">
        <f>'P&amp;C'!EY39</f>
        <v>44500000</v>
      </c>
      <c r="EX32" s="9">
        <f>'P&amp;C'!EZ39</f>
        <v>44700000</v>
      </c>
      <c r="EY32" s="9">
        <f>'P&amp;C'!FA39</f>
        <v>44600000</v>
      </c>
      <c r="EZ32" s="9">
        <f>'P&amp;C'!FB39</f>
        <v>44600000</v>
      </c>
      <c r="FA32" s="9">
        <f>'P&amp;C'!FC39</f>
        <v>45200000</v>
      </c>
      <c r="FB32" s="9">
        <f>'P&amp;C'!FD39</f>
        <v>45200000</v>
      </c>
      <c r="FC32" s="9">
        <f>'P&amp;C'!FE39</f>
        <v>44900000</v>
      </c>
      <c r="FD32" s="9">
        <f>'P&amp;C'!FF39</f>
        <v>44900000</v>
      </c>
      <c r="FE32" s="9">
        <f>'P&amp;C'!FG39</f>
        <v>44700000</v>
      </c>
      <c r="FF32" s="9">
        <f>'P&amp;C'!FH39</f>
        <v>44600000</v>
      </c>
      <c r="FG32">
        <f>'P&amp;C'!FJ39</f>
        <v>70.534117647058807</v>
      </c>
      <c r="FH32">
        <f>'P&amp;C'!FK39</f>
        <v>70.094339622641499</v>
      </c>
      <c r="FI32">
        <f>'P&amp;C'!FL39</f>
        <v>70.106132075471706</v>
      </c>
      <c r="FJ32">
        <f>'P&amp;C'!FM39</f>
        <v>68.392018779342706</v>
      </c>
      <c r="FK32">
        <f>'P&amp;C'!FN39</f>
        <v>67.393867924528294</v>
      </c>
      <c r="FL32">
        <f>'P&amp;C'!FO39</f>
        <v>72.002364066193806</v>
      </c>
      <c r="FM32">
        <f>'P&amp;C'!FP39</f>
        <v>70.484777517564396</v>
      </c>
      <c r="FN32">
        <f>'P&amp;C'!FQ39</f>
        <v>69.250585480093704</v>
      </c>
      <c r="FO32">
        <f>'P&amp;C'!FR39</f>
        <v>66.1488372093023</v>
      </c>
      <c r="FP32">
        <f>'P&amp;C'!FS39</f>
        <v>66.608796296296305</v>
      </c>
      <c r="FQ32">
        <f>'P&amp;C'!FT39</f>
        <v>66.252847380410003</v>
      </c>
      <c r="FR32">
        <f>'P&amp;C'!FU39</f>
        <v>65.906818181818196</v>
      </c>
      <c r="FS32">
        <f>'P&amp;C'!FV39</f>
        <v>64.783599088838301</v>
      </c>
      <c r="FT32">
        <f>'P&amp;C'!FW39</f>
        <v>63.430205949656703</v>
      </c>
      <c r="FU32">
        <f>'P&amp;C'!FX39</f>
        <v>63.669703872437402</v>
      </c>
      <c r="FV32">
        <f>'P&amp;C'!FY39</f>
        <v>61.212328767123303</v>
      </c>
      <c r="FW32">
        <f>'P&amp;C'!FZ39</f>
        <v>59.370709382150999</v>
      </c>
      <c r="FX32">
        <f>'P&amp;C'!GA39</f>
        <v>58.353211009174302</v>
      </c>
      <c r="FY32">
        <f>'P&amp;C'!GB39</f>
        <v>57.372413793103398</v>
      </c>
      <c r="FZ32">
        <f>'P&amp;C'!GC39</f>
        <v>59.636363636363598</v>
      </c>
      <c r="GA32">
        <f>'P&amp;C'!GD39</f>
        <v>58.589639868983497</v>
      </c>
      <c r="GB32">
        <f>'P&amp;C'!GE39</f>
        <v>60.9345372460497</v>
      </c>
      <c r="GC32">
        <f>'P&amp;C'!GF39</f>
        <v>58.820224719101098</v>
      </c>
      <c r="GD32">
        <f>'P&amp;C'!GG39</f>
        <v>57.6957494407159</v>
      </c>
      <c r="GE32">
        <f>'P&amp;C'!GH39</f>
        <v>55.695067264574</v>
      </c>
      <c r="GF32">
        <f>'P&amp;C'!GI39</f>
        <v>55.042600896861003</v>
      </c>
      <c r="GG32">
        <f>'P&amp;C'!GJ39</f>
        <v>54.977876106194699</v>
      </c>
      <c r="GH32">
        <f>'P&amp;C'!GK39</f>
        <v>55.0597345132743</v>
      </c>
      <c r="GI32">
        <f>'P&amp;C'!GL39</f>
        <v>54.799554565701598</v>
      </c>
      <c r="GJ32">
        <f>'P&amp;C'!GM39</f>
        <v>55.207126948775098</v>
      </c>
      <c r="GK32">
        <f>'P&amp;C'!GN39</f>
        <v>52.608501118568199</v>
      </c>
      <c r="GL32">
        <f>'P&amp;C'!GO39</f>
        <v>51.618834080717498</v>
      </c>
    </row>
    <row r="33" spans="1:194" x14ac:dyDescent="0.25">
      <c r="A33" t="str">
        <f>'P&amp;C'!B40</f>
        <v>HIG</v>
      </c>
      <c r="B33" t="str">
        <f>'P&amp;C'!C40</f>
        <v>Hartford Financial Services Group, Inc.</v>
      </c>
      <c r="C33" s="9">
        <f>'P&amp;C'!E40</f>
        <v>900000</v>
      </c>
      <c r="D33" s="9">
        <f>'P&amp;C'!F40</f>
        <v>5982289</v>
      </c>
      <c r="E33" s="9">
        <f>'P&amp;C'!G40</f>
        <v>6590179</v>
      </c>
      <c r="F33" s="9">
        <f>'P&amp;C'!H40</f>
        <v>6708554</v>
      </c>
      <c r="G33" s="9">
        <f>'P&amp;C'!I40</f>
        <v>6130683</v>
      </c>
      <c r="H33" s="9">
        <f>'P&amp;C'!J40</f>
        <v>8430122</v>
      </c>
      <c r="I33" s="9">
        <f>'P&amp;C'!K40</f>
        <v>7827329</v>
      </c>
      <c r="J33" s="9">
        <f>'P&amp;C'!L40</f>
        <v>8394259</v>
      </c>
      <c r="K33" s="9">
        <f>'P&amp;C'!M40</f>
        <v>9806484</v>
      </c>
      <c r="L33" s="9">
        <f>'P&amp;C'!N40</f>
        <v>6507913</v>
      </c>
      <c r="M33" s="9">
        <f>'P&amp;C'!O40</f>
        <v>5988589</v>
      </c>
      <c r="N33" s="9">
        <f>'P&amp;C'!P40</f>
        <v>6128154</v>
      </c>
      <c r="O33" s="9">
        <f>'P&amp;C'!Q40</f>
        <v>10497966</v>
      </c>
      <c r="P33" s="9">
        <f>'P&amp;C'!R40</f>
        <v>20113420</v>
      </c>
      <c r="Q33" s="9">
        <f>'P&amp;C'!S40</f>
        <v>10168176</v>
      </c>
      <c r="R33" s="9">
        <f>'P&amp;C'!T40</f>
        <v>9178562</v>
      </c>
      <c r="S33" s="9">
        <f>'P&amp;C'!U40</f>
        <v>6716764</v>
      </c>
      <c r="T33" s="9">
        <f>'P&amp;C'!V40</f>
        <v>7737971</v>
      </c>
      <c r="U33" s="9">
        <f>'P&amp;C'!W40</f>
        <v>3441461</v>
      </c>
      <c r="V33" s="9">
        <f>'P&amp;C'!X40</f>
        <v>2048712</v>
      </c>
      <c r="W33" s="9">
        <f>'P&amp;C'!Y40</f>
        <v>10658</v>
      </c>
      <c r="X33" s="9">
        <f>'P&amp;C'!Z40</f>
        <v>2800</v>
      </c>
      <c r="Y33" s="9">
        <f>'P&amp;C'!AA40</f>
        <v>5499304</v>
      </c>
      <c r="Z33" s="9">
        <f>'P&amp;C'!AB40</f>
        <v>2875952</v>
      </c>
      <c r="AA33" s="9">
        <f>'P&amp;C'!AC40</f>
        <v>3247608</v>
      </c>
      <c r="AB33" s="9">
        <f>'P&amp;C'!AD40</f>
        <v>4378</v>
      </c>
      <c r="AC33" s="9">
        <f>'P&amp;C'!AE40</f>
        <v>66714</v>
      </c>
      <c r="AD33" s="9">
        <f>'P&amp;C'!AF40</f>
        <v>167971</v>
      </c>
      <c r="AE33" s="9">
        <f>'P&amp;C'!AG40</f>
        <v>11171</v>
      </c>
      <c r="AF33" s="9">
        <f>'P&amp;C'!AH40</f>
        <v>5969</v>
      </c>
      <c r="AG33" s="9">
        <f>'P&amp;C'!AI40</f>
        <v>775</v>
      </c>
      <c r="AH33" s="9">
        <f>'P&amp;C'!AJ40</f>
        <v>125140</v>
      </c>
      <c r="AI33" s="9">
        <f>'P&amp;C'!AK40</f>
        <v>55.7</v>
      </c>
      <c r="AJ33" s="9">
        <f>'P&amp;C'!AL40</f>
        <v>54.35</v>
      </c>
      <c r="AK33" s="9">
        <f>'P&amp;C'!AM40</f>
        <v>49.34</v>
      </c>
      <c r="AL33" s="9">
        <f>'P&amp;C'!AN40</f>
        <v>48.47</v>
      </c>
      <c r="AM33" s="9">
        <f>'P&amp;C'!AO40</f>
        <v>45.66</v>
      </c>
      <c r="AN33" s="9">
        <f>'P&amp;C'!AP40</f>
        <v>41.54</v>
      </c>
      <c r="AO33" s="9">
        <f>'P&amp;C'!AQ40</f>
        <v>44.74</v>
      </c>
      <c r="AP33" s="9">
        <f>'P&amp;C'!AR40</f>
        <v>41.72</v>
      </c>
      <c r="AQ33" s="9">
        <f>'P&amp;C'!AS40</f>
        <v>45.9</v>
      </c>
      <c r="AR33" s="9">
        <f>'P&amp;C'!AT40</f>
        <v>46.12</v>
      </c>
      <c r="AS33" s="9">
        <f>'P&amp;C'!AU40</f>
        <v>41.77</v>
      </c>
      <c r="AT33" s="9">
        <f>'P&amp;C'!AV40</f>
        <v>40.82</v>
      </c>
      <c r="AU33" s="9">
        <f>'P&amp;C'!AW40</f>
        <v>38.799999999999997</v>
      </c>
      <c r="AV33" s="9">
        <f>'P&amp;C'!AX40</f>
        <v>35.520000000000003</v>
      </c>
      <c r="AW33" s="9">
        <f>'P&amp;C'!AY40</f>
        <v>34.54</v>
      </c>
      <c r="AX33" s="9">
        <f>'P&amp;C'!AZ40</f>
        <v>34.08</v>
      </c>
      <c r="AY33" s="9">
        <f>'P&amp;C'!BA40</f>
        <v>33.93</v>
      </c>
      <c r="AZ33" s="9">
        <f>'P&amp;C'!BB40</f>
        <v>30.71</v>
      </c>
      <c r="BA33" s="9">
        <f>'P&amp;C'!BC40</f>
        <v>28.97</v>
      </c>
      <c r="BB33" s="9">
        <f>'P&amp;C'!BD40</f>
        <v>25.45</v>
      </c>
      <c r="BC33" s="9">
        <f>'P&amp;C'!BE40</f>
        <v>20.440000000000001</v>
      </c>
      <c r="BD33" s="9">
        <f>'P&amp;C'!BF40</f>
        <v>17.07</v>
      </c>
      <c r="BE33" s="9">
        <f>'P&amp;C'!BG40</f>
        <v>19.350000000000001</v>
      </c>
      <c r="BF33" s="9">
        <f>'P&amp;C'!BH40</f>
        <v>17.04</v>
      </c>
      <c r="BG33" s="9">
        <f>'P&amp;C'!BI40</f>
        <v>15.93</v>
      </c>
      <c r="BH33" s="9">
        <f>'P&amp;C'!BJ40</f>
        <v>19.55</v>
      </c>
      <c r="BI33" s="9">
        <f>'P&amp;C'!BK40</f>
        <v>28.04</v>
      </c>
      <c r="BJ33" s="9">
        <f>'P&amp;C'!BL40</f>
        <v>29.26</v>
      </c>
      <c r="BK33" s="9">
        <f>'P&amp;C'!BM40</f>
        <v>23.71</v>
      </c>
      <c r="BL33" s="9">
        <f>'P&amp;C'!BN40</f>
        <v>23.41</v>
      </c>
      <c r="BM33" s="9">
        <f>'P&amp;C'!BO40</f>
        <v>28.18</v>
      </c>
      <c r="BN33" s="9">
        <f>'P&amp;C'!BP40</f>
        <v>24.35</v>
      </c>
      <c r="BO33" s="9">
        <f>'P&amp;C'!BQ40</f>
        <v>0.25</v>
      </c>
      <c r="BP33" s="9">
        <f>'P&amp;C'!BR40</f>
        <v>0.23</v>
      </c>
      <c r="BQ33" s="9">
        <f>'P&amp;C'!BS40</f>
        <v>0.23</v>
      </c>
      <c r="BR33" s="9">
        <f>'P&amp;C'!BT40</f>
        <v>0.23</v>
      </c>
      <c r="BS33" s="9">
        <f>'P&amp;C'!BU40</f>
        <v>0.23</v>
      </c>
      <c r="BT33" s="9">
        <f>'P&amp;C'!BV40</f>
        <v>0.21</v>
      </c>
      <c r="BU33" s="9">
        <f>'P&amp;C'!BW40</f>
        <v>0.21</v>
      </c>
      <c r="BV33" s="9">
        <f>'P&amp;C'!BX40</f>
        <v>0.21</v>
      </c>
      <c r="BW33" s="9">
        <f>'P&amp;C'!BY40</f>
        <v>0.21</v>
      </c>
      <c r="BX33" s="9">
        <f>'P&amp;C'!BZ40</f>
        <v>0.21</v>
      </c>
      <c r="BY33" s="9">
        <f>'P&amp;C'!CA40</f>
        <v>0.18</v>
      </c>
      <c r="BZ33" s="9">
        <f>'P&amp;C'!CB40</f>
        <v>0.18</v>
      </c>
      <c r="CA33" s="9">
        <f>'P&amp;C'!CC40</f>
        <v>0.18</v>
      </c>
      <c r="CB33" s="9">
        <f>'P&amp;C'!CD40</f>
        <v>0.18</v>
      </c>
      <c r="CC33" s="9">
        <f>'P&amp;C'!CE40</f>
        <v>0.15</v>
      </c>
      <c r="CD33" s="9">
        <f>'P&amp;C'!CF40</f>
        <v>0.15</v>
      </c>
      <c r="CE33" s="9">
        <f>'P&amp;C'!CG40</f>
        <v>0.15</v>
      </c>
      <c r="CF33" s="9">
        <f>'P&amp;C'!CH40</f>
        <v>0.15</v>
      </c>
      <c r="CG33" s="9">
        <f>'P&amp;C'!CI40</f>
        <v>0.1</v>
      </c>
      <c r="CH33" s="9">
        <f>'P&amp;C'!CJ40</f>
        <v>0.1</v>
      </c>
      <c r="CI33" s="9">
        <f>'P&amp;C'!CK40</f>
        <v>0.1</v>
      </c>
      <c r="CJ33" s="9">
        <f>'P&amp;C'!CL40</f>
        <v>0.1</v>
      </c>
      <c r="CK33" s="9">
        <f>'P&amp;C'!CM40</f>
        <v>0.1</v>
      </c>
      <c r="CL33" s="9">
        <f>'P&amp;C'!CN40</f>
        <v>0.1</v>
      </c>
      <c r="CM33" s="9">
        <f>'P&amp;C'!CO40</f>
        <v>0.1</v>
      </c>
      <c r="CN33" s="9">
        <f>'P&amp;C'!CP40</f>
        <v>0.1</v>
      </c>
      <c r="CO33" s="9">
        <f>'P&amp;C'!CQ40</f>
        <v>0.1</v>
      </c>
      <c r="CP33" s="9">
        <f>'P&amp;C'!CR40</f>
        <v>0.1</v>
      </c>
      <c r="CQ33" s="9">
        <f>'P&amp;C'!CS40</f>
        <v>0.05</v>
      </c>
      <c r="CR33" s="9">
        <f>'P&amp;C'!CT40</f>
        <v>0.05</v>
      </c>
      <c r="CS33" s="9">
        <f>'P&amp;C'!CU40</f>
        <v>0.05</v>
      </c>
      <c r="CT33" s="9">
        <f>'P&amp;C'!CV40</f>
        <v>0.05</v>
      </c>
      <c r="CU33" s="9">
        <f>'P&amp;C'!CW40</f>
        <v>0</v>
      </c>
      <c r="CV33" s="9">
        <f>'P&amp;C'!CX40</f>
        <v>0</v>
      </c>
      <c r="CW33" s="9">
        <f>'P&amp;C'!CY40</f>
        <v>0</v>
      </c>
      <c r="CX33" s="9">
        <f>'P&amp;C'!CZ40</f>
        <v>0</v>
      </c>
      <c r="CY33" s="9">
        <f>'P&amp;C'!DA40</f>
        <v>0</v>
      </c>
      <c r="CZ33" s="9">
        <f>'P&amp;C'!DB40</f>
        <v>0</v>
      </c>
      <c r="DA33" s="9">
        <f>'P&amp;C'!DC40</f>
        <v>0</v>
      </c>
      <c r="DB33" s="9">
        <f>'P&amp;C'!DD40</f>
        <v>0</v>
      </c>
      <c r="DC33" s="9">
        <f>'P&amp;C'!DE40</f>
        <v>0</v>
      </c>
      <c r="DD33" s="9">
        <f>'P&amp;C'!DF40</f>
        <v>0</v>
      </c>
      <c r="DE33" s="9">
        <f>'P&amp;C'!DG40</f>
        <v>0</v>
      </c>
      <c r="DF33" s="9">
        <f>'P&amp;C'!DH40</f>
        <v>0</v>
      </c>
      <c r="DG33" s="9">
        <f>'P&amp;C'!DI40</f>
        <v>0</v>
      </c>
      <c r="DH33" s="9">
        <f>'P&amp;C'!DJ40</f>
        <v>0</v>
      </c>
      <c r="DI33" s="9">
        <f>'P&amp;C'!DK40</f>
        <v>0</v>
      </c>
      <c r="DJ33" s="9">
        <f>'P&amp;C'!DL40</f>
        <v>0</v>
      </c>
      <c r="DK33" s="9">
        <f>'P&amp;C'!DM40</f>
        <v>0</v>
      </c>
      <c r="DL33" s="9">
        <f>'P&amp;C'!DN40</f>
        <v>0</v>
      </c>
      <c r="DM33" s="9">
        <f>'P&amp;C'!DO40</f>
        <v>0</v>
      </c>
      <c r="DN33" s="9">
        <f>'P&amp;C'!DP40</f>
        <v>0</v>
      </c>
      <c r="DO33" s="9">
        <f>'P&amp;C'!DQ40</f>
        <v>0</v>
      </c>
      <c r="DP33" s="9">
        <f>'P&amp;C'!DR40</f>
        <v>0</v>
      </c>
      <c r="DQ33" s="9">
        <f>'P&amp;C'!DS40</f>
        <v>0</v>
      </c>
      <c r="DR33" s="9">
        <f>'P&amp;C'!DT40</f>
        <v>0</v>
      </c>
      <c r="DS33" s="9">
        <f>'P&amp;C'!DU40</f>
        <v>0</v>
      </c>
      <c r="DT33" s="9">
        <f>'P&amp;C'!DV40</f>
        <v>0</v>
      </c>
      <c r="DU33" s="9">
        <f>'P&amp;C'!DW40</f>
        <v>0</v>
      </c>
      <c r="DV33" s="9">
        <f>'P&amp;C'!DX40</f>
        <v>0</v>
      </c>
      <c r="DW33" s="9">
        <f>'P&amp;C'!DY40</f>
        <v>0</v>
      </c>
      <c r="DX33" s="9">
        <f>'P&amp;C'!DZ40</f>
        <v>0</v>
      </c>
      <c r="DY33" s="9">
        <f>'P&amp;C'!EA40</f>
        <v>0</v>
      </c>
      <c r="DZ33" s="9">
        <f>'P&amp;C'!EB40</f>
        <v>0</v>
      </c>
      <c r="EA33" s="9">
        <f>'P&amp;C'!EC40</f>
        <v>356835036</v>
      </c>
      <c r="EB33" s="9">
        <f>'P&amp;C'!ED40</f>
        <v>357540411</v>
      </c>
      <c r="EC33" s="9">
        <f>'P&amp;C'!EE40</f>
        <v>362819580</v>
      </c>
      <c r="ED33" s="9">
        <f>'P&amp;C'!EF40</f>
        <v>369196451</v>
      </c>
      <c r="EE33" s="9">
        <f>'P&amp;C'!EG40</f>
        <v>373949153</v>
      </c>
      <c r="EF33" s="9">
        <f>'P&amp;C'!EH40</f>
        <v>379647988</v>
      </c>
      <c r="EG33" s="9">
        <f>'P&amp;C'!EI40</f>
        <v>387915865</v>
      </c>
      <c r="EH33" s="9">
        <f>'P&amp;C'!EJ40</f>
        <v>395603436</v>
      </c>
      <c r="EI33" s="9">
        <f>'P&amp;C'!EK40</f>
        <v>401821184</v>
      </c>
      <c r="EJ33" s="9">
        <f>'P&amp;C'!EL40</f>
        <v>411314013</v>
      </c>
      <c r="EK33" s="9">
        <f>'P&amp;C'!EM40</f>
        <v>416344546</v>
      </c>
      <c r="EL33" s="9">
        <f>'P&amp;C'!EN40</f>
        <v>421389412</v>
      </c>
      <c r="EM33" s="9">
        <f>'P&amp;C'!EO40</f>
        <v>424415532</v>
      </c>
      <c r="EN33" s="9">
        <f>'P&amp;C'!EP40</f>
        <v>433569558</v>
      </c>
      <c r="EO33" s="9">
        <f>'P&amp;C'!EQ40</f>
        <v>450750673</v>
      </c>
      <c r="EP33" s="9">
        <f>'P&amp;C'!ER40</f>
        <v>452485973</v>
      </c>
      <c r="EQ33" s="9">
        <f>'P&amp;C'!ES40</f>
        <v>453290440</v>
      </c>
      <c r="ER33" s="9">
        <f>'P&amp;C'!ET40</f>
        <v>448493045</v>
      </c>
      <c r="ES33" s="9">
        <f>'P&amp;C'!EU40</f>
        <v>453927255</v>
      </c>
      <c r="ET33" s="9">
        <f>'P&amp;C'!EV40</f>
        <v>435335645</v>
      </c>
      <c r="EU33" s="9">
        <f>'P&amp;C'!EW40</f>
        <v>436305778</v>
      </c>
      <c r="EV33" s="9">
        <f>'P&amp;C'!EX40</f>
        <v>436065878</v>
      </c>
      <c r="EW33" s="9">
        <f>'P&amp;C'!EY40</f>
        <v>435598816</v>
      </c>
      <c r="EX33" s="9">
        <f>'P&amp;C'!EZ40</f>
        <v>440865405</v>
      </c>
      <c r="EY33" s="9">
        <f>'P&amp;C'!FA40</f>
        <v>442539056</v>
      </c>
      <c r="EZ33" s="9">
        <f>'P&amp;C'!FB40</f>
        <v>445513695</v>
      </c>
      <c r="FA33" s="9">
        <f>'P&amp;C'!FC40</f>
        <v>445286287</v>
      </c>
      <c r="FB33" s="9">
        <f>'P&amp;C'!FD40</f>
        <v>445108120</v>
      </c>
      <c r="FC33" s="9">
        <f>'P&amp;C'!FE40</f>
        <v>444549488</v>
      </c>
      <c r="FD33" s="9">
        <f>'P&amp;C'!FF40</f>
        <v>444366402</v>
      </c>
      <c r="FE33" s="9">
        <f>'P&amp;C'!FG40</f>
        <v>444110815</v>
      </c>
      <c r="FF33" s="9">
        <f>'P&amp;C'!FH40</f>
        <v>443927152</v>
      </c>
      <c r="FG33">
        <f>'P&amp;C'!FJ40</f>
        <v>37.815793402080601</v>
      </c>
      <c r="FH33">
        <f>'P&amp;C'!FK40</f>
        <v>48.198747525632797</v>
      </c>
      <c r="FI33">
        <f>'P&amp;C'!FL40</f>
        <v>47.649027100466803</v>
      </c>
      <c r="FJ33">
        <f>'P&amp;C'!FM40</f>
        <v>46.0703236824993</v>
      </c>
      <c r="FK33">
        <f>'P&amp;C'!FN40</f>
        <v>45.201332492388303</v>
      </c>
      <c r="FL33">
        <f>'P&amp;C'!FO40</f>
        <v>49.145525828520903</v>
      </c>
      <c r="FM33">
        <f>'P&amp;C'!FP40</f>
        <v>47.842848603266098</v>
      </c>
      <c r="FN33">
        <f>'P&amp;C'!FQ40</f>
        <v>45.783222165947002</v>
      </c>
      <c r="FO33">
        <f>'P&amp;C'!FR40</f>
        <v>43.905101827583103</v>
      </c>
      <c r="FP33">
        <f>'P&amp;C'!FS40</f>
        <v>44.258156602119001</v>
      </c>
      <c r="FQ33">
        <f>'P&amp;C'!FT40</f>
        <v>43.778644815008597</v>
      </c>
      <c r="FR33">
        <f>'P&amp;C'!FU40</f>
        <v>45.271664300858099</v>
      </c>
      <c r="FS33">
        <f>'P&amp;C'!FV40</f>
        <v>44.107716585640901</v>
      </c>
      <c r="FT33">
        <f>'P&amp;C'!FW40</f>
        <v>43.441703072705103</v>
      </c>
      <c r="FU33">
        <f>'P&amp;C'!FX40</f>
        <v>43.101433150827503</v>
      </c>
      <c r="FV33">
        <f>'P&amp;C'!FY40</f>
        <v>43.700802190391897</v>
      </c>
      <c r="FW33">
        <f>'P&amp;C'!FZ40</f>
        <v>41.706152020325</v>
      </c>
      <c r="FX33">
        <f>'P&amp;C'!GA40</f>
        <v>42.203553011619199</v>
      </c>
      <c r="FY33">
        <f>'P&amp;C'!GB40</f>
        <v>41.885566003301598</v>
      </c>
      <c r="FZ33">
        <f>'P&amp;C'!GC40</f>
        <v>46.734055053084397</v>
      </c>
      <c r="GA33">
        <f>'P&amp;C'!GD40</f>
        <v>50.129980171841801</v>
      </c>
      <c r="GB33">
        <f>'P&amp;C'!GE40</f>
        <v>51.384437834872301</v>
      </c>
      <c r="GC33">
        <f>'P&amp;C'!GF40</f>
        <v>49.095633905487901</v>
      </c>
      <c r="GD33">
        <f>'P&amp;C'!GG40</f>
        <v>46.950837523756299</v>
      </c>
      <c r="GE33">
        <f>'P&amp;C'!GH40</f>
        <v>47.252326583351298</v>
      </c>
      <c r="GF33">
        <f>'P&amp;C'!GI40</f>
        <v>46.658498343131697</v>
      </c>
      <c r="GG33">
        <f>'P&amp;C'!GJ40</f>
        <v>43.978448408854803</v>
      </c>
      <c r="GH33">
        <f>'P&amp;C'!GK40</f>
        <v>42.398687312197303</v>
      </c>
      <c r="GI33">
        <f>'P&amp;C'!GL40</f>
        <v>40.893085001146098</v>
      </c>
      <c r="GJ33">
        <f>'P&amp;C'!GM40</f>
        <v>45.759535168457703</v>
      </c>
      <c r="GK33">
        <f>'P&amp;C'!GN40</f>
        <v>41.2419589466651</v>
      </c>
      <c r="GL33">
        <f>'P&amp;C'!GO40</f>
        <v>38.891516146775402</v>
      </c>
    </row>
    <row r="34" spans="1:194" x14ac:dyDescent="0.25">
      <c r="A34" t="str">
        <f>'P&amp;C'!B41</f>
        <v>HCI</v>
      </c>
      <c r="B34" t="str">
        <f>'P&amp;C'!C41</f>
        <v>HCI Group, Inc.</v>
      </c>
      <c r="C34" s="9">
        <f>'P&amp;C'!E41</f>
        <v>272645</v>
      </c>
      <c r="D34" s="9">
        <f>'P&amp;C'!F41</f>
        <v>124849</v>
      </c>
      <c r="E34" s="9">
        <f>'P&amp;C'!G41</f>
        <v>15188</v>
      </c>
      <c r="F34" s="9">
        <f>'P&amp;C'!H41</f>
        <v>457733</v>
      </c>
      <c r="G34" s="9">
        <f>'P&amp;C'!I41</f>
        <v>68852</v>
      </c>
      <c r="H34" s="9">
        <f>'P&amp;C'!J41</f>
        <v>198589</v>
      </c>
      <c r="I34" s="9">
        <f>'P&amp;C'!K41</f>
        <v>197446</v>
      </c>
      <c r="J34" s="9">
        <f>'P&amp;C'!L41</f>
        <v>193750</v>
      </c>
      <c r="K34" s="9">
        <f>'P&amp;C'!M41</f>
        <v>2013</v>
      </c>
      <c r="L34" s="9">
        <f>'P&amp;C'!N41</f>
        <v>535</v>
      </c>
      <c r="M34" s="9">
        <f>'P&amp;C'!O41</f>
        <v>3793</v>
      </c>
      <c r="N34" s="9">
        <f>'P&amp;C'!P41</f>
        <v>51034</v>
      </c>
      <c r="O34" s="9">
        <f>'P&amp;C'!Q41</f>
        <v>256324</v>
      </c>
      <c r="P34" s="9">
        <f>'P&amp;C'!R41</f>
        <v>247107</v>
      </c>
      <c r="Q34" s="9">
        <f>'P&amp;C'!S41</f>
        <v>284034</v>
      </c>
      <c r="R34" s="9">
        <f>'P&amp;C'!T41</f>
        <v>217853</v>
      </c>
      <c r="S34" s="9">
        <f>'P&amp;C'!U41</f>
        <v>624392</v>
      </c>
      <c r="T34" s="9">
        <f>'P&amp;C'!V41</f>
        <v>19032</v>
      </c>
      <c r="U34" s="9">
        <f>'P&amp;C'!W41</f>
        <v>7673</v>
      </c>
      <c r="V34" s="9">
        <f>'P&amp;C'!X41</f>
        <v>0</v>
      </c>
      <c r="W34" s="9">
        <f>'P&amp;C'!Y41</f>
        <v>0</v>
      </c>
      <c r="X34" s="9">
        <f>'P&amp;C'!Z41</f>
        <v>0</v>
      </c>
      <c r="Y34" s="9">
        <f>'P&amp;C'!AA41</f>
        <v>0</v>
      </c>
      <c r="Z34" s="9">
        <f>'P&amp;C'!AB41</f>
        <v>0</v>
      </c>
      <c r="AA34" s="9">
        <f>'P&amp;C'!AC41</f>
        <v>0</v>
      </c>
      <c r="AB34" s="9">
        <f>'P&amp;C'!AD41</f>
        <v>0</v>
      </c>
      <c r="AC34" s="9">
        <f>'P&amp;C'!AE41</f>
        <v>165200</v>
      </c>
      <c r="AD34" s="9">
        <f>'P&amp;C'!AF41</f>
        <v>83594</v>
      </c>
      <c r="AE34" s="9">
        <f>'P&amp;C'!AG41</f>
        <v>95270</v>
      </c>
      <c r="AF34" s="9">
        <f>'P&amp;C'!AH41</f>
        <v>41568</v>
      </c>
      <c r="AG34" s="9">
        <f>'P&amp;C'!AI41</f>
        <v>120258</v>
      </c>
      <c r="AH34" s="9">
        <f>'P&amp;C'!AJ41</f>
        <v>254476</v>
      </c>
      <c r="AI34" s="9">
        <f>'P&amp;C'!AK41</f>
        <v>33.14</v>
      </c>
      <c r="AJ34" s="9">
        <f>'P&amp;C'!AL41</f>
        <v>36.79</v>
      </c>
      <c r="AK34" s="9">
        <f>'P&amp;C'!AM41</f>
        <v>44.17</v>
      </c>
      <c r="AL34" s="9">
        <f>'P&amp;C'!AN41</f>
        <v>48.4</v>
      </c>
      <c r="AM34" s="9">
        <f>'P&amp;C'!AO41</f>
        <v>29.05</v>
      </c>
      <c r="AN34" s="9">
        <f>'P&amp;C'!AP41</f>
        <v>30.3</v>
      </c>
      <c r="AO34" s="9">
        <f>'P&amp;C'!AQ41</f>
        <v>31.58</v>
      </c>
      <c r="AP34" s="9">
        <f>'P&amp;C'!AR41</f>
        <v>32.06</v>
      </c>
      <c r="AQ34" s="9">
        <f>'P&amp;C'!AS41</f>
        <v>39.130000000000003</v>
      </c>
      <c r="AR34" s="9">
        <f>'P&amp;C'!AT41</f>
        <v>38.22</v>
      </c>
      <c r="AS34" s="9">
        <f>'P&amp;C'!AU41</f>
        <v>46.44</v>
      </c>
      <c r="AT34" s="9">
        <f>'P&amp;C'!AV41</f>
        <v>43.2</v>
      </c>
      <c r="AU34" s="9">
        <f>'P&amp;C'!AW41</f>
        <v>41.2</v>
      </c>
      <c r="AV34" s="9">
        <f>'P&amp;C'!AX41</f>
        <v>40.549999999999997</v>
      </c>
      <c r="AW34" s="9">
        <f>'P&amp;C'!AY41</f>
        <v>36.06</v>
      </c>
      <c r="AX34" s="9">
        <f>'P&amp;C'!AZ41</f>
        <v>37.450000000000003</v>
      </c>
      <c r="AY34" s="9">
        <f>'P&amp;C'!BA41</f>
        <v>48.03</v>
      </c>
      <c r="AZ34" s="9">
        <f>'P&amp;C'!BB41</f>
        <v>34.6</v>
      </c>
      <c r="BA34" s="9">
        <f>'P&amp;C'!BC41</f>
        <v>30.58</v>
      </c>
      <c r="BB34" s="9" t="str">
        <f>'P&amp;C'!BD41</f>
        <v>NA</v>
      </c>
      <c r="BC34" s="9" t="str">
        <f>'P&amp;C'!BE41</f>
        <v>NA</v>
      </c>
      <c r="BD34" s="9" t="str">
        <f>'P&amp;C'!BF41</f>
        <v>NA</v>
      </c>
      <c r="BE34" s="9" t="str">
        <f>'P&amp;C'!BG41</f>
        <v>NA</v>
      </c>
      <c r="BF34" s="9" t="str">
        <f>'P&amp;C'!BH41</f>
        <v>NA</v>
      </c>
      <c r="BG34" s="9" t="str">
        <f>'P&amp;C'!BI41</f>
        <v>NA</v>
      </c>
      <c r="BH34" s="9" t="str">
        <f>'P&amp;C'!BJ41</f>
        <v>NA</v>
      </c>
      <c r="BI34" s="9">
        <f>'P&amp;C'!BK41</f>
        <v>7.23</v>
      </c>
      <c r="BJ34" s="9">
        <f>'P&amp;C'!BL41</f>
        <v>8.23</v>
      </c>
      <c r="BK34" s="9">
        <f>'P&amp;C'!BM41</f>
        <v>7.83</v>
      </c>
      <c r="BL34" s="9">
        <f>'P&amp;C'!BN41</f>
        <v>5.95</v>
      </c>
      <c r="BM34" s="9">
        <f>'P&amp;C'!BO41</f>
        <v>6.55</v>
      </c>
      <c r="BN34" s="9">
        <f>'P&amp;C'!BP41</f>
        <v>7.35</v>
      </c>
      <c r="BO34" s="9">
        <f>'P&amp;C'!BQ41</f>
        <v>0.35</v>
      </c>
      <c r="BP34" s="9">
        <f>'P&amp;C'!BR41</f>
        <v>0.35</v>
      </c>
      <c r="BQ34" s="9">
        <f>'P&amp;C'!BS41</f>
        <v>0.35</v>
      </c>
      <c r="BR34" s="9">
        <f>'P&amp;C'!BT41</f>
        <v>0.35</v>
      </c>
      <c r="BS34" s="9">
        <f>'P&amp;C'!BU41</f>
        <v>0.3</v>
      </c>
      <c r="BT34" s="9">
        <f>'P&amp;C'!BV41</f>
        <v>0.3</v>
      </c>
      <c r="BU34" s="9">
        <f>'P&amp;C'!BW41</f>
        <v>0.3</v>
      </c>
      <c r="BV34" s="9">
        <f>'P&amp;C'!BX41</f>
        <v>0.3</v>
      </c>
      <c r="BW34" s="9">
        <f>'P&amp;C'!BY41</f>
        <v>0.3</v>
      </c>
      <c r="BX34" s="9">
        <f>'P&amp;C'!BZ41</f>
        <v>0.3</v>
      </c>
      <c r="BY34" s="9">
        <f>'P&amp;C'!CA41</f>
        <v>0.3</v>
      </c>
      <c r="BZ34" s="9">
        <f>'P&amp;C'!CB41</f>
        <v>0.3</v>
      </c>
      <c r="CA34" s="9">
        <f>'P&amp;C'!CC41</f>
        <v>0.27500000000000002</v>
      </c>
      <c r="CB34" s="9">
        <f>'P&amp;C'!CD41</f>
        <v>0</v>
      </c>
      <c r="CC34" s="9">
        <f>'P&amp;C'!CE41</f>
        <v>0.27500000000000002</v>
      </c>
      <c r="CD34" s="9">
        <f>'P&amp;C'!CF41</f>
        <v>0.55000000000000004</v>
      </c>
      <c r="CE34" s="9">
        <f>'P&amp;C'!CG41</f>
        <v>0.27500000000000002</v>
      </c>
      <c r="CF34" s="9">
        <f>'P&amp;C'!CH41</f>
        <v>0.22500000000000001</v>
      </c>
      <c r="CG34" s="9">
        <f>'P&amp;C'!CI41</f>
        <v>0.22500000000000001</v>
      </c>
      <c r="CH34" s="9">
        <f>'P&amp;C'!CJ41</f>
        <v>0.22500000000000001</v>
      </c>
      <c r="CI34" s="9">
        <f>'P&amp;C'!CK41</f>
        <v>0.32500000000000001</v>
      </c>
      <c r="CJ34" s="9">
        <f>'P&amp;C'!CL41</f>
        <v>0.2</v>
      </c>
      <c r="CK34" s="9">
        <f>'P&amp;C'!CM41</f>
        <v>0</v>
      </c>
      <c r="CL34" s="9">
        <f>'P&amp;C'!CN41</f>
        <v>0.35</v>
      </c>
      <c r="CM34" s="9">
        <f>'P&amp;C'!CO41</f>
        <v>0.22500000000000001</v>
      </c>
      <c r="CN34" s="9">
        <f>'P&amp;C'!CP41</f>
        <v>0.1</v>
      </c>
      <c r="CO34" s="9">
        <f>'P&amp;C'!CQ41</f>
        <v>0.1</v>
      </c>
      <c r="CP34" s="9">
        <f>'P&amp;C'!CR41</f>
        <v>0.1</v>
      </c>
      <c r="CQ34" s="9">
        <f>'P&amp;C'!CS41</f>
        <v>0.3</v>
      </c>
      <c r="CR34" s="9">
        <f>'P&amp;C'!CT41</f>
        <v>0</v>
      </c>
      <c r="CS34" s="9">
        <f>'P&amp;C'!CU41</f>
        <v>0</v>
      </c>
      <c r="CT34" s="9">
        <f>'P&amp;C'!CV41</f>
        <v>0</v>
      </c>
      <c r="CU34" s="9">
        <f>'P&amp;C'!CW41</f>
        <v>0</v>
      </c>
      <c r="CV34" s="9">
        <f>'P&amp;C'!CX41</f>
        <v>0</v>
      </c>
      <c r="CW34" s="9">
        <f>'P&amp;C'!CY41</f>
        <v>0</v>
      </c>
      <c r="CX34" s="9">
        <f>'P&amp;C'!CZ41</f>
        <v>0</v>
      </c>
      <c r="CY34" s="9">
        <f>'P&amp;C'!DA41</f>
        <v>0</v>
      </c>
      <c r="CZ34" s="9">
        <f>'P&amp;C'!DB41</f>
        <v>0</v>
      </c>
      <c r="DA34" s="9">
        <f>'P&amp;C'!DC41</f>
        <v>0</v>
      </c>
      <c r="DB34" s="9">
        <f>'P&amp;C'!DD41</f>
        <v>0</v>
      </c>
      <c r="DC34" s="9">
        <f>'P&amp;C'!DE41</f>
        <v>0</v>
      </c>
      <c r="DD34" s="9">
        <f>'P&amp;C'!DF41</f>
        <v>0</v>
      </c>
      <c r="DE34" s="9">
        <f>'P&amp;C'!DG41</f>
        <v>0</v>
      </c>
      <c r="DF34" s="9">
        <f>'P&amp;C'!DH41</f>
        <v>0</v>
      </c>
      <c r="DG34" s="9">
        <f>'P&amp;C'!DI41</f>
        <v>0</v>
      </c>
      <c r="DH34" s="9">
        <f>'P&amp;C'!DJ41</f>
        <v>0</v>
      </c>
      <c r="DI34" s="9">
        <f>'P&amp;C'!DK41</f>
        <v>0</v>
      </c>
      <c r="DJ34" s="9">
        <f>'P&amp;C'!DL41</f>
        <v>0</v>
      </c>
      <c r="DK34" s="9">
        <f>'P&amp;C'!DM41</f>
        <v>0</v>
      </c>
      <c r="DL34" s="9">
        <f>'P&amp;C'!DN41</f>
        <v>0</v>
      </c>
      <c r="DM34" s="9">
        <f>'P&amp;C'!DO41</f>
        <v>0</v>
      </c>
      <c r="DN34" s="9">
        <f>'P&amp;C'!DP41</f>
        <v>0</v>
      </c>
      <c r="DO34" s="9">
        <f>'P&amp;C'!DQ41</f>
        <v>0.1</v>
      </c>
      <c r="DP34" s="9">
        <f>'P&amp;C'!DR41</f>
        <v>0</v>
      </c>
      <c r="DQ34" s="9">
        <f>'P&amp;C'!DS41</f>
        <v>0</v>
      </c>
      <c r="DR34" s="9">
        <f>'P&amp;C'!DT41</f>
        <v>0</v>
      </c>
      <c r="DS34" s="9">
        <f>'P&amp;C'!DU41</f>
        <v>0.1</v>
      </c>
      <c r="DT34" s="9">
        <f>'P&amp;C'!DV41</f>
        <v>0</v>
      </c>
      <c r="DU34" s="9">
        <f>'P&amp;C'!DW41</f>
        <v>0</v>
      </c>
      <c r="DV34" s="9">
        <f>'P&amp;C'!DX41</f>
        <v>0</v>
      </c>
      <c r="DW34" s="9">
        <f>'P&amp;C'!DY41</f>
        <v>0.2</v>
      </c>
      <c r="DX34" s="9">
        <f>'P&amp;C'!DZ41</f>
        <v>0</v>
      </c>
      <c r="DY34" s="9">
        <f>'P&amp;C'!EA41</f>
        <v>0</v>
      </c>
      <c r="DZ34" s="9">
        <f>'P&amp;C'!EB41</f>
        <v>0</v>
      </c>
      <c r="EA34" s="9">
        <f>'P&amp;C'!EC41</f>
        <v>8762416</v>
      </c>
      <c r="EB34" s="9">
        <f>'P&amp;C'!ED41</f>
        <v>9035609</v>
      </c>
      <c r="EC34" s="9">
        <f>'P&amp;C'!EE41</f>
        <v>9172802</v>
      </c>
      <c r="ED34" s="9">
        <f>'P&amp;C'!EF41</f>
        <v>9058002</v>
      </c>
      <c r="EE34" s="9">
        <f>'P&amp;C'!EG41</f>
        <v>9662761</v>
      </c>
      <c r="EF34" s="9">
        <f>'P&amp;C'!EH41</f>
        <v>9633124</v>
      </c>
      <c r="EG34" s="9">
        <f>'P&amp;C'!EI41</f>
        <v>9837603</v>
      </c>
      <c r="EH34" s="9">
        <f>'P&amp;C'!EJ41</f>
        <v>9937756</v>
      </c>
      <c r="EI34" s="9">
        <f>'P&amp;C'!EK41</f>
        <v>10292256</v>
      </c>
      <c r="EJ34" s="9">
        <f>'P&amp;C'!EL41</f>
        <v>10268270</v>
      </c>
      <c r="EK34" s="9">
        <f>'P&amp;C'!EM41</f>
        <v>10263149</v>
      </c>
      <c r="EL34" s="9">
        <f>'P&amp;C'!EN41</f>
        <v>10137006</v>
      </c>
      <c r="EM34" s="9">
        <f>'P&amp;C'!EO41</f>
        <v>10189128</v>
      </c>
      <c r="EN34" s="9">
        <f>'P&amp;C'!EP41</f>
        <v>10447807</v>
      </c>
      <c r="EO34" s="9">
        <f>'P&amp;C'!EQ41</f>
        <v>10690069</v>
      </c>
      <c r="EP34" s="9">
        <f>'P&amp;C'!ER41</f>
        <v>10970108</v>
      </c>
      <c r="EQ34" s="9">
        <f>'P&amp;C'!ES41</f>
        <v>10939268</v>
      </c>
      <c r="ER34" s="9">
        <f>'P&amp;C'!ET41</f>
        <v>11476835</v>
      </c>
      <c r="ES34" s="9">
        <f>'P&amp;C'!EU41</f>
        <v>11434216</v>
      </c>
      <c r="ET34" s="9">
        <f>'P&amp;C'!EV41</f>
        <v>10907244</v>
      </c>
      <c r="EU34" s="9">
        <f>'P&amp;C'!EW41</f>
        <v>10877537</v>
      </c>
      <c r="EV34" s="9">
        <f>'P&amp;C'!EX41</f>
        <v>9601019</v>
      </c>
      <c r="EW34" s="9">
        <f>'P&amp;C'!EY41</f>
        <v>9205097</v>
      </c>
      <c r="EX34" s="9">
        <f>'P&amp;C'!EZ41</f>
        <v>6581141</v>
      </c>
      <c r="EY34" s="9">
        <f>'P&amp;C'!FA41</f>
        <v>6202485</v>
      </c>
      <c r="EZ34" s="9">
        <f>'P&amp;C'!FB41</f>
        <v>6111802</v>
      </c>
      <c r="FA34" s="9">
        <f>'P&amp;C'!FC41</f>
        <v>6101802</v>
      </c>
      <c r="FB34" s="9">
        <f>'P&amp;C'!FD41</f>
        <v>6141802</v>
      </c>
      <c r="FC34" s="9">
        <f>'P&amp;C'!FE41</f>
        <v>6205396</v>
      </c>
      <c r="FD34" s="9">
        <f>'P&amp;C'!FF41</f>
        <v>6080666</v>
      </c>
      <c r="FE34" s="9">
        <f>'P&amp;C'!FG41</f>
        <v>6122234</v>
      </c>
      <c r="FF34" s="9">
        <f>'P&amp;C'!FH41</f>
        <v>6202492</v>
      </c>
      <c r="FG34">
        <f>'P&amp;C'!FJ41</f>
        <v>22.1371594318279</v>
      </c>
      <c r="FH34">
        <f>'P&amp;C'!FK41</f>
        <v>21.366130384792001</v>
      </c>
      <c r="FI34">
        <f>'P&amp;C'!FL41</f>
        <v>25.992602914572899</v>
      </c>
      <c r="FJ34">
        <f>'P&amp;C'!FM41</f>
        <v>25.6314803198321</v>
      </c>
      <c r="FK34">
        <f>'P&amp;C'!FN41</f>
        <v>25.225295337430001</v>
      </c>
      <c r="FL34">
        <f>'P&amp;C'!FO41</f>
        <v>25.382420074733801</v>
      </c>
      <c r="FM34">
        <f>'P&amp;C'!FP41</f>
        <v>24.371485614941001</v>
      </c>
      <c r="FN34">
        <f>'P&amp;C'!FQ41</f>
        <v>23.872290686146901</v>
      </c>
      <c r="FO34">
        <f>'P&amp;C'!FR41</f>
        <v>23.097171310157901</v>
      </c>
      <c r="FP34">
        <f>'P&amp;C'!FS41</f>
        <v>22.315346207296798</v>
      </c>
      <c r="FQ34">
        <f>'P&amp;C'!FT41</f>
        <v>21.995880601558099</v>
      </c>
      <c r="FR34">
        <f>'P&amp;C'!FU41</f>
        <v>20.323160507155698</v>
      </c>
      <c r="FS34">
        <f>'P&amp;C'!FV41</f>
        <v>17.919590371227098</v>
      </c>
      <c r="FT34">
        <f>'P&amp;C'!FW41</f>
        <v>17.187626073108</v>
      </c>
      <c r="FU34">
        <f>'P&amp;C'!FX41</f>
        <v>16.472578427697702</v>
      </c>
      <c r="FV34">
        <f>'P&amp;C'!FY41</f>
        <v>15.3699489558353</v>
      </c>
      <c r="FW34">
        <f>'P&amp;C'!FZ41</f>
        <v>14.5726386811256</v>
      </c>
      <c r="FX34">
        <f>'P&amp;C'!GA41</f>
        <v>14.3797484236726</v>
      </c>
      <c r="FY34">
        <f>'P&amp;C'!GB41</f>
        <v>13.2643987134754</v>
      </c>
      <c r="FZ34">
        <f>'P&amp;C'!GC41</f>
        <v>12.617486140403599</v>
      </c>
      <c r="GA34">
        <f>'P&amp;C'!GD41</f>
        <v>10.925359297789599</v>
      </c>
      <c r="GB34">
        <f>'P&amp;C'!GE41</f>
        <v>10.183502396985199</v>
      </c>
      <c r="GC34">
        <f>'P&amp;C'!GF41</f>
        <v>10.002936416639599</v>
      </c>
      <c r="GD34">
        <f>'P&amp;C'!GG41</f>
        <v>9.0154579578222105</v>
      </c>
      <c r="GE34">
        <f>'P&amp;C'!GH41</f>
        <v>8.2794234891337908</v>
      </c>
      <c r="GF34">
        <f>'P&amp;C'!GI41</f>
        <v>7.6412815729305397</v>
      </c>
      <c r="GG34">
        <f>'P&amp;C'!GJ41</f>
        <v>7.4659911940767696</v>
      </c>
      <c r="GH34">
        <f>'P&amp;C'!GK41</f>
        <v>7.3159310573671998</v>
      </c>
      <c r="GI34">
        <f>'P&amp;C'!GL41</f>
        <v>7.5142666157002704</v>
      </c>
      <c r="GJ34">
        <f>'P&amp;C'!GM41</f>
        <v>7.7364880754838401</v>
      </c>
      <c r="GK34">
        <f>'P&amp;C'!GN41</f>
        <v>7.4812560251699001</v>
      </c>
      <c r="GL34">
        <f>'P&amp;C'!GO41</f>
        <v>7.20758688604516</v>
      </c>
    </row>
    <row r="35" spans="1:194" x14ac:dyDescent="0.25">
      <c r="A35" t="str">
        <f>'P&amp;C'!B42</f>
        <v>HRTG</v>
      </c>
      <c r="B35" t="str">
        <f>'P&amp;C'!C42</f>
        <v>Heritage Insurance Holdings, Inc.</v>
      </c>
      <c r="C35" s="9">
        <f>'P&amp;C'!E42</f>
        <v>0</v>
      </c>
      <c r="D35" s="9">
        <f>'P&amp;C'!F42</f>
        <v>4656245</v>
      </c>
      <c r="E35" s="9">
        <f>'P&amp;C'!G42</f>
        <v>322811</v>
      </c>
      <c r="F35" s="9">
        <f>'P&amp;C'!H42</f>
        <v>361211</v>
      </c>
      <c r="G35" s="9">
        <f>'P&amp;C'!I42</f>
        <v>334664</v>
      </c>
      <c r="H35" s="9">
        <f>'P&amp;C'!J42</f>
        <v>284377</v>
      </c>
      <c r="I35" s="9">
        <f>'P&amp;C'!K42</f>
        <v>527989</v>
      </c>
      <c r="J35" s="9">
        <f>'P&amp;C'!L42</f>
        <v>612300</v>
      </c>
      <c r="K35" s="9">
        <f>'P&amp;C'!M42</f>
        <v>0</v>
      </c>
      <c r="L35" s="9">
        <f>'P&amp;C'!N42</f>
        <v>0</v>
      </c>
      <c r="M35" s="9">
        <f>'P&amp;C'!O42</f>
        <v>0</v>
      </c>
      <c r="N35" s="9">
        <f>'P&amp;C'!P42</f>
        <v>0</v>
      </c>
      <c r="O35" s="9">
        <f>'P&amp;C'!Q42</f>
        <v>0</v>
      </c>
      <c r="P35" s="9">
        <f>'P&amp;C'!R42</f>
        <v>0</v>
      </c>
      <c r="Q35" s="9">
        <f>'P&amp;C'!S42</f>
        <v>0</v>
      </c>
      <c r="R35" s="9">
        <f>'P&amp;C'!T42</f>
        <v>0</v>
      </c>
      <c r="S35" s="9">
        <f>'P&amp;C'!U42</f>
        <v>0</v>
      </c>
      <c r="T35" s="9">
        <f>'P&amp;C'!V42</f>
        <v>0</v>
      </c>
      <c r="U35" s="9">
        <f>'P&amp;C'!W42</f>
        <v>0</v>
      </c>
      <c r="V35" s="9">
        <f>'P&amp;C'!X42</f>
        <v>0</v>
      </c>
      <c r="W35" s="9" t="str">
        <f>'P&amp;C'!Y42</f>
        <v>NA</v>
      </c>
      <c r="X35" s="9" t="str">
        <f>'P&amp;C'!Z42</f>
        <v>NA</v>
      </c>
      <c r="Y35" s="9" t="str">
        <f>'P&amp;C'!AA42</f>
        <v>NA</v>
      </c>
      <c r="Z35" s="9" t="str">
        <f>'P&amp;C'!AB42</f>
        <v>NA</v>
      </c>
      <c r="AA35" s="9" t="str">
        <f>'P&amp;C'!AC42</f>
        <v>NA</v>
      </c>
      <c r="AB35" s="9" t="str">
        <f>'P&amp;C'!AD42</f>
        <v>NA</v>
      </c>
      <c r="AC35" s="9" t="str">
        <f>'P&amp;C'!AE42</f>
        <v>NA</v>
      </c>
      <c r="AD35" s="9" t="str">
        <f>'P&amp;C'!AF42</f>
        <v>NA</v>
      </c>
      <c r="AE35" s="9" t="str">
        <f>'P&amp;C'!AG42</f>
        <v>NA</v>
      </c>
      <c r="AF35" s="9" t="str">
        <f>'P&amp;C'!AH42</f>
        <v>NA</v>
      </c>
      <c r="AG35" s="9" t="str">
        <f>'P&amp;C'!AI42</f>
        <v>NA</v>
      </c>
      <c r="AH35" s="9" t="str">
        <f>'P&amp;C'!AJ42</f>
        <v>NA</v>
      </c>
      <c r="AI35" s="9" t="str">
        <f>'P&amp;C'!AK42</f>
        <v>NA</v>
      </c>
      <c r="AJ35" s="9">
        <f>'P&amp;C'!AL42</f>
        <v>11.5655</v>
      </c>
      <c r="AK35" s="9">
        <f>'P&amp;C'!AM42</f>
        <v>12.69</v>
      </c>
      <c r="AL35" s="9">
        <f>'P&amp;C'!AN42</f>
        <v>12.45</v>
      </c>
      <c r="AM35" s="9">
        <f>'P&amp;C'!AO42</f>
        <v>14.88</v>
      </c>
      <c r="AN35" s="9">
        <f>'P&amp;C'!AP42</f>
        <v>14.0359</v>
      </c>
      <c r="AO35" s="9">
        <f>'P&amp;C'!AQ42</f>
        <v>13.125999999999999</v>
      </c>
      <c r="AP35" s="9">
        <f>'P&amp;C'!AR42</f>
        <v>15.66</v>
      </c>
      <c r="AQ35" s="9" t="str">
        <f>'P&amp;C'!AS42</f>
        <v>NA</v>
      </c>
      <c r="AR35" s="9" t="str">
        <f>'P&amp;C'!AT42</f>
        <v>NA</v>
      </c>
      <c r="AS35" s="9" t="str">
        <f>'P&amp;C'!AU42</f>
        <v>NA</v>
      </c>
      <c r="AT35" s="9" t="str">
        <f>'P&amp;C'!AV42</f>
        <v>NA</v>
      </c>
      <c r="AU35" s="9" t="str">
        <f>'P&amp;C'!AW42</f>
        <v>NA</v>
      </c>
      <c r="AV35" s="9" t="str">
        <f>'P&amp;C'!AX42</f>
        <v>NA</v>
      </c>
      <c r="AW35" s="9" t="str">
        <f>'P&amp;C'!AY42</f>
        <v>NA</v>
      </c>
      <c r="AX35" s="9" t="str">
        <f>'P&amp;C'!AZ42</f>
        <v>NA</v>
      </c>
      <c r="AY35" s="9" t="str">
        <f>'P&amp;C'!BA42</f>
        <v>NA</v>
      </c>
      <c r="AZ35" s="9" t="str">
        <f>'P&amp;C'!BB42</f>
        <v>NA</v>
      </c>
      <c r="BA35" s="9" t="str">
        <f>'P&amp;C'!BC42</f>
        <v>NA</v>
      </c>
      <c r="BB35" s="9" t="str">
        <f>'P&amp;C'!BD42</f>
        <v>NA</v>
      </c>
      <c r="BC35" s="9" t="str">
        <f>'P&amp;C'!BE42</f>
        <v>NA</v>
      </c>
      <c r="BD35" s="9" t="str">
        <f>'P&amp;C'!BF42</f>
        <v>NA</v>
      </c>
      <c r="BE35" s="9" t="str">
        <f>'P&amp;C'!BG42</f>
        <v>NA</v>
      </c>
      <c r="BF35" s="9" t="str">
        <f>'P&amp;C'!BH42</f>
        <v>NA</v>
      </c>
      <c r="BG35" s="9" t="str">
        <f>'P&amp;C'!BI42</f>
        <v>NA</v>
      </c>
      <c r="BH35" s="9" t="str">
        <f>'P&amp;C'!BJ42</f>
        <v>NA</v>
      </c>
      <c r="BI35" s="9" t="str">
        <f>'P&amp;C'!BK42</f>
        <v>NA</v>
      </c>
      <c r="BJ35" s="9" t="str">
        <f>'P&amp;C'!BL42</f>
        <v>NA</v>
      </c>
      <c r="BK35" s="9" t="str">
        <f>'P&amp;C'!BM42</f>
        <v>NA</v>
      </c>
      <c r="BL35" s="9" t="str">
        <f>'P&amp;C'!BN42</f>
        <v>NA</v>
      </c>
      <c r="BM35" s="9" t="str">
        <f>'P&amp;C'!BO42</f>
        <v>NA</v>
      </c>
      <c r="BN35" s="9" t="str">
        <f>'P&amp;C'!BP42</f>
        <v>NA</v>
      </c>
      <c r="BO35" s="9">
        <f>'P&amp;C'!BQ42</f>
        <v>0.06</v>
      </c>
      <c r="BP35" s="9">
        <f>'P&amp;C'!BR42</f>
        <v>0.06</v>
      </c>
      <c r="BQ35" s="9">
        <f>'P&amp;C'!BS42</f>
        <v>0.06</v>
      </c>
      <c r="BR35" s="9">
        <f>'P&amp;C'!BT42</f>
        <v>0.06</v>
      </c>
      <c r="BS35" s="9">
        <f>'P&amp;C'!BU42</f>
        <v>0.06</v>
      </c>
      <c r="BT35" s="9">
        <f>'P&amp;C'!BV42</f>
        <v>0.06</v>
      </c>
      <c r="BU35" s="9">
        <f>'P&amp;C'!BW42</f>
        <v>0.06</v>
      </c>
      <c r="BV35" s="9">
        <f>'P&amp;C'!BX42</f>
        <v>0.05</v>
      </c>
      <c r="BW35" s="9">
        <f>'P&amp;C'!BY42</f>
        <v>0.05</v>
      </c>
      <c r="BX35" s="9">
        <f>'P&amp;C'!BZ42</f>
        <v>0</v>
      </c>
      <c r="BY35" s="9">
        <f>'P&amp;C'!CA42</f>
        <v>0</v>
      </c>
      <c r="BZ35" s="9">
        <f>'P&amp;C'!CB42</f>
        <v>0</v>
      </c>
      <c r="CA35" s="9">
        <f>'P&amp;C'!CC42</f>
        <v>0</v>
      </c>
      <c r="CB35" s="9">
        <f>'P&amp;C'!CD42</f>
        <v>0</v>
      </c>
      <c r="CC35" s="9">
        <f>'P&amp;C'!CE42</f>
        <v>0</v>
      </c>
      <c r="CD35" s="9" t="str">
        <f>'P&amp;C'!CF42</f>
        <v>NA</v>
      </c>
      <c r="CE35" s="9" t="str">
        <f>'P&amp;C'!CG42</f>
        <v>NA</v>
      </c>
      <c r="CF35" s="9" t="str">
        <f>'P&amp;C'!CH42</f>
        <v>NA</v>
      </c>
      <c r="CG35" s="9" t="str">
        <f>'P&amp;C'!CI42</f>
        <v>NA</v>
      </c>
      <c r="CH35" s="9" t="str">
        <f>'P&amp;C'!CJ42</f>
        <v>NA</v>
      </c>
      <c r="CI35" s="9" t="str">
        <f>'P&amp;C'!CK42</f>
        <v>NA</v>
      </c>
      <c r="CJ35" s="9" t="str">
        <f>'P&amp;C'!CL42</f>
        <v>NA</v>
      </c>
      <c r="CK35" s="9" t="str">
        <f>'P&amp;C'!CM42</f>
        <v>NA</v>
      </c>
      <c r="CL35" s="9" t="str">
        <f>'P&amp;C'!CN42</f>
        <v>NA</v>
      </c>
      <c r="CM35" s="9" t="str">
        <f>'P&amp;C'!CO42</f>
        <v>NA</v>
      </c>
      <c r="CN35" s="9" t="str">
        <f>'P&amp;C'!CP42</f>
        <v>NA</v>
      </c>
      <c r="CO35" s="9" t="str">
        <f>'P&amp;C'!CQ42</f>
        <v>NA</v>
      </c>
      <c r="CP35" s="9" t="str">
        <f>'P&amp;C'!CR42</f>
        <v>NA</v>
      </c>
      <c r="CQ35" s="9" t="str">
        <f>'P&amp;C'!CS42</f>
        <v>NA</v>
      </c>
      <c r="CR35" s="9" t="str">
        <f>'P&amp;C'!CT42</f>
        <v>NA</v>
      </c>
      <c r="CS35" s="9" t="str">
        <f>'P&amp;C'!CU42</f>
        <v>NA</v>
      </c>
      <c r="CT35" s="9" t="str">
        <f>'P&amp;C'!CV42</f>
        <v>NA</v>
      </c>
      <c r="CU35" s="9">
        <f>'P&amp;C'!CW42</f>
        <v>0</v>
      </c>
      <c r="CV35" s="9">
        <f>'P&amp;C'!CX42</f>
        <v>0</v>
      </c>
      <c r="CW35" s="9">
        <f>'P&amp;C'!CY42</f>
        <v>0</v>
      </c>
      <c r="CX35" s="9">
        <f>'P&amp;C'!CZ42</f>
        <v>0</v>
      </c>
      <c r="CY35" s="9">
        <f>'P&amp;C'!DA42</f>
        <v>0</v>
      </c>
      <c r="CZ35" s="9">
        <f>'P&amp;C'!DB42</f>
        <v>0</v>
      </c>
      <c r="DA35" s="9">
        <f>'P&amp;C'!DC42</f>
        <v>0</v>
      </c>
      <c r="DB35" s="9">
        <f>'P&amp;C'!DD42</f>
        <v>0</v>
      </c>
      <c r="DC35" s="9">
        <f>'P&amp;C'!DE42</f>
        <v>0</v>
      </c>
      <c r="DD35" s="9">
        <f>'P&amp;C'!DF42</f>
        <v>0</v>
      </c>
      <c r="DE35" s="9">
        <f>'P&amp;C'!DG42</f>
        <v>0</v>
      </c>
      <c r="DF35" s="9">
        <f>'P&amp;C'!DH42</f>
        <v>0</v>
      </c>
      <c r="DG35" s="9">
        <f>'P&amp;C'!DI42</f>
        <v>0</v>
      </c>
      <c r="DH35" s="9">
        <f>'P&amp;C'!DJ42</f>
        <v>0</v>
      </c>
      <c r="DI35" s="9">
        <f>'P&amp;C'!DK42</f>
        <v>0</v>
      </c>
      <c r="DJ35" s="9" t="str">
        <f>'P&amp;C'!DL42</f>
        <v>NA</v>
      </c>
      <c r="DK35" s="9" t="str">
        <f>'P&amp;C'!DM42</f>
        <v>NA</v>
      </c>
      <c r="DL35" s="9" t="str">
        <f>'P&amp;C'!DN42</f>
        <v>NA</v>
      </c>
      <c r="DM35" s="9" t="str">
        <f>'P&amp;C'!DO42</f>
        <v>NA</v>
      </c>
      <c r="DN35" s="9" t="str">
        <f>'P&amp;C'!DP42</f>
        <v>NA</v>
      </c>
      <c r="DO35" s="9" t="str">
        <f>'P&amp;C'!DQ42</f>
        <v>NA</v>
      </c>
      <c r="DP35" s="9" t="str">
        <f>'P&amp;C'!DR42</f>
        <v>NA</v>
      </c>
      <c r="DQ35" s="9" t="str">
        <f>'P&amp;C'!DS42</f>
        <v>NA</v>
      </c>
      <c r="DR35" s="9" t="str">
        <f>'P&amp;C'!DT42</f>
        <v>NA</v>
      </c>
      <c r="DS35" s="9" t="str">
        <f>'P&amp;C'!DU42</f>
        <v>NA</v>
      </c>
      <c r="DT35" s="9" t="str">
        <f>'P&amp;C'!DV42</f>
        <v>NA</v>
      </c>
      <c r="DU35" s="9" t="str">
        <f>'P&amp;C'!DW42</f>
        <v>NA</v>
      </c>
      <c r="DV35" s="9" t="str">
        <f>'P&amp;C'!DX42</f>
        <v>NA</v>
      </c>
      <c r="DW35" s="9" t="str">
        <f>'P&amp;C'!DY42</f>
        <v>NA</v>
      </c>
      <c r="DX35" s="9" t="str">
        <f>'P&amp;C'!DZ42</f>
        <v>NA</v>
      </c>
      <c r="DY35" s="9" t="str">
        <f>'P&amp;C'!EA42</f>
        <v>NA</v>
      </c>
      <c r="DZ35" s="9" t="str">
        <f>'P&amp;C'!EB42</f>
        <v>NA</v>
      </c>
      <c r="EA35" s="9">
        <f>'P&amp;C'!EC42</f>
        <v>25885004</v>
      </c>
      <c r="EB35" s="9">
        <f>'P&amp;C'!ED42</f>
        <v>23500174</v>
      </c>
      <c r="EC35" s="9">
        <f>'P&amp;C'!EE42</f>
        <v>28156421</v>
      </c>
      <c r="ED35" s="9">
        <f>'P&amp;C'!EF42</f>
        <v>28479232</v>
      </c>
      <c r="EE35" s="9">
        <f>'P&amp;C'!EG42</f>
        <v>28840443</v>
      </c>
      <c r="EF35" s="9">
        <f>'P&amp;C'!EH42</f>
        <v>29016744</v>
      </c>
      <c r="EG35" s="9">
        <f>'P&amp;C'!EI42</f>
        <v>29301121</v>
      </c>
      <c r="EH35" s="9">
        <f>'P&amp;C'!EJ42</f>
        <v>29829110</v>
      </c>
      <c r="EI35" s="9">
        <f>'P&amp;C'!EK42</f>
        <v>30441410</v>
      </c>
      <c r="EJ35" s="9">
        <f>'P&amp;C'!EL42</f>
        <v>30285410</v>
      </c>
      <c r="EK35" s="9">
        <f>'P&amp;C'!EM42</f>
        <v>29995560</v>
      </c>
      <c r="EL35" s="9">
        <f>'P&amp;C'!EN42</f>
        <v>29807460</v>
      </c>
      <c r="EM35" s="9">
        <f>'P&amp;C'!EO42</f>
        <v>29794960</v>
      </c>
      <c r="EN35" s="9">
        <f>'P&amp;C'!EP42</f>
        <v>29794960</v>
      </c>
      <c r="EO35" s="9">
        <f>'P&amp;C'!EQ42</f>
        <v>29794960</v>
      </c>
      <c r="EP35" s="9">
        <f>'P&amp;C'!ER42</f>
        <v>16363350</v>
      </c>
      <c r="EQ35" s="9">
        <f>'P&amp;C'!ES42</f>
        <v>14007150</v>
      </c>
      <c r="ER35" s="9" t="str">
        <f>'P&amp;C'!ET42</f>
        <v>NA</v>
      </c>
      <c r="ES35" s="9" t="str">
        <f>'P&amp;C'!EU42</f>
        <v>NA</v>
      </c>
      <c r="ET35" s="9" t="str">
        <f>'P&amp;C'!EV42</f>
        <v>NA</v>
      </c>
      <c r="EU35" s="9" t="str">
        <f>'P&amp;C'!EW42</f>
        <v>NA</v>
      </c>
      <c r="EV35" s="9" t="str">
        <f>'P&amp;C'!EX42</f>
        <v>NA</v>
      </c>
      <c r="EW35" s="9" t="str">
        <f>'P&amp;C'!EY42</f>
        <v>NA</v>
      </c>
      <c r="EX35" s="9" t="str">
        <f>'P&amp;C'!EZ42</f>
        <v>NA</v>
      </c>
      <c r="EY35" s="9" t="str">
        <f>'P&amp;C'!FA42</f>
        <v>NA</v>
      </c>
      <c r="EZ35" s="9" t="str">
        <f>'P&amp;C'!FB42</f>
        <v>NA</v>
      </c>
      <c r="FA35" s="9" t="str">
        <f>'P&amp;C'!FC42</f>
        <v>NA</v>
      </c>
      <c r="FB35" s="9" t="str">
        <f>'P&amp;C'!FD42</f>
        <v>NA</v>
      </c>
      <c r="FC35" s="9" t="str">
        <f>'P&amp;C'!FE42</f>
        <v>NA</v>
      </c>
      <c r="FD35" s="9" t="str">
        <f>'P&amp;C'!FF42</f>
        <v>NA</v>
      </c>
      <c r="FE35" s="9" t="str">
        <f>'P&amp;C'!FG42</f>
        <v>NA</v>
      </c>
      <c r="FF35" s="9" t="str">
        <f>'P&amp;C'!FH42</f>
        <v>NA</v>
      </c>
      <c r="FG35">
        <f>'P&amp;C'!FJ42</f>
        <v>14.6732061544205</v>
      </c>
      <c r="FH35">
        <f>'P&amp;C'!FK42</f>
        <v>12.837394310357</v>
      </c>
      <c r="FI35">
        <f>'P&amp;C'!FL42</f>
        <v>12.972778038799699</v>
      </c>
      <c r="FJ35">
        <f>'P&amp;C'!FM42</f>
        <v>12.669969471086899</v>
      </c>
      <c r="FK35">
        <f>'P&amp;C'!FN42</f>
        <v>12.4117025525579</v>
      </c>
      <c r="FL35">
        <f>'P&amp;C'!FO42</f>
        <v>13.0009073381907</v>
      </c>
      <c r="FM35">
        <f>'P&amp;C'!FP42</f>
        <v>12.7082851198765</v>
      </c>
      <c r="FN35">
        <f>'P&amp;C'!FQ42</f>
        <v>11.942863866873701</v>
      </c>
      <c r="FO35">
        <f>'P&amp;C'!FR42</f>
        <v>11.712762319485201</v>
      </c>
      <c r="FP35">
        <f>'P&amp;C'!FS42</f>
        <v>10.975581971649101</v>
      </c>
      <c r="FQ35">
        <f>'P&amp;C'!FT42</f>
        <v>10.404873254575</v>
      </c>
      <c r="FR35">
        <f>'P&amp;C'!FU42</f>
        <v>9.6555023473989401</v>
      </c>
      <c r="FS35">
        <f>'P&amp;C'!FV42</f>
        <v>8.5614815391596402</v>
      </c>
      <c r="FT35">
        <f>'P&amp;C'!FW42</f>
        <v>7.7689985151851202</v>
      </c>
      <c r="FU35">
        <f>'P&amp;C'!FX42</f>
        <v>7.4377344356226702</v>
      </c>
      <c r="FV35">
        <f>'P&amp;C'!FY42</f>
        <v>6.7309566806307997</v>
      </c>
      <c r="FW35">
        <f>'P&amp;C'!FZ42</f>
        <v>5.7102265628625402</v>
      </c>
      <c r="FX35" t="str">
        <f>'P&amp;C'!GA42</f>
        <v>NA</v>
      </c>
      <c r="FY35" t="str">
        <f>'P&amp;C'!GB42</f>
        <v>NA</v>
      </c>
      <c r="FZ35" t="str">
        <f>'P&amp;C'!GC42</f>
        <v>NA</v>
      </c>
      <c r="GA35" t="str">
        <f>'P&amp;C'!GD42</f>
        <v>NA</v>
      </c>
      <c r="GB35" t="str">
        <f>'P&amp;C'!GE42</f>
        <v>NA</v>
      </c>
      <c r="GC35" t="str">
        <f>'P&amp;C'!GF42</f>
        <v>NA</v>
      </c>
      <c r="GD35" t="str">
        <f>'P&amp;C'!GG42</f>
        <v>NA</v>
      </c>
      <c r="GE35" t="str">
        <f>'P&amp;C'!GH42</f>
        <v>NA</v>
      </c>
      <c r="GF35" t="str">
        <f>'P&amp;C'!GI42</f>
        <v>NA</v>
      </c>
      <c r="GG35" t="str">
        <f>'P&amp;C'!GJ42</f>
        <v>NA</v>
      </c>
      <c r="GH35" t="str">
        <f>'P&amp;C'!GK42</f>
        <v>NA</v>
      </c>
      <c r="GI35" t="str">
        <f>'P&amp;C'!GL42</f>
        <v>NA</v>
      </c>
      <c r="GJ35" t="str">
        <f>'P&amp;C'!GM42</f>
        <v>NA</v>
      </c>
      <c r="GK35" t="str">
        <f>'P&amp;C'!GN42</f>
        <v>NA</v>
      </c>
      <c r="GL35" t="str">
        <f>'P&amp;C'!GO42</f>
        <v>NA</v>
      </c>
    </row>
    <row r="36" spans="1:194" x14ac:dyDescent="0.25">
      <c r="A36" t="str">
        <f>'P&amp;C'!B43</f>
        <v>HMN</v>
      </c>
      <c r="B36" t="str">
        <f>'P&amp;C'!C43</f>
        <v>Horace Mann Educators Corporation</v>
      </c>
      <c r="C36" s="9">
        <f>'P&amp;C'!E43</f>
        <v>0</v>
      </c>
      <c r="D36" s="9">
        <f>'P&amp;C'!F43</f>
        <v>48440</v>
      </c>
      <c r="E36" s="9">
        <f>'P&amp;C'!G43</f>
        <v>0</v>
      </c>
      <c r="F36" s="9">
        <f>'P&amp;C'!H43</f>
        <v>0</v>
      </c>
      <c r="G36" s="9">
        <f>'P&amp;C'!I43</f>
        <v>0</v>
      </c>
      <c r="H36" s="9">
        <f>'P&amp;C'!J43</f>
        <v>0</v>
      </c>
      <c r="I36" s="9">
        <f>'P&amp;C'!K43</f>
        <v>227133</v>
      </c>
      <c r="J36" s="9">
        <f>'P&amp;C'!L43</f>
        <v>474277</v>
      </c>
      <c r="K36" s="9">
        <f>'P&amp;C'!M43</f>
        <v>186594</v>
      </c>
      <c r="L36" s="9">
        <f>'P&amp;C'!N43</f>
        <v>452998</v>
      </c>
      <c r="M36" s="9">
        <f>'P&amp;C'!O43</f>
        <v>0</v>
      </c>
      <c r="N36" s="9">
        <f>'P&amp;C'!P43</f>
        <v>23500</v>
      </c>
      <c r="O36" s="9">
        <f>'P&amp;C'!Q43</f>
        <v>0</v>
      </c>
      <c r="P36" s="9">
        <f>'P&amp;C'!R43</f>
        <v>53900</v>
      </c>
      <c r="Q36" s="9">
        <f>'P&amp;C'!S43</f>
        <v>0</v>
      </c>
      <c r="R36" s="9">
        <f>'P&amp;C'!T43</f>
        <v>136976</v>
      </c>
      <c r="S36" s="9">
        <f>'P&amp;C'!U43</f>
        <v>0</v>
      </c>
      <c r="T36" s="9">
        <f>'P&amp;C'!V43</f>
        <v>201</v>
      </c>
      <c r="U36" s="9">
        <f>'P&amp;C'!W43</f>
        <v>83779</v>
      </c>
      <c r="V36" s="9">
        <f>'P&amp;C'!X43</f>
        <v>89649</v>
      </c>
      <c r="W36" s="9">
        <f>'P&amp;C'!Y43</f>
        <v>114809</v>
      </c>
      <c r="X36" s="9">
        <f>'P&amp;C'!Z43</f>
        <v>96029</v>
      </c>
      <c r="Y36" s="9">
        <f>'P&amp;C'!AA43</f>
        <v>504937</v>
      </c>
      <c r="Z36" s="9">
        <f>'P&amp;C'!AB43</f>
        <v>200120</v>
      </c>
      <c r="AA36" s="9">
        <f>'P&amp;C'!AC43</f>
        <v>154708</v>
      </c>
      <c r="AB36" s="9">
        <f>'P&amp;C'!AD43</f>
        <v>0</v>
      </c>
      <c r="AC36" s="9">
        <f>'P&amp;C'!AE43</f>
        <v>60126</v>
      </c>
      <c r="AD36" s="9">
        <f>'P&amp;C'!AF43</f>
        <v>0</v>
      </c>
      <c r="AE36" s="9">
        <f>'P&amp;C'!AG43</f>
        <v>0</v>
      </c>
      <c r="AF36" s="9">
        <f>'P&amp;C'!AH43</f>
        <v>0</v>
      </c>
      <c r="AG36" s="9">
        <f>'P&amp;C'!AI43</f>
        <v>0</v>
      </c>
      <c r="AH36" s="9">
        <f>'P&amp;C'!AJ43</f>
        <v>0</v>
      </c>
      <c r="AI36" s="9" t="str">
        <f>'P&amp;C'!AK43</f>
        <v>NA</v>
      </c>
      <c r="AJ36" s="9">
        <f>'P&amp;C'!AL43</f>
        <v>34.26</v>
      </c>
      <c r="AK36" s="9" t="str">
        <f>'P&amp;C'!AM43</f>
        <v>NA</v>
      </c>
      <c r="AL36" s="9" t="str">
        <f>'P&amp;C'!AN43</f>
        <v>NA</v>
      </c>
      <c r="AM36" s="9" t="str">
        <f>'P&amp;C'!AO43</f>
        <v>NA</v>
      </c>
      <c r="AN36" s="9" t="str">
        <f>'P&amp;C'!AP43</f>
        <v>NA</v>
      </c>
      <c r="AO36" s="9">
        <f>'P&amp;C'!AQ43</f>
        <v>31</v>
      </c>
      <c r="AP36" s="9">
        <f>'P&amp;C'!AR43</f>
        <v>30.48</v>
      </c>
      <c r="AQ36" s="9">
        <f>'P&amp;C'!AS43</f>
        <v>33.227200000000003</v>
      </c>
      <c r="AR36" s="9">
        <f>'P&amp;C'!AT43</f>
        <v>33.22</v>
      </c>
      <c r="AS36" s="9" t="str">
        <f>'P&amp;C'!AU43</f>
        <v>NA</v>
      </c>
      <c r="AT36" s="9">
        <f>'P&amp;C'!AV43</f>
        <v>30.44</v>
      </c>
      <c r="AU36" s="9" t="str">
        <f>'P&amp;C'!AW43</f>
        <v>NA</v>
      </c>
      <c r="AV36" s="9">
        <f>'P&amp;C'!AX43</f>
        <v>28.61</v>
      </c>
      <c r="AW36" s="9" t="str">
        <f>'P&amp;C'!AY43</f>
        <v>NA</v>
      </c>
      <c r="AX36" s="9">
        <f>'P&amp;C'!AZ43</f>
        <v>28.21</v>
      </c>
      <c r="AY36" s="9" t="str">
        <f>'P&amp;C'!BA43</f>
        <v>NA</v>
      </c>
      <c r="AZ36" s="9">
        <f>'P&amp;C'!BB43</f>
        <v>28.4</v>
      </c>
      <c r="BA36" s="9">
        <f>'P&amp;C'!BC43</f>
        <v>24.35</v>
      </c>
      <c r="BB36" s="9">
        <f>'P&amp;C'!BD43</f>
        <v>20.53</v>
      </c>
      <c r="BC36" s="9">
        <f>'P&amp;C'!BE43</f>
        <v>18.23</v>
      </c>
      <c r="BD36" s="9">
        <f>'P&amp;C'!BF43</f>
        <v>17.53</v>
      </c>
      <c r="BE36" s="9">
        <f>'P&amp;C'!BG43</f>
        <v>17.05</v>
      </c>
      <c r="BF36" s="9">
        <f>'P&amp;C'!BH43</f>
        <v>16.649999999999999</v>
      </c>
      <c r="BG36" s="9">
        <f>'P&amp;C'!BI43</f>
        <v>13.21</v>
      </c>
      <c r="BH36" s="9" t="str">
        <f>'P&amp;C'!BJ43</f>
        <v>NA</v>
      </c>
      <c r="BI36" s="9">
        <f>'P&amp;C'!BK43</f>
        <v>16.739999999999998</v>
      </c>
      <c r="BJ36" s="9" t="str">
        <f>'P&amp;C'!BL43</f>
        <v>NA</v>
      </c>
      <c r="BK36" s="9" t="str">
        <f>'P&amp;C'!BM43</f>
        <v>NA</v>
      </c>
      <c r="BL36" s="9" t="str">
        <f>'P&amp;C'!BN43</f>
        <v>NA</v>
      </c>
      <c r="BM36" s="9" t="str">
        <f>'P&amp;C'!BO43</f>
        <v>NA</v>
      </c>
      <c r="BN36" s="9" t="str">
        <f>'P&amp;C'!BP43</f>
        <v>NA</v>
      </c>
      <c r="BO36" s="9">
        <f>'P&amp;C'!BQ43</f>
        <v>0.27500000000000002</v>
      </c>
      <c r="BP36" s="9">
        <f>'P&amp;C'!BR43</f>
        <v>0.27500000000000002</v>
      </c>
      <c r="BQ36" s="9">
        <f>'P&amp;C'!BS43</f>
        <v>0.27500000000000002</v>
      </c>
      <c r="BR36" s="9">
        <f>'P&amp;C'!BT43</f>
        <v>0.27500000000000002</v>
      </c>
      <c r="BS36" s="9">
        <f>'P&amp;C'!BU43</f>
        <v>0.26500000000000001</v>
      </c>
      <c r="BT36" s="9">
        <f>'P&amp;C'!BV43</f>
        <v>0.26500000000000001</v>
      </c>
      <c r="BU36" s="9">
        <f>'P&amp;C'!BW43</f>
        <v>0.26500000000000001</v>
      </c>
      <c r="BV36" s="9">
        <f>'P&amp;C'!BX43</f>
        <v>0.26500000000000001</v>
      </c>
      <c r="BW36" s="9">
        <f>'P&amp;C'!BY43</f>
        <v>0.25</v>
      </c>
      <c r="BX36" s="9">
        <f>'P&amp;C'!BZ43</f>
        <v>0.25</v>
      </c>
      <c r="BY36" s="9">
        <f>'P&amp;C'!CA43</f>
        <v>0.25</v>
      </c>
      <c r="BZ36" s="9">
        <f>'P&amp;C'!CB43</f>
        <v>0.25</v>
      </c>
      <c r="CA36" s="9">
        <f>'P&amp;C'!CC43</f>
        <v>0.23</v>
      </c>
      <c r="CB36" s="9">
        <f>'P&amp;C'!CD43</f>
        <v>0.23</v>
      </c>
      <c r="CC36" s="9">
        <f>'P&amp;C'!CE43</f>
        <v>0.23</v>
      </c>
      <c r="CD36" s="9">
        <f>'P&amp;C'!CF43</f>
        <v>0.23</v>
      </c>
      <c r="CE36" s="9">
        <f>'P&amp;C'!CG43</f>
        <v>0.19500000000000001</v>
      </c>
      <c r="CF36" s="9">
        <f>'P&amp;C'!CH43</f>
        <v>0.19500000000000001</v>
      </c>
      <c r="CG36" s="9">
        <f>'P&amp;C'!CI43</f>
        <v>0.19500000000000001</v>
      </c>
      <c r="CH36" s="9">
        <f>'P&amp;C'!CJ43</f>
        <v>0.19500000000000001</v>
      </c>
      <c r="CI36" s="9">
        <f>'P&amp;C'!CK43</f>
        <v>0.16</v>
      </c>
      <c r="CJ36" s="9">
        <f>'P&amp;C'!CL43</f>
        <v>0.13</v>
      </c>
      <c r="CK36" s="9">
        <f>'P&amp;C'!CM43</f>
        <v>0.13</v>
      </c>
      <c r="CL36" s="9">
        <f>'P&amp;C'!CN43</f>
        <v>0.13</v>
      </c>
      <c r="CM36" s="9">
        <f>'P&amp;C'!CO43</f>
        <v>0.13</v>
      </c>
      <c r="CN36" s="9">
        <f>'P&amp;C'!CP43</f>
        <v>0.11</v>
      </c>
      <c r="CO36" s="9">
        <f>'P&amp;C'!CQ43</f>
        <v>0.11</v>
      </c>
      <c r="CP36" s="9">
        <f>'P&amp;C'!CR43</f>
        <v>0.11</v>
      </c>
      <c r="CQ36" s="9">
        <f>'P&amp;C'!CS43</f>
        <v>0.11</v>
      </c>
      <c r="CR36" s="9">
        <f>'P&amp;C'!CT43</f>
        <v>0.08</v>
      </c>
      <c r="CS36" s="9">
        <f>'P&amp;C'!CU43</f>
        <v>0.08</v>
      </c>
      <c r="CT36" s="9">
        <f>'P&amp;C'!CV43</f>
        <v>0.08</v>
      </c>
      <c r="CU36" s="9">
        <f>'P&amp;C'!CW43</f>
        <v>0</v>
      </c>
      <c r="CV36" s="9">
        <f>'P&amp;C'!CX43</f>
        <v>0</v>
      </c>
      <c r="CW36" s="9">
        <f>'P&amp;C'!CY43</f>
        <v>0</v>
      </c>
      <c r="CX36" s="9">
        <f>'P&amp;C'!CZ43</f>
        <v>0</v>
      </c>
      <c r="CY36" s="9">
        <f>'P&amp;C'!DA43</f>
        <v>0</v>
      </c>
      <c r="CZ36" s="9">
        <f>'P&amp;C'!DB43</f>
        <v>0</v>
      </c>
      <c r="DA36" s="9">
        <f>'P&amp;C'!DC43</f>
        <v>0</v>
      </c>
      <c r="DB36" s="9">
        <f>'P&amp;C'!DD43</f>
        <v>0</v>
      </c>
      <c r="DC36" s="9">
        <f>'P&amp;C'!DE43</f>
        <v>0</v>
      </c>
      <c r="DD36" s="9">
        <f>'P&amp;C'!DF43</f>
        <v>0</v>
      </c>
      <c r="DE36" s="9">
        <f>'P&amp;C'!DG43</f>
        <v>0</v>
      </c>
      <c r="DF36" s="9">
        <f>'P&amp;C'!DH43</f>
        <v>0</v>
      </c>
      <c r="DG36" s="9">
        <f>'P&amp;C'!DI43</f>
        <v>0</v>
      </c>
      <c r="DH36" s="9">
        <f>'P&amp;C'!DJ43</f>
        <v>0</v>
      </c>
      <c r="DI36" s="9">
        <f>'P&amp;C'!DK43</f>
        <v>0</v>
      </c>
      <c r="DJ36" s="9">
        <f>'P&amp;C'!DL43</f>
        <v>0</v>
      </c>
      <c r="DK36" s="9">
        <f>'P&amp;C'!DM43</f>
        <v>0</v>
      </c>
      <c r="DL36" s="9">
        <f>'P&amp;C'!DN43</f>
        <v>0</v>
      </c>
      <c r="DM36" s="9">
        <f>'P&amp;C'!DO43</f>
        <v>0</v>
      </c>
      <c r="DN36" s="9">
        <f>'P&amp;C'!DP43</f>
        <v>0</v>
      </c>
      <c r="DO36" s="9">
        <f>'P&amp;C'!DQ43</f>
        <v>0</v>
      </c>
      <c r="DP36" s="9">
        <f>'P&amp;C'!DR43</f>
        <v>0</v>
      </c>
      <c r="DQ36" s="9">
        <f>'P&amp;C'!DS43</f>
        <v>0</v>
      </c>
      <c r="DR36" s="9">
        <f>'P&amp;C'!DT43</f>
        <v>0</v>
      </c>
      <c r="DS36" s="9">
        <f>'P&amp;C'!DU43</f>
        <v>0</v>
      </c>
      <c r="DT36" s="9">
        <f>'P&amp;C'!DV43</f>
        <v>0</v>
      </c>
      <c r="DU36" s="9">
        <f>'P&amp;C'!DW43</f>
        <v>0</v>
      </c>
      <c r="DV36" s="9">
        <f>'P&amp;C'!DX43</f>
        <v>0</v>
      </c>
      <c r="DW36" s="9">
        <f>'P&amp;C'!DY43</f>
        <v>0</v>
      </c>
      <c r="DX36" s="9">
        <f>'P&amp;C'!DZ43</f>
        <v>0</v>
      </c>
      <c r="DY36" s="9">
        <f>'P&amp;C'!EA43</f>
        <v>0</v>
      </c>
      <c r="DZ36" s="9">
        <f>'P&amp;C'!EB43</f>
        <v>0</v>
      </c>
      <c r="EA36" s="9">
        <f>'P&amp;C'!EC43</f>
        <v>40717873</v>
      </c>
      <c r="EB36" s="9">
        <f>'P&amp;C'!ED43</f>
        <v>40661505</v>
      </c>
      <c r="EC36" s="9">
        <f>'P&amp;C'!EE43</f>
        <v>40668847</v>
      </c>
      <c r="ED36" s="9">
        <f>'P&amp;C'!EF43</f>
        <v>40542116</v>
      </c>
      <c r="EE36" s="9">
        <f>'P&amp;C'!EG43</f>
        <v>40244751</v>
      </c>
      <c r="EF36" s="9">
        <f>'P&amp;C'!EH43</f>
        <v>40182965</v>
      </c>
      <c r="EG36" s="9">
        <f>'P&amp;C'!EI43</f>
        <v>40138427</v>
      </c>
      <c r="EH36" s="9">
        <f>'P&amp;C'!EJ43</f>
        <v>40350937</v>
      </c>
      <c r="EI36" s="9">
        <f>'P&amp;C'!EK43</f>
        <v>40566032</v>
      </c>
      <c r="EJ36" s="9">
        <f>'P&amp;C'!EL43</f>
        <v>40741071</v>
      </c>
      <c r="EK36" s="9">
        <f>'P&amp;C'!EM43</f>
        <v>41178532</v>
      </c>
      <c r="EL36" s="9">
        <f>'P&amp;C'!EN43</f>
        <v>41122248</v>
      </c>
      <c r="EM36" s="9">
        <f>'P&amp;C'!EO43</f>
        <v>40936618</v>
      </c>
      <c r="EN36" s="9">
        <f>'P&amp;C'!EP43</f>
        <v>40886174</v>
      </c>
      <c r="EO36" s="9">
        <f>'P&amp;C'!EQ43</f>
        <v>40859718</v>
      </c>
      <c r="EP36" s="9">
        <f>'P&amp;C'!ER43</f>
        <v>40647979</v>
      </c>
      <c r="EQ36" s="9">
        <f>'P&amp;C'!ES43</f>
        <v>40511551</v>
      </c>
      <c r="ER36" s="9">
        <f>'P&amp;C'!ET43</f>
        <v>40119207</v>
      </c>
      <c r="ES36" s="9">
        <f>'P&amp;C'!EU43</f>
        <v>39911504</v>
      </c>
      <c r="ET36" s="9">
        <f>'P&amp;C'!EV43</f>
        <v>39667063</v>
      </c>
      <c r="EU36" s="9">
        <f>'P&amp;C'!EW43</f>
        <v>39367862</v>
      </c>
      <c r="EV36" s="9">
        <f>'P&amp;C'!EX43</f>
        <v>39378349</v>
      </c>
      <c r="EW36" s="9">
        <f>'P&amp;C'!EY43</f>
        <v>39357609</v>
      </c>
      <c r="EX36" s="9">
        <f>'P&amp;C'!EZ43</f>
        <v>39773363</v>
      </c>
      <c r="EY36" s="9">
        <f>'P&amp;C'!FA43</f>
        <v>39775432</v>
      </c>
      <c r="EZ36" s="9">
        <f>'P&amp;C'!FB43</f>
        <v>39918707</v>
      </c>
      <c r="FA36" s="9">
        <f>'P&amp;C'!FC43</f>
        <v>39918707</v>
      </c>
      <c r="FB36" s="9">
        <f>'P&amp;C'!FD43</f>
        <v>39784429</v>
      </c>
      <c r="FC36" s="9">
        <f>'P&amp;C'!FE43</f>
        <v>39655952</v>
      </c>
      <c r="FD36" s="9">
        <f>'P&amp;C'!FF43</f>
        <v>39444031</v>
      </c>
      <c r="FE36" s="9">
        <f>'P&amp;C'!FG43</f>
        <v>39398373</v>
      </c>
      <c r="FF36" s="9">
        <f>'P&amp;C'!FH43</f>
        <v>39219927</v>
      </c>
      <c r="FG36">
        <f>'P&amp;C'!FJ43</f>
        <v>36.877491120422697</v>
      </c>
      <c r="FH36">
        <f>'P&amp;C'!FK43</f>
        <v>34.195512438607501</v>
      </c>
      <c r="FI36">
        <f>'P&amp;C'!FL43</f>
        <v>33.493204270089102</v>
      </c>
      <c r="FJ36">
        <f>'P&amp;C'!FM43</f>
        <v>32.603576981527098</v>
      </c>
      <c r="FK36">
        <f>'P&amp;C'!FN43</f>
        <v>32.152814164510502</v>
      </c>
      <c r="FL36">
        <f>'P&amp;C'!FO43</f>
        <v>35.937716393003903</v>
      </c>
      <c r="FM36">
        <f>'P&amp;C'!FP43</f>
        <v>35.311174501183103</v>
      </c>
      <c r="FN36">
        <f>'P&amp;C'!FQ43</f>
        <v>33.109193969894697</v>
      </c>
      <c r="FO36">
        <f>'P&amp;C'!FR43</f>
        <v>31.1753685940986</v>
      </c>
      <c r="FP36">
        <f>'P&amp;C'!FS43</f>
        <v>32.085018088994303</v>
      </c>
      <c r="FQ36">
        <f>'P&amp;C'!FT43</f>
        <v>31.731874268854501</v>
      </c>
      <c r="FR36">
        <f>'P&amp;C'!FU43</f>
        <v>34.282440006684503</v>
      </c>
      <c r="FS36">
        <f>'P&amp;C'!FV43</f>
        <v>32.6471278110957</v>
      </c>
      <c r="FT36">
        <f>'P&amp;C'!FW43</f>
        <v>31.510138366089201</v>
      </c>
      <c r="FU36">
        <f>'P&amp;C'!FX43</f>
        <v>31.403618595703499</v>
      </c>
      <c r="FV36">
        <f>'P&amp;C'!FY43</f>
        <v>29.468451555734202</v>
      </c>
      <c r="FW36">
        <f>'P&amp;C'!FZ43</f>
        <v>27.135593993920399</v>
      </c>
      <c r="FX36">
        <f>'P&amp;C'!GA43</f>
        <v>27.1517580095738</v>
      </c>
      <c r="FY36">
        <f>'P&amp;C'!GB43</f>
        <v>27.719752179722398</v>
      </c>
      <c r="FZ36">
        <f>'P&amp;C'!GC43</f>
        <v>31.806816652899201</v>
      </c>
      <c r="GA36">
        <f>'P&amp;C'!GD43</f>
        <v>31.645177988075702</v>
      </c>
      <c r="GB36">
        <f>'P&amp;C'!GE43</f>
        <v>31.296842841227299</v>
      </c>
      <c r="GC36">
        <f>'P&amp;C'!GF43</f>
        <v>29.055067852318</v>
      </c>
      <c r="GD36">
        <f>'P&amp;C'!GG43</f>
        <v>27.374200165070299</v>
      </c>
      <c r="GE36">
        <f>'P&amp;C'!GH43</f>
        <v>26.5327853635883</v>
      </c>
      <c r="GF36">
        <f>'P&amp;C'!GI43</f>
        <v>26.441788307421898</v>
      </c>
      <c r="GG36">
        <f>'P&amp;C'!GJ43</f>
        <v>23.353887689799201</v>
      </c>
      <c r="GH36">
        <f>'P&amp;C'!GK43</f>
        <v>22.6269428172514</v>
      </c>
      <c r="GI36">
        <f>'P&amp;C'!GL43</f>
        <v>21.360904411020101</v>
      </c>
      <c r="GJ36">
        <f>'P&amp;C'!GM43</f>
        <v>24.690554573390301</v>
      </c>
      <c r="GK36">
        <f>'P&amp;C'!GN43</f>
        <v>22.1724892040593</v>
      </c>
      <c r="GL36">
        <f>'P&amp;C'!GO43</f>
        <v>19.842872221562299</v>
      </c>
    </row>
    <row r="37" spans="1:194" x14ac:dyDescent="0.25">
      <c r="A37" t="str">
        <f>'P&amp;C'!B44</f>
        <v>IPCC</v>
      </c>
      <c r="B37" t="str">
        <f>'P&amp;C'!C44</f>
        <v>Infinity Property and Casualty Corporation</v>
      </c>
      <c r="C37" s="9">
        <f>'P&amp;C'!E44</f>
        <v>48700</v>
      </c>
      <c r="D37" s="9">
        <f>'P&amp;C'!F44</f>
        <v>76023</v>
      </c>
      <c r="E37" s="9">
        <f>'P&amp;C'!G44</f>
        <v>17401</v>
      </c>
      <c r="F37" s="9">
        <f>'P&amp;C'!H44</f>
        <v>24204</v>
      </c>
      <c r="G37" s="9">
        <f>'P&amp;C'!I44</f>
        <v>15163</v>
      </c>
      <c r="H37" s="9">
        <f>'P&amp;C'!J44</f>
        <v>7100</v>
      </c>
      <c r="I37" s="9">
        <f>'P&amp;C'!K44</f>
        <v>14044</v>
      </c>
      <c r="J37" s="9">
        <f>'P&amp;C'!L44</f>
        <v>106766</v>
      </c>
      <c r="K37" s="9">
        <f>'P&amp;C'!M44</f>
        <v>154271</v>
      </c>
      <c r="L37" s="9">
        <f>'P&amp;C'!N44</f>
        <v>121378</v>
      </c>
      <c r="M37" s="9">
        <f>'P&amp;C'!O44</f>
        <v>77017</v>
      </c>
      <c r="N37" s="9">
        <f>'P&amp;C'!P44</f>
        <v>25800</v>
      </c>
      <c r="O37" s="9">
        <f>'P&amp;C'!Q44</f>
        <v>19300</v>
      </c>
      <c r="P37" s="9">
        <f>'P&amp;C'!R44</f>
        <v>54151</v>
      </c>
      <c r="Q37" s="9">
        <f>'P&amp;C'!S44</f>
        <v>48244</v>
      </c>
      <c r="R37" s="9">
        <f>'P&amp;C'!T44</f>
        <v>27561</v>
      </c>
      <c r="S37" s="9">
        <f>'P&amp;C'!U44</f>
        <v>18544</v>
      </c>
      <c r="T37" s="9">
        <f>'P&amp;C'!V44</f>
        <v>33500</v>
      </c>
      <c r="U37" s="9">
        <f>'P&amp;C'!W44</f>
        <v>87292</v>
      </c>
      <c r="V37" s="9">
        <f>'P&amp;C'!X44</f>
        <v>67400</v>
      </c>
      <c r="W37" s="9">
        <f>'P&amp;C'!Y44</f>
        <v>155983</v>
      </c>
      <c r="X37" s="9">
        <f>'P&amp;C'!Z44</f>
        <v>47044</v>
      </c>
      <c r="Y37" s="9">
        <f>'P&amp;C'!AA44</f>
        <v>114507</v>
      </c>
      <c r="Z37" s="9">
        <f>'P&amp;C'!AB44</f>
        <v>22800</v>
      </c>
      <c r="AA37" s="9">
        <f>'P&amp;C'!AC44</f>
        <v>73711</v>
      </c>
      <c r="AB37" s="9">
        <f>'P&amp;C'!AD44</f>
        <v>419100</v>
      </c>
      <c r="AC37" s="9">
        <f>'P&amp;C'!AE44</f>
        <v>175700</v>
      </c>
      <c r="AD37" s="9">
        <f>'P&amp;C'!AF44</f>
        <v>112000</v>
      </c>
      <c r="AE37" s="9">
        <f>'P&amp;C'!AG44</f>
        <v>110700</v>
      </c>
      <c r="AF37" s="9">
        <f>'P&amp;C'!AH44</f>
        <v>316500</v>
      </c>
      <c r="AG37" s="9">
        <f>'P&amp;C'!AI44</f>
        <v>435100</v>
      </c>
      <c r="AH37" s="9">
        <f>'P&amp;C'!AJ44</f>
        <v>251900</v>
      </c>
      <c r="AI37" s="9">
        <f>'P&amp;C'!AK44</f>
        <v>94.21</v>
      </c>
      <c r="AJ37" s="9">
        <f>'P&amp;C'!AL44</f>
        <v>91.29</v>
      </c>
      <c r="AK37" s="9">
        <f>'P&amp;C'!AM44</f>
        <v>94.52</v>
      </c>
      <c r="AL37" s="9">
        <f>'P&amp;C'!AN44</f>
        <v>94.99</v>
      </c>
      <c r="AM37" s="9">
        <f>'P&amp;C'!AO44</f>
        <v>83.63</v>
      </c>
      <c r="AN37" s="9">
        <f>'P&amp;C'!AP44</f>
        <v>83.13</v>
      </c>
      <c r="AO37" s="9">
        <f>'P&amp;C'!AQ44</f>
        <v>77.739999999999995</v>
      </c>
      <c r="AP37" s="9">
        <f>'P&amp;C'!AR44</f>
        <v>78.59</v>
      </c>
      <c r="AQ37" s="9">
        <f>'P&amp;C'!AS44</f>
        <v>82.21</v>
      </c>
      <c r="AR37" s="9">
        <f>'P&amp;C'!AT44</f>
        <v>77.91</v>
      </c>
      <c r="AS37" s="9">
        <f>'P&amp;C'!AU44</f>
        <v>76.489999999999995</v>
      </c>
      <c r="AT37" s="9">
        <f>'P&amp;C'!AV44</f>
        <v>77.459999999999994</v>
      </c>
      <c r="AU37" s="9">
        <f>'P&amp;C'!AW44</f>
        <v>71.77</v>
      </c>
      <c r="AV37" s="9">
        <f>'P&amp;C'!AX44</f>
        <v>66.239999999999995</v>
      </c>
      <c r="AW37" s="9">
        <f>'P&amp;C'!AY44</f>
        <v>65.540000000000006</v>
      </c>
      <c r="AX37" s="9">
        <f>'P&amp;C'!AZ44</f>
        <v>72.540000000000006</v>
      </c>
      <c r="AY37" s="9">
        <f>'P&amp;C'!BA44</f>
        <v>68.180000000000007</v>
      </c>
      <c r="AZ37" s="9">
        <f>'P&amp;C'!BB44</f>
        <v>64.930000000000007</v>
      </c>
      <c r="BA37" s="9">
        <f>'P&amp;C'!BC44</f>
        <v>56.91</v>
      </c>
      <c r="BB37" s="9">
        <f>'P&amp;C'!BD44</f>
        <v>57.41</v>
      </c>
      <c r="BC37" s="9">
        <f>'P&amp;C'!BE44</f>
        <v>54.32</v>
      </c>
      <c r="BD37" s="9">
        <f>'P&amp;C'!BF44</f>
        <v>57.08</v>
      </c>
      <c r="BE37" s="9">
        <f>'P&amp;C'!BG44</f>
        <v>54.4</v>
      </c>
      <c r="BF37" s="9">
        <f>'P&amp;C'!BH44</f>
        <v>55.97</v>
      </c>
      <c r="BG37" s="9">
        <f>'P&amp;C'!BI44</f>
        <v>55.15</v>
      </c>
      <c r="BH37" s="9">
        <f>'P&amp;C'!BJ44</f>
        <v>49.46</v>
      </c>
      <c r="BI37" s="9">
        <f>'P&amp;C'!BK44</f>
        <v>53.74</v>
      </c>
      <c r="BJ37" s="9">
        <f>'P&amp;C'!BL44</f>
        <v>60.39</v>
      </c>
      <c r="BK37" s="9">
        <f>'P&amp;C'!BM44</f>
        <v>57.33</v>
      </c>
      <c r="BL37" s="9">
        <f>'P&amp;C'!BN44</f>
        <v>47.63</v>
      </c>
      <c r="BM37" s="9">
        <f>'P&amp;C'!BO44</f>
        <v>46.67</v>
      </c>
      <c r="BN37" s="9">
        <f>'P&amp;C'!BP44</f>
        <v>41.3</v>
      </c>
      <c r="BO37" s="9">
        <f>'P&amp;C'!BQ44</f>
        <v>0.57999999999999996</v>
      </c>
      <c r="BP37" s="9">
        <f>'P&amp;C'!BR44</f>
        <v>0.57999999999999996</v>
      </c>
      <c r="BQ37" s="9">
        <f>'P&amp;C'!BS44</f>
        <v>0.57999999999999996</v>
      </c>
      <c r="BR37" s="9">
        <f>'P&amp;C'!BT44</f>
        <v>0.57999999999999996</v>
      </c>
      <c r="BS37" s="9">
        <f>'P&amp;C'!BU44</f>
        <v>0.52</v>
      </c>
      <c r="BT37" s="9">
        <f>'P&amp;C'!BV44</f>
        <v>0.52</v>
      </c>
      <c r="BU37" s="9">
        <f>'P&amp;C'!BW44</f>
        <v>0.52</v>
      </c>
      <c r="BV37" s="9">
        <f>'P&amp;C'!BX44</f>
        <v>0.52</v>
      </c>
      <c r="BW37" s="9">
        <f>'P&amp;C'!BY44</f>
        <v>0.43</v>
      </c>
      <c r="BX37" s="9">
        <f>'P&amp;C'!BZ44</f>
        <v>0.43</v>
      </c>
      <c r="BY37" s="9">
        <f>'P&amp;C'!CA44</f>
        <v>0.43</v>
      </c>
      <c r="BZ37" s="9">
        <f>'P&amp;C'!CB44</f>
        <v>0.43</v>
      </c>
      <c r="CA37" s="9">
        <f>'P&amp;C'!CC44</f>
        <v>0.36</v>
      </c>
      <c r="CB37" s="9">
        <f>'P&amp;C'!CD44</f>
        <v>0.36</v>
      </c>
      <c r="CC37" s="9">
        <f>'P&amp;C'!CE44</f>
        <v>0.36</v>
      </c>
      <c r="CD37" s="9">
        <f>'P&amp;C'!CF44</f>
        <v>0.36</v>
      </c>
      <c r="CE37" s="9">
        <f>'P&amp;C'!CG44</f>
        <v>0.3</v>
      </c>
      <c r="CF37" s="9">
        <f>'P&amp;C'!CH44</f>
        <v>0.3</v>
      </c>
      <c r="CG37" s="9">
        <f>'P&amp;C'!CI44</f>
        <v>0.3</v>
      </c>
      <c r="CH37" s="9">
        <f>'P&amp;C'!CJ44</f>
        <v>0.3</v>
      </c>
      <c r="CI37" s="9">
        <f>'P&amp;C'!CK44</f>
        <v>0.22500000000000001</v>
      </c>
      <c r="CJ37" s="9">
        <f>'P&amp;C'!CL44</f>
        <v>0.22500000000000001</v>
      </c>
      <c r="CK37" s="9">
        <f>'P&amp;C'!CM44</f>
        <v>0.22500000000000001</v>
      </c>
      <c r="CL37" s="9">
        <f>'P&amp;C'!CN44</f>
        <v>0.22500000000000001</v>
      </c>
      <c r="CM37" s="9">
        <f>'P&amp;C'!CO44</f>
        <v>0.18</v>
      </c>
      <c r="CN37" s="9">
        <f>'P&amp;C'!CP44</f>
        <v>0.18</v>
      </c>
      <c r="CO37" s="9">
        <f>'P&amp;C'!CQ44</f>
        <v>0.18</v>
      </c>
      <c r="CP37" s="9">
        <f>'P&amp;C'!CR44</f>
        <v>0.18</v>
      </c>
      <c r="CQ37" s="9">
        <f>'P&amp;C'!CS44</f>
        <v>0.14000000000000001</v>
      </c>
      <c r="CR37" s="9">
        <f>'P&amp;C'!CT44</f>
        <v>0.14000000000000001</v>
      </c>
      <c r="CS37" s="9">
        <f>'P&amp;C'!CU44</f>
        <v>0.14000000000000001</v>
      </c>
      <c r="CT37" s="9">
        <f>'P&amp;C'!CV44</f>
        <v>0.14000000000000001</v>
      </c>
      <c r="CU37" s="9">
        <f>'P&amp;C'!CW44</f>
        <v>0</v>
      </c>
      <c r="CV37" s="9">
        <f>'P&amp;C'!CX44</f>
        <v>0</v>
      </c>
      <c r="CW37" s="9">
        <f>'P&amp;C'!CY44</f>
        <v>0</v>
      </c>
      <c r="CX37" s="9">
        <f>'P&amp;C'!CZ44</f>
        <v>0</v>
      </c>
      <c r="CY37" s="9">
        <f>'P&amp;C'!DA44</f>
        <v>0</v>
      </c>
      <c r="CZ37" s="9">
        <f>'P&amp;C'!DB44</f>
        <v>0</v>
      </c>
      <c r="DA37" s="9">
        <f>'P&amp;C'!DC44</f>
        <v>0</v>
      </c>
      <c r="DB37" s="9">
        <f>'P&amp;C'!DD44</f>
        <v>0</v>
      </c>
      <c r="DC37" s="9">
        <f>'P&amp;C'!DE44</f>
        <v>0</v>
      </c>
      <c r="DD37" s="9">
        <f>'P&amp;C'!DF44</f>
        <v>0</v>
      </c>
      <c r="DE37" s="9">
        <f>'P&amp;C'!DG44</f>
        <v>0</v>
      </c>
      <c r="DF37" s="9">
        <f>'P&amp;C'!DH44</f>
        <v>0</v>
      </c>
      <c r="DG37" s="9">
        <f>'P&amp;C'!DI44</f>
        <v>0</v>
      </c>
      <c r="DH37" s="9">
        <f>'P&amp;C'!DJ44</f>
        <v>0</v>
      </c>
      <c r="DI37" s="9">
        <f>'P&amp;C'!DK44</f>
        <v>0</v>
      </c>
      <c r="DJ37" s="9">
        <f>'P&amp;C'!DL44</f>
        <v>0</v>
      </c>
      <c r="DK37" s="9">
        <f>'P&amp;C'!DM44</f>
        <v>0</v>
      </c>
      <c r="DL37" s="9">
        <f>'P&amp;C'!DN44</f>
        <v>0</v>
      </c>
      <c r="DM37" s="9">
        <f>'P&amp;C'!DO44</f>
        <v>0</v>
      </c>
      <c r="DN37" s="9">
        <f>'P&amp;C'!DP44</f>
        <v>0</v>
      </c>
      <c r="DO37" s="9">
        <f>'P&amp;C'!DQ44</f>
        <v>0</v>
      </c>
      <c r="DP37" s="9">
        <f>'P&amp;C'!DR44</f>
        <v>0</v>
      </c>
      <c r="DQ37" s="9">
        <f>'P&amp;C'!DS44</f>
        <v>0</v>
      </c>
      <c r="DR37" s="9">
        <f>'P&amp;C'!DT44</f>
        <v>0</v>
      </c>
      <c r="DS37" s="9">
        <f>'P&amp;C'!DU44</f>
        <v>0</v>
      </c>
      <c r="DT37" s="9">
        <f>'P&amp;C'!DV44</f>
        <v>0</v>
      </c>
      <c r="DU37" s="9">
        <f>'P&amp;C'!DW44</f>
        <v>0</v>
      </c>
      <c r="DV37" s="9">
        <f>'P&amp;C'!DX44</f>
        <v>0</v>
      </c>
      <c r="DW37" s="9">
        <f>'P&amp;C'!DY44</f>
        <v>0</v>
      </c>
      <c r="DX37" s="9">
        <f>'P&amp;C'!DZ44</f>
        <v>0</v>
      </c>
      <c r="DY37" s="9">
        <f>'P&amp;C'!EA44</f>
        <v>0</v>
      </c>
      <c r="DZ37" s="9">
        <f>'P&amp;C'!EB44</f>
        <v>0</v>
      </c>
      <c r="EA37" s="9">
        <f>'P&amp;C'!EC44</f>
        <v>10934897</v>
      </c>
      <c r="EB37" s="9">
        <f>'P&amp;C'!ED44</f>
        <v>10968198</v>
      </c>
      <c r="EC37" s="9">
        <f>'P&amp;C'!EE44</f>
        <v>11043391</v>
      </c>
      <c r="ED37" s="9">
        <f>'P&amp;C'!EF44</f>
        <v>11053159</v>
      </c>
      <c r="EE37" s="9">
        <f>'P&amp;C'!EG44</f>
        <v>11043743</v>
      </c>
      <c r="EF37" s="9">
        <f>'P&amp;C'!EH44</f>
        <v>11057911</v>
      </c>
      <c r="EG37" s="9">
        <f>'P&amp;C'!EI44</f>
        <v>11064157</v>
      </c>
      <c r="EH37" s="9">
        <f>'P&amp;C'!EJ44</f>
        <v>11045468</v>
      </c>
      <c r="EI37" s="9">
        <f>'P&amp;C'!EK44</f>
        <v>11151382</v>
      </c>
      <c r="EJ37" s="9">
        <f>'P&amp;C'!EL44</f>
        <v>11297206</v>
      </c>
      <c r="EK37" s="9">
        <f>'P&amp;C'!EM44</f>
        <v>11426091</v>
      </c>
      <c r="EL37" s="9">
        <f>'P&amp;C'!EN44</f>
        <v>11458585</v>
      </c>
      <c r="EM37" s="9">
        <f>'P&amp;C'!EO44</f>
        <v>11483360</v>
      </c>
      <c r="EN37" s="9">
        <f>'P&amp;C'!EP44</f>
        <v>11501201</v>
      </c>
      <c r="EO37" s="9">
        <f>'P&amp;C'!EQ44</f>
        <v>11507735</v>
      </c>
      <c r="EP37" s="9">
        <f>'P&amp;C'!ER44</f>
        <v>11491223</v>
      </c>
      <c r="EQ37" s="9">
        <f>'P&amp;C'!ES44</f>
        <v>11503631</v>
      </c>
      <c r="ER37" s="9">
        <f>'P&amp;C'!ET44</f>
        <v>11490816</v>
      </c>
      <c r="ES37" s="9">
        <f>'P&amp;C'!EU44</f>
        <v>11495516</v>
      </c>
      <c r="ET37" s="9">
        <f>'P&amp;C'!EV44</f>
        <v>11556248</v>
      </c>
      <c r="EU37" s="9">
        <f>'P&amp;C'!EW44</f>
        <v>11604674</v>
      </c>
      <c r="EV37" s="9">
        <f>'P&amp;C'!EX44</f>
        <v>11688299</v>
      </c>
      <c r="EW37" s="9">
        <f>'P&amp;C'!EY44</f>
        <v>11721066</v>
      </c>
      <c r="EX37" s="9">
        <f>'P&amp;C'!EZ44</f>
        <v>11799408</v>
      </c>
      <c r="EY37" s="9">
        <f>'P&amp;C'!FA44</f>
        <v>11806637</v>
      </c>
      <c r="EZ37" s="9">
        <f>'P&amp;C'!FB44</f>
        <v>11879176</v>
      </c>
      <c r="FA37" s="9">
        <f>'P&amp;C'!FC44</f>
        <v>12253070</v>
      </c>
      <c r="FB37" s="9">
        <f>'P&amp;C'!FD44</f>
        <v>12401272</v>
      </c>
      <c r="FC37" s="9">
        <f>'P&amp;C'!FE44</f>
        <v>12468985</v>
      </c>
      <c r="FD37" s="9">
        <f>'P&amp;C'!FF44</f>
        <v>12554485</v>
      </c>
      <c r="FE37" s="9">
        <f>'P&amp;C'!FG44</f>
        <v>12847127</v>
      </c>
      <c r="FF37" s="9">
        <f>'P&amp;C'!FH44</f>
        <v>13273364</v>
      </c>
      <c r="FG37">
        <f>'P&amp;C'!FJ44</f>
        <v>65.869939149861196</v>
      </c>
      <c r="FH37">
        <f>'P&amp;C'!FK44</f>
        <v>65.517781498838701</v>
      </c>
      <c r="FI37">
        <f>'P&amp;C'!FL44</f>
        <v>64.484269369797701</v>
      </c>
      <c r="FJ37">
        <f>'P&amp;C'!FM44</f>
        <v>64.159938348846694</v>
      </c>
      <c r="FK37">
        <f>'P&amp;C'!FN44</f>
        <v>63.310690949617403</v>
      </c>
      <c r="FL37">
        <f>'P&amp;C'!FO44</f>
        <v>63.556398672407497</v>
      </c>
      <c r="FM37">
        <f>'P&amp;C'!FP44</f>
        <v>63.5436572347988</v>
      </c>
      <c r="FN37">
        <f>'P&amp;C'!FQ44</f>
        <v>62.604499872707997</v>
      </c>
      <c r="FO37">
        <f>'P&amp;C'!FR44</f>
        <v>61.660070473776301</v>
      </c>
      <c r="FP37">
        <f>'P&amp;C'!FS44</f>
        <v>61.705345551811703</v>
      </c>
      <c r="FQ37">
        <f>'P&amp;C'!FT44</f>
        <v>61.4869074646789</v>
      </c>
      <c r="FR37">
        <f>'P&amp;C'!FU44</f>
        <v>61.7290878411252</v>
      </c>
      <c r="FS37">
        <f>'P&amp;C'!FV44</f>
        <v>60.753908263783401</v>
      </c>
      <c r="FT37">
        <f>'P&amp;C'!FW44</f>
        <v>59.251985944772201</v>
      </c>
      <c r="FU37">
        <f>'P&amp;C'!FX44</f>
        <v>59.159078654487601</v>
      </c>
      <c r="FV37">
        <f>'P&amp;C'!FY44</f>
        <v>57.999744674696501</v>
      </c>
      <c r="FW37">
        <f>'P&amp;C'!FZ44</f>
        <v>57.091365326304398</v>
      </c>
      <c r="FX37">
        <f>'P&amp;C'!GA44</f>
        <v>56.495030466069601</v>
      </c>
      <c r="FY37">
        <f>'P&amp;C'!GB44</f>
        <v>55.558097609537498</v>
      </c>
      <c r="FZ37">
        <f>'P&amp;C'!GC44</f>
        <v>56.940712937278597</v>
      </c>
      <c r="GA37">
        <f>'P&amp;C'!GD44</f>
        <v>56.5498005372663</v>
      </c>
      <c r="GB37">
        <f>'P&amp;C'!GE44</f>
        <v>57.714471541154097</v>
      </c>
      <c r="GC37">
        <f>'P&amp;C'!GF44</f>
        <v>56.919737505104102</v>
      </c>
      <c r="GD37">
        <f>'P&amp;C'!GG44</f>
        <v>56.611568987189898</v>
      </c>
      <c r="GE37">
        <f>'P&amp;C'!GH44</f>
        <v>56.052286523249599</v>
      </c>
      <c r="GF37">
        <f>'P&amp;C'!GI44</f>
        <v>54.829223845155603</v>
      </c>
      <c r="GG37">
        <f>'P&amp;C'!GJ44</f>
        <v>54.441539956925098</v>
      </c>
      <c r="GH37">
        <f>'P&amp;C'!GK44</f>
        <v>53.551764689944697</v>
      </c>
      <c r="GI37">
        <f>'P&amp;C'!GL44</f>
        <v>52.532503648051502</v>
      </c>
      <c r="GJ37">
        <f>'P&amp;C'!GM44</f>
        <v>51.911567858020497</v>
      </c>
      <c r="GK37">
        <f>'P&amp;C'!GN44</f>
        <v>48.9753078645521</v>
      </c>
      <c r="GL37">
        <f>'P&amp;C'!GO44</f>
        <v>47.332386876454201</v>
      </c>
    </row>
    <row r="38" spans="1:194" x14ac:dyDescent="0.25">
      <c r="A38" t="str">
        <f>'P&amp;C'!B45</f>
        <v>JRVR</v>
      </c>
      <c r="B38" t="str">
        <f>'P&amp;C'!C45</f>
        <v>James River Group Holdings, Ltd.</v>
      </c>
      <c r="C38" s="9">
        <f>'P&amp;C'!E45</f>
        <v>0</v>
      </c>
      <c r="D38" s="9">
        <f>'P&amp;C'!F45</f>
        <v>0</v>
      </c>
      <c r="E38" s="9">
        <f>'P&amp;C'!G45</f>
        <v>0</v>
      </c>
      <c r="F38" s="9">
        <f>'P&amp;C'!H45</f>
        <v>0</v>
      </c>
      <c r="G38" s="9">
        <f>'P&amp;C'!I45</f>
        <v>0</v>
      </c>
      <c r="H38" s="9">
        <f>'P&amp;C'!J45</f>
        <v>0</v>
      </c>
      <c r="I38" s="9">
        <f>'P&amp;C'!K45</f>
        <v>0</v>
      </c>
      <c r="J38" s="9">
        <f>'P&amp;C'!L45</f>
        <v>0</v>
      </c>
      <c r="K38" s="9">
        <f>'P&amp;C'!M45</f>
        <v>0</v>
      </c>
      <c r="L38" s="9">
        <f>'P&amp;C'!N45</f>
        <v>0</v>
      </c>
      <c r="M38" s="9">
        <f>'P&amp;C'!O45</f>
        <v>0</v>
      </c>
      <c r="N38" s="9">
        <f>'P&amp;C'!P45</f>
        <v>0</v>
      </c>
      <c r="O38" s="9">
        <f>'P&amp;C'!Q45</f>
        <v>0</v>
      </c>
      <c r="P38" s="9">
        <f>'P&amp;C'!R45</f>
        <v>0</v>
      </c>
      <c r="Q38" s="9">
        <f>'P&amp;C'!S45</f>
        <v>0</v>
      </c>
      <c r="R38" s="9">
        <f>'P&amp;C'!T45</f>
        <v>0</v>
      </c>
      <c r="S38" s="9">
        <f>'P&amp;C'!U45</f>
        <v>0</v>
      </c>
      <c r="T38" s="9">
        <f>'P&amp;C'!V45</f>
        <v>0</v>
      </c>
      <c r="U38" s="9" t="str">
        <f>'P&amp;C'!W45</f>
        <v>NA</v>
      </c>
      <c r="V38" s="9" t="str">
        <f>'P&amp;C'!X45</f>
        <v>NA</v>
      </c>
      <c r="W38" s="9" t="str">
        <f>'P&amp;C'!Y45</f>
        <v>NA</v>
      </c>
      <c r="X38" s="9" t="str">
        <f>'P&amp;C'!Z45</f>
        <v>NA</v>
      </c>
      <c r="Y38" s="9" t="str">
        <f>'P&amp;C'!AA45</f>
        <v>NA</v>
      </c>
      <c r="Z38" s="9" t="str">
        <f>'P&amp;C'!AB45</f>
        <v>NA</v>
      </c>
      <c r="AA38" s="9" t="str">
        <f>'P&amp;C'!AC45</f>
        <v>NA</v>
      </c>
      <c r="AB38" s="9" t="str">
        <f>'P&amp;C'!AD45</f>
        <v>NA</v>
      </c>
      <c r="AC38" s="9" t="str">
        <f>'P&amp;C'!AE45</f>
        <v>NA</v>
      </c>
      <c r="AD38" s="9" t="str">
        <f>'P&amp;C'!AF45</f>
        <v>NA</v>
      </c>
      <c r="AE38" s="9" t="str">
        <f>'P&amp;C'!AG45</f>
        <v>NA</v>
      </c>
      <c r="AF38" s="9" t="str">
        <f>'P&amp;C'!AH45</f>
        <v>NA</v>
      </c>
      <c r="AG38" s="9" t="str">
        <f>'P&amp;C'!AI45</f>
        <v>NA</v>
      </c>
      <c r="AH38" s="9" t="str">
        <f>'P&amp;C'!AJ45</f>
        <v>NA</v>
      </c>
      <c r="AI38" s="9" t="str">
        <f>'P&amp;C'!AK45</f>
        <v>NA</v>
      </c>
      <c r="AJ38" s="9" t="str">
        <f>'P&amp;C'!AL45</f>
        <v>NA</v>
      </c>
      <c r="AK38" s="9" t="str">
        <f>'P&amp;C'!AM45</f>
        <v>NA</v>
      </c>
      <c r="AL38" s="9" t="str">
        <f>'P&amp;C'!AN45</f>
        <v>NA</v>
      </c>
      <c r="AM38" s="9" t="str">
        <f>'P&amp;C'!AO45</f>
        <v>NA</v>
      </c>
      <c r="AN38" s="9" t="str">
        <f>'P&amp;C'!AP45</f>
        <v>NA</v>
      </c>
      <c r="AO38" s="9" t="str">
        <f>'P&amp;C'!AQ45</f>
        <v>NA</v>
      </c>
      <c r="AP38" s="9" t="str">
        <f>'P&amp;C'!AR45</f>
        <v>NA</v>
      </c>
      <c r="AQ38" s="9" t="str">
        <f>'P&amp;C'!AS45</f>
        <v>NA</v>
      </c>
      <c r="AR38" s="9" t="str">
        <f>'P&amp;C'!AT45</f>
        <v>NA</v>
      </c>
      <c r="AS38" s="9" t="str">
        <f>'P&amp;C'!AU45</f>
        <v>NA</v>
      </c>
      <c r="AT38" s="9" t="str">
        <f>'P&amp;C'!AV45</f>
        <v>NA</v>
      </c>
      <c r="AU38" s="9" t="str">
        <f>'P&amp;C'!AW45</f>
        <v>NA</v>
      </c>
      <c r="AV38" s="9" t="str">
        <f>'P&amp;C'!AX45</f>
        <v>NA</v>
      </c>
      <c r="AW38" s="9" t="str">
        <f>'P&amp;C'!AY45</f>
        <v>NA</v>
      </c>
      <c r="AX38" s="9" t="str">
        <f>'P&amp;C'!AZ45</f>
        <v>NA</v>
      </c>
      <c r="AY38" s="9" t="str">
        <f>'P&amp;C'!BA45</f>
        <v>NA</v>
      </c>
      <c r="AZ38" s="9" t="str">
        <f>'P&amp;C'!BB45</f>
        <v>NA</v>
      </c>
      <c r="BA38" s="9" t="str">
        <f>'P&amp;C'!BC45</f>
        <v>NA</v>
      </c>
      <c r="BB38" s="9" t="str">
        <f>'P&amp;C'!BD45</f>
        <v>NA</v>
      </c>
      <c r="BC38" s="9" t="str">
        <f>'P&amp;C'!BE45</f>
        <v>NA</v>
      </c>
      <c r="BD38" s="9" t="str">
        <f>'P&amp;C'!BF45</f>
        <v>NA</v>
      </c>
      <c r="BE38" s="9" t="str">
        <f>'P&amp;C'!BG45</f>
        <v>NA</v>
      </c>
      <c r="BF38" s="9" t="str">
        <f>'P&amp;C'!BH45</f>
        <v>NA</v>
      </c>
      <c r="BG38" s="9" t="str">
        <f>'P&amp;C'!BI45</f>
        <v>NA</v>
      </c>
      <c r="BH38" s="9" t="str">
        <f>'P&amp;C'!BJ45</f>
        <v>NA</v>
      </c>
      <c r="BI38" s="9" t="str">
        <f>'P&amp;C'!BK45</f>
        <v>NA</v>
      </c>
      <c r="BJ38" s="9" t="str">
        <f>'P&amp;C'!BL45</f>
        <v>NA</v>
      </c>
      <c r="BK38" s="9" t="str">
        <f>'P&amp;C'!BM45</f>
        <v>NA</v>
      </c>
      <c r="BL38" s="9" t="str">
        <f>'P&amp;C'!BN45</f>
        <v>NA</v>
      </c>
      <c r="BM38" s="9" t="str">
        <f>'P&amp;C'!BO45</f>
        <v>NA</v>
      </c>
      <c r="BN38" s="9" t="str">
        <f>'P&amp;C'!BP45</f>
        <v>NA</v>
      </c>
      <c r="BO38" s="9">
        <f>'P&amp;C'!BQ45</f>
        <v>0.8</v>
      </c>
      <c r="BP38" s="9">
        <f>'P&amp;C'!BR45</f>
        <v>0.3</v>
      </c>
      <c r="BQ38" s="9">
        <f>'P&amp;C'!BS45</f>
        <v>0.3</v>
      </c>
      <c r="BR38" s="9">
        <f>'P&amp;C'!BT45</f>
        <v>0.3</v>
      </c>
      <c r="BS38" s="9">
        <f>'P&amp;C'!BU45</f>
        <v>1.65</v>
      </c>
      <c r="BT38" s="9">
        <f>'P&amp;C'!BV45</f>
        <v>0.2</v>
      </c>
      <c r="BU38" s="9">
        <f>'P&amp;C'!BW45</f>
        <v>0.2</v>
      </c>
      <c r="BV38" s="9">
        <f>'P&amp;C'!BX45</f>
        <v>0.2</v>
      </c>
      <c r="BW38" s="9">
        <f>'P&amp;C'!BY45</f>
        <v>1.1599999999999999</v>
      </c>
      <c r="BX38" s="9">
        <f>'P&amp;C'!BZ45</f>
        <v>0.16</v>
      </c>
      <c r="BY38" s="9">
        <f>'P&amp;C'!CA45</f>
        <v>0.16</v>
      </c>
      <c r="BZ38" s="9">
        <f>'P&amp;C'!CB45</f>
        <v>0.16</v>
      </c>
      <c r="CA38" s="9">
        <f>'P&amp;C'!CC45</f>
        <v>0</v>
      </c>
      <c r="CB38" s="9" t="str">
        <f>'P&amp;C'!CD45</f>
        <v>NA</v>
      </c>
      <c r="CC38" s="9" t="str">
        <f>'P&amp;C'!CE45</f>
        <v>NA</v>
      </c>
      <c r="CD38" s="9" t="str">
        <f>'P&amp;C'!CF45</f>
        <v>NA</v>
      </c>
      <c r="CE38" s="9" t="str">
        <f>'P&amp;C'!CG45</f>
        <v>NA</v>
      </c>
      <c r="CF38" s="9" t="str">
        <f>'P&amp;C'!CH45</f>
        <v>NA</v>
      </c>
      <c r="CG38" s="9" t="str">
        <f>'P&amp;C'!CI45</f>
        <v>NA</v>
      </c>
      <c r="CH38" s="9" t="str">
        <f>'P&amp;C'!CJ45</f>
        <v>NA</v>
      </c>
      <c r="CI38" s="9" t="str">
        <f>'P&amp;C'!CK45</f>
        <v>NA</v>
      </c>
      <c r="CJ38" s="9" t="str">
        <f>'P&amp;C'!CL45</f>
        <v>NA</v>
      </c>
      <c r="CK38" s="9" t="str">
        <f>'P&amp;C'!CM45</f>
        <v>NA</v>
      </c>
      <c r="CL38" s="9" t="str">
        <f>'P&amp;C'!CN45</f>
        <v>NA</v>
      </c>
      <c r="CM38" s="9" t="str">
        <f>'P&amp;C'!CO45</f>
        <v>NA</v>
      </c>
      <c r="CN38" s="9" t="str">
        <f>'P&amp;C'!CP45</f>
        <v>NA</v>
      </c>
      <c r="CO38" s="9" t="str">
        <f>'P&amp;C'!CQ45</f>
        <v>NA</v>
      </c>
      <c r="CP38" s="9" t="str">
        <f>'P&amp;C'!CR45</f>
        <v>NA</v>
      </c>
      <c r="CQ38" s="9" t="str">
        <f>'P&amp;C'!CS45</f>
        <v>NA</v>
      </c>
      <c r="CR38" s="9" t="str">
        <f>'P&amp;C'!CT45</f>
        <v>NA</v>
      </c>
      <c r="CS38" s="9" t="str">
        <f>'P&amp;C'!CU45</f>
        <v>NA</v>
      </c>
      <c r="CT38" s="9" t="str">
        <f>'P&amp;C'!CV45</f>
        <v>NA</v>
      </c>
      <c r="CU38" s="9">
        <f>'P&amp;C'!CW45</f>
        <v>0.5</v>
      </c>
      <c r="CV38" s="9">
        <f>'P&amp;C'!CX45</f>
        <v>0</v>
      </c>
      <c r="CW38" s="9">
        <f>'P&amp;C'!CY45</f>
        <v>0</v>
      </c>
      <c r="CX38" s="9">
        <f>'P&amp;C'!CZ45</f>
        <v>0</v>
      </c>
      <c r="CY38" s="9">
        <f>'P&amp;C'!DA45</f>
        <v>1.35</v>
      </c>
      <c r="CZ38" s="9">
        <f>'P&amp;C'!DB45</f>
        <v>0</v>
      </c>
      <c r="DA38" s="9">
        <f>'P&amp;C'!DC45</f>
        <v>0</v>
      </c>
      <c r="DB38" s="9">
        <f>'P&amp;C'!DD45</f>
        <v>0</v>
      </c>
      <c r="DC38" s="9">
        <f>'P&amp;C'!DE45</f>
        <v>1</v>
      </c>
      <c r="DD38" s="9">
        <f>'P&amp;C'!DF45</f>
        <v>0</v>
      </c>
      <c r="DE38" s="9">
        <f>'P&amp;C'!DG45</f>
        <v>0</v>
      </c>
      <c r="DF38" s="9">
        <f>'P&amp;C'!DH45</f>
        <v>0</v>
      </c>
      <c r="DG38" s="9">
        <f>'P&amp;C'!DI45</f>
        <v>0</v>
      </c>
      <c r="DH38" s="9" t="str">
        <f>'P&amp;C'!DJ45</f>
        <v>NA</v>
      </c>
      <c r="DI38" s="9" t="str">
        <f>'P&amp;C'!DK45</f>
        <v>NA</v>
      </c>
      <c r="DJ38" s="9" t="str">
        <f>'P&amp;C'!DL45</f>
        <v>NA</v>
      </c>
      <c r="DK38" s="9" t="str">
        <f>'P&amp;C'!DM45</f>
        <v>NA</v>
      </c>
      <c r="DL38" s="9" t="str">
        <f>'P&amp;C'!DN45</f>
        <v>NA</v>
      </c>
      <c r="DM38" s="9" t="str">
        <f>'P&amp;C'!DO45</f>
        <v>NA</v>
      </c>
      <c r="DN38" s="9" t="str">
        <f>'P&amp;C'!DP45</f>
        <v>NA</v>
      </c>
      <c r="DO38" s="9" t="str">
        <f>'P&amp;C'!DQ45</f>
        <v>NA</v>
      </c>
      <c r="DP38" s="9" t="str">
        <f>'P&amp;C'!DR45</f>
        <v>NA</v>
      </c>
      <c r="DQ38" s="9" t="str">
        <f>'P&amp;C'!DS45</f>
        <v>NA</v>
      </c>
      <c r="DR38" s="9" t="str">
        <f>'P&amp;C'!DT45</f>
        <v>NA</v>
      </c>
      <c r="DS38" s="9" t="str">
        <f>'P&amp;C'!DU45</f>
        <v>NA</v>
      </c>
      <c r="DT38" s="9" t="str">
        <f>'P&amp;C'!DV45</f>
        <v>NA</v>
      </c>
      <c r="DU38" s="9" t="str">
        <f>'P&amp;C'!DW45</f>
        <v>NA</v>
      </c>
      <c r="DV38" s="9" t="str">
        <f>'P&amp;C'!DX45</f>
        <v>NA</v>
      </c>
      <c r="DW38" s="9" t="str">
        <f>'P&amp;C'!DY45</f>
        <v>NA</v>
      </c>
      <c r="DX38" s="9" t="str">
        <f>'P&amp;C'!DZ45</f>
        <v>NA</v>
      </c>
      <c r="DY38" s="9" t="str">
        <f>'P&amp;C'!EA45</f>
        <v>NA</v>
      </c>
      <c r="DZ38" s="9" t="str">
        <f>'P&amp;C'!EB45</f>
        <v>NA</v>
      </c>
      <c r="EA38" s="9">
        <f>'P&amp;C'!EC45</f>
        <v>29696682</v>
      </c>
      <c r="EB38" s="9">
        <f>'P&amp;C'!ED45</f>
        <v>29582656</v>
      </c>
      <c r="EC38" s="9">
        <f>'P&amp;C'!EE45</f>
        <v>29467647</v>
      </c>
      <c r="ED38" s="9">
        <f>'P&amp;C'!EF45</f>
        <v>29344327</v>
      </c>
      <c r="EE38" s="9">
        <f>'P&amp;C'!EG45</f>
        <v>29257566</v>
      </c>
      <c r="EF38" s="9">
        <f>'P&amp;C'!EH45</f>
        <v>29116496</v>
      </c>
      <c r="EG38" s="9">
        <f>'P&amp;C'!EI45</f>
        <v>29091496</v>
      </c>
      <c r="EH38" s="9">
        <f>'P&amp;C'!EJ45</f>
        <v>28993859</v>
      </c>
      <c r="EI38" s="9">
        <f>'P&amp;C'!EK45</f>
        <v>28941547</v>
      </c>
      <c r="EJ38" s="9">
        <f>'P&amp;C'!EL45</f>
        <v>28769487</v>
      </c>
      <c r="EK38" s="9">
        <f>'P&amp;C'!EM45</f>
        <v>28581600</v>
      </c>
      <c r="EL38" s="9">
        <f>'P&amp;C'!EN45</f>
        <v>28540350</v>
      </c>
      <c r="EM38" s="9">
        <f>'P&amp;C'!EO45</f>
        <v>28540350</v>
      </c>
      <c r="EN38" s="9">
        <f>'P&amp;C'!EP45</f>
        <v>28540350</v>
      </c>
      <c r="EO38" s="9">
        <f>'P&amp;C'!EQ45</f>
        <v>28540350</v>
      </c>
      <c r="EP38" s="9">
        <f>'P&amp;C'!ER45</f>
        <v>28540350</v>
      </c>
      <c r="EQ38" s="9">
        <f>'P&amp;C'!ES45</f>
        <v>28540350</v>
      </c>
      <c r="ER38" s="9" t="str">
        <f>'P&amp;C'!ET45</f>
        <v>NA</v>
      </c>
      <c r="ES38" s="9" t="str">
        <f>'P&amp;C'!EU45</f>
        <v>NA</v>
      </c>
      <c r="ET38" s="9" t="str">
        <f>'P&amp;C'!EV45</f>
        <v>NA</v>
      </c>
      <c r="EU38" s="9" t="str">
        <f>'P&amp;C'!EW45</f>
        <v>NA</v>
      </c>
      <c r="EV38" s="9" t="str">
        <f>'P&amp;C'!EX45</f>
        <v>NA</v>
      </c>
      <c r="EW38" s="9" t="str">
        <f>'P&amp;C'!EY45</f>
        <v>NA</v>
      </c>
      <c r="EX38" s="9" t="str">
        <f>'P&amp;C'!EZ45</f>
        <v>NA</v>
      </c>
      <c r="EY38" s="9" t="str">
        <f>'P&amp;C'!FA45</f>
        <v>NA</v>
      </c>
      <c r="EZ38" s="9" t="str">
        <f>'P&amp;C'!FB45</f>
        <v>NA</v>
      </c>
      <c r="FA38" s="9" t="str">
        <f>'P&amp;C'!FC45</f>
        <v>NA</v>
      </c>
      <c r="FB38" s="9" t="str">
        <f>'P&amp;C'!FD45</f>
        <v>NA</v>
      </c>
      <c r="FC38" s="9" t="str">
        <f>'P&amp;C'!FE45</f>
        <v>NA</v>
      </c>
      <c r="FD38" s="9" t="str">
        <f>'P&amp;C'!FF45</f>
        <v>NA</v>
      </c>
      <c r="FE38" s="9" t="str">
        <f>'P&amp;C'!FG45</f>
        <v>NA</v>
      </c>
      <c r="FF38" s="9" t="str">
        <f>'P&amp;C'!FH45</f>
        <v>NA</v>
      </c>
      <c r="FG38">
        <f>'P&amp;C'!FJ45</f>
        <v>23.3931521373331</v>
      </c>
      <c r="FH38">
        <f>'P&amp;C'!FK45</f>
        <v>24.3713410993252</v>
      </c>
      <c r="FI38">
        <f>'P&amp;C'!FL45</f>
        <v>24.424040372141</v>
      </c>
      <c r="FJ38">
        <f>'P&amp;C'!FM45</f>
        <v>24.136181415917299</v>
      </c>
      <c r="FK38">
        <f>'P&amp;C'!FN45</f>
        <v>23.693734468547401</v>
      </c>
      <c r="FL38">
        <f>'P&amp;C'!FO45</f>
        <v>25.613143834340502</v>
      </c>
      <c r="FM38">
        <f>'P&amp;C'!FP45</f>
        <v>25.089737564544599</v>
      </c>
      <c r="FN38">
        <f>'P&amp;C'!FQ45</f>
        <v>24.335153178471302</v>
      </c>
      <c r="FO38">
        <f>'P&amp;C'!FR45</f>
        <v>23.531499542854402</v>
      </c>
      <c r="FP38">
        <f>'P&amp;C'!FS45</f>
        <v>24.589107202363401</v>
      </c>
      <c r="FQ38">
        <f>'P&amp;C'!FT45</f>
        <v>24.217853444173901</v>
      </c>
      <c r="FR38">
        <f>'P&amp;C'!FU45</f>
        <v>24.440380023370398</v>
      </c>
      <c r="FS38">
        <f>'P&amp;C'!FV45</f>
        <v>24.103453531579</v>
      </c>
      <c r="FT38">
        <f>'P&amp;C'!FW45</f>
        <v>23.640459910267399</v>
      </c>
      <c r="FU38">
        <f>'P&amp;C'!FX45</f>
        <v>25.642923089590699</v>
      </c>
      <c r="FV38" t="str">
        <f>'P&amp;C'!FY45</f>
        <v>NA</v>
      </c>
      <c r="FW38">
        <f>'P&amp;C'!FZ45</f>
        <v>24.5788856829016</v>
      </c>
      <c r="FX38" t="str">
        <f>'P&amp;C'!GA45</f>
        <v>NA</v>
      </c>
      <c r="FY38" t="str">
        <f>'P&amp;C'!GB45</f>
        <v>NA</v>
      </c>
      <c r="FZ38" t="str">
        <f>'P&amp;C'!GC45</f>
        <v>NA</v>
      </c>
      <c r="GA38" t="str">
        <f>'P&amp;C'!GD45</f>
        <v>NA</v>
      </c>
      <c r="GB38" t="str">
        <f>'P&amp;C'!GE45</f>
        <v>NA</v>
      </c>
      <c r="GC38" t="str">
        <f>'P&amp;C'!GF45</f>
        <v>NA</v>
      </c>
      <c r="GD38" t="str">
        <f>'P&amp;C'!GG45</f>
        <v>NA</v>
      </c>
      <c r="GE38" t="str">
        <f>'P&amp;C'!GH45</f>
        <v>NA</v>
      </c>
      <c r="GF38" t="str">
        <f>'P&amp;C'!GI45</f>
        <v>NA</v>
      </c>
      <c r="GG38" t="str">
        <f>'P&amp;C'!GJ45</f>
        <v>NA</v>
      </c>
      <c r="GH38" t="str">
        <f>'P&amp;C'!GK45</f>
        <v>NA</v>
      </c>
      <c r="GI38" t="str">
        <f>'P&amp;C'!GL45</f>
        <v>NA</v>
      </c>
      <c r="GJ38" t="str">
        <f>'P&amp;C'!GM45</f>
        <v>NA</v>
      </c>
      <c r="GK38" t="str">
        <f>'P&amp;C'!GN45</f>
        <v>NA</v>
      </c>
      <c r="GL38" t="str">
        <f>'P&amp;C'!GO45</f>
        <v>NA</v>
      </c>
    </row>
    <row r="39" spans="1:194" x14ac:dyDescent="0.25">
      <c r="A39" t="str">
        <f>'P&amp;C'!B46</f>
        <v>KMPR</v>
      </c>
      <c r="B39" t="str">
        <f>'P&amp;C'!C46</f>
        <v>Kemper Corporation</v>
      </c>
      <c r="C39" s="9">
        <f>'P&amp;C'!E46</f>
        <v>870</v>
      </c>
      <c r="D39" s="9">
        <f>'P&amp;C'!F46</f>
        <v>0</v>
      </c>
      <c r="E39" s="9">
        <f>'P&amp;C'!G46</f>
        <v>2332</v>
      </c>
      <c r="F39" s="9">
        <f>'P&amp;C'!H46</f>
        <v>1166</v>
      </c>
      <c r="G39" s="9">
        <f>'P&amp;C'!I46</f>
        <v>42444</v>
      </c>
      <c r="H39" s="9">
        <f>'P&amp;C'!J46</f>
        <v>2715</v>
      </c>
      <c r="I39" s="9">
        <f>'P&amp;C'!K46</f>
        <v>529</v>
      </c>
      <c r="J39" s="9">
        <f>'P&amp;C'!L46</f>
        <v>140824</v>
      </c>
      <c r="K39" s="9">
        <f>'P&amp;C'!M46</f>
        <v>63998</v>
      </c>
      <c r="L39" s="9">
        <f>'P&amp;C'!N46</f>
        <v>501693</v>
      </c>
      <c r="M39" s="9">
        <f>'P&amp;C'!O46</f>
        <v>74422</v>
      </c>
      <c r="N39" s="9">
        <f>'P&amp;C'!P46</f>
        <v>615109</v>
      </c>
      <c r="O39" s="9">
        <f>'P&amp;C'!Q46</f>
        <v>258306</v>
      </c>
      <c r="P39" s="9">
        <f>'P&amp;C'!R46</f>
        <v>830845</v>
      </c>
      <c r="Q39" s="9">
        <f>'P&amp;C'!S46</f>
        <v>1910309</v>
      </c>
      <c r="R39" s="9">
        <f>'P&amp;C'!T46</f>
        <v>242930</v>
      </c>
      <c r="S39" s="9">
        <f>'P&amp;C'!U46</f>
        <v>428858</v>
      </c>
      <c r="T39" s="9">
        <f>'P&amp;C'!V46</f>
        <v>1060442</v>
      </c>
      <c r="U39" s="9">
        <f>'P&amp;C'!W46</f>
        <v>1281761</v>
      </c>
      <c r="V39" s="9">
        <f>'P&amp;C'!X46</f>
        <v>242287</v>
      </c>
      <c r="W39" s="9">
        <f>'P&amp;C'!Y46</f>
        <v>0</v>
      </c>
      <c r="X39" s="9">
        <f>'P&amp;C'!Z46</f>
        <v>659144</v>
      </c>
      <c r="Y39" s="9">
        <f>'P&amp;C'!AA46</f>
        <v>724743</v>
      </c>
      <c r="Z39" s="9">
        <f>'P&amp;C'!AB46</f>
        <v>648685</v>
      </c>
      <c r="AA39" s="9">
        <f>'P&amp;C'!AC46</f>
        <v>203545</v>
      </c>
      <c r="AB39" s="9">
        <f>'P&amp;C'!AD46</f>
        <v>0</v>
      </c>
      <c r="AC39" s="9">
        <f>'P&amp;C'!AE46</f>
        <v>0</v>
      </c>
      <c r="AD39" s="9">
        <f>'P&amp;C'!AF46</f>
        <v>736158</v>
      </c>
      <c r="AE39" s="9">
        <f>'P&amp;C'!AG46</f>
        <v>402154</v>
      </c>
      <c r="AF39" s="9">
        <f>'P&amp;C'!AH46</f>
        <v>432700</v>
      </c>
      <c r="AG39" s="9">
        <f>'P&amp;C'!AI46</f>
        <v>543600</v>
      </c>
      <c r="AH39" s="9">
        <f>'P&amp;C'!AJ46</f>
        <v>0</v>
      </c>
      <c r="AI39" s="9">
        <f>'P&amp;C'!AK46</f>
        <v>62.2376</v>
      </c>
      <c r="AJ39" s="9" t="str">
        <f>'P&amp;C'!AL46</f>
        <v>NA</v>
      </c>
      <c r="AK39" s="9">
        <f>'P&amp;C'!AM46</f>
        <v>37.549999999999997</v>
      </c>
      <c r="AL39" s="9">
        <f>'P&amp;C'!AN46</f>
        <v>42.398200000000003</v>
      </c>
      <c r="AM39" s="9">
        <f>'P&amp;C'!AO46</f>
        <v>43.42</v>
      </c>
      <c r="AN39" s="9">
        <f>'P&amp;C'!AP46</f>
        <v>35.020000000000003</v>
      </c>
      <c r="AO39" s="9">
        <f>'P&amp;C'!AQ46</f>
        <v>30.37</v>
      </c>
      <c r="AP39" s="9">
        <f>'P&amp;C'!AR46</f>
        <v>27.156500000000001</v>
      </c>
      <c r="AQ39" s="9">
        <f>'P&amp;C'!AS46</f>
        <v>35.07</v>
      </c>
      <c r="AR39" s="9">
        <f>'P&amp;C'!AT46</f>
        <v>35.422400000000003</v>
      </c>
      <c r="AS39" s="9">
        <f>'P&amp;C'!AU46</f>
        <v>36.772300000000001</v>
      </c>
      <c r="AT39" s="9">
        <f>'P&amp;C'!AV46</f>
        <v>35.6815</v>
      </c>
      <c r="AU39" s="9">
        <f>'P&amp;C'!AW46</f>
        <v>34.94</v>
      </c>
      <c r="AV39" s="9">
        <f>'P&amp;C'!AX46</f>
        <v>36.4816</v>
      </c>
      <c r="AW39" s="9">
        <f>'P&amp;C'!AY46</f>
        <v>35.716500000000003</v>
      </c>
      <c r="AX39" s="9">
        <f>'P&amp;C'!AZ46</f>
        <v>37.540500000000002</v>
      </c>
      <c r="AY39" s="9">
        <f>'P&amp;C'!BA46</f>
        <v>35.594200000000001</v>
      </c>
      <c r="AZ39" s="9">
        <f>'P&amp;C'!BB46</f>
        <v>34.680100000000003</v>
      </c>
      <c r="BA39" s="9">
        <f>'P&amp;C'!BC46</f>
        <v>33.115900000000003</v>
      </c>
      <c r="BB39" s="9">
        <f>'P&amp;C'!BD46</f>
        <v>31.3123</v>
      </c>
      <c r="BC39" s="9" t="str">
        <f>'P&amp;C'!BE46</f>
        <v>NA</v>
      </c>
      <c r="BD39" s="9">
        <f>'P&amp;C'!BF46</f>
        <v>31.006900000000002</v>
      </c>
      <c r="BE39" s="9">
        <f>'P&amp;C'!BG46</f>
        <v>29.698699999999999</v>
      </c>
      <c r="BF39" s="9">
        <f>'P&amp;C'!BH46</f>
        <v>29.497</v>
      </c>
      <c r="BG39" s="9">
        <f>'P&amp;C'!BI46</f>
        <v>27.67</v>
      </c>
      <c r="BH39" s="9" t="str">
        <f>'P&amp;C'!BJ46</f>
        <v>NA</v>
      </c>
      <c r="BI39" s="9" t="str">
        <f>'P&amp;C'!BK46</f>
        <v>NA</v>
      </c>
      <c r="BJ39" s="9">
        <f>'P&amp;C'!BL46</f>
        <v>29.469000000000001</v>
      </c>
      <c r="BK39" s="9">
        <f>'P&amp;C'!BM46</f>
        <v>24.627300000000002</v>
      </c>
      <c r="BL39" s="9">
        <f>'P&amp;C'!BN46</f>
        <v>24.218399999999999</v>
      </c>
      <c r="BM39" s="9">
        <f>'P&amp;C'!BO46</f>
        <v>25.645199999999999</v>
      </c>
      <c r="BN39" s="9" t="str">
        <f>'P&amp;C'!BP46</f>
        <v>NA</v>
      </c>
      <c r="BO39" s="9">
        <f>'P&amp;C'!BQ46</f>
        <v>0.24</v>
      </c>
      <c r="BP39" s="9">
        <f>'P&amp;C'!BR46</f>
        <v>0.24</v>
      </c>
      <c r="BQ39" s="9">
        <f>'P&amp;C'!BS46</f>
        <v>0.24</v>
      </c>
      <c r="BR39" s="9">
        <f>'P&amp;C'!BT46</f>
        <v>0.24</v>
      </c>
      <c r="BS39" s="9">
        <f>'P&amp;C'!BU46</f>
        <v>0.24</v>
      </c>
      <c r="BT39" s="9">
        <f>'P&amp;C'!BV46</f>
        <v>0.24</v>
      </c>
      <c r="BU39" s="9">
        <f>'P&amp;C'!BW46</f>
        <v>0.24</v>
      </c>
      <c r="BV39" s="9">
        <f>'P&amp;C'!BX46</f>
        <v>0.24</v>
      </c>
      <c r="BW39" s="9">
        <f>'P&amp;C'!BY46</f>
        <v>0.24</v>
      </c>
      <c r="BX39" s="9">
        <f>'P&amp;C'!BZ46</f>
        <v>0.24</v>
      </c>
      <c r="BY39" s="9">
        <f>'P&amp;C'!CA46</f>
        <v>0.24</v>
      </c>
      <c r="BZ39" s="9">
        <f>'P&amp;C'!CB46</f>
        <v>0.24</v>
      </c>
      <c r="CA39" s="9">
        <f>'P&amp;C'!CC46</f>
        <v>0.24</v>
      </c>
      <c r="CB39" s="9">
        <f>'P&amp;C'!CD46</f>
        <v>0.24</v>
      </c>
      <c r="CC39" s="9">
        <f>'P&amp;C'!CE46</f>
        <v>0.24</v>
      </c>
      <c r="CD39" s="9">
        <f>'P&amp;C'!CF46</f>
        <v>0.24</v>
      </c>
      <c r="CE39" s="9">
        <f>'P&amp;C'!CG46</f>
        <v>0.24</v>
      </c>
      <c r="CF39" s="9">
        <f>'P&amp;C'!CH46</f>
        <v>0.24</v>
      </c>
      <c r="CG39" s="9">
        <f>'P&amp;C'!CI46</f>
        <v>0.24</v>
      </c>
      <c r="CH39" s="9">
        <f>'P&amp;C'!CJ46</f>
        <v>0.24</v>
      </c>
      <c r="CI39" s="9">
        <f>'P&amp;C'!CK46</f>
        <v>0.24</v>
      </c>
      <c r="CJ39" s="9">
        <f>'P&amp;C'!CL46</f>
        <v>0.24</v>
      </c>
      <c r="CK39" s="9">
        <f>'P&amp;C'!CM46</f>
        <v>0.24</v>
      </c>
      <c r="CL39" s="9">
        <f>'P&amp;C'!CN46</f>
        <v>0.24</v>
      </c>
      <c r="CM39" s="9">
        <f>'P&amp;C'!CO46</f>
        <v>0.24</v>
      </c>
      <c r="CN39" s="9">
        <f>'P&amp;C'!CP46</f>
        <v>0.24</v>
      </c>
      <c r="CO39" s="9">
        <f>'P&amp;C'!CQ46</f>
        <v>0.24</v>
      </c>
      <c r="CP39" s="9">
        <f>'P&amp;C'!CR46</f>
        <v>0.24</v>
      </c>
      <c r="CQ39" s="9">
        <f>'P&amp;C'!CS46</f>
        <v>0.22</v>
      </c>
      <c r="CR39" s="9">
        <f>'P&amp;C'!CT46</f>
        <v>0.22</v>
      </c>
      <c r="CS39" s="9">
        <f>'P&amp;C'!CU46</f>
        <v>0.22</v>
      </c>
      <c r="CT39" s="9">
        <f>'P&amp;C'!CV46</f>
        <v>0.22</v>
      </c>
      <c r="CU39" s="9">
        <f>'P&amp;C'!CW46</f>
        <v>0</v>
      </c>
      <c r="CV39" s="9">
        <f>'P&amp;C'!CX46</f>
        <v>0</v>
      </c>
      <c r="CW39" s="9">
        <f>'P&amp;C'!CY46</f>
        <v>0</v>
      </c>
      <c r="CX39" s="9">
        <f>'P&amp;C'!CZ46</f>
        <v>0</v>
      </c>
      <c r="CY39" s="9">
        <f>'P&amp;C'!DA46</f>
        <v>0</v>
      </c>
      <c r="CZ39" s="9">
        <f>'P&amp;C'!DB46</f>
        <v>0</v>
      </c>
      <c r="DA39" s="9">
        <f>'P&amp;C'!DC46</f>
        <v>0</v>
      </c>
      <c r="DB39" s="9">
        <f>'P&amp;C'!DD46</f>
        <v>0</v>
      </c>
      <c r="DC39" s="9">
        <f>'P&amp;C'!DE46</f>
        <v>0</v>
      </c>
      <c r="DD39" s="9">
        <f>'P&amp;C'!DF46</f>
        <v>0</v>
      </c>
      <c r="DE39" s="9">
        <f>'P&amp;C'!DG46</f>
        <v>0</v>
      </c>
      <c r="DF39" s="9">
        <f>'P&amp;C'!DH46</f>
        <v>0</v>
      </c>
      <c r="DG39" s="9">
        <f>'P&amp;C'!DI46</f>
        <v>0</v>
      </c>
      <c r="DH39" s="9">
        <f>'P&amp;C'!DJ46</f>
        <v>0</v>
      </c>
      <c r="DI39" s="9">
        <f>'P&amp;C'!DK46</f>
        <v>0</v>
      </c>
      <c r="DJ39" s="9">
        <f>'P&amp;C'!DL46</f>
        <v>0</v>
      </c>
      <c r="DK39" s="9">
        <f>'P&amp;C'!DM46</f>
        <v>0</v>
      </c>
      <c r="DL39" s="9">
        <f>'P&amp;C'!DN46</f>
        <v>0</v>
      </c>
      <c r="DM39" s="9">
        <f>'P&amp;C'!DO46</f>
        <v>0</v>
      </c>
      <c r="DN39" s="9">
        <f>'P&amp;C'!DP46</f>
        <v>0</v>
      </c>
      <c r="DO39" s="9">
        <f>'P&amp;C'!DQ46</f>
        <v>0</v>
      </c>
      <c r="DP39" s="9">
        <f>'P&amp;C'!DR46</f>
        <v>0</v>
      </c>
      <c r="DQ39" s="9">
        <f>'P&amp;C'!DS46</f>
        <v>0</v>
      </c>
      <c r="DR39" s="9">
        <f>'P&amp;C'!DT46</f>
        <v>0</v>
      </c>
      <c r="DS39" s="9">
        <f>'P&amp;C'!DU46</f>
        <v>0</v>
      </c>
      <c r="DT39" s="9">
        <f>'P&amp;C'!DV46</f>
        <v>0</v>
      </c>
      <c r="DU39" s="9">
        <f>'P&amp;C'!DW46</f>
        <v>0</v>
      </c>
      <c r="DV39" s="9">
        <f>'P&amp;C'!DX46</f>
        <v>0</v>
      </c>
      <c r="DW39" s="9">
        <f>'P&amp;C'!DY46</f>
        <v>0</v>
      </c>
      <c r="DX39" s="9">
        <f>'P&amp;C'!DZ46</f>
        <v>0</v>
      </c>
      <c r="DY39" s="9">
        <f>'P&amp;C'!EA46</f>
        <v>0</v>
      </c>
      <c r="DZ39" s="9">
        <f>'P&amp;C'!EB46</f>
        <v>0</v>
      </c>
      <c r="EA39" s="9">
        <f>'P&amp;C'!EC46</f>
        <v>51462405</v>
      </c>
      <c r="EB39" s="9">
        <f>'P&amp;C'!ED46</f>
        <v>51448024</v>
      </c>
      <c r="EC39" s="9">
        <f>'P&amp;C'!EE46</f>
        <v>51293951</v>
      </c>
      <c r="ED39" s="9">
        <f>'P&amp;C'!EF46</f>
        <v>51295006</v>
      </c>
      <c r="EE39" s="9">
        <f>'P&amp;C'!EG46</f>
        <v>51270940</v>
      </c>
      <c r="EF39" s="9">
        <f>'P&amp;C'!EH46</f>
        <v>51184531</v>
      </c>
      <c r="EG39" s="9">
        <f>'P&amp;C'!EI46</f>
        <v>51132698</v>
      </c>
      <c r="EH39" s="9">
        <f>'P&amp;C'!EJ46</f>
        <v>51133252</v>
      </c>
      <c r="EI39" s="9">
        <f>'P&amp;C'!EK46</f>
        <v>51326751</v>
      </c>
      <c r="EJ39" s="9">
        <f>'P&amp;C'!EL46</f>
        <v>51318171</v>
      </c>
      <c r="EK39" s="9">
        <f>'P&amp;C'!EM46</f>
        <v>51802609</v>
      </c>
      <c r="EL39" s="9">
        <f>'P&amp;C'!EN46</f>
        <v>51826395</v>
      </c>
      <c r="EM39" s="9">
        <f>'P&amp;C'!EO46</f>
        <v>52418246</v>
      </c>
      <c r="EN39" s="9">
        <f>'P&amp;C'!EP46</f>
        <v>52665615</v>
      </c>
      <c r="EO39" s="9">
        <f>'P&amp;C'!EQ46</f>
        <v>53497022</v>
      </c>
      <c r="EP39" s="9">
        <f>'P&amp;C'!ER46</f>
        <v>55408431</v>
      </c>
      <c r="EQ39" s="9">
        <f>'P&amp;C'!ES46</f>
        <v>55653437</v>
      </c>
      <c r="ER39" s="9">
        <f>'P&amp;C'!ET46</f>
        <v>56025049</v>
      </c>
      <c r="ES39" s="9">
        <f>'P&amp;C'!EU46</f>
        <v>57060815</v>
      </c>
      <c r="ET39" s="9">
        <f>'P&amp;C'!EV46</f>
        <v>58321766</v>
      </c>
      <c r="EU39" s="9">
        <f>'P&amp;C'!EW46</f>
        <v>58454390</v>
      </c>
      <c r="EV39" s="9">
        <f>'P&amp;C'!EX46</f>
        <v>58353230</v>
      </c>
      <c r="EW39" s="9">
        <f>'P&amp;C'!EY46</f>
        <v>59000074</v>
      </c>
      <c r="EX39" s="9">
        <f>'P&amp;C'!EZ46</f>
        <v>59723362</v>
      </c>
      <c r="EY39" s="9">
        <f>'P&amp;C'!FA46</f>
        <v>60248582</v>
      </c>
      <c r="EZ39" s="9">
        <f>'P&amp;C'!FB46</f>
        <v>60456257</v>
      </c>
      <c r="FA39" s="9">
        <f>'P&amp;C'!FC46</f>
        <v>60459691</v>
      </c>
      <c r="FB39" s="9">
        <f>'P&amp;C'!FD46</f>
        <v>60452971</v>
      </c>
      <c r="FC39" s="9">
        <f>'P&amp;C'!FE46</f>
        <v>61066587</v>
      </c>
      <c r="FD39" s="9">
        <f>'P&amp;C'!FF46</f>
        <v>61450301</v>
      </c>
      <c r="FE39" s="9">
        <f>'P&amp;C'!FG46</f>
        <v>61924608</v>
      </c>
      <c r="FF39" s="9">
        <f>'P&amp;C'!FH46</f>
        <v>62463796</v>
      </c>
      <c r="FG39">
        <f>'P&amp;C'!FJ46</f>
        <v>41.109621674307697</v>
      </c>
      <c r="FH39">
        <f>'P&amp;C'!FK46</f>
        <v>40.475801364110701</v>
      </c>
      <c r="FI39">
        <f>'P&amp;C'!FL46</f>
        <v>39.642101268432199</v>
      </c>
      <c r="FJ39">
        <f>'P&amp;C'!FM46</f>
        <v>38.670431191683697</v>
      </c>
      <c r="FK39">
        <f>'P&amp;C'!FN46</f>
        <v>38.524747156966498</v>
      </c>
      <c r="FL39">
        <f>'P&amp;C'!FO46</f>
        <v>40.512239918736398</v>
      </c>
      <c r="FM39">
        <f>'P&amp;C'!FP46</f>
        <v>41.171306861218198</v>
      </c>
      <c r="FN39">
        <f>'P&amp;C'!FQ46</f>
        <v>39.917273401660402</v>
      </c>
      <c r="FO39">
        <f>'P&amp;C'!FR46</f>
        <v>38.817964534712097</v>
      </c>
      <c r="FP39">
        <f>'P&amp;C'!FS46</f>
        <v>39.451912656824803</v>
      </c>
      <c r="FQ39">
        <f>'P&amp;C'!FT46</f>
        <v>38.845533822437403</v>
      </c>
      <c r="FR39">
        <f>'P&amp;C'!FU46</f>
        <v>40.710915740907701</v>
      </c>
      <c r="FS39">
        <f>'P&amp;C'!FV46</f>
        <v>39.8849667728295</v>
      </c>
      <c r="FT39">
        <f>'P&amp;C'!FW46</f>
        <v>39.959658688121301</v>
      </c>
      <c r="FU39">
        <f>'P&amp;C'!FX46</f>
        <v>39.976056985003801</v>
      </c>
      <c r="FV39">
        <f>'P&amp;C'!FY46</f>
        <v>38.707105783233601</v>
      </c>
      <c r="FW39">
        <f>'P&amp;C'!FZ46</f>
        <v>36.862054000366598</v>
      </c>
      <c r="FX39">
        <f>'P&amp;C'!GA46</f>
        <v>35.860745074939601</v>
      </c>
      <c r="FY39">
        <f>'P&amp;C'!GB46</f>
        <v>35.137948870867</v>
      </c>
      <c r="FZ39">
        <f>'P&amp;C'!GC46</f>
        <v>37.248529134045803</v>
      </c>
      <c r="GA39">
        <f>'P&amp;C'!GD46</f>
        <v>36.980969265097102</v>
      </c>
      <c r="GB39">
        <f>'P&amp;C'!GE46</f>
        <v>37.778542850155901</v>
      </c>
      <c r="GC39">
        <f>'P&amp;C'!GF46</f>
        <v>36.418598390232503</v>
      </c>
      <c r="GD39">
        <f>'P&amp;C'!GG46</f>
        <v>35.694574595448898</v>
      </c>
      <c r="GE39">
        <f>'P&amp;C'!GH46</f>
        <v>35.131117276751802</v>
      </c>
      <c r="GF39">
        <f>'P&amp;C'!GI46</f>
        <v>35.093141806645399</v>
      </c>
      <c r="GG39">
        <f>'P&amp;C'!GJ46</f>
        <v>33.748104997757899</v>
      </c>
      <c r="GH39">
        <f>'P&amp;C'!GK46</f>
        <v>33.472300310930997</v>
      </c>
      <c r="GI39">
        <f>'P&amp;C'!GL46</f>
        <v>34.608123751864497</v>
      </c>
      <c r="GJ39">
        <f>'P&amp;C'!GM46</f>
        <v>35.806171234214098</v>
      </c>
      <c r="GK39">
        <f>'P&amp;C'!GN46</f>
        <v>33.398677307735198</v>
      </c>
      <c r="GL39">
        <f>'P&amp;C'!GO46</f>
        <v>31.659939463173199</v>
      </c>
    </row>
    <row r="40" spans="1:194" x14ac:dyDescent="0.25">
      <c r="A40" t="str">
        <f>'P&amp;C'!B47</f>
        <v>KINS</v>
      </c>
      <c r="B40" t="str">
        <f>'P&amp;C'!C47</f>
        <v>Kingstone Companies, Inc.</v>
      </c>
      <c r="C40" s="9" t="str">
        <f>'P&amp;C'!E47</f>
        <v>NA</v>
      </c>
      <c r="D40" s="9">
        <f>'P&amp;C'!F47</f>
        <v>9012</v>
      </c>
      <c r="E40" s="9">
        <f>'P&amp;C'!G47</f>
        <v>3328</v>
      </c>
      <c r="F40" s="9">
        <f>'P&amp;C'!H47</f>
        <v>0</v>
      </c>
      <c r="G40" s="9">
        <f>'P&amp;C'!I47</f>
        <v>0</v>
      </c>
      <c r="H40" s="9">
        <f>'P&amp;C'!J47</f>
        <v>0</v>
      </c>
      <c r="I40" s="9">
        <f>'P&amp;C'!K47</f>
        <v>7204</v>
      </c>
      <c r="J40" s="9">
        <f>'P&amp;C'!L47</f>
        <v>13008</v>
      </c>
      <c r="K40" s="9">
        <f>'P&amp;C'!M47</f>
        <v>8181</v>
      </c>
      <c r="L40" s="9">
        <f>'P&amp;C'!N47</f>
        <v>1000</v>
      </c>
      <c r="M40" s="9">
        <f>'P&amp;C'!O47</f>
        <v>11611</v>
      </c>
      <c r="N40" s="9">
        <f>'P&amp;C'!P47</f>
        <v>19396</v>
      </c>
      <c r="O40" s="9">
        <f>'P&amp;C'!Q47</f>
        <v>3700</v>
      </c>
      <c r="P40" s="9">
        <f>'P&amp;C'!R47</f>
        <v>15268</v>
      </c>
      <c r="Q40" s="9">
        <f>'P&amp;C'!S47</f>
        <v>11129</v>
      </c>
      <c r="R40" s="9">
        <f>'P&amp;C'!T47</f>
        <v>0</v>
      </c>
      <c r="S40" s="9">
        <f>'P&amp;C'!U47</f>
        <v>0</v>
      </c>
      <c r="T40" s="9">
        <f>'P&amp;C'!V47</f>
        <v>0</v>
      </c>
      <c r="U40" s="9">
        <f>'P&amp;C'!W47</f>
        <v>32500</v>
      </c>
      <c r="V40" s="9">
        <f>'P&amp;C'!X47</f>
        <v>0</v>
      </c>
      <c r="W40" s="9">
        <f>'P&amp;C'!Y47</f>
        <v>1915</v>
      </c>
      <c r="X40" s="9">
        <f>'P&amp;C'!Z47</f>
        <v>9202</v>
      </c>
      <c r="Y40" s="9">
        <f>'P&amp;C'!AA47</f>
        <v>7249</v>
      </c>
      <c r="Z40" s="9">
        <f>'P&amp;C'!AB47</f>
        <v>4716</v>
      </c>
      <c r="AA40" s="9">
        <f>'P&amp;C'!AC47</f>
        <v>78486</v>
      </c>
      <c r="AB40" s="9">
        <f>'P&amp;C'!AD47</f>
        <v>0</v>
      </c>
      <c r="AC40" s="9">
        <f>'P&amp;C'!AE47</f>
        <v>0</v>
      </c>
      <c r="AD40" s="9">
        <f>'P&amp;C'!AF47</f>
        <v>0</v>
      </c>
      <c r="AE40" s="9">
        <f>'P&amp;C'!AG47</f>
        <v>0</v>
      </c>
      <c r="AF40" s="9">
        <f>'P&amp;C'!AH47</f>
        <v>0</v>
      </c>
      <c r="AG40" s="9">
        <f>'P&amp;C'!AI47</f>
        <v>0</v>
      </c>
      <c r="AH40" s="9">
        <f>'P&amp;C'!AJ47</f>
        <v>0</v>
      </c>
      <c r="AI40" s="9" t="str">
        <f>'P&amp;C'!AK47</f>
        <v>NA</v>
      </c>
      <c r="AJ40" s="9">
        <f>'P&amp;C'!AL47</f>
        <v>14.2</v>
      </c>
      <c r="AK40" s="9">
        <f>'P&amp;C'!AM47</f>
        <v>14.49</v>
      </c>
      <c r="AL40" s="9" t="str">
        <f>'P&amp;C'!AN47</f>
        <v>NA</v>
      </c>
      <c r="AM40" s="9" t="str">
        <f>'P&amp;C'!AO47</f>
        <v>NA</v>
      </c>
      <c r="AN40" s="9" t="str">
        <f>'P&amp;C'!AP47</f>
        <v>NA</v>
      </c>
      <c r="AO40" s="9">
        <f>'P&amp;C'!AQ47</f>
        <v>8.89</v>
      </c>
      <c r="AP40" s="9">
        <f>'P&amp;C'!AR47</f>
        <v>8.33</v>
      </c>
      <c r="AQ40" s="9">
        <f>'P&amp;C'!AS47</f>
        <v>9.0399999999999991</v>
      </c>
      <c r="AR40" s="9">
        <f>'P&amp;C'!AT47</f>
        <v>8.09</v>
      </c>
      <c r="AS40" s="9">
        <f>'P&amp;C'!AU47</f>
        <v>7.46</v>
      </c>
      <c r="AT40" s="9">
        <f>'P&amp;C'!AV47</f>
        <v>7.89</v>
      </c>
      <c r="AU40" s="9">
        <f>'P&amp;C'!AW47</f>
        <v>8.09</v>
      </c>
      <c r="AV40" s="9">
        <f>'P&amp;C'!AX47</f>
        <v>7.37</v>
      </c>
      <c r="AW40" s="9">
        <f>'P&amp;C'!AY47</f>
        <v>6.48</v>
      </c>
      <c r="AX40" s="9" t="str">
        <f>'P&amp;C'!AZ47</f>
        <v>NA</v>
      </c>
      <c r="AY40" s="9" t="str">
        <f>'P&amp;C'!BA47</f>
        <v>NA</v>
      </c>
      <c r="AZ40" s="9" t="str">
        <f>'P&amp;C'!BB47</f>
        <v>NA</v>
      </c>
      <c r="BA40" s="9">
        <f>'P&amp;C'!BC47</f>
        <v>4.4000000000000004</v>
      </c>
      <c r="BB40" s="9" t="str">
        <f>'P&amp;C'!BD47</f>
        <v>NA</v>
      </c>
      <c r="BC40" s="9">
        <f>'P&amp;C'!BE47</f>
        <v>4.84</v>
      </c>
      <c r="BD40" s="9">
        <f>'P&amp;C'!BF47</f>
        <v>4.88</v>
      </c>
      <c r="BE40" s="9">
        <f>'P&amp;C'!BG47</f>
        <v>3.88</v>
      </c>
      <c r="BF40" s="9">
        <f>'P&amp;C'!BH47</f>
        <v>3.5</v>
      </c>
      <c r="BG40" s="9">
        <f>'P&amp;C'!BI47</f>
        <v>3.02</v>
      </c>
      <c r="BH40" s="9" t="str">
        <f>'P&amp;C'!BJ47</f>
        <v>NA</v>
      </c>
      <c r="BI40" s="9" t="str">
        <f>'P&amp;C'!BK47</f>
        <v>NA</v>
      </c>
      <c r="BJ40" s="9" t="str">
        <f>'P&amp;C'!BL47</f>
        <v>NA</v>
      </c>
      <c r="BK40" s="9" t="str">
        <f>'P&amp;C'!BM47</f>
        <v>NA</v>
      </c>
      <c r="BL40" s="9" t="str">
        <f>'P&amp;C'!BN47</f>
        <v>NA</v>
      </c>
      <c r="BM40" s="9" t="str">
        <f>'P&amp;C'!BO47</f>
        <v>NA</v>
      </c>
      <c r="BN40" s="9" t="str">
        <f>'P&amp;C'!BP47</f>
        <v>NA</v>
      </c>
      <c r="BO40" s="9">
        <f>'P&amp;C'!BQ47</f>
        <v>0.08</v>
      </c>
      <c r="BP40" s="9">
        <f>'P&amp;C'!BR47</f>
        <v>0.08</v>
      </c>
      <c r="BQ40" s="9">
        <f>'P&amp;C'!BS47</f>
        <v>0.08</v>
      </c>
      <c r="BR40" s="9">
        <f>'P&amp;C'!BT47</f>
        <v>6.25E-2</v>
      </c>
      <c r="BS40" s="9">
        <f>'P&amp;C'!BU47</f>
        <v>6.25E-2</v>
      </c>
      <c r="BT40" s="9">
        <f>'P&amp;C'!BV47</f>
        <v>6.25E-2</v>
      </c>
      <c r="BU40" s="9">
        <f>'P&amp;C'!BW47</f>
        <v>6.25E-2</v>
      </c>
      <c r="BV40" s="9">
        <f>'P&amp;C'!BX47</f>
        <v>6.25E-2</v>
      </c>
      <c r="BW40" s="9">
        <f>'P&amp;C'!BY47</f>
        <v>6.25E-2</v>
      </c>
      <c r="BX40" s="9">
        <f>'P&amp;C'!BZ47</f>
        <v>0.05</v>
      </c>
      <c r="BY40" s="9">
        <f>'P&amp;C'!CA47</f>
        <v>0.05</v>
      </c>
      <c r="BZ40" s="9">
        <f>'P&amp;C'!CB47</f>
        <v>0.05</v>
      </c>
      <c r="CA40" s="9">
        <f>'P&amp;C'!CC47</f>
        <v>0.05</v>
      </c>
      <c r="CB40" s="9">
        <f>'P&amp;C'!CD47</f>
        <v>0.05</v>
      </c>
      <c r="CC40" s="9">
        <f>'P&amp;C'!CE47</f>
        <v>0.04</v>
      </c>
      <c r="CD40" s="9">
        <f>'P&amp;C'!CF47</f>
        <v>0.04</v>
      </c>
      <c r="CE40" s="9">
        <f>'P&amp;C'!CG47</f>
        <v>0.04</v>
      </c>
      <c r="CF40" s="9">
        <f>'P&amp;C'!CH47</f>
        <v>0.04</v>
      </c>
      <c r="CG40" s="9">
        <f>'P&amp;C'!CI47</f>
        <v>0.04</v>
      </c>
      <c r="CH40" s="9">
        <f>'P&amp;C'!CJ47</f>
        <v>0.04</v>
      </c>
      <c r="CI40" s="9">
        <f>'P&amp;C'!CK47</f>
        <v>0.04</v>
      </c>
      <c r="CJ40" s="9">
        <f>'P&amp;C'!CL47</f>
        <v>0.04</v>
      </c>
      <c r="CK40" s="9">
        <f>'P&amp;C'!CM47</f>
        <v>0.03</v>
      </c>
      <c r="CL40" s="9">
        <f>'P&amp;C'!CN47</f>
        <v>0.03</v>
      </c>
      <c r="CM40" s="9">
        <f>'P&amp;C'!CO47</f>
        <v>0.03</v>
      </c>
      <c r="CN40" s="9">
        <f>'P&amp;C'!CP47</f>
        <v>0.03</v>
      </c>
      <c r="CO40" s="9">
        <f>'P&amp;C'!CQ47</f>
        <v>0</v>
      </c>
      <c r="CP40" s="9">
        <f>'P&amp;C'!CR47</f>
        <v>0</v>
      </c>
      <c r="CQ40" s="9">
        <f>'P&amp;C'!CS47</f>
        <v>0</v>
      </c>
      <c r="CR40" s="9">
        <f>'P&amp;C'!CT47</f>
        <v>0</v>
      </c>
      <c r="CS40" s="9">
        <f>'P&amp;C'!CU47</f>
        <v>0</v>
      </c>
      <c r="CT40" s="9">
        <f>'P&amp;C'!CV47</f>
        <v>0</v>
      </c>
      <c r="CU40" s="9">
        <f>'P&amp;C'!CW47</f>
        <v>0</v>
      </c>
      <c r="CV40" s="9">
        <f>'P&amp;C'!CX47</f>
        <v>0</v>
      </c>
      <c r="CW40" s="9">
        <f>'P&amp;C'!CY47</f>
        <v>0</v>
      </c>
      <c r="CX40" s="9">
        <f>'P&amp;C'!CZ47</f>
        <v>0</v>
      </c>
      <c r="CY40" s="9">
        <f>'P&amp;C'!DA47</f>
        <v>0</v>
      </c>
      <c r="CZ40" s="9">
        <f>'P&amp;C'!DB47</f>
        <v>0</v>
      </c>
      <c r="DA40" s="9">
        <f>'P&amp;C'!DC47</f>
        <v>0</v>
      </c>
      <c r="DB40" s="9">
        <f>'P&amp;C'!DD47</f>
        <v>0</v>
      </c>
      <c r="DC40" s="9">
        <f>'P&amp;C'!DE47</f>
        <v>0</v>
      </c>
      <c r="DD40" s="9">
        <f>'P&amp;C'!DF47</f>
        <v>0</v>
      </c>
      <c r="DE40" s="9">
        <f>'P&amp;C'!DG47</f>
        <v>0</v>
      </c>
      <c r="DF40" s="9">
        <f>'P&amp;C'!DH47</f>
        <v>0</v>
      </c>
      <c r="DG40" s="9">
        <f>'P&amp;C'!DI47</f>
        <v>0</v>
      </c>
      <c r="DH40" s="9">
        <f>'P&amp;C'!DJ47</f>
        <v>0</v>
      </c>
      <c r="DI40" s="9">
        <f>'P&amp;C'!DK47</f>
        <v>0</v>
      </c>
      <c r="DJ40" s="9">
        <f>'P&amp;C'!DL47</f>
        <v>0</v>
      </c>
      <c r="DK40" s="9">
        <f>'P&amp;C'!DM47</f>
        <v>0</v>
      </c>
      <c r="DL40" s="9">
        <f>'P&amp;C'!DN47</f>
        <v>0</v>
      </c>
      <c r="DM40" s="9">
        <f>'P&amp;C'!DO47</f>
        <v>0</v>
      </c>
      <c r="DN40" s="9">
        <f>'P&amp;C'!DP47</f>
        <v>0</v>
      </c>
      <c r="DO40" s="9">
        <f>'P&amp;C'!DQ47</f>
        <v>0</v>
      </c>
      <c r="DP40" s="9">
        <f>'P&amp;C'!DR47</f>
        <v>0</v>
      </c>
      <c r="DQ40" s="9">
        <f>'P&amp;C'!DS47</f>
        <v>0</v>
      </c>
      <c r="DR40" s="9">
        <f>'P&amp;C'!DT47</f>
        <v>0</v>
      </c>
      <c r="DS40" s="9">
        <f>'P&amp;C'!DU47</f>
        <v>0</v>
      </c>
      <c r="DT40" s="9">
        <f>'P&amp;C'!DV47</f>
        <v>0</v>
      </c>
      <c r="DU40" s="9">
        <f>'P&amp;C'!DW47</f>
        <v>0</v>
      </c>
      <c r="DV40" s="9">
        <f>'P&amp;C'!DX47</f>
        <v>0</v>
      </c>
      <c r="DW40" s="9">
        <f>'P&amp;C'!DY47</f>
        <v>0</v>
      </c>
      <c r="DX40" s="9">
        <f>'P&amp;C'!DZ47</f>
        <v>0</v>
      </c>
      <c r="DY40" s="9">
        <f>'P&amp;C'!EA47</f>
        <v>0</v>
      </c>
      <c r="DZ40" s="9">
        <f>'P&amp;C'!EB47</f>
        <v>0</v>
      </c>
      <c r="EA40" s="9">
        <f>'P&amp;C'!EC47</f>
        <v>10631837</v>
      </c>
      <c r="EB40" s="9">
        <f>'P&amp;C'!ED47</f>
        <v>10623407</v>
      </c>
      <c r="EC40" s="9">
        <f>'P&amp;C'!EE47</f>
        <v>10622491</v>
      </c>
      <c r="ED40" s="9">
        <f>'P&amp;C'!EF47</f>
        <v>10622478</v>
      </c>
      <c r="EE40" s="9">
        <f>'P&amp;C'!EG47</f>
        <v>7921866</v>
      </c>
      <c r="EF40" s="9">
        <f>'P&amp;C'!EH47</f>
        <v>7912875</v>
      </c>
      <c r="EG40" s="9">
        <f>'P&amp;C'!EI47</f>
        <v>7910375</v>
      </c>
      <c r="EH40" s="9">
        <f>'P&amp;C'!EJ47</f>
        <v>7317137</v>
      </c>
      <c r="EI40" s="9">
        <f>'P&amp;C'!EK47</f>
        <v>7328637</v>
      </c>
      <c r="EJ40" s="9">
        <f>'P&amp;C'!EL47</f>
        <v>7335110</v>
      </c>
      <c r="EK40" s="9">
        <f>'P&amp;C'!EM47</f>
        <v>7333664</v>
      </c>
      <c r="EL40" s="9">
        <f>'P&amp;C'!EN47</f>
        <v>7343775</v>
      </c>
      <c r="EM40" s="9">
        <f>'P&amp;C'!EO47</f>
        <v>7308757</v>
      </c>
      <c r="EN40" s="9">
        <f>'P&amp;C'!EP47</f>
        <v>7295364</v>
      </c>
      <c r="EO40" s="9">
        <f>'P&amp;C'!EQ47</f>
        <v>7290868</v>
      </c>
      <c r="EP40" s="9">
        <f>'P&amp;C'!ER47</f>
        <v>7266573</v>
      </c>
      <c r="EQ40" s="9">
        <f>'P&amp;C'!ES47</f>
        <v>7266573</v>
      </c>
      <c r="ER40" s="9">
        <f>'P&amp;C'!ET47</f>
        <v>3811573</v>
      </c>
      <c r="ES40" s="9">
        <f>'P&amp;C'!EU47</f>
        <v>3810899</v>
      </c>
      <c r="ET40" s="9">
        <f>'P&amp;C'!EV47</f>
        <v>3840899</v>
      </c>
      <c r="EU40" s="9">
        <f>'P&amp;C'!EW47</f>
        <v>3840899</v>
      </c>
      <c r="EV40" s="9">
        <f>'P&amp;C'!EX47</f>
        <v>3828391</v>
      </c>
      <c r="EW40" s="9">
        <f>'P&amp;C'!EY47</f>
        <v>3811155</v>
      </c>
      <c r="EX40" s="9">
        <f>'P&amp;C'!EZ47</f>
        <v>3779900</v>
      </c>
      <c r="EY40" s="9">
        <f>'P&amp;C'!FA47</f>
        <v>3759900</v>
      </c>
      <c r="EZ40" s="9">
        <f>'P&amp;C'!FB47</f>
        <v>3838386</v>
      </c>
      <c r="FA40" s="9">
        <f>'P&amp;C'!FC47</f>
        <v>3838386</v>
      </c>
      <c r="FB40" s="9">
        <f>'P&amp;C'!FD47</f>
        <v>3838386</v>
      </c>
      <c r="FC40" s="9">
        <f>'P&amp;C'!FE47</f>
        <v>3838386</v>
      </c>
      <c r="FD40" s="9">
        <f>'P&amp;C'!FF47</f>
        <v>3838386</v>
      </c>
      <c r="FE40" s="9">
        <f>'P&amp;C'!FG47</f>
        <v>3833798</v>
      </c>
      <c r="FF40" s="9">
        <f>'P&amp;C'!FH47</f>
        <v>3038511</v>
      </c>
      <c r="FG40">
        <f>'P&amp;C'!FJ47</f>
        <v>8.8957345753137496</v>
      </c>
      <c r="FH40">
        <f>'P&amp;C'!FK47</f>
        <v>8.8312534764035693</v>
      </c>
      <c r="FI40">
        <f>'P&amp;C'!FL47</f>
        <v>8.5025254434200104</v>
      </c>
      <c r="FJ40">
        <f>'P&amp;C'!FM47</f>
        <v>8.2935450654734204</v>
      </c>
      <c r="FK40">
        <f>'P&amp;C'!FN47</f>
        <v>7.1550061563777998</v>
      </c>
      <c r="FL40">
        <f>'P&amp;C'!FO47</f>
        <v>7.1614931361862801</v>
      </c>
      <c r="FM40">
        <f>'P&amp;C'!FP47</f>
        <v>6.8000568873157103</v>
      </c>
      <c r="FN40">
        <f>'P&amp;C'!FQ47</f>
        <v>6.3170882272670301</v>
      </c>
      <c r="FO40">
        <f>'P&amp;C'!FR47</f>
        <v>6.1780928704751004</v>
      </c>
      <c r="FP40">
        <f>'P&amp;C'!FS47</f>
        <v>6.0016823196925504</v>
      </c>
      <c r="FQ40">
        <f>'P&amp;C'!FT47</f>
        <v>5.7302870706920901</v>
      </c>
      <c r="FR40">
        <f>'P&amp;C'!FU47</f>
        <v>5.5715214586503503</v>
      </c>
      <c r="FS40">
        <f>'P&amp;C'!FV47</f>
        <v>5.5414347473859102</v>
      </c>
      <c r="FT40">
        <f>'P&amp;C'!FW47</f>
        <v>5.3461348878548103</v>
      </c>
      <c r="FU40">
        <f>'P&amp;C'!FX47</f>
        <v>5.1778471369938401</v>
      </c>
      <c r="FV40">
        <f>'P&amp;C'!FY47</f>
        <v>4.9828165216258098</v>
      </c>
      <c r="FW40">
        <f>'P&amp;C'!FZ47</f>
        <v>4.9141459116973003</v>
      </c>
      <c r="FX40">
        <f>'P&amp;C'!GA47</f>
        <v>4.4690210577102896</v>
      </c>
      <c r="FY40">
        <f>'P&amp;C'!GB47</f>
        <v>4.0880117788479797</v>
      </c>
      <c r="FZ40">
        <f>'P&amp;C'!GC47</f>
        <v>4.3276326714136504</v>
      </c>
      <c r="GA40">
        <f>'P&amp;C'!GD47</f>
        <v>4.2391117287905802</v>
      </c>
      <c r="GB40">
        <f>'P&amp;C'!GE47</f>
        <v>4.6048065623391103</v>
      </c>
      <c r="GC40">
        <f>'P&amp;C'!GF47</f>
        <v>4.4540303398838397</v>
      </c>
      <c r="GD40">
        <f>'P&amp;C'!GG47</f>
        <v>4.3170454244821297</v>
      </c>
      <c r="GE40">
        <f>'P&amp;C'!GH47</f>
        <v>4.0721827708183698</v>
      </c>
      <c r="GF40">
        <f>'P&amp;C'!GI47</f>
        <v>3.6848821353558501</v>
      </c>
      <c r="GG40">
        <f>'P&amp;C'!GJ47</f>
        <v>3.68097424281977</v>
      </c>
      <c r="GH40">
        <f>'P&amp;C'!GK47</f>
        <v>3.4212296522548802</v>
      </c>
      <c r="GI40">
        <f>'P&amp;C'!GL47</f>
        <v>3.3722507324693201</v>
      </c>
      <c r="GJ40">
        <f>'P&amp;C'!GM47</f>
        <v>3.4394664840899298</v>
      </c>
      <c r="GK40">
        <f>'P&amp;C'!GN47</f>
        <v>3.2784721573750102</v>
      </c>
      <c r="GL40">
        <f>'P&amp;C'!GO47</f>
        <v>3.5685241883277699</v>
      </c>
    </row>
    <row r="41" spans="1:194" x14ac:dyDescent="0.25">
      <c r="A41" t="str">
        <f>'P&amp;C'!B48</f>
        <v>KFS</v>
      </c>
      <c r="B41" t="str">
        <f>'P&amp;C'!C48</f>
        <v>Kingsway Financial Services Inc.</v>
      </c>
      <c r="C41" s="9">
        <f>'P&amp;C'!E48</f>
        <v>0</v>
      </c>
      <c r="D41" s="9">
        <f>'P&amp;C'!F48</f>
        <v>0</v>
      </c>
      <c r="E41" s="9">
        <f>'P&amp;C'!G48</f>
        <v>0</v>
      </c>
      <c r="F41" s="9">
        <f>'P&amp;C'!H48</f>
        <v>0</v>
      </c>
      <c r="G41" s="9">
        <f>'P&amp;C'!I48</f>
        <v>0</v>
      </c>
      <c r="H41" s="9">
        <f>'P&amp;C'!J48</f>
        <v>0</v>
      </c>
      <c r="I41" s="9">
        <f>'P&amp;C'!K48</f>
        <v>26900</v>
      </c>
      <c r="J41" s="9">
        <f>'P&amp;C'!L48</f>
        <v>0</v>
      </c>
      <c r="K41" s="9">
        <f>'P&amp;C'!M48</f>
        <v>0</v>
      </c>
      <c r="L41" s="9">
        <f>'P&amp;C'!N48</f>
        <v>0</v>
      </c>
      <c r="M41" s="9">
        <f>'P&amp;C'!O48</f>
        <v>0</v>
      </c>
      <c r="N41" s="9">
        <f>'P&amp;C'!P48</f>
        <v>0</v>
      </c>
      <c r="O41" s="9">
        <f>'P&amp;C'!Q48</f>
        <v>0</v>
      </c>
      <c r="P41" s="9">
        <f>'P&amp;C'!R48</f>
        <v>0</v>
      </c>
      <c r="Q41" s="9">
        <f>'P&amp;C'!S48</f>
        <v>0</v>
      </c>
      <c r="R41" s="9">
        <f>'P&amp;C'!T48</f>
        <v>0</v>
      </c>
      <c r="S41" s="9">
        <f>'P&amp;C'!U48</f>
        <v>0</v>
      </c>
      <c r="T41" s="9">
        <f>'P&amp;C'!V48</f>
        <v>0</v>
      </c>
      <c r="U41" s="9">
        <f>'P&amp;C'!W48</f>
        <v>0</v>
      </c>
      <c r="V41" s="9">
        <f>'P&amp;C'!X48</f>
        <v>0</v>
      </c>
      <c r="W41" s="9">
        <f>'P&amp;C'!Y48</f>
        <v>0</v>
      </c>
      <c r="X41" s="9">
        <f>'P&amp;C'!Z48</f>
        <v>0</v>
      </c>
      <c r="Y41" s="9">
        <f>'P&amp;C'!AA48</f>
        <v>0</v>
      </c>
      <c r="Z41" s="9">
        <f>'P&amp;C'!AB48</f>
        <v>0</v>
      </c>
      <c r="AA41" s="9">
        <f>'P&amp;C'!AC48</f>
        <v>0</v>
      </c>
      <c r="AB41" s="9">
        <f>'P&amp;C'!AD48</f>
        <v>0</v>
      </c>
      <c r="AC41" s="9">
        <f>'P&amp;C'!AE48</f>
        <v>0</v>
      </c>
      <c r="AD41" s="9">
        <f>'P&amp;C'!AF48</f>
        <v>0</v>
      </c>
      <c r="AE41" s="9">
        <f>'P&amp;C'!AG48</f>
        <v>0</v>
      </c>
      <c r="AF41" s="9">
        <f>'P&amp;C'!AH48</f>
        <v>0</v>
      </c>
      <c r="AG41" s="9">
        <f>'P&amp;C'!AI48</f>
        <v>0</v>
      </c>
      <c r="AH41" s="9">
        <f>'P&amp;C'!AJ48</f>
        <v>0</v>
      </c>
      <c r="AI41" s="9" t="str">
        <f>'P&amp;C'!AK48</f>
        <v>NA</v>
      </c>
      <c r="AJ41" s="9" t="str">
        <f>'P&amp;C'!AL48</f>
        <v>NA</v>
      </c>
      <c r="AK41" s="9" t="str">
        <f>'P&amp;C'!AM48</f>
        <v>NA</v>
      </c>
      <c r="AL41" s="9" t="str">
        <f>'P&amp;C'!AN48</f>
        <v>NA</v>
      </c>
      <c r="AM41" s="9" t="str">
        <f>'P&amp;C'!AO48</f>
        <v>NA</v>
      </c>
      <c r="AN41" s="9" t="str">
        <f>'P&amp;C'!AP48</f>
        <v>NA</v>
      </c>
      <c r="AO41" s="9">
        <f>'P&amp;C'!AQ48</f>
        <v>3.7174999999999998</v>
      </c>
      <c r="AP41" s="9" t="str">
        <f>'P&amp;C'!AR48</f>
        <v>NA</v>
      </c>
      <c r="AQ41" s="9" t="str">
        <f>'P&amp;C'!AS48</f>
        <v>NA</v>
      </c>
      <c r="AR41" s="9" t="str">
        <f>'P&amp;C'!AT48</f>
        <v>NA</v>
      </c>
      <c r="AS41" s="9" t="str">
        <f>'P&amp;C'!AU48</f>
        <v>NA</v>
      </c>
      <c r="AT41" s="9" t="str">
        <f>'P&amp;C'!AV48</f>
        <v>NA</v>
      </c>
      <c r="AU41" s="9" t="str">
        <f>'P&amp;C'!AW48</f>
        <v>NA</v>
      </c>
      <c r="AV41" s="9" t="str">
        <f>'P&amp;C'!AX48</f>
        <v>NA</v>
      </c>
      <c r="AW41" s="9" t="str">
        <f>'P&amp;C'!AY48</f>
        <v>NA</v>
      </c>
      <c r="AX41" s="9" t="str">
        <f>'P&amp;C'!AZ48</f>
        <v>NA</v>
      </c>
      <c r="AY41" s="9" t="str">
        <f>'P&amp;C'!BA48</f>
        <v>NA</v>
      </c>
      <c r="AZ41" s="9" t="str">
        <f>'P&amp;C'!BB48</f>
        <v>NA</v>
      </c>
      <c r="BA41" s="9" t="str">
        <f>'P&amp;C'!BC48</f>
        <v>NA</v>
      </c>
      <c r="BB41" s="9" t="str">
        <f>'P&amp;C'!BD48</f>
        <v>NA</v>
      </c>
      <c r="BC41" s="9" t="str">
        <f>'P&amp;C'!BE48</f>
        <v>NA</v>
      </c>
      <c r="BD41" s="9" t="str">
        <f>'P&amp;C'!BF48</f>
        <v>NA</v>
      </c>
      <c r="BE41" s="9" t="str">
        <f>'P&amp;C'!BG48</f>
        <v>NA</v>
      </c>
      <c r="BF41" s="9" t="str">
        <f>'P&amp;C'!BH48</f>
        <v>NA</v>
      </c>
      <c r="BG41" s="9" t="str">
        <f>'P&amp;C'!BI48</f>
        <v>NA</v>
      </c>
      <c r="BH41" s="9" t="str">
        <f>'P&amp;C'!BJ48</f>
        <v>NA</v>
      </c>
      <c r="BI41" s="9" t="str">
        <f>'P&amp;C'!BK48</f>
        <v>NA</v>
      </c>
      <c r="BJ41" s="9" t="str">
        <f>'P&amp;C'!BL48</f>
        <v>NA</v>
      </c>
      <c r="BK41" s="9" t="str">
        <f>'P&amp;C'!BM48</f>
        <v>NA</v>
      </c>
      <c r="BL41" s="9" t="str">
        <f>'P&amp;C'!BN48</f>
        <v>NA</v>
      </c>
      <c r="BM41" s="9" t="str">
        <f>'P&amp;C'!BO48</f>
        <v>NA</v>
      </c>
      <c r="BN41" s="9" t="str">
        <f>'P&amp;C'!BP48</f>
        <v>NA</v>
      </c>
      <c r="BO41" s="9">
        <f>'P&amp;C'!BQ48</f>
        <v>0</v>
      </c>
      <c r="BP41" s="9">
        <f>'P&amp;C'!BR48</f>
        <v>0</v>
      </c>
      <c r="BQ41" s="9">
        <f>'P&amp;C'!BS48</f>
        <v>0</v>
      </c>
      <c r="BR41" s="9">
        <f>'P&amp;C'!BT48</f>
        <v>0</v>
      </c>
      <c r="BS41" s="9">
        <f>'P&amp;C'!BU48</f>
        <v>0</v>
      </c>
      <c r="BT41" s="9">
        <f>'P&amp;C'!BV48</f>
        <v>0</v>
      </c>
      <c r="BU41" s="9">
        <f>'P&amp;C'!BW48</f>
        <v>0</v>
      </c>
      <c r="BV41" s="9">
        <f>'P&amp;C'!BX48</f>
        <v>0</v>
      </c>
      <c r="BW41" s="9">
        <f>'P&amp;C'!BY48</f>
        <v>0</v>
      </c>
      <c r="BX41" s="9">
        <f>'P&amp;C'!BZ48</f>
        <v>0</v>
      </c>
      <c r="BY41" s="9">
        <f>'P&amp;C'!CA48</f>
        <v>0</v>
      </c>
      <c r="BZ41" s="9">
        <f>'P&amp;C'!CB48</f>
        <v>0</v>
      </c>
      <c r="CA41" s="9">
        <f>'P&amp;C'!CC48</f>
        <v>0</v>
      </c>
      <c r="CB41" s="9">
        <f>'P&amp;C'!CD48</f>
        <v>0</v>
      </c>
      <c r="CC41" s="9">
        <f>'P&amp;C'!CE48</f>
        <v>0</v>
      </c>
      <c r="CD41" s="9">
        <f>'P&amp;C'!CF48</f>
        <v>0</v>
      </c>
      <c r="CE41" s="9">
        <f>'P&amp;C'!CG48</f>
        <v>0</v>
      </c>
      <c r="CF41" s="9">
        <f>'P&amp;C'!CH48</f>
        <v>0</v>
      </c>
      <c r="CG41" s="9">
        <f>'P&amp;C'!CI48</f>
        <v>0</v>
      </c>
      <c r="CH41" s="9">
        <f>'P&amp;C'!CJ48</f>
        <v>0</v>
      </c>
      <c r="CI41" s="9">
        <f>'P&amp;C'!CK48</f>
        <v>0</v>
      </c>
      <c r="CJ41" s="9">
        <f>'P&amp;C'!CL48</f>
        <v>0</v>
      </c>
      <c r="CK41" s="9">
        <f>'P&amp;C'!CM48</f>
        <v>0</v>
      </c>
      <c r="CL41" s="9">
        <f>'P&amp;C'!CN48</f>
        <v>0</v>
      </c>
      <c r="CM41" s="9">
        <f>'P&amp;C'!CO48</f>
        <v>0</v>
      </c>
      <c r="CN41" s="9">
        <f>'P&amp;C'!CP48</f>
        <v>0</v>
      </c>
      <c r="CO41" s="9">
        <f>'P&amp;C'!CQ48</f>
        <v>0</v>
      </c>
      <c r="CP41" s="9">
        <f>'P&amp;C'!CR48</f>
        <v>0</v>
      </c>
      <c r="CQ41" s="9">
        <f>'P&amp;C'!CS48</f>
        <v>0</v>
      </c>
      <c r="CR41" s="9">
        <f>'P&amp;C'!CT48</f>
        <v>0</v>
      </c>
      <c r="CS41" s="9">
        <f>'P&amp;C'!CU48</f>
        <v>0</v>
      </c>
      <c r="CT41" s="9">
        <f>'P&amp;C'!CV48</f>
        <v>0</v>
      </c>
      <c r="CU41" s="9">
        <f>'P&amp;C'!CW48</f>
        <v>0</v>
      </c>
      <c r="CV41" s="9">
        <f>'P&amp;C'!CX48</f>
        <v>0</v>
      </c>
      <c r="CW41" s="9">
        <f>'P&amp;C'!CY48</f>
        <v>0</v>
      </c>
      <c r="CX41" s="9">
        <f>'P&amp;C'!CZ48</f>
        <v>0</v>
      </c>
      <c r="CY41" s="9">
        <f>'P&amp;C'!DA48</f>
        <v>0</v>
      </c>
      <c r="CZ41" s="9">
        <f>'P&amp;C'!DB48</f>
        <v>0</v>
      </c>
      <c r="DA41" s="9">
        <f>'P&amp;C'!DC48</f>
        <v>0</v>
      </c>
      <c r="DB41" s="9">
        <f>'P&amp;C'!DD48</f>
        <v>0</v>
      </c>
      <c r="DC41" s="9">
        <f>'P&amp;C'!DE48</f>
        <v>0</v>
      </c>
      <c r="DD41" s="9">
        <f>'P&amp;C'!DF48</f>
        <v>0</v>
      </c>
      <c r="DE41" s="9">
        <f>'P&amp;C'!DG48</f>
        <v>0</v>
      </c>
      <c r="DF41" s="9">
        <f>'P&amp;C'!DH48</f>
        <v>0</v>
      </c>
      <c r="DG41" s="9">
        <f>'P&amp;C'!DI48</f>
        <v>0</v>
      </c>
      <c r="DH41" s="9">
        <f>'P&amp;C'!DJ48</f>
        <v>0</v>
      </c>
      <c r="DI41" s="9">
        <f>'P&amp;C'!DK48</f>
        <v>0</v>
      </c>
      <c r="DJ41" s="9">
        <f>'P&amp;C'!DL48</f>
        <v>0</v>
      </c>
      <c r="DK41" s="9">
        <f>'P&amp;C'!DM48</f>
        <v>0</v>
      </c>
      <c r="DL41" s="9">
        <f>'P&amp;C'!DN48</f>
        <v>0</v>
      </c>
      <c r="DM41" s="9">
        <f>'P&amp;C'!DO48</f>
        <v>0</v>
      </c>
      <c r="DN41" s="9">
        <f>'P&amp;C'!DP48</f>
        <v>0</v>
      </c>
      <c r="DO41" s="9">
        <f>'P&amp;C'!DQ48</f>
        <v>0</v>
      </c>
      <c r="DP41" s="9">
        <f>'P&amp;C'!DR48</f>
        <v>0</v>
      </c>
      <c r="DQ41" s="9">
        <f>'P&amp;C'!DS48</f>
        <v>0</v>
      </c>
      <c r="DR41" s="9">
        <f>'P&amp;C'!DT48</f>
        <v>0</v>
      </c>
      <c r="DS41" s="9">
        <f>'P&amp;C'!DU48</f>
        <v>0</v>
      </c>
      <c r="DT41" s="9">
        <f>'P&amp;C'!DV48</f>
        <v>0</v>
      </c>
      <c r="DU41" s="9">
        <f>'P&amp;C'!DW48</f>
        <v>0</v>
      </c>
      <c r="DV41" s="9">
        <f>'P&amp;C'!DX48</f>
        <v>0</v>
      </c>
      <c r="DW41" s="9">
        <f>'P&amp;C'!DY48</f>
        <v>0</v>
      </c>
      <c r="DX41" s="9">
        <f>'P&amp;C'!DZ48</f>
        <v>0</v>
      </c>
      <c r="DY41" s="9">
        <f>'P&amp;C'!EA48</f>
        <v>0</v>
      </c>
      <c r="DZ41" s="9">
        <f>'P&amp;C'!EB48</f>
        <v>0</v>
      </c>
      <c r="EA41" s="9">
        <f>'P&amp;C'!EC48</f>
        <v>21708190</v>
      </c>
      <c r="EB41" s="9">
        <f>'P&amp;C'!ED48</f>
        <v>21708190</v>
      </c>
      <c r="EC41" s="9">
        <f>'P&amp;C'!EE48</f>
        <v>21458190</v>
      </c>
      <c r="ED41" s="9">
        <f>'P&amp;C'!EF48</f>
        <v>21458190</v>
      </c>
      <c r="EE41" s="9">
        <f>'P&amp;C'!EG48</f>
        <v>21458190</v>
      </c>
      <c r="EF41" s="9">
        <f>'P&amp;C'!EH48</f>
        <v>19842806</v>
      </c>
      <c r="EG41" s="9">
        <f>'P&amp;C'!EI48</f>
        <v>19842806</v>
      </c>
      <c r="EH41" s="9">
        <f>'P&amp;C'!EJ48</f>
        <v>19709706</v>
      </c>
      <c r="EI41" s="9">
        <f>'P&amp;C'!EK48</f>
        <v>19709706</v>
      </c>
      <c r="EJ41" s="9">
        <f>'P&amp;C'!EL48</f>
        <v>19709706</v>
      </c>
      <c r="EK41" s="9">
        <f>'P&amp;C'!EM48</f>
        <v>19709706</v>
      </c>
      <c r="EL41" s="9">
        <f>'P&amp;C'!EN48</f>
        <v>19709706</v>
      </c>
      <c r="EM41" s="9">
        <f>'P&amp;C'!EO48</f>
        <v>19709706</v>
      </c>
      <c r="EN41" s="9">
        <f>'P&amp;C'!EP48</f>
        <v>19709706</v>
      </c>
      <c r="EO41" s="9">
        <f>'P&amp;C'!EQ48</f>
        <v>16429761</v>
      </c>
      <c r="EP41" s="9">
        <f>'P&amp;C'!ER48</f>
        <v>16429761</v>
      </c>
      <c r="EQ41" s="9">
        <f>'P&amp;C'!ES48</f>
        <v>16429761</v>
      </c>
      <c r="ER41" s="9">
        <f>'P&amp;C'!ET48</f>
        <v>16429761</v>
      </c>
      <c r="ES41" s="9">
        <f>'P&amp;C'!EU48</f>
        <v>13148971</v>
      </c>
      <c r="ET41" s="9">
        <f>'P&amp;C'!EV48</f>
        <v>13148971</v>
      </c>
      <c r="EU41" s="9">
        <f>'P&amp;C'!EW48</f>
        <v>13148971</v>
      </c>
      <c r="EV41" s="9">
        <f>'P&amp;C'!EX48</f>
        <v>13148971</v>
      </c>
      <c r="EW41" s="9">
        <f>'P&amp;C'!EY48</f>
        <v>13148971</v>
      </c>
      <c r="EX41" s="9">
        <f>'P&amp;C'!EZ48</f>
        <v>13148957</v>
      </c>
      <c r="EY41" s="9">
        <f>'P&amp;C'!FA48</f>
        <v>13086457</v>
      </c>
      <c r="EZ41" s="9">
        <f>'P&amp;C'!FB48</f>
        <v>13086457</v>
      </c>
      <c r="FA41" s="9">
        <f>'P&amp;C'!FC48</f>
        <v>13086457</v>
      </c>
      <c r="FB41" s="9">
        <f>'P&amp;C'!FD48</f>
        <v>13086457</v>
      </c>
      <c r="FC41" s="9">
        <f>'P&amp;C'!FE48</f>
        <v>13023957</v>
      </c>
      <c r="FD41" s="9">
        <f>'P&amp;C'!FF48</f>
        <v>13023957</v>
      </c>
      <c r="FE41" s="9">
        <f>'P&amp;C'!FG48</f>
        <v>13023957</v>
      </c>
      <c r="FF41" s="9">
        <f>'P&amp;C'!FH48</f>
        <v>13023957</v>
      </c>
      <c r="FG41">
        <f>'P&amp;C'!FJ48</f>
        <v>1.7819081185488099</v>
      </c>
      <c r="FH41">
        <f>'P&amp;C'!FK48</f>
        <v>1.97625873000006</v>
      </c>
      <c r="FI41">
        <f>'P&amp;C'!FL48</f>
        <v>2.1263209991150198</v>
      </c>
      <c r="FJ41">
        <f>'P&amp;C'!FM48</f>
        <v>2.5079468491983699</v>
      </c>
      <c r="FK41">
        <f>'P&amp;C'!FN48</f>
        <v>2.6100057833396</v>
      </c>
      <c r="FL41">
        <f>'P&amp;C'!FO48</f>
        <v>2.1069600740943599</v>
      </c>
      <c r="FM41">
        <f>'P&amp;C'!FP48</f>
        <v>2.0698685458094999</v>
      </c>
      <c r="FN41">
        <f>'P&amp;C'!FQ48</f>
        <v>2.0519331947417201</v>
      </c>
      <c r="FO41">
        <f>'P&amp;C'!FR48</f>
        <v>2.1284437220930599</v>
      </c>
      <c r="FP41">
        <f>'P&amp;C'!FS48</f>
        <v>2.2262128110891202</v>
      </c>
      <c r="FQ41">
        <f>'P&amp;C'!FT48</f>
        <v>2.3722322392835302</v>
      </c>
      <c r="FR41">
        <f>'P&amp;C'!FU48</f>
        <v>2.0232163787729802</v>
      </c>
      <c r="FS41">
        <f>'P&amp;C'!FV48</f>
        <v>1.90078938772603</v>
      </c>
      <c r="FT41">
        <f>'P&amp;C'!FW48</f>
        <v>2.1628430175467899</v>
      </c>
      <c r="FU41">
        <f>'P&amp;C'!FX48</f>
        <v>2.23399476109239</v>
      </c>
      <c r="FV41">
        <f>'P&amp;C'!FY48</f>
        <v>2.5661967937330301</v>
      </c>
      <c r="FW41">
        <f>'P&amp;C'!FZ48</f>
        <v>2.1591306166900401</v>
      </c>
      <c r="FX41">
        <f>'P&amp;C'!GA48</f>
        <v>2.9218319122231899</v>
      </c>
      <c r="FY41">
        <f>'P&amp;C'!GB48</f>
        <v>3.0057865364521699</v>
      </c>
      <c r="FZ41">
        <f>'P&amp;C'!GC48</f>
        <v>3.5980001781127999</v>
      </c>
      <c r="GA41">
        <f>'P&amp;C'!GD48</f>
        <v>4.94875226358017</v>
      </c>
      <c r="GB41">
        <f>'P&amp;C'!GE48</f>
        <v>5.9042642956623803</v>
      </c>
      <c r="GC41">
        <f>'P&amp;C'!GF48</f>
        <v>8.1331079063144909</v>
      </c>
      <c r="GD41">
        <f>'P&amp;C'!GG48</f>
        <v>8.6978001373036609</v>
      </c>
      <c r="GE41">
        <f>'P&amp;C'!GH48</f>
        <v>9.4321174936806802</v>
      </c>
      <c r="GF41">
        <f>'P&amp;C'!GI48</f>
        <v>9.9490641355410396</v>
      </c>
      <c r="GG41">
        <f>'P&amp;C'!GJ48</f>
        <v>9.8126635803716802</v>
      </c>
      <c r="GH41">
        <f>'P&amp;C'!GK48</f>
        <v>9.9016104970199308</v>
      </c>
      <c r="GI41">
        <f>'P&amp;C'!GL48</f>
        <v>11.1268794883153</v>
      </c>
      <c r="GJ41">
        <f>'P&amp;C'!GM48</f>
        <v>15.608620329443699</v>
      </c>
      <c r="GK41">
        <f>'P&amp;C'!GN48</f>
        <v>16.511341368832799</v>
      </c>
      <c r="GL41">
        <f>'P&amp;C'!GO48</f>
        <v>19.6149296254587</v>
      </c>
    </row>
    <row r="42" spans="1:194" x14ac:dyDescent="0.25">
      <c r="A42" t="str">
        <f>'P&amp;C'!B49</f>
        <v>MHLD</v>
      </c>
      <c r="B42" t="str">
        <f>'P&amp;C'!C49</f>
        <v>Maiden Holdings, Ltd.</v>
      </c>
      <c r="C42" s="9">
        <f>'P&amp;C'!E49</f>
        <v>1651434</v>
      </c>
      <c r="D42" s="9">
        <f>'P&amp;C'!F49</f>
        <v>2015700</v>
      </c>
      <c r="E42" s="9">
        <f>'P&amp;C'!G49</f>
        <v>0</v>
      </c>
      <c r="F42" s="9">
        <f>'P&amp;C'!H49</f>
        <v>38122</v>
      </c>
      <c r="G42" s="9">
        <f>'P&amp;C'!I49</f>
        <v>0</v>
      </c>
      <c r="H42" s="9">
        <f>'P&amp;C'!J49</f>
        <v>0</v>
      </c>
      <c r="I42" s="9">
        <f>'P&amp;C'!K49</f>
        <v>0</v>
      </c>
      <c r="J42" s="9">
        <f>'P&amp;C'!L49</f>
        <v>35258</v>
      </c>
      <c r="K42" s="9">
        <f>'P&amp;C'!M49</f>
        <v>0</v>
      </c>
      <c r="L42" s="9">
        <f>'P&amp;C'!N49</f>
        <v>0</v>
      </c>
      <c r="M42" s="9">
        <f>'P&amp;C'!O49</f>
        <v>0</v>
      </c>
      <c r="N42" s="9">
        <f>'P&amp;C'!P49</f>
        <v>46458</v>
      </c>
      <c r="O42" s="9">
        <f>'P&amp;C'!Q49</f>
        <v>0</v>
      </c>
      <c r="P42" s="9">
        <f>'P&amp;C'!R49</f>
        <v>0</v>
      </c>
      <c r="Q42" s="9">
        <f>'P&amp;C'!S49</f>
        <v>0</v>
      </c>
      <c r="R42" s="9">
        <f>'P&amp;C'!T49</f>
        <v>5851</v>
      </c>
      <c r="S42" s="9">
        <f>'P&amp;C'!U49</f>
        <v>0</v>
      </c>
      <c r="T42" s="9">
        <f>'P&amp;C'!V49</f>
        <v>0</v>
      </c>
      <c r="U42" s="9">
        <f>'P&amp;C'!W49</f>
        <v>0</v>
      </c>
      <c r="V42" s="9">
        <f>'P&amp;C'!X49</f>
        <v>0</v>
      </c>
      <c r="W42" s="9">
        <f>'P&amp;C'!Y49</f>
        <v>0</v>
      </c>
      <c r="X42" s="9">
        <f>'P&amp;C'!Z49</f>
        <v>0</v>
      </c>
      <c r="Y42" s="9">
        <f>'P&amp;C'!AA49</f>
        <v>0</v>
      </c>
      <c r="Z42" s="9">
        <f>'P&amp;C'!AB49</f>
        <v>0</v>
      </c>
      <c r="AA42" s="9">
        <f>'P&amp;C'!AC49</f>
        <v>0</v>
      </c>
      <c r="AB42" s="9">
        <f>'P&amp;C'!AD49</f>
        <v>0</v>
      </c>
      <c r="AC42" s="9">
        <f>'P&amp;C'!AE49</f>
        <v>0</v>
      </c>
      <c r="AD42" s="9">
        <f>'P&amp;C'!AF49</f>
        <v>0</v>
      </c>
      <c r="AE42" s="9">
        <f>'P&amp;C'!AG49</f>
        <v>0</v>
      </c>
      <c r="AF42" s="9">
        <f>'P&amp;C'!AH49</f>
        <v>0</v>
      </c>
      <c r="AG42" s="9">
        <f>'P&amp;C'!AI49</f>
        <v>0</v>
      </c>
      <c r="AH42" s="9">
        <f>'P&amp;C'!AJ49</f>
        <v>0</v>
      </c>
      <c r="AI42" s="9">
        <f>'P&amp;C'!AK49</f>
        <v>6.5</v>
      </c>
      <c r="AJ42" s="9">
        <f>'P&amp;C'!AL49</f>
        <v>7.11</v>
      </c>
      <c r="AK42" s="9" t="str">
        <f>'P&amp;C'!AM49</f>
        <v>NA</v>
      </c>
      <c r="AL42" s="9">
        <f>'P&amp;C'!AN49</f>
        <v>15.06</v>
      </c>
      <c r="AM42" s="9" t="str">
        <f>'P&amp;C'!AO49</f>
        <v>NA</v>
      </c>
      <c r="AN42" s="9" t="str">
        <f>'P&amp;C'!AP49</f>
        <v>NA</v>
      </c>
      <c r="AO42" s="9" t="str">
        <f>'P&amp;C'!AQ49</f>
        <v>NA</v>
      </c>
      <c r="AP42" s="9">
        <f>'P&amp;C'!AR49</f>
        <v>13.33</v>
      </c>
      <c r="AQ42" s="9" t="str">
        <f>'P&amp;C'!AS49</f>
        <v>NA</v>
      </c>
      <c r="AR42" s="9" t="str">
        <f>'P&amp;C'!AT49</f>
        <v>NA</v>
      </c>
      <c r="AS42" s="9" t="str">
        <f>'P&amp;C'!AU49</f>
        <v>NA</v>
      </c>
      <c r="AT42" s="9">
        <f>'P&amp;C'!AV49</f>
        <v>14.09</v>
      </c>
      <c r="AU42" s="9" t="str">
        <f>'P&amp;C'!AW49</f>
        <v>NA</v>
      </c>
      <c r="AV42" s="9" t="str">
        <f>'P&amp;C'!AX49</f>
        <v>NA</v>
      </c>
      <c r="AW42" s="9" t="str">
        <f>'P&amp;C'!AY49</f>
        <v>NA</v>
      </c>
      <c r="AX42" s="9">
        <f>'P&amp;C'!AZ49</f>
        <v>11.18</v>
      </c>
      <c r="AY42" s="9" t="str">
        <f>'P&amp;C'!BA49</f>
        <v>NA</v>
      </c>
      <c r="AZ42" s="9" t="str">
        <f>'P&amp;C'!BB49</f>
        <v>NA</v>
      </c>
      <c r="BA42" s="9" t="str">
        <f>'P&amp;C'!BC49</f>
        <v>NA</v>
      </c>
      <c r="BB42" s="9" t="str">
        <f>'P&amp;C'!BD49</f>
        <v>NA</v>
      </c>
      <c r="BC42" s="9" t="str">
        <f>'P&amp;C'!BE49</f>
        <v>NA</v>
      </c>
      <c r="BD42" s="9" t="str">
        <f>'P&amp;C'!BF49</f>
        <v>NA</v>
      </c>
      <c r="BE42" s="9" t="str">
        <f>'P&amp;C'!BG49</f>
        <v>NA</v>
      </c>
      <c r="BF42" s="9" t="str">
        <f>'P&amp;C'!BH49</f>
        <v>NA</v>
      </c>
      <c r="BG42" s="9" t="str">
        <f>'P&amp;C'!BI49</f>
        <v>NA</v>
      </c>
      <c r="BH42" s="9" t="str">
        <f>'P&amp;C'!BJ49</f>
        <v>NA</v>
      </c>
      <c r="BI42" s="9" t="str">
        <f>'P&amp;C'!BK49</f>
        <v>NA</v>
      </c>
      <c r="BJ42" s="9" t="str">
        <f>'P&amp;C'!BL49</f>
        <v>NA</v>
      </c>
      <c r="BK42" s="9" t="str">
        <f>'P&amp;C'!BM49</f>
        <v>NA</v>
      </c>
      <c r="BL42" s="9" t="str">
        <f>'P&amp;C'!BN49</f>
        <v>NA</v>
      </c>
      <c r="BM42" s="9" t="str">
        <f>'P&amp;C'!BO49</f>
        <v>NA</v>
      </c>
      <c r="BN42" s="9" t="str">
        <f>'P&amp;C'!BP49</f>
        <v>NA</v>
      </c>
      <c r="BO42" s="9">
        <f>'P&amp;C'!BQ49</f>
        <v>0.15</v>
      </c>
      <c r="BP42" s="9">
        <f>'P&amp;C'!BR49</f>
        <v>0.15</v>
      </c>
      <c r="BQ42" s="9">
        <f>'P&amp;C'!BS49</f>
        <v>0.15</v>
      </c>
      <c r="BR42" s="9">
        <f>'P&amp;C'!BT49</f>
        <v>0.15</v>
      </c>
      <c r="BS42" s="9">
        <f>'P&amp;C'!BU49</f>
        <v>0.15</v>
      </c>
      <c r="BT42" s="9">
        <f>'P&amp;C'!BV49</f>
        <v>0.14000000000000001</v>
      </c>
      <c r="BU42" s="9">
        <f>'P&amp;C'!BW49</f>
        <v>0.14000000000000001</v>
      </c>
      <c r="BV42" s="9">
        <f>'P&amp;C'!BX49</f>
        <v>0.14000000000000001</v>
      </c>
      <c r="BW42" s="9">
        <f>'P&amp;C'!BY49</f>
        <v>0.14000000000000001</v>
      </c>
      <c r="BX42" s="9">
        <f>'P&amp;C'!BZ49</f>
        <v>0.13</v>
      </c>
      <c r="BY42" s="9">
        <f>'P&amp;C'!CA49</f>
        <v>0.13</v>
      </c>
      <c r="BZ42" s="9">
        <f>'P&amp;C'!CB49</f>
        <v>0.13</v>
      </c>
      <c r="CA42" s="9">
        <f>'P&amp;C'!CC49</f>
        <v>0.13</v>
      </c>
      <c r="CB42" s="9">
        <f>'P&amp;C'!CD49</f>
        <v>0.11</v>
      </c>
      <c r="CC42" s="9">
        <f>'P&amp;C'!CE49</f>
        <v>0.11</v>
      </c>
      <c r="CD42" s="9">
        <f>'P&amp;C'!CF49</f>
        <v>0.11</v>
      </c>
      <c r="CE42" s="9">
        <f>'P&amp;C'!CG49</f>
        <v>0.11</v>
      </c>
      <c r="CF42" s="9">
        <f>'P&amp;C'!CH49</f>
        <v>0.09</v>
      </c>
      <c r="CG42" s="9">
        <f>'P&amp;C'!CI49</f>
        <v>0.09</v>
      </c>
      <c r="CH42" s="9">
        <f>'P&amp;C'!CJ49</f>
        <v>0.09</v>
      </c>
      <c r="CI42" s="9">
        <f>'P&amp;C'!CK49</f>
        <v>0.09</v>
      </c>
      <c r="CJ42" s="9">
        <f>'P&amp;C'!CL49</f>
        <v>0.08</v>
      </c>
      <c r="CK42" s="9">
        <f>'P&amp;C'!CM49</f>
        <v>0.08</v>
      </c>
      <c r="CL42" s="9">
        <f>'P&amp;C'!CN49</f>
        <v>0.08</v>
      </c>
      <c r="CM42" s="9">
        <f>'P&amp;C'!CO49</f>
        <v>0.08</v>
      </c>
      <c r="CN42" s="9">
        <f>'P&amp;C'!CP49</f>
        <v>0.08</v>
      </c>
      <c r="CO42" s="9">
        <f>'P&amp;C'!CQ49</f>
        <v>7.0000000000000007E-2</v>
      </c>
      <c r="CP42" s="9">
        <f>'P&amp;C'!CR49</f>
        <v>7.0000000000000007E-2</v>
      </c>
      <c r="CQ42" s="9">
        <f>'P&amp;C'!CS49</f>
        <v>7.0000000000000007E-2</v>
      </c>
      <c r="CR42" s="9">
        <f>'P&amp;C'!CT49</f>
        <v>6.5000000000000002E-2</v>
      </c>
      <c r="CS42" s="9">
        <f>'P&amp;C'!CU49</f>
        <v>6.5000000000000002E-2</v>
      </c>
      <c r="CT42" s="9">
        <f>'P&amp;C'!CV49</f>
        <v>6.5000000000000002E-2</v>
      </c>
      <c r="CU42" s="9">
        <f>'P&amp;C'!CW49</f>
        <v>0</v>
      </c>
      <c r="CV42" s="9">
        <f>'P&amp;C'!CX49</f>
        <v>0</v>
      </c>
      <c r="CW42" s="9">
        <f>'P&amp;C'!CY49</f>
        <v>0</v>
      </c>
      <c r="CX42" s="9">
        <f>'P&amp;C'!CZ49</f>
        <v>0</v>
      </c>
      <c r="CY42" s="9">
        <f>'P&amp;C'!DA49</f>
        <v>0</v>
      </c>
      <c r="CZ42" s="9">
        <f>'P&amp;C'!DB49</f>
        <v>0</v>
      </c>
      <c r="DA42" s="9">
        <f>'P&amp;C'!DC49</f>
        <v>0</v>
      </c>
      <c r="DB42" s="9">
        <f>'P&amp;C'!DD49</f>
        <v>0</v>
      </c>
      <c r="DC42" s="9">
        <f>'P&amp;C'!DE49</f>
        <v>0</v>
      </c>
      <c r="DD42" s="9">
        <f>'P&amp;C'!DF49</f>
        <v>0</v>
      </c>
      <c r="DE42" s="9">
        <f>'P&amp;C'!DG49</f>
        <v>0</v>
      </c>
      <c r="DF42" s="9">
        <f>'P&amp;C'!DH49</f>
        <v>0</v>
      </c>
      <c r="DG42" s="9">
        <f>'P&amp;C'!DI49</f>
        <v>0</v>
      </c>
      <c r="DH42" s="9">
        <f>'P&amp;C'!DJ49</f>
        <v>0</v>
      </c>
      <c r="DI42" s="9">
        <f>'P&amp;C'!DK49</f>
        <v>0</v>
      </c>
      <c r="DJ42" s="9">
        <f>'P&amp;C'!DL49</f>
        <v>0</v>
      </c>
      <c r="DK42" s="9">
        <f>'P&amp;C'!DM49</f>
        <v>0</v>
      </c>
      <c r="DL42" s="9">
        <f>'P&amp;C'!DN49</f>
        <v>0</v>
      </c>
      <c r="DM42" s="9">
        <f>'P&amp;C'!DO49</f>
        <v>0</v>
      </c>
      <c r="DN42" s="9">
        <f>'P&amp;C'!DP49</f>
        <v>0</v>
      </c>
      <c r="DO42" s="9">
        <f>'P&amp;C'!DQ49</f>
        <v>0</v>
      </c>
      <c r="DP42" s="9">
        <f>'P&amp;C'!DR49</f>
        <v>0</v>
      </c>
      <c r="DQ42" s="9">
        <f>'P&amp;C'!DS49</f>
        <v>0</v>
      </c>
      <c r="DR42" s="9">
        <f>'P&amp;C'!DT49</f>
        <v>0</v>
      </c>
      <c r="DS42" s="9">
        <f>'P&amp;C'!DU49</f>
        <v>0</v>
      </c>
      <c r="DT42" s="9">
        <f>'P&amp;C'!DV49</f>
        <v>0</v>
      </c>
      <c r="DU42" s="9">
        <f>'P&amp;C'!DW49</f>
        <v>0</v>
      </c>
      <c r="DV42" s="9">
        <f>'P&amp;C'!DX49</f>
        <v>0</v>
      </c>
      <c r="DW42" s="9">
        <f>'P&amp;C'!DY49</f>
        <v>0</v>
      </c>
      <c r="DX42" s="9">
        <f>'P&amp;C'!DZ49</f>
        <v>0</v>
      </c>
      <c r="DY42" s="9">
        <f>'P&amp;C'!EA49</f>
        <v>0</v>
      </c>
      <c r="DZ42" s="9">
        <f>'P&amp;C'!EB49</f>
        <v>0</v>
      </c>
      <c r="EA42" s="9">
        <f>'P&amp;C'!EC49</f>
        <v>82974895</v>
      </c>
      <c r="EB42" s="9">
        <f>'P&amp;C'!ED49</f>
        <v>84624829</v>
      </c>
      <c r="EC42" s="9">
        <f>'P&amp;C'!EE49</f>
        <v>86620524</v>
      </c>
      <c r="ED42" s="9">
        <f>'P&amp;C'!EF49</f>
        <v>86553324</v>
      </c>
      <c r="EE42" s="9">
        <f>'P&amp;C'!EG49</f>
        <v>86271109</v>
      </c>
      <c r="EF42" s="9">
        <f>'P&amp;C'!EH49</f>
        <v>86128999</v>
      </c>
      <c r="EG42" s="9">
        <f>'P&amp;C'!EI49</f>
        <v>74016525</v>
      </c>
      <c r="EH42" s="9">
        <f>'P&amp;C'!EJ49</f>
        <v>73992275</v>
      </c>
      <c r="EI42" s="9">
        <f>'P&amp;C'!EK49</f>
        <v>73721140</v>
      </c>
      <c r="EJ42" s="9">
        <f>'P&amp;C'!EL49</f>
        <v>73690640</v>
      </c>
      <c r="EK42" s="9">
        <f>'P&amp;C'!EM49</f>
        <v>73588978</v>
      </c>
      <c r="EL42" s="9">
        <f>'P&amp;C'!EN49</f>
        <v>73409894</v>
      </c>
      <c r="EM42" s="9">
        <f>'P&amp;C'!EO49</f>
        <v>72932702</v>
      </c>
      <c r="EN42" s="9">
        <f>'P&amp;C'!EP49</f>
        <v>72909332</v>
      </c>
      <c r="EO42" s="9">
        <f>'P&amp;C'!EQ49</f>
        <v>72877657</v>
      </c>
      <c r="EP42" s="9">
        <f>'P&amp;C'!ER49</f>
        <v>72828662</v>
      </c>
      <c r="EQ42" s="9">
        <f>'P&amp;C'!ES49</f>
        <v>72633561</v>
      </c>
      <c r="ER42" s="9">
        <f>'P&amp;C'!ET49</f>
        <v>72613048</v>
      </c>
      <c r="ES42" s="9">
        <f>'P&amp;C'!EU49</f>
        <v>72514437</v>
      </c>
      <c r="ET42" s="9">
        <f>'P&amp;C'!EV49</f>
        <v>72440857</v>
      </c>
      <c r="EU42" s="9">
        <f>'P&amp;C'!EW49</f>
        <v>72343947</v>
      </c>
      <c r="EV42" s="9">
        <f>'P&amp;C'!EX49</f>
        <v>72282489</v>
      </c>
      <c r="EW42" s="9">
        <f>'P&amp;C'!EY49</f>
        <v>72261582</v>
      </c>
      <c r="EX42" s="9">
        <f>'P&amp;C'!EZ49</f>
        <v>72256812</v>
      </c>
      <c r="EY42" s="9">
        <f>'P&amp;C'!FA49</f>
        <v>72221428</v>
      </c>
      <c r="EZ42" s="9">
        <f>'P&amp;C'!FB49</f>
        <v>72206272</v>
      </c>
      <c r="FA42" s="9">
        <f>'P&amp;C'!FC49</f>
        <v>72150630</v>
      </c>
      <c r="FB42" s="9">
        <f>'P&amp;C'!FD49</f>
        <v>72107194</v>
      </c>
      <c r="FC42" s="9">
        <f>'P&amp;C'!FE49</f>
        <v>72107100</v>
      </c>
      <c r="FD42" s="9">
        <f>'P&amp;C'!FF49</f>
        <v>72105694</v>
      </c>
      <c r="FE42" s="9">
        <f>'P&amp;C'!FG49</f>
        <v>70292101</v>
      </c>
      <c r="FF42" s="9">
        <f>'P&amp;C'!FH49</f>
        <v>70291757</v>
      </c>
      <c r="FG42">
        <f>'P&amp;C'!FJ49</f>
        <v>9.2458568341665295</v>
      </c>
      <c r="FH42">
        <f>'P&amp;C'!FK49</f>
        <v>11.2972399625174</v>
      </c>
      <c r="FI42">
        <f>'P&amp;C'!FL49</f>
        <v>11.9532756463122</v>
      </c>
      <c r="FJ42">
        <f>'P&amp;C'!FM49</f>
        <v>12.186233309768699</v>
      </c>
      <c r="FK42">
        <f>'P&amp;C'!FN49</f>
        <v>12.122215793006699</v>
      </c>
      <c r="FL42">
        <f>'P&amp;C'!FO49</f>
        <v>14.4004924520254</v>
      </c>
      <c r="FM42">
        <f>'P&amp;C'!FP49</f>
        <v>14.182157295279699</v>
      </c>
      <c r="FN42">
        <f>'P&amp;C'!FQ49</f>
        <v>13.2316920921812</v>
      </c>
      <c r="FO42">
        <f>'P&amp;C'!FR49</f>
        <v>11.7716709209868</v>
      </c>
      <c r="FP42">
        <f>'P&amp;C'!FS49</f>
        <v>12.281953311845299</v>
      </c>
      <c r="FQ42">
        <f>'P&amp;C'!FT49</f>
        <v>12.3476915252173</v>
      </c>
      <c r="FR42">
        <f>'P&amp;C'!FU49</f>
        <v>13.1063532117346</v>
      </c>
      <c r="FS42">
        <f>'P&amp;C'!FV49</f>
        <v>12.692440765460701</v>
      </c>
      <c r="FT42">
        <f>'P&amp;C'!FW49</f>
        <v>12.325116351360901</v>
      </c>
      <c r="FU42">
        <f>'P&amp;C'!FX49</f>
        <v>12.458235313465099</v>
      </c>
      <c r="FV42">
        <f>'P&amp;C'!FY49</f>
        <v>11.4674082574797</v>
      </c>
      <c r="FW42">
        <f>'P&amp;C'!FZ49</f>
        <v>11.135940312770799</v>
      </c>
      <c r="FX42">
        <f>'P&amp;C'!GA49</f>
        <v>11.3412123947751</v>
      </c>
      <c r="FY42">
        <f>'P&amp;C'!GB49</f>
        <v>11.120061512716401</v>
      </c>
      <c r="FZ42">
        <f>'P&amp;C'!GC49</f>
        <v>12.097068371237</v>
      </c>
      <c r="GA42">
        <f>'P&amp;C'!GD49</f>
        <v>11.960074558829399</v>
      </c>
      <c r="GB42">
        <f>'P&amp;C'!GE49</f>
        <v>12.1441031174231</v>
      </c>
      <c r="GC42">
        <f>'P&amp;C'!GF49</f>
        <v>11.407333982807099</v>
      </c>
      <c r="GD42">
        <f>'P&amp;C'!GG49</f>
        <v>11.2160774543997</v>
      </c>
      <c r="GE42">
        <f>'P&amp;C'!GH49</f>
        <v>10.642852423244801</v>
      </c>
      <c r="GF42">
        <f>'P&amp;C'!GI49</f>
        <v>10.6252404223279</v>
      </c>
      <c r="GG42">
        <f>'P&amp;C'!GJ49</f>
        <v>10.5243155880967</v>
      </c>
      <c r="GH42">
        <f>'P&amp;C'!GK49</f>
        <v>10.6741360647039</v>
      </c>
      <c r="GI42">
        <f>'P&amp;C'!GL49</f>
        <v>10.4036079664832</v>
      </c>
      <c r="GJ42">
        <f>'P&amp;C'!GM49</f>
        <v>10.517463433609</v>
      </c>
      <c r="GK42">
        <f>'P&amp;C'!GN49</f>
        <v>10.311101669873301</v>
      </c>
      <c r="GL42">
        <f>'P&amp;C'!GO49</f>
        <v>10.100046297035901</v>
      </c>
    </row>
    <row r="43" spans="1:194" x14ac:dyDescent="0.25">
      <c r="A43" t="str">
        <f>'P&amp;C'!B50</f>
        <v>MKL</v>
      </c>
      <c r="B43" t="str">
        <f>'P&amp;C'!C50</f>
        <v>Markel Corporation</v>
      </c>
      <c r="C43" s="9">
        <f>'P&amp;C'!E50</f>
        <v>10230</v>
      </c>
      <c r="D43" s="9">
        <f>'P&amp;C'!F50</f>
        <v>24520</v>
      </c>
      <c r="E43" s="9">
        <f>'P&amp;C'!G50</f>
        <v>35280</v>
      </c>
      <c r="F43" s="9">
        <f>'P&amp;C'!H50</f>
        <v>17360</v>
      </c>
      <c r="G43" s="9">
        <f>'P&amp;C'!I50</f>
        <v>39890</v>
      </c>
      <c r="H43" s="9" t="str">
        <f>'P&amp;C'!J50</f>
        <v>NA</v>
      </c>
      <c r="I43" s="9" t="str">
        <f>'P&amp;C'!K50</f>
        <v>NA</v>
      </c>
      <c r="J43" s="9" t="str">
        <f>'P&amp;C'!L50</f>
        <v>NA</v>
      </c>
      <c r="K43" s="9" t="str">
        <f>'P&amp;C'!M50</f>
        <v>NA</v>
      </c>
      <c r="L43" s="9" t="str">
        <f>'P&amp;C'!N50</f>
        <v>NA</v>
      </c>
      <c r="M43" s="9">
        <f>'P&amp;C'!O50</f>
        <v>5711</v>
      </c>
      <c r="N43" s="9">
        <f>'P&amp;C'!P50</f>
        <v>16359</v>
      </c>
      <c r="O43" s="9">
        <f>'P&amp;C'!Q50</f>
        <v>0</v>
      </c>
      <c r="P43" s="9">
        <f>'P&amp;C'!R50</f>
        <v>13200</v>
      </c>
      <c r="Q43" s="9">
        <f>'P&amp;C'!S50</f>
        <v>0</v>
      </c>
      <c r="R43" s="9">
        <f>'P&amp;C'!T50</f>
        <v>21185</v>
      </c>
      <c r="S43" s="9">
        <f>'P&amp;C'!U50</f>
        <v>0</v>
      </c>
      <c r="T43" s="9">
        <f>'P&amp;C'!V50</f>
        <v>30000</v>
      </c>
      <c r="U43" s="9">
        <f>'P&amp;C'!W50</f>
        <v>47693</v>
      </c>
      <c r="V43" s="9">
        <f>'P&amp;C'!X50</f>
        <v>0</v>
      </c>
      <c r="W43" s="9">
        <f>'P&amp;C'!Y50</f>
        <v>118056</v>
      </c>
      <c r="X43" s="9">
        <f>'P&amp;C'!Z50</f>
        <v>0</v>
      </c>
      <c r="Y43" s="9">
        <f>'P&amp;C'!AA50</f>
        <v>31500</v>
      </c>
      <c r="Z43" s="9">
        <f>'P&amp;C'!AB50</f>
        <v>5286</v>
      </c>
      <c r="AA43" s="9">
        <f>'P&amp;C'!AC50</f>
        <v>25339</v>
      </c>
      <c r="AB43" s="9">
        <f>'P&amp;C'!AD50</f>
        <v>52901</v>
      </c>
      <c r="AC43" s="9">
        <f>'P&amp;C'!AE50</f>
        <v>31860</v>
      </c>
      <c r="AD43" s="9">
        <f>'P&amp;C'!AF50</f>
        <v>0</v>
      </c>
      <c r="AE43" s="9">
        <f>'P&amp;C'!AG50</f>
        <v>7956</v>
      </c>
      <c r="AF43" s="9">
        <f>'P&amp;C'!AH50</f>
        <v>53850</v>
      </c>
      <c r="AG43" s="9">
        <f>'P&amp;C'!AI50</f>
        <v>57000</v>
      </c>
      <c r="AH43" s="9">
        <f>'P&amp;C'!AJ50</f>
        <v>13100</v>
      </c>
      <c r="AI43" s="9">
        <f>'P&amp;C'!AK50</f>
        <v>1091.95</v>
      </c>
      <c r="AJ43" s="9">
        <f>'P&amp;C'!AL50</f>
        <v>1020.22</v>
      </c>
      <c r="AK43" s="9">
        <f>'P&amp;C'!AM50</f>
        <v>970.96</v>
      </c>
      <c r="AL43" s="9">
        <f>'P&amp;C'!AN50</f>
        <v>970.9</v>
      </c>
      <c r="AM43" s="9">
        <f>'P&amp;C'!AO50</f>
        <v>844.43</v>
      </c>
      <c r="AN43" s="9" t="str">
        <f>'P&amp;C'!AP50</f>
        <v>NA</v>
      </c>
      <c r="AO43" s="9" t="str">
        <f>'P&amp;C'!AQ50</f>
        <v>NA</v>
      </c>
      <c r="AP43" s="9" t="str">
        <f>'P&amp;C'!AR50</f>
        <v>NA</v>
      </c>
      <c r="AQ43" s="9" t="str">
        <f>'P&amp;C'!AS50</f>
        <v>NA</v>
      </c>
      <c r="AR43" s="9" t="str">
        <f>'P&amp;C'!AT50</f>
        <v>NA</v>
      </c>
      <c r="AS43" s="9">
        <f>'P&amp;C'!AU50</f>
        <v>765.34</v>
      </c>
      <c r="AT43" s="9">
        <f>'P&amp;C'!AV50</f>
        <v>743.71</v>
      </c>
      <c r="AU43" s="9" t="str">
        <f>'P&amp;C'!AW50</f>
        <v>NA</v>
      </c>
      <c r="AV43" s="9">
        <f>'P&amp;C'!AX50</f>
        <v>634.98</v>
      </c>
      <c r="AW43" s="9" t="str">
        <f>'P&amp;C'!AY50</f>
        <v>NA</v>
      </c>
      <c r="AX43" s="9">
        <f>'P&amp;C'!AZ50</f>
        <v>572.73</v>
      </c>
      <c r="AY43" s="9" t="str">
        <f>'P&amp;C'!BA50</f>
        <v>NA</v>
      </c>
      <c r="AZ43" s="9">
        <f>'P&amp;C'!BB50</f>
        <v>524.54</v>
      </c>
      <c r="BA43" s="9">
        <f>'P&amp;C'!BC50</f>
        <v>528.61</v>
      </c>
      <c r="BB43" s="9" t="str">
        <f>'P&amp;C'!BD50</f>
        <v>NA</v>
      </c>
      <c r="BC43" s="9">
        <f>'P&amp;C'!BE50</f>
        <v>377.89980000000003</v>
      </c>
      <c r="BD43" s="9" t="str">
        <f>'P&amp;C'!BF50</f>
        <v>NA</v>
      </c>
      <c r="BE43" s="9">
        <f>'P&amp;C'!BG50</f>
        <v>436.27</v>
      </c>
      <c r="BF43" s="9">
        <f>'P&amp;C'!BH50</f>
        <v>405.63</v>
      </c>
      <c r="BG43" s="9">
        <f>'P&amp;C'!BI50</f>
        <v>351.16</v>
      </c>
      <c r="BH43" s="9">
        <f>'P&amp;C'!BJ50</f>
        <v>376.71</v>
      </c>
      <c r="BI43" s="9">
        <f>'P&amp;C'!BK50</f>
        <v>406.76</v>
      </c>
      <c r="BJ43" s="9" t="str">
        <f>'P&amp;C'!BL50</f>
        <v>NA</v>
      </c>
      <c r="BK43" s="9">
        <f>'P&amp;C'!BM50</f>
        <v>351.3</v>
      </c>
      <c r="BL43" s="9">
        <f>'P&amp;C'!BN50</f>
        <v>331.02</v>
      </c>
      <c r="BM43" s="9">
        <f>'P&amp;C'!BO50</f>
        <v>348.42</v>
      </c>
      <c r="BN43" s="9">
        <f>'P&amp;C'!BP50</f>
        <v>334.84</v>
      </c>
      <c r="BO43" s="9">
        <f>'P&amp;C'!BQ50</f>
        <v>0</v>
      </c>
      <c r="BP43" s="9">
        <f>'P&amp;C'!BR50</f>
        <v>0</v>
      </c>
      <c r="BQ43" s="9">
        <f>'P&amp;C'!BS50</f>
        <v>0</v>
      </c>
      <c r="BR43" s="9">
        <f>'P&amp;C'!BT50</f>
        <v>0</v>
      </c>
      <c r="BS43" s="9">
        <f>'P&amp;C'!BU50</f>
        <v>0</v>
      </c>
      <c r="BT43" s="9">
        <f>'P&amp;C'!BV50</f>
        <v>0</v>
      </c>
      <c r="BU43" s="9">
        <f>'P&amp;C'!BW50</f>
        <v>0</v>
      </c>
      <c r="BV43" s="9">
        <f>'P&amp;C'!BX50</f>
        <v>0</v>
      </c>
      <c r="BW43" s="9">
        <f>'P&amp;C'!BY50</f>
        <v>0</v>
      </c>
      <c r="BX43" s="9">
        <f>'P&amp;C'!BZ50</f>
        <v>0</v>
      </c>
      <c r="BY43" s="9">
        <f>'P&amp;C'!CA50</f>
        <v>0</v>
      </c>
      <c r="BZ43" s="9">
        <f>'P&amp;C'!CB50</f>
        <v>0</v>
      </c>
      <c r="CA43" s="9">
        <f>'P&amp;C'!CC50</f>
        <v>0</v>
      </c>
      <c r="CB43" s="9">
        <f>'P&amp;C'!CD50</f>
        <v>0</v>
      </c>
      <c r="CC43" s="9">
        <f>'P&amp;C'!CE50</f>
        <v>0</v>
      </c>
      <c r="CD43" s="9">
        <f>'P&amp;C'!CF50</f>
        <v>0</v>
      </c>
      <c r="CE43" s="9">
        <f>'P&amp;C'!CG50</f>
        <v>0</v>
      </c>
      <c r="CF43" s="9">
        <f>'P&amp;C'!CH50</f>
        <v>0</v>
      </c>
      <c r="CG43" s="9">
        <f>'P&amp;C'!CI50</f>
        <v>0</v>
      </c>
      <c r="CH43" s="9">
        <f>'P&amp;C'!CJ50</f>
        <v>0</v>
      </c>
      <c r="CI43" s="9">
        <f>'P&amp;C'!CK50</f>
        <v>0</v>
      </c>
      <c r="CJ43" s="9">
        <f>'P&amp;C'!CL50</f>
        <v>0</v>
      </c>
      <c r="CK43" s="9">
        <f>'P&amp;C'!CM50</f>
        <v>0</v>
      </c>
      <c r="CL43" s="9">
        <f>'P&amp;C'!CN50</f>
        <v>0</v>
      </c>
      <c r="CM43" s="9">
        <f>'P&amp;C'!CO50</f>
        <v>0</v>
      </c>
      <c r="CN43" s="9">
        <f>'P&amp;C'!CP50</f>
        <v>0</v>
      </c>
      <c r="CO43" s="9">
        <f>'P&amp;C'!CQ50</f>
        <v>0</v>
      </c>
      <c r="CP43" s="9">
        <f>'P&amp;C'!CR50</f>
        <v>0</v>
      </c>
      <c r="CQ43" s="9">
        <f>'P&amp;C'!CS50</f>
        <v>0</v>
      </c>
      <c r="CR43" s="9">
        <f>'P&amp;C'!CT50</f>
        <v>0</v>
      </c>
      <c r="CS43" s="9">
        <f>'P&amp;C'!CU50</f>
        <v>0</v>
      </c>
      <c r="CT43" s="9">
        <f>'P&amp;C'!CV50</f>
        <v>0</v>
      </c>
      <c r="CU43" s="9">
        <f>'P&amp;C'!CW50</f>
        <v>0</v>
      </c>
      <c r="CV43" s="9">
        <f>'P&amp;C'!CX50</f>
        <v>0</v>
      </c>
      <c r="CW43" s="9">
        <f>'P&amp;C'!CY50</f>
        <v>0</v>
      </c>
      <c r="CX43" s="9">
        <f>'P&amp;C'!CZ50</f>
        <v>0</v>
      </c>
      <c r="CY43" s="9">
        <f>'P&amp;C'!DA50</f>
        <v>0</v>
      </c>
      <c r="CZ43" s="9">
        <f>'P&amp;C'!DB50</f>
        <v>0</v>
      </c>
      <c r="DA43" s="9">
        <f>'P&amp;C'!DC50</f>
        <v>0</v>
      </c>
      <c r="DB43" s="9">
        <f>'P&amp;C'!DD50</f>
        <v>0</v>
      </c>
      <c r="DC43" s="9">
        <f>'P&amp;C'!DE50</f>
        <v>0</v>
      </c>
      <c r="DD43" s="9">
        <f>'P&amp;C'!DF50</f>
        <v>0</v>
      </c>
      <c r="DE43" s="9">
        <f>'P&amp;C'!DG50</f>
        <v>0</v>
      </c>
      <c r="DF43" s="9">
        <f>'P&amp;C'!DH50</f>
        <v>0</v>
      </c>
      <c r="DG43" s="9">
        <f>'P&amp;C'!DI50</f>
        <v>0</v>
      </c>
      <c r="DH43" s="9">
        <f>'P&amp;C'!DJ50</f>
        <v>0</v>
      </c>
      <c r="DI43" s="9">
        <f>'P&amp;C'!DK50</f>
        <v>0</v>
      </c>
      <c r="DJ43" s="9">
        <f>'P&amp;C'!DL50</f>
        <v>0</v>
      </c>
      <c r="DK43" s="9">
        <f>'P&amp;C'!DM50</f>
        <v>0</v>
      </c>
      <c r="DL43" s="9">
        <f>'P&amp;C'!DN50</f>
        <v>0</v>
      </c>
      <c r="DM43" s="9">
        <f>'P&amp;C'!DO50</f>
        <v>0</v>
      </c>
      <c r="DN43" s="9">
        <f>'P&amp;C'!DP50</f>
        <v>0</v>
      </c>
      <c r="DO43" s="9">
        <f>'P&amp;C'!DQ50</f>
        <v>0</v>
      </c>
      <c r="DP43" s="9">
        <f>'P&amp;C'!DR50</f>
        <v>0</v>
      </c>
      <c r="DQ43" s="9">
        <f>'P&amp;C'!DS50</f>
        <v>0</v>
      </c>
      <c r="DR43" s="9">
        <f>'P&amp;C'!DT50</f>
        <v>0</v>
      </c>
      <c r="DS43" s="9">
        <f>'P&amp;C'!DU50</f>
        <v>0</v>
      </c>
      <c r="DT43" s="9">
        <f>'P&amp;C'!DV50</f>
        <v>0</v>
      </c>
      <c r="DU43" s="9">
        <f>'P&amp;C'!DW50</f>
        <v>0</v>
      </c>
      <c r="DV43" s="9">
        <f>'P&amp;C'!DX50</f>
        <v>0</v>
      </c>
      <c r="DW43" s="9">
        <f>'P&amp;C'!DY50</f>
        <v>0</v>
      </c>
      <c r="DX43" s="9">
        <f>'P&amp;C'!DZ50</f>
        <v>0</v>
      </c>
      <c r="DY43" s="9">
        <f>'P&amp;C'!EA50</f>
        <v>0</v>
      </c>
      <c r="DZ43" s="9">
        <f>'P&amp;C'!EB50</f>
        <v>0</v>
      </c>
      <c r="EA43" s="9">
        <f>'P&amp;C'!EC50</f>
        <v>13903526</v>
      </c>
      <c r="EB43" s="9">
        <f>'P&amp;C'!ED50</f>
        <v>13894000</v>
      </c>
      <c r="EC43" s="9">
        <f>'P&amp;C'!EE50</f>
        <v>13918000</v>
      </c>
      <c r="ED43" s="9">
        <f>'P&amp;C'!EF50</f>
        <v>13950000</v>
      </c>
      <c r="EE43" s="9">
        <f>'P&amp;C'!EG50</f>
        <v>13954931</v>
      </c>
      <c r="EF43" s="9">
        <f>'P&amp;C'!EH50</f>
        <v>13991000</v>
      </c>
      <c r="EG43" s="9">
        <f>'P&amp;C'!EI50</f>
        <v>13991000</v>
      </c>
      <c r="EH43" s="9">
        <f>'P&amp;C'!EJ50</f>
        <v>13968000</v>
      </c>
      <c r="EI43" s="9">
        <f>'P&amp;C'!EK50</f>
        <v>13959018</v>
      </c>
      <c r="EJ43" s="9">
        <f>'P&amp;C'!EL50</f>
        <v>13950000</v>
      </c>
      <c r="EK43" s="9">
        <f>'P&amp;C'!EM50</f>
        <v>13950000</v>
      </c>
      <c r="EL43" s="9">
        <f>'P&amp;C'!EN50</f>
        <v>13946000</v>
      </c>
      <c r="EM43" s="9">
        <f>'P&amp;C'!EO50</f>
        <v>13961675</v>
      </c>
      <c r="EN43" s="9">
        <f>'P&amp;C'!EP50</f>
        <v>13959475</v>
      </c>
      <c r="EO43" s="9">
        <f>'P&amp;C'!EQ50</f>
        <v>13970942</v>
      </c>
      <c r="EP43" s="9">
        <f>'P&amp;C'!ER50</f>
        <v>13969336</v>
      </c>
      <c r="EQ43" s="9">
        <f>'P&amp;C'!ES50</f>
        <v>13985620</v>
      </c>
      <c r="ER43" s="9">
        <f>'P&amp;C'!ET50</f>
        <v>13967369</v>
      </c>
      <c r="ES43" s="9">
        <f>'P&amp;C'!EU50</f>
        <v>13993064</v>
      </c>
      <c r="ET43" s="9">
        <f>'P&amp;C'!EV50</f>
        <v>9630095</v>
      </c>
      <c r="EU43" s="9">
        <f>'P&amp;C'!EW50</f>
        <v>9629160</v>
      </c>
      <c r="EV43" s="9">
        <f>'P&amp;C'!EX50</f>
        <v>9624203</v>
      </c>
      <c r="EW43" s="9">
        <f>'P&amp;C'!EY50</f>
        <v>9622683</v>
      </c>
      <c r="EX43" s="9">
        <f>'P&amp;C'!EZ50</f>
        <v>9651672</v>
      </c>
      <c r="EY43" s="9">
        <f>'P&amp;C'!FA50</f>
        <v>9620985</v>
      </c>
      <c r="EZ43" s="9">
        <f>'P&amp;C'!FB50</f>
        <v>9617991</v>
      </c>
      <c r="FA43" s="9">
        <f>'P&amp;C'!FC50</f>
        <v>9694421</v>
      </c>
      <c r="FB43" s="9">
        <f>'P&amp;C'!FD50</f>
        <v>9718932</v>
      </c>
      <c r="FC43" s="9">
        <f>'P&amp;C'!FE50</f>
        <v>9717928</v>
      </c>
      <c r="FD43" s="9">
        <f>'P&amp;C'!FF50</f>
        <v>9716369</v>
      </c>
      <c r="FE43" s="9">
        <f>'P&amp;C'!FG50</f>
        <v>9770154</v>
      </c>
      <c r="FF43" s="9">
        <f>'P&amp;C'!FH50</f>
        <v>9806051</v>
      </c>
      <c r="FG43">
        <f>'P&amp;C'!FJ50</f>
        <v>683.57825202038703</v>
      </c>
      <c r="FH43">
        <f>'P&amp;C'!FK50</f>
        <v>641.20375701741796</v>
      </c>
      <c r="FI43">
        <f>'P&amp;C'!FL50</f>
        <v>643.36894668774198</v>
      </c>
      <c r="FJ43">
        <f>'P&amp;C'!FM50</f>
        <v>620.30107526881704</v>
      </c>
      <c r="FK43">
        <f>'P&amp;C'!FN50</f>
        <v>606.30375026576598</v>
      </c>
      <c r="FL43">
        <f>'P&amp;C'!FO50</f>
        <v>609.483453648774</v>
      </c>
      <c r="FM43">
        <f>'P&amp;C'!FP50</f>
        <v>603.12836823672399</v>
      </c>
      <c r="FN43">
        <f>'P&amp;C'!FQ50</f>
        <v>589.85652920962195</v>
      </c>
      <c r="FO43">
        <f>'P&amp;C'!FR50</f>
        <v>561.22500880792597</v>
      </c>
      <c r="FP43">
        <f>'P&amp;C'!FS50</f>
        <v>551.629390681004</v>
      </c>
      <c r="FQ43">
        <f>'P&amp;C'!FT50</f>
        <v>554.972759856631</v>
      </c>
      <c r="FR43">
        <f>'P&amp;C'!FU50</f>
        <v>564.29499498064001</v>
      </c>
      <c r="FS43">
        <f>'P&amp;C'!FV50</f>
        <v>543.97613466865596</v>
      </c>
      <c r="FT43">
        <f>'P&amp;C'!FW50</f>
        <v>514.00163688104305</v>
      </c>
      <c r="FU43">
        <f>'P&amp;C'!FX50</f>
        <v>511.27955437793702</v>
      </c>
      <c r="FV43">
        <f>'P&amp;C'!FY50</f>
        <v>493.948459683409</v>
      </c>
      <c r="FW43">
        <f>'P&amp;C'!FZ50</f>
        <v>477.17419749714401</v>
      </c>
      <c r="FX43">
        <f>'P&amp;C'!GA50</f>
        <v>462.32207368474297</v>
      </c>
      <c r="FY43">
        <f>'P&amp;C'!GB50</f>
        <v>451.71693633360098</v>
      </c>
      <c r="FZ43">
        <f>'P&amp;C'!GC50</f>
        <v>431.09740869638398</v>
      </c>
      <c r="GA43">
        <f>'P&amp;C'!GD50</f>
        <v>403.84176812930701</v>
      </c>
      <c r="GB43">
        <f>'P&amp;C'!GE50</f>
        <v>395.47337062611803</v>
      </c>
      <c r="GC43">
        <f>'P&amp;C'!GF50</f>
        <v>379.84894649444402</v>
      </c>
      <c r="GD43">
        <f>'P&amp;C'!GG50</f>
        <v>373.20922219486903</v>
      </c>
      <c r="GE43">
        <f>'P&amp;C'!GH50</f>
        <v>352.09627704439799</v>
      </c>
      <c r="GF43">
        <f>'P&amp;C'!GI50</f>
        <v>333.97619107774199</v>
      </c>
      <c r="GG43">
        <f>'P&amp;C'!GJ50</f>
        <v>338.64559832918297</v>
      </c>
      <c r="GH43">
        <f>'P&amp;C'!GK50</f>
        <v>329.087393553119</v>
      </c>
      <c r="GI43">
        <f>'P&amp;C'!GL50</f>
        <v>326.35794379213303</v>
      </c>
      <c r="GJ43">
        <f>'P&amp;C'!GM50</f>
        <v>314.73248906047098</v>
      </c>
      <c r="GK43">
        <f>'P&amp;C'!GN50</f>
        <v>291.70399975271602</v>
      </c>
      <c r="GL43">
        <f>'P&amp;C'!GO50</f>
        <v>296.16641806166399</v>
      </c>
    </row>
    <row r="44" spans="1:194" x14ac:dyDescent="0.25">
      <c r="A44" t="str">
        <f>'P&amp;C'!B51</f>
        <v>MMC</v>
      </c>
      <c r="B44" t="str">
        <f>'P&amp;C'!C51</f>
        <v>Marsh &amp; McLennan Companies, Inc.</v>
      </c>
      <c r="C44" s="9">
        <f>'P&amp;C'!E51</f>
        <v>3596674</v>
      </c>
      <c r="D44" s="9">
        <f>'P&amp;C'!F51</f>
        <v>2549046</v>
      </c>
      <c r="E44" s="9">
        <f>'P&amp;C'!G51</f>
        <v>2670674</v>
      </c>
      <c r="F44" s="9">
        <f>'P&amp;C'!H51</f>
        <v>2732292</v>
      </c>
      <c r="G44" s="9">
        <f>'P&amp;C'!I51</f>
        <v>2082569</v>
      </c>
      <c r="H44" s="9">
        <f>'P&amp;C'!J51</f>
        <v>2987178</v>
      </c>
      <c r="I44" s="9">
        <f>'P&amp;C'!K51</f>
        <v>3495126</v>
      </c>
      <c r="J44" s="9">
        <f>'P&amp;C'!L51</f>
        <v>3541799</v>
      </c>
      <c r="K44" s="9">
        <f>'P&amp;C'!M51</f>
        <v>1393738</v>
      </c>
      <c r="L44" s="9">
        <f>'P&amp;C'!N51</f>
        <v>9897945</v>
      </c>
      <c r="M44" s="9">
        <f>'P&amp;C'!O51</f>
        <v>8205102</v>
      </c>
      <c r="N44" s="9">
        <f>'P&amp;C'!P51</f>
        <v>5299511</v>
      </c>
      <c r="O44" s="9">
        <f>'P&amp;C'!Q51</f>
        <v>3745003</v>
      </c>
      <c r="P44" s="9">
        <f>'P&amp;C'!R51</f>
        <v>4796761</v>
      </c>
      <c r="Q44" s="9">
        <f>'P&amp;C'!S51</f>
        <v>4959375</v>
      </c>
      <c r="R44" s="9">
        <f>'P&amp;C'!T51</f>
        <v>2048506</v>
      </c>
      <c r="S44" s="9">
        <f>'P&amp;C'!U51</f>
        <v>3161432</v>
      </c>
      <c r="T44" s="9">
        <f>'P&amp;C'!V51</f>
        <v>3574676</v>
      </c>
      <c r="U44" s="9">
        <f>'P&amp;C'!W51</f>
        <v>3737037</v>
      </c>
      <c r="V44" s="9">
        <f>'P&amp;C'!X51</f>
        <v>2696258</v>
      </c>
      <c r="W44" s="9">
        <f>'P&amp;C'!Y51</f>
        <v>1421057</v>
      </c>
      <c r="X44" s="9">
        <f>'P&amp;C'!Z51</f>
        <v>2348730</v>
      </c>
      <c r="Y44" s="9">
        <f>'P&amp;C'!AA51</f>
        <v>3120466</v>
      </c>
      <c r="Z44" s="9">
        <f>'P&amp;C'!AB51</f>
        <v>0</v>
      </c>
      <c r="AA44" s="9">
        <f>'P&amp;C'!AC51</f>
        <v>0</v>
      </c>
      <c r="AB44" s="9">
        <f>'P&amp;C'!AD51</f>
        <v>4441457</v>
      </c>
      <c r="AC44" s="9">
        <f>'P&amp;C'!AE51</f>
        <v>7819541</v>
      </c>
      <c r="AD44" s="9">
        <f>'P&amp;C'!AF51</f>
        <v>0</v>
      </c>
      <c r="AE44" s="9">
        <f>'P&amp;C'!AG51</f>
        <v>3365889</v>
      </c>
      <c r="AF44" s="9">
        <f>'P&amp;C'!AH51</f>
        <v>0</v>
      </c>
      <c r="AG44" s="9">
        <f>'P&amp;C'!AI51</f>
        <v>0</v>
      </c>
      <c r="AH44" s="9">
        <f>'P&amp;C'!AJ51</f>
        <v>0</v>
      </c>
      <c r="AI44" s="9">
        <f>'P&amp;C'!AK51</f>
        <v>83.439099999999996</v>
      </c>
      <c r="AJ44" s="9">
        <f>'P&amp;C'!AL51</f>
        <v>78.42</v>
      </c>
      <c r="AK44" s="9">
        <f>'P&amp;C'!AM51</f>
        <v>74.887500000000003</v>
      </c>
      <c r="AL44" s="9">
        <f>'P&amp;C'!AN51</f>
        <v>73.198599999999999</v>
      </c>
      <c r="AM44" s="9">
        <f>'P&amp;C'!AO51</f>
        <v>67.307599999999994</v>
      </c>
      <c r="AN44" s="9">
        <f>'P&amp;C'!AP51</f>
        <v>66.952799999999996</v>
      </c>
      <c r="AO44" s="9">
        <f>'P&amp;C'!AQ51</f>
        <v>64.375299999999996</v>
      </c>
      <c r="AP44" s="9">
        <f>'P&amp;C'!AR51</f>
        <v>56.468400000000003</v>
      </c>
      <c r="AQ44" s="9">
        <f>'P&amp;C'!AS51</f>
        <v>53.811799999999998</v>
      </c>
      <c r="AR44" s="9">
        <f>'P&amp;C'!AT51</f>
        <v>55.567100000000003</v>
      </c>
      <c r="AS44" s="9">
        <f>'P&amp;C'!AU51</f>
        <v>57.8904</v>
      </c>
      <c r="AT44" s="9">
        <f>'P&amp;C'!AV51</f>
        <v>56.609000000000002</v>
      </c>
      <c r="AU44" s="9">
        <f>'P&amp;C'!AW51</f>
        <v>53.403500000000001</v>
      </c>
      <c r="AV44" s="9">
        <f>'P&amp;C'!AX51</f>
        <v>52.118099999999998</v>
      </c>
      <c r="AW44" s="9">
        <f>'P&amp;C'!AY51</f>
        <v>50.404800000000002</v>
      </c>
      <c r="AX44" s="9">
        <f>'P&amp;C'!AZ51</f>
        <v>48.805199999999999</v>
      </c>
      <c r="AY44" s="9">
        <f>'P&amp;C'!BA51</f>
        <v>47.446800000000003</v>
      </c>
      <c r="AZ44" s="9">
        <f>'P&amp;C'!BB51</f>
        <v>41.961799999999997</v>
      </c>
      <c r="BA44" s="9">
        <f>'P&amp;C'!BC51</f>
        <v>40.1387</v>
      </c>
      <c r="BB44" s="9">
        <f>'P&amp;C'!BD51</f>
        <v>37.088099999999997</v>
      </c>
      <c r="BC44" s="9">
        <f>'P&amp;C'!BE51</f>
        <v>35.103400000000001</v>
      </c>
      <c r="BD44" s="9">
        <f>'P&amp;C'!BF51</f>
        <v>34.060899999999997</v>
      </c>
      <c r="BE44" s="9">
        <f>'P&amp;C'!BG51</f>
        <v>32.046399999999998</v>
      </c>
      <c r="BF44" s="9" t="str">
        <f>'P&amp;C'!BH51</f>
        <v>NA</v>
      </c>
      <c r="BG44" s="9" t="str">
        <f>'P&amp;C'!BI51</f>
        <v>NA</v>
      </c>
      <c r="BH44" s="9">
        <f>'P&amp;C'!BJ51</f>
        <v>28.28</v>
      </c>
      <c r="BI44" s="9">
        <f>'P&amp;C'!BK51</f>
        <v>30.1</v>
      </c>
      <c r="BJ44" s="9" t="str">
        <f>'P&amp;C'!BL51</f>
        <v>NA</v>
      </c>
      <c r="BK44" s="9">
        <f>'P&amp;C'!BM51</f>
        <v>25.402799999999999</v>
      </c>
      <c r="BL44" s="9" t="str">
        <f>'P&amp;C'!BN51</f>
        <v>NA</v>
      </c>
      <c r="BM44" s="9" t="str">
        <f>'P&amp;C'!BO51</f>
        <v>NA</v>
      </c>
      <c r="BN44" s="9" t="str">
        <f>'P&amp;C'!BP51</f>
        <v>NA</v>
      </c>
      <c r="BO44" s="9">
        <f>'P&amp;C'!BQ51</f>
        <v>0</v>
      </c>
      <c r="BP44" s="9">
        <f>'P&amp;C'!BR51</f>
        <v>0.375</v>
      </c>
      <c r="BQ44" s="9">
        <f>'P&amp;C'!BS51</f>
        <v>0.375</v>
      </c>
      <c r="BR44" s="9">
        <f>'P&amp;C'!BT51</f>
        <v>0.68</v>
      </c>
      <c r="BS44" s="9">
        <f>'P&amp;C'!BU51</f>
        <v>0</v>
      </c>
      <c r="BT44" s="9">
        <f>'P&amp;C'!BV51</f>
        <v>0.34</v>
      </c>
      <c r="BU44" s="9">
        <f>'P&amp;C'!BW51</f>
        <v>0.34</v>
      </c>
      <c r="BV44" s="9">
        <f>'P&amp;C'!BX51</f>
        <v>0.62</v>
      </c>
      <c r="BW44" s="9">
        <f>'P&amp;C'!BY51</f>
        <v>0</v>
      </c>
      <c r="BX44" s="9">
        <f>'P&amp;C'!BZ51</f>
        <v>0.31</v>
      </c>
      <c r="BY44" s="9">
        <f>'P&amp;C'!CA51</f>
        <v>0.31</v>
      </c>
      <c r="BZ44" s="9">
        <f>'P&amp;C'!CB51</f>
        <v>0.56000000000000005</v>
      </c>
      <c r="CA44" s="9">
        <f>'P&amp;C'!CC51</f>
        <v>0</v>
      </c>
      <c r="CB44" s="9">
        <f>'P&amp;C'!CD51</f>
        <v>0.28000000000000003</v>
      </c>
      <c r="CC44" s="9">
        <f>'P&amp;C'!CE51</f>
        <v>0.28000000000000003</v>
      </c>
      <c r="CD44" s="9">
        <f>'P&amp;C'!CF51</f>
        <v>0.5</v>
      </c>
      <c r="CE44" s="9">
        <f>'P&amp;C'!CG51</f>
        <v>0</v>
      </c>
      <c r="CF44" s="9">
        <f>'P&amp;C'!CH51</f>
        <v>0.25</v>
      </c>
      <c r="CG44" s="9">
        <f>'P&amp;C'!CI51</f>
        <v>0.25</v>
      </c>
      <c r="CH44" s="9">
        <f>'P&amp;C'!CJ51</f>
        <v>0.46</v>
      </c>
      <c r="CI44" s="9">
        <f>'P&amp;C'!CK51</f>
        <v>0</v>
      </c>
      <c r="CJ44" s="9">
        <f>'P&amp;C'!CL51</f>
        <v>0.23</v>
      </c>
      <c r="CK44" s="9">
        <f>'P&amp;C'!CM51</f>
        <v>0.23</v>
      </c>
      <c r="CL44" s="9">
        <f>'P&amp;C'!CN51</f>
        <v>0.44</v>
      </c>
      <c r="CM44" s="9">
        <f>'P&amp;C'!CO51</f>
        <v>0</v>
      </c>
      <c r="CN44" s="9">
        <f>'P&amp;C'!CP51</f>
        <v>0.22</v>
      </c>
      <c r="CO44" s="9">
        <f>'P&amp;C'!CQ51</f>
        <v>0.22</v>
      </c>
      <c r="CP44" s="9">
        <f>'P&amp;C'!CR51</f>
        <v>0.42</v>
      </c>
      <c r="CQ44" s="9">
        <f>'P&amp;C'!CS51</f>
        <v>0</v>
      </c>
      <c r="CR44" s="9">
        <f>'P&amp;C'!CT51</f>
        <v>0.21</v>
      </c>
      <c r="CS44" s="9">
        <f>'P&amp;C'!CU51</f>
        <v>0.2</v>
      </c>
      <c r="CT44" s="9">
        <f>'P&amp;C'!CV51</f>
        <v>0.4</v>
      </c>
      <c r="CU44" s="9">
        <f>'P&amp;C'!CW51</f>
        <v>0</v>
      </c>
      <c r="CV44" s="9">
        <f>'P&amp;C'!CX51</f>
        <v>0</v>
      </c>
      <c r="CW44" s="9">
        <f>'P&amp;C'!CY51</f>
        <v>0</v>
      </c>
      <c r="CX44" s="9">
        <f>'P&amp;C'!CZ51</f>
        <v>0</v>
      </c>
      <c r="CY44" s="9">
        <f>'P&amp;C'!DA51</f>
        <v>0</v>
      </c>
      <c r="CZ44" s="9">
        <f>'P&amp;C'!DB51</f>
        <v>0</v>
      </c>
      <c r="DA44" s="9">
        <f>'P&amp;C'!DC51</f>
        <v>0</v>
      </c>
      <c r="DB44" s="9">
        <f>'P&amp;C'!DD51</f>
        <v>0</v>
      </c>
      <c r="DC44" s="9">
        <f>'P&amp;C'!DE51</f>
        <v>0</v>
      </c>
      <c r="DD44" s="9">
        <f>'P&amp;C'!DF51</f>
        <v>0</v>
      </c>
      <c r="DE44" s="9">
        <f>'P&amp;C'!DG51</f>
        <v>0</v>
      </c>
      <c r="DF44" s="9">
        <f>'P&amp;C'!DH51</f>
        <v>0</v>
      </c>
      <c r="DG44" s="9">
        <f>'P&amp;C'!DI51</f>
        <v>0</v>
      </c>
      <c r="DH44" s="9">
        <f>'P&amp;C'!DJ51</f>
        <v>0</v>
      </c>
      <c r="DI44" s="9">
        <f>'P&amp;C'!DK51</f>
        <v>0</v>
      </c>
      <c r="DJ44" s="9">
        <f>'P&amp;C'!DL51</f>
        <v>0</v>
      </c>
      <c r="DK44" s="9">
        <f>'P&amp;C'!DM51</f>
        <v>0</v>
      </c>
      <c r="DL44" s="9">
        <f>'P&amp;C'!DN51</f>
        <v>0</v>
      </c>
      <c r="DM44" s="9">
        <f>'P&amp;C'!DO51</f>
        <v>0</v>
      </c>
      <c r="DN44" s="9">
        <f>'P&amp;C'!DP51</f>
        <v>0</v>
      </c>
      <c r="DO44" s="9">
        <f>'P&amp;C'!DQ51</f>
        <v>0</v>
      </c>
      <c r="DP44" s="9">
        <f>'P&amp;C'!DR51</f>
        <v>0</v>
      </c>
      <c r="DQ44" s="9">
        <f>'P&amp;C'!DS51</f>
        <v>0</v>
      </c>
      <c r="DR44" s="9">
        <f>'P&amp;C'!DT51</f>
        <v>0</v>
      </c>
      <c r="DS44" s="9">
        <f>'P&amp;C'!DU51</f>
        <v>0</v>
      </c>
      <c r="DT44" s="9">
        <f>'P&amp;C'!DV51</f>
        <v>0</v>
      </c>
      <c r="DU44" s="9">
        <f>'P&amp;C'!DW51</f>
        <v>0</v>
      </c>
      <c r="DV44" s="9">
        <f>'P&amp;C'!DX51</f>
        <v>0</v>
      </c>
      <c r="DW44" s="9">
        <f>'P&amp;C'!DY51</f>
        <v>0</v>
      </c>
      <c r="DX44" s="9">
        <f>'P&amp;C'!DZ51</f>
        <v>0</v>
      </c>
      <c r="DY44" s="9">
        <f>'P&amp;C'!EA51</f>
        <v>0</v>
      </c>
      <c r="DZ44" s="9">
        <f>'P&amp;C'!EB51</f>
        <v>0</v>
      </c>
      <c r="EA44" s="9">
        <f>'P&amp;C'!EC51</f>
        <v>508711505</v>
      </c>
      <c r="EB44" s="9">
        <f>'P&amp;C'!ED51</f>
        <v>511156947</v>
      </c>
      <c r="EC44" s="9">
        <f>'P&amp;C'!EE51</f>
        <v>512803991</v>
      </c>
      <c r="ED44" s="9">
        <f>'P&amp;C'!EF51</f>
        <v>515024089</v>
      </c>
      <c r="EE44" s="9">
        <f>'P&amp;C'!EG51</f>
        <v>514491225</v>
      </c>
      <c r="EF44" s="9">
        <f>'P&amp;C'!EH51</f>
        <v>516523366</v>
      </c>
      <c r="EG44" s="9">
        <f>'P&amp;C'!EI51</f>
        <v>519048206</v>
      </c>
      <c r="EH44" s="9">
        <f>'P&amp;C'!EJ51</f>
        <v>521521064</v>
      </c>
      <c r="EI44" s="9">
        <f>'P&amp;C'!EK51</f>
        <v>521897954</v>
      </c>
      <c r="EJ44" s="9">
        <f>'P&amp;C'!EL51</f>
        <v>522300231</v>
      </c>
      <c r="EK44" s="9">
        <f>'P&amp;C'!EM51</f>
        <v>531365492</v>
      </c>
      <c r="EL44" s="9">
        <f>'P&amp;C'!EN51</f>
        <v>538412386</v>
      </c>
      <c r="EM44" s="9">
        <f>'P&amp;C'!EO51</f>
        <v>540142044</v>
      </c>
      <c r="EN44" s="9">
        <f>'P&amp;C'!EP51</f>
        <v>542295498</v>
      </c>
      <c r="EO44" s="9">
        <f>'P&amp;C'!EQ51</f>
        <v>545648509</v>
      </c>
      <c r="EP44" s="9">
        <f>'P&amp;C'!ER51</f>
        <v>549282953</v>
      </c>
      <c r="EQ44" s="9">
        <f>'P&amp;C'!ES51</f>
        <v>546759436</v>
      </c>
      <c r="ER44" s="9">
        <f>'P&amp;C'!ET51</f>
        <v>547303621</v>
      </c>
      <c r="ES44" s="9">
        <f>'P&amp;C'!EU51</f>
        <v>549045587</v>
      </c>
      <c r="ET44" s="9">
        <f>'P&amp;C'!EV51</f>
        <v>550268351</v>
      </c>
      <c r="EU44" s="9">
        <f>'P&amp;C'!EW51</f>
        <v>545507866</v>
      </c>
      <c r="EV44" s="9">
        <f>'P&amp;C'!EX51</f>
        <v>543775650</v>
      </c>
      <c r="EW44" s="9">
        <f>'P&amp;C'!EY51</f>
        <v>543789576</v>
      </c>
      <c r="EX44" s="9">
        <f>'P&amp;C'!EZ51</f>
        <v>545929996</v>
      </c>
      <c r="EY44" s="9">
        <f>'P&amp;C'!FA51</f>
        <v>539178414</v>
      </c>
      <c r="EZ44" s="9">
        <f>'P&amp;C'!FB51</f>
        <v>537561789</v>
      </c>
      <c r="FA44" s="9">
        <f>'P&amp;C'!FC51</f>
        <v>541234186</v>
      </c>
      <c r="FB44" s="9">
        <f>'P&amp;C'!FD51</f>
        <v>548107733</v>
      </c>
      <c r="FC44" s="9">
        <f>'P&amp;C'!FE51</f>
        <v>540509520</v>
      </c>
      <c r="FD44" s="9">
        <f>'P&amp;C'!FF51</f>
        <v>543117872</v>
      </c>
      <c r="FE44" s="9">
        <f>'P&amp;C'!FG51</f>
        <v>541517907</v>
      </c>
      <c r="FF44" s="9">
        <f>'P&amp;C'!FH51</f>
        <v>540816026</v>
      </c>
      <c r="FG44">
        <f>'P&amp;C'!FJ51</f>
        <v>14.465959443948501</v>
      </c>
      <c r="FH44">
        <f>'P&amp;C'!FK51</f>
        <v>13.784416002468999</v>
      </c>
      <c r="FI44">
        <f>'P&amp;C'!FL51</f>
        <v>13.6367893439425</v>
      </c>
      <c r="FJ44">
        <f>'P&amp;C'!FM51</f>
        <v>12.6829019059728</v>
      </c>
      <c r="FK44">
        <f>'P&amp;C'!FN51</f>
        <v>12.0351906876546</v>
      </c>
      <c r="FL44">
        <f>'P&amp;C'!FO51</f>
        <v>12.91519501172</v>
      </c>
      <c r="FM44">
        <f>'P&amp;C'!FP51</f>
        <v>12.761820430990999</v>
      </c>
      <c r="FN44">
        <f>'P&amp;C'!FQ51</f>
        <v>12.806769392539801</v>
      </c>
      <c r="FO44">
        <f>'P&amp;C'!FR51</f>
        <v>12.4794511074094</v>
      </c>
      <c r="FP44">
        <f>'P&amp;C'!FS51</f>
        <v>11.962468383438299</v>
      </c>
      <c r="FQ44">
        <f>'P&amp;C'!FT51</f>
        <v>12.765224882160799</v>
      </c>
      <c r="FR44">
        <f>'P&amp;C'!FU51</f>
        <v>12.5777195623431</v>
      </c>
      <c r="FS44">
        <f>'P&amp;C'!FV51</f>
        <v>13.059527726747399</v>
      </c>
      <c r="FT44">
        <f>'P&amp;C'!FW51</f>
        <v>14.4441545778792</v>
      </c>
      <c r="FU44">
        <f>'P&amp;C'!FX51</f>
        <v>14.938187982843001</v>
      </c>
      <c r="FV44">
        <f>'P&amp;C'!FY51</f>
        <v>14.493440869627699</v>
      </c>
      <c r="FW44">
        <f>'P&amp;C'!FZ51</f>
        <v>14.4579123459334</v>
      </c>
      <c r="FX44">
        <f>'P&amp;C'!GA51</f>
        <v>12.8667155300988</v>
      </c>
      <c r="FY44">
        <f>'P&amp;C'!GB51</f>
        <v>12.346880041492801</v>
      </c>
      <c r="FZ44">
        <f>'P&amp;C'!GC51</f>
        <v>12.0668397299848</v>
      </c>
      <c r="GA44">
        <f>'P&amp;C'!GD51</f>
        <v>11.992494348376599</v>
      </c>
      <c r="GB44">
        <f>'P&amp;C'!GE51</f>
        <v>11.9718490520861</v>
      </c>
      <c r="GC44">
        <f>'P&amp;C'!GF51</f>
        <v>11.535712115231901</v>
      </c>
      <c r="GD44">
        <f>'P&amp;C'!GG51</f>
        <v>11.353103960970101</v>
      </c>
      <c r="GE44">
        <f>'P&amp;C'!GH51</f>
        <v>10.911045114650999</v>
      </c>
      <c r="GF44">
        <f>'P&amp;C'!GI51</f>
        <v>11.9186298786575</v>
      </c>
      <c r="GG44">
        <f>'P&amp;C'!GJ51</f>
        <v>12.429000558364599</v>
      </c>
      <c r="GH44">
        <f>'P&amp;C'!GK51</f>
        <v>12.094337665548</v>
      </c>
      <c r="GI44">
        <f>'P&amp;C'!GL51</f>
        <v>11.7814761153513</v>
      </c>
      <c r="GJ44">
        <f>'P&amp;C'!GM51</f>
        <v>11.7285774017026</v>
      </c>
      <c r="GK44">
        <f>'P&amp;C'!GN51</f>
        <v>11.0799660037835</v>
      </c>
      <c r="GL44">
        <f>'P&amp;C'!GO51</f>
        <v>11.051817462228801</v>
      </c>
    </row>
    <row r="45" spans="1:194" x14ac:dyDescent="0.25">
      <c r="A45" t="str">
        <f>'P&amp;C'!B52</f>
        <v>MCY</v>
      </c>
      <c r="B45" t="str">
        <f>'P&amp;C'!C52</f>
        <v>Mercury General Corporation</v>
      </c>
      <c r="C45" s="9">
        <f>'P&amp;C'!E52</f>
        <v>0</v>
      </c>
      <c r="D45" s="9">
        <f>'P&amp;C'!F52</f>
        <v>0</v>
      </c>
      <c r="E45" s="9">
        <f>'P&amp;C'!G52</f>
        <v>0</v>
      </c>
      <c r="F45" s="9">
        <f>'P&amp;C'!H52</f>
        <v>0</v>
      </c>
      <c r="G45" s="9">
        <f>'P&amp;C'!I52</f>
        <v>0</v>
      </c>
      <c r="H45" s="9">
        <f>'P&amp;C'!J52</f>
        <v>0</v>
      </c>
      <c r="I45" s="9">
        <f>'P&amp;C'!K52</f>
        <v>0</v>
      </c>
      <c r="J45" s="9">
        <f>'P&amp;C'!L52</f>
        <v>0</v>
      </c>
      <c r="K45" s="9">
        <f>'P&amp;C'!M52</f>
        <v>0</v>
      </c>
      <c r="L45" s="9">
        <f>'P&amp;C'!N52</f>
        <v>0</v>
      </c>
      <c r="M45" s="9">
        <f>'P&amp;C'!O52</f>
        <v>0</v>
      </c>
      <c r="N45" s="9">
        <f>'P&amp;C'!P52</f>
        <v>0</v>
      </c>
      <c r="O45" s="9">
        <f>'P&amp;C'!Q52</f>
        <v>0</v>
      </c>
      <c r="P45" s="9">
        <f>'P&amp;C'!R52</f>
        <v>0</v>
      </c>
      <c r="Q45" s="9">
        <f>'P&amp;C'!S52</f>
        <v>0</v>
      </c>
      <c r="R45" s="9">
        <f>'P&amp;C'!T52</f>
        <v>0</v>
      </c>
      <c r="S45" s="9">
        <f>'P&amp;C'!U52</f>
        <v>0</v>
      </c>
      <c r="T45" s="9">
        <f>'P&amp;C'!V52</f>
        <v>0</v>
      </c>
      <c r="U45" s="9">
        <f>'P&amp;C'!W52</f>
        <v>0</v>
      </c>
      <c r="V45" s="9">
        <f>'P&amp;C'!X52</f>
        <v>0</v>
      </c>
      <c r="W45" s="9">
        <f>'P&amp;C'!Y52</f>
        <v>0</v>
      </c>
      <c r="X45" s="9">
        <f>'P&amp;C'!Z52</f>
        <v>0</v>
      </c>
      <c r="Y45" s="9">
        <f>'P&amp;C'!AA52</f>
        <v>0</v>
      </c>
      <c r="Z45" s="9">
        <f>'P&amp;C'!AB52</f>
        <v>0</v>
      </c>
      <c r="AA45" s="9">
        <f>'P&amp;C'!AC52</f>
        <v>0</v>
      </c>
      <c r="AB45" s="9">
        <f>'P&amp;C'!AD52</f>
        <v>0</v>
      </c>
      <c r="AC45" s="9">
        <f>'P&amp;C'!AE52</f>
        <v>0</v>
      </c>
      <c r="AD45" s="9">
        <f>'P&amp;C'!AF52</f>
        <v>0</v>
      </c>
      <c r="AE45" s="9">
        <f>'P&amp;C'!AG52</f>
        <v>0</v>
      </c>
      <c r="AF45" s="9">
        <f>'P&amp;C'!AH52</f>
        <v>0</v>
      </c>
      <c r="AG45" s="9">
        <f>'P&amp;C'!AI52</f>
        <v>0</v>
      </c>
      <c r="AH45" s="9">
        <f>'P&amp;C'!AJ52</f>
        <v>0</v>
      </c>
      <c r="AI45" s="9" t="str">
        <f>'P&amp;C'!AK52</f>
        <v>NA</v>
      </c>
      <c r="AJ45" s="9" t="str">
        <f>'P&amp;C'!AL52</f>
        <v>NA</v>
      </c>
      <c r="AK45" s="9" t="str">
        <f>'P&amp;C'!AM52</f>
        <v>NA</v>
      </c>
      <c r="AL45" s="9" t="str">
        <f>'P&amp;C'!AN52</f>
        <v>NA</v>
      </c>
      <c r="AM45" s="9" t="str">
        <f>'P&amp;C'!AO52</f>
        <v>NA</v>
      </c>
      <c r="AN45" s="9" t="str">
        <f>'P&amp;C'!AP52</f>
        <v>NA</v>
      </c>
      <c r="AO45" s="9" t="str">
        <f>'P&amp;C'!AQ52</f>
        <v>NA</v>
      </c>
      <c r="AP45" s="9" t="str">
        <f>'P&amp;C'!AR52</f>
        <v>NA</v>
      </c>
      <c r="AQ45" s="9" t="str">
        <f>'P&amp;C'!AS52</f>
        <v>NA</v>
      </c>
      <c r="AR45" s="9" t="str">
        <f>'P&amp;C'!AT52</f>
        <v>NA</v>
      </c>
      <c r="AS45" s="9" t="str">
        <f>'P&amp;C'!AU52</f>
        <v>NA</v>
      </c>
      <c r="AT45" s="9" t="str">
        <f>'P&amp;C'!AV52</f>
        <v>NA</v>
      </c>
      <c r="AU45" s="9" t="str">
        <f>'P&amp;C'!AW52</f>
        <v>NA</v>
      </c>
      <c r="AV45" s="9" t="str">
        <f>'P&amp;C'!AX52</f>
        <v>NA</v>
      </c>
      <c r="AW45" s="9" t="str">
        <f>'P&amp;C'!AY52</f>
        <v>NA</v>
      </c>
      <c r="AX45" s="9" t="str">
        <f>'P&amp;C'!AZ52</f>
        <v>NA</v>
      </c>
      <c r="AY45" s="9" t="str">
        <f>'P&amp;C'!BA52</f>
        <v>NA</v>
      </c>
      <c r="AZ45" s="9" t="str">
        <f>'P&amp;C'!BB52</f>
        <v>NA</v>
      </c>
      <c r="BA45" s="9" t="str">
        <f>'P&amp;C'!BC52</f>
        <v>NA</v>
      </c>
      <c r="BB45" s="9" t="str">
        <f>'P&amp;C'!BD52</f>
        <v>NA</v>
      </c>
      <c r="BC45" s="9" t="str">
        <f>'P&amp;C'!BE52</f>
        <v>NA</v>
      </c>
      <c r="BD45" s="9" t="str">
        <f>'P&amp;C'!BF52</f>
        <v>NA</v>
      </c>
      <c r="BE45" s="9" t="str">
        <f>'P&amp;C'!BG52</f>
        <v>NA</v>
      </c>
      <c r="BF45" s="9" t="str">
        <f>'P&amp;C'!BH52</f>
        <v>NA</v>
      </c>
      <c r="BG45" s="9" t="str">
        <f>'P&amp;C'!BI52</f>
        <v>NA</v>
      </c>
      <c r="BH45" s="9" t="str">
        <f>'P&amp;C'!BJ52</f>
        <v>NA</v>
      </c>
      <c r="BI45" s="9" t="str">
        <f>'P&amp;C'!BK52</f>
        <v>NA</v>
      </c>
      <c r="BJ45" s="9" t="str">
        <f>'P&amp;C'!BL52</f>
        <v>NA</v>
      </c>
      <c r="BK45" s="9" t="str">
        <f>'P&amp;C'!BM52</f>
        <v>NA</v>
      </c>
      <c r="BL45" s="9" t="str">
        <f>'P&amp;C'!BN52</f>
        <v>NA</v>
      </c>
      <c r="BM45" s="9" t="str">
        <f>'P&amp;C'!BO52</f>
        <v>NA</v>
      </c>
      <c r="BN45" s="9" t="str">
        <f>'P&amp;C'!BP52</f>
        <v>NA</v>
      </c>
      <c r="BO45" s="9">
        <f>'P&amp;C'!BQ52</f>
        <v>0.625</v>
      </c>
      <c r="BP45" s="9">
        <f>'P&amp;C'!BR52</f>
        <v>0.62250000000000005</v>
      </c>
      <c r="BQ45" s="9">
        <f>'P&amp;C'!BS52</f>
        <v>0.62250000000000005</v>
      </c>
      <c r="BR45" s="9">
        <f>'P&amp;C'!BT52</f>
        <v>0.62250000000000005</v>
      </c>
      <c r="BS45" s="9">
        <f>'P&amp;C'!BU52</f>
        <v>0.62250000000000005</v>
      </c>
      <c r="BT45" s="9">
        <f>'P&amp;C'!BV52</f>
        <v>0.62</v>
      </c>
      <c r="BU45" s="9">
        <f>'P&amp;C'!BW52</f>
        <v>0.62</v>
      </c>
      <c r="BV45" s="9">
        <f>'P&amp;C'!BX52</f>
        <v>0.62</v>
      </c>
      <c r="BW45" s="9">
        <f>'P&amp;C'!BY52</f>
        <v>0.62</v>
      </c>
      <c r="BX45" s="9">
        <f>'P&amp;C'!BZ52</f>
        <v>0.61750000000000005</v>
      </c>
      <c r="BY45" s="9">
        <f>'P&amp;C'!CA52</f>
        <v>0.61750000000000005</v>
      </c>
      <c r="BZ45" s="9">
        <f>'P&amp;C'!CB52</f>
        <v>0.61750000000000005</v>
      </c>
      <c r="CA45" s="9">
        <f>'P&amp;C'!CC52</f>
        <v>0.61750000000000005</v>
      </c>
      <c r="CB45" s="9">
        <f>'P&amp;C'!CD52</f>
        <v>0.61499999999999999</v>
      </c>
      <c r="CC45" s="9">
        <f>'P&amp;C'!CE52</f>
        <v>0.61499999999999999</v>
      </c>
      <c r="CD45" s="9">
        <f>'P&amp;C'!CF52</f>
        <v>0.61499999999999999</v>
      </c>
      <c r="CE45" s="9">
        <f>'P&amp;C'!CG52</f>
        <v>0.61499999999999999</v>
      </c>
      <c r="CF45" s="9">
        <f>'P&amp;C'!CH52</f>
        <v>0.61250000000000004</v>
      </c>
      <c r="CG45" s="9">
        <f>'P&amp;C'!CI52</f>
        <v>0.61250000000000004</v>
      </c>
      <c r="CH45" s="9">
        <f>'P&amp;C'!CJ52</f>
        <v>0.61250000000000004</v>
      </c>
      <c r="CI45" s="9">
        <f>'P&amp;C'!CK52</f>
        <v>0.61250000000000004</v>
      </c>
      <c r="CJ45" s="9">
        <f>'P&amp;C'!CL52</f>
        <v>0.61</v>
      </c>
      <c r="CK45" s="9">
        <f>'P&amp;C'!CM52</f>
        <v>0.61</v>
      </c>
      <c r="CL45" s="9">
        <f>'P&amp;C'!CN52</f>
        <v>0.61</v>
      </c>
      <c r="CM45" s="9">
        <f>'P&amp;C'!CO52</f>
        <v>0.61</v>
      </c>
      <c r="CN45" s="9">
        <f>'P&amp;C'!CP52</f>
        <v>0.6</v>
      </c>
      <c r="CO45" s="9">
        <f>'P&amp;C'!CQ52</f>
        <v>0.6</v>
      </c>
      <c r="CP45" s="9">
        <f>'P&amp;C'!CR52</f>
        <v>0.6</v>
      </c>
      <c r="CQ45" s="9">
        <f>'P&amp;C'!CS52</f>
        <v>0.6</v>
      </c>
      <c r="CR45" s="9">
        <f>'P&amp;C'!CT52</f>
        <v>0.59</v>
      </c>
      <c r="CS45" s="9">
        <f>'P&amp;C'!CU52</f>
        <v>0.59</v>
      </c>
      <c r="CT45" s="9">
        <f>'P&amp;C'!CV52</f>
        <v>0.59</v>
      </c>
      <c r="CU45" s="9">
        <f>'P&amp;C'!CW52</f>
        <v>0</v>
      </c>
      <c r="CV45" s="9">
        <f>'P&amp;C'!CX52</f>
        <v>0</v>
      </c>
      <c r="CW45" s="9">
        <f>'P&amp;C'!CY52</f>
        <v>0</v>
      </c>
      <c r="CX45" s="9">
        <f>'P&amp;C'!CZ52</f>
        <v>0</v>
      </c>
      <c r="CY45" s="9">
        <f>'P&amp;C'!DA52</f>
        <v>0</v>
      </c>
      <c r="CZ45" s="9">
        <f>'P&amp;C'!DB52</f>
        <v>0</v>
      </c>
      <c r="DA45" s="9">
        <f>'P&amp;C'!DC52</f>
        <v>0</v>
      </c>
      <c r="DB45" s="9">
        <f>'P&amp;C'!DD52</f>
        <v>0</v>
      </c>
      <c r="DC45" s="9">
        <f>'P&amp;C'!DE52</f>
        <v>0</v>
      </c>
      <c r="DD45" s="9">
        <f>'P&amp;C'!DF52</f>
        <v>0</v>
      </c>
      <c r="DE45" s="9">
        <f>'P&amp;C'!DG52</f>
        <v>0</v>
      </c>
      <c r="DF45" s="9">
        <f>'P&amp;C'!DH52</f>
        <v>0</v>
      </c>
      <c r="DG45" s="9">
        <f>'P&amp;C'!DI52</f>
        <v>0</v>
      </c>
      <c r="DH45" s="9">
        <f>'P&amp;C'!DJ52</f>
        <v>0</v>
      </c>
      <c r="DI45" s="9">
        <f>'P&amp;C'!DK52</f>
        <v>0</v>
      </c>
      <c r="DJ45" s="9">
        <f>'P&amp;C'!DL52</f>
        <v>0</v>
      </c>
      <c r="DK45" s="9">
        <f>'P&amp;C'!DM52</f>
        <v>0</v>
      </c>
      <c r="DL45" s="9">
        <f>'P&amp;C'!DN52</f>
        <v>0</v>
      </c>
      <c r="DM45" s="9">
        <f>'P&amp;C'!DO52</f>
        <v>0</v>
      </c>
      <c r="DN45" s="9">
        <f>'P&amp;C'!DP52</f>
        <v>0</v>
      </c>
      <c r="DO45" s="9">
        <f>'P&amp;C'!DQ52</f>
        <v>0</v>
      </c>
      <c r="DP45" s="9">
        <f>'P&amp;C'!DR52</f>
        <v>0</v>
      </c>
      <c r="DQ45" s="9">
        <f>'P&amp;C'!DS52</f>
        <v>0</v>
      </c>
      <c r="DR45" s="9">
        <f>'P&amp;C'!DT52</f>
        <v>0</v>
      </c>
      <c r="DS45" s="9">
        <f>'P&amp;C'!DU52</f>
        <v>0</v>
      </c>
      <c r="DT45" s="9">
        <f>'P&amp;C'!DV52</f>
        <v>0</v>
      </c>
      <c r="DU45" s="9">
        <f>'P&amp;C'!DW52</f>
        <v>0</v>
      </c>
      <c r="DV45" s="9">
        <f>'P&amp;C'!DX52</f>
        <v>0</v>
      </c>
      <c r="DW45" s="9">
        <f>'P&amp;C'!DY52</f>
        <v>0</v>
      </c>
      <c r="DX45" s="9">
        <f>'P&amp;C'!DZ52</f>
        <v>0</v>
      </c>
      <c r="DY45" s="9">
        <f>'P&amp;C'!EA52</f>
        <v>0</v>
      </c>
      <c r="DZ45" s="9">
        <f>'P&amp;C'!EB52</f>
        <v>0</v>
      </c>
      <c r="EA45" s="9">
        <f>'P&amp;C'!EC52</f>
        <v>55332000</v>
      </c>
      <c r="EB45" s="9">
        <f>'P&amp;C'!ED52</f>
        <v>55332000</v>
      </c>
      <c r="EC45" s="9">
        <f>'P&amp;C'!EE52</f>
        <v>55311000</v>
      </c>
      <c r="ED45" s="9">
        <f>'P&amp;C'!EF52</f>
        <v>55311000</v>
      </c>
      <c r="EE45" s="9">
        <f>'P&amp;C'!EG52</f>
        <v>55289000</v>
      </c>
      <c r="EF45" s="9">
        <f>'P&amp;C'!EH52</f>
        <v>55271000</v>
      </c>
      <c r="EG45" s="9">
        <f>'P&amp;C'!EI52</f>
        <v>55254000</v>
      </c>
      <c r="EH45" s="9">
        <f>'P&amp;C'!EJ52</f>
        <v>55254000</v>
      </c>
      <c r="EI45" s="9">
        <f>'P&amp;C'!EK52</f>
        <v>55164000</v>
      </c>
      <c r="EJ45" s="9">
        <f>'P&amp;C'!EL52</f>
        <v>55164000</v>
      </c>
      <c r="EK45" s="9">
        <f>'P&amp;C'!EM52</f>
        <v>55164000</v>
      </c>
      <c r="EL45" s="9">
        <f>'P&amp;C'!EN52</f>
        <v>55147000</v>
      </c>
      <c r="EM45" s="9">
        <f>'P&amp;C'!EO52</f>
        <v>55121000</v>
      </c>
      <c r="EN45" s="9">
        <f>'P&amp;C'!EP52</f>
        <v>55021000</v>
      </c>
      <c r="EO45" s="9">
        <f>'P&amp;C'!EQ52</f>
        <v>54979000</v>
      </c>
      <c r="EP45" s="9">
        <f>'P&amp;C'!ER52</f>
        <v>54978000</v>
      </c>
      <c r="EQ45" s="9">
        <f>'P&amp;C'!ES52</f>
        <v>54975000</v>
      </c>
      <c r="ER45" s="9">
        <f>'P&amp;C'!ET52</f>
        <v>54960000</v>
      </c>
      <c r="ES45" s="9">
        <f>'P&amp;C'!EU52</f>
        <v>54959000</v>
      </c>
      <c r="ET45" s="9">
        <f>'P&amp;C'!EV52</f>
        <v>54922000</v>
      </c>
      <c r="EU45" s="9">
        <f>'P&amp;C'!EW52</f>
        <v>54922000</v>
      </c>
      <c r="EV45" s="9">
        <f>'P&amp;C'!EX52</f>
        <v>54911000</v>
      </c>
      <c r="EW45" s="9">
        <f>'P&amp;C'!EY52</f>
        <v>54911000</v>
      </c>
      <c r="EX45" s="9">
        <f>'P&amp;C'!EZ52</f>
        <v>54883000</v>
      </c>
      <c r="EY45" s="9">
        <f>'P&amp;C'!FA52</f>
        <v>54856000</v>
      </c>
      <c r="EZ45" s="9">
        <f>'P&amp;C'!FB52</f>
        <v>54827000</v>
      </c>
      <c r="FA45" s="9">
        <f>'P&amp;C'!FC52</f>
        <v>54822000</v>
      </c>
      <c r="FB45" s="9">
        <f>'P&amp;C'!FD52</f>
        <v>54818000</v>
      </c>
      <c r="FC45" s="9">
        <f>'P&amp;C'!FE52</f>
        <v>54803000</v>
      </c>
      <c r="FD45" s="9">
        <f>'P&amp;C'!FF52</f>
        <v>54800000</v>
      </c>
      <c r="FE45" s="9">
        <f>'P&amp;C'!FG52</f>
        <v>54793483</v>
      </c>
      <c r="FF45" s="9">
        <f>'P&amp;C'!FH52</f>
        <v>54784958</v>
      </c>
      <c r="FG45">
        <f>'P&amp;C'!FJ52</f>
        <v>31.833062242463701</v>
      </c>
      <c r="FH45">
        <f>'P&amp;C'!FK52</f>
        <v>32.100610858092999</v>
      </c>
      <c r="FI45">
        <f>'P&amp;C'!FL52</f>
        <v>31.877781996347899</v>
      </c>
      <c r="FJ45">
        <f>'P&amp;C'!FM52</f>
        <v>31.566397280830198</v>
      </c>
      <c r="FK45">
        <f>'P&amp;C'!FN52</f>
        <v>31.6953100978495</v>
      </c>
      <c r="FL45">
        <f>'P&amp;C'!FO52</f>
        <v>32.8464655967867</v>
      </c>
      <c r="FM45">
        <f>'P&amp;C'!FP52</f>
        <v>32.975494986788298</v>
      </c>
      <c r="FN45">
        <f>'P&amp;C'!FQ52</f>
        <v>32.710355811344002</v>
      </c>
      <c r="FO45">
        <f>'P&amp;C'!FR52</f>
        <v>33.008574432601002</v>
      </c>
      <c r="FP45">
        <f>'P&amp;C'!FS52</f>
        <v>33.1647269958669</v>
      </c>
      <c r="FQ45">
        <f>'P&amp;C'!FT52</f>
        <v>33.4954499311145</v>
      </c>
      <c r="FR45">
        <f>'P&amp;C'!FU52</f>
        <v>33.908716702631096</v>
      </c>
      <c r="FS45">
        <f>'P&amp;C'!FV52</f>
        <v>34.024165018776898</v>
      </c>
      <c r="FT45">
        <f>'P&amp;C'!FW52</f>
        <v>34.980098507842499</v>
      </c>
      <c r="FU45">
        <f>'P&amp;C'!FX52</f>
        <v>34.989050364684701</v>
      </c>
      <c r="FV45">
        <f>'P&amp;C'!FY52</f>
        <v>33.864564007421102</v>
      </c>
      <c r="FW45">
        <f>'P&amp;C'!FZ52</f>
        <v>33.151177808094602</v>
      </c>
      <c r="FX45">
        <f>'P&amp;C'!GA52</f>
        <v>33.481713973799103</v>
      </c>
      <c r="FY45">
        <f>'P&amp;C'!GB52</f>
        <v>33.3679288196656</v>
      </c>
      <c r="FZ45">
        <f>'P&amp;C'!GC52</f>
        <v>34.1456247041259</v>
      </c>
      <c r="GA45">
        <f>'P&amp;C'!GD52</f>
        <v>33.547521940206103</v>
      </c>
      <c r="GB45">
        <f>'P&amp;C'!GE52</f>
        <v>34.4891369670922</v>
      </c>
      <c r="GC45">
        <f>'P&amp;C'!GF52</f>
        <v>33.886306933037098</v>
      </c>
      <c r="GD45">
        <f>'P&amp;C'!GG52</f>
        <v>34.592861177413802</v>
      </c>
      <c r="GE45">
        <f>'P&amp;C'!GH52</f>
        <v>33.861072626513099</v>
      </c>
      <c r="GF45">
        <f>'P&amp;C'!GI52</f>
        <v>33.003574880989298</v>
      </c>
      <c r="GG45">
        <f>'P&amp;C'!GJ52</f>
        <v>33.6653533253074</v>
      </c>
      <c r="GH45">
        <f>'P&amp;C'!GK52</f>
        <v>33.216771863256596</v>
      </c>
      <c r="GI45">
        <f>'P&amp;C'!GL52</f>
        <v>32.7503056402022</v>
      </c>
      <c r="GJ45">
        <f>'P&amp;C'!GM52</f>
        <v>33.779032846715303</v>
      </c>
      <c r="GK45">
        <f>'P&amp;C'!GN52</f>
        <v>32.595190198075201</v>
      </c>
      <c r="GL45">
        <f>'P&amp;C'!GO52</f>
        <v>32.8580155158648</v>
      </c>
    </row>
    <row r="46" spans="1:194" x14ac:dyDescent="0.25">
      <c r="A46" t="str">
        <f>'P&amp;C'!B53</f>
        <v>NGHC</v>
      </c>
      <c r="B46" t="str">
        <f>'P&amp;C'!C53</f>
        <v>National General Holdings Corporation</v>
      </c>
      <c r="C46" s="9">
        <f>'P&amp;C'!E53</f>
        <v>0</v>
      </c>
      <c r="D46" s="9">
        <f>'P&amp;C'!F53</f>
        <v>0</v>
      </c>
      <c r="E46" s="9">
        <f>'P&amp;C'!G53</f>
        <v>0</v>
      </c>
      <c r="F46" s="9">
        <f>'P&amp;C'!H53</f>
        <v>0</v>
      </c>
      <c r="G46" s="9">
        <f>'P&amp;C'!I53</f>
        <v>0</v>
      </c>
      <c r="H46" s="9">
        <f>'P&amp;C'!J53</f>
        <v>0</v>
      </c>
      <c r="I46" s="9">
        <f>'P&amp;C'!K53</f>
        <v>0</v>
      </c>
      <c r="J46" s="9">
        <f>'P&amp;C'!L53</f>
        <v>0</v>
      </c>
      <c r="K46" s="9">
        <f>'P&amp;C'!M53</f>
        <v>0</v>
      </c>
      <c r="L46" s="9">
        <f>'P&amp;C'!N53</f>
        <v>0</v>
      </c>
      <c r="M46" s="9">
        <f>'P&amp;C'!O53</f>
        <v>0</v>
      </c>
      <c r="N46" s="9">
        <f>'P&amp;C'!P53</f>
        <v>0</v>
      </c>
      <c r="O46" s="9">
        <f>'P&amp;C'!Q53</f>
        <v>0</v>
      </c>
      <c r="P46" s="9">
        <f>'P&amp;C'!R53</f>
        <v>0</v>
      </c>
      <c r="Q46" s="9">
        <f>'P&amp;C'!S53</f>
        <v>0</v>
      </c>
      <c r="R46" s="9">
        <f>'P&amp;C'!T53</f>
        <v>0</v>
      </c>
      <c r="S46" s="9">
        <f>'P&amp;C'!U53</f>
        <v>0</v>
      </c>
      <c r="T46" s="9">
        <f>'P&amp;C'!V53</f>
        <v>0</v>
      </c>
      <c r="U46" s="9">
        <f>'P&amp;C'!W53</f>
        <v>0</v>
      </c>
      <c r="V46" s="9">
        <f>'P&amp;C'!X53</f>
        <v>0</v>
      </c>
      <c r="W46" s="9">
        <f>'P&amp;C'!Y53</f>
        <v>0</v>
      </c>
      <c r="X46" s="9" t="str">
        <f>'P&amp;C'!Z53</f>
        <v>NA</v>
      </c>
      <c r="Y46" s="9" t="str">
        <f>'P&amp;C'!AA53</f>
        <v>NA</v>
      </c>
      <c r="Z46" s="9" t="str">
        <f>'P&amp;C'!AB53</f>
        <v>NA</v>
      </c>
      <c r="AA46" s="9" t="str">
        <f>'P&amp;C'!AC53</f>
        <v>NA</v>
      </c>
      <c r="AB46" s="9" t="str">
        <f>'P&amp;C'!AD53</f>
        <v>NA</v>
      </c>
      <c r="AC46" s="9" t="str">
        <f>'P&amp;C'!AE53</f>
        <v>NA</v>
      </c>
      <c r="AD46" s="9" t="str">
        <f>'P&amp;C'!AF53</f>
        <v>NA</v>
      </c>
      <c r="AE46" s="9" t="str">
        <f>'P&amp;C'!AG53</f>
        <v>NA</v>
      </c>
      <c r="AF46" s="9" t="str">
        <f>'P&amp;C'!AH53</f>
        <v>NA</v>
      </c>
      <c r="AG46" s="9" t="str">
        <f>'P&amp;C'!AI53</f>
        <v>NA</v>
      </c>
      <c r="AH46" s="9" t="str">
        <f>'P&amp;C'!AJ53</f>
        <v>NA</v>
      </c>
      <c r="AI46" s="9" t="str">
        <f>'P&amp;C'!AK53</f>
        <v>NA</v>
      </c>
      <c r="AJ46" s="9" t="str">
        <f>'P&amp;C'!AL53</f>
        <v>NA</v>
      </c>
      <c r="AK46" s="9" t="str">
        <f>'P&amp;C'!AM53</f>
        <v>NA</v>
      </c>
      <c r="AL46" s="9" t="str">
        <f>'P&amp;C'!AN53</f>
        <v>NA</v>
      </c>
      <c r="AM46" s="9" t="str">
        <f>'P&amp;C'!AO53</f>
        <v>NA</v>
      </c>
      <c r="AN46" s="9" t="str">
        <f>'P&amp;C'!AP53</f>
        <v>NA</v>
      </c>
      <c r="AO46" s="9" t="str">
        <f>'P&amp;C'!AQ53</f>
        <v>NA</v>
      </c>
      <c r="AP46" s="9" t="str">
        <f>'P&amp;C'!AR53</f>
        <v>NA</v>
      </c>
      <c r="AQ46" s="9" t="str">
        <f>'P&amp;C'!AS53</f>
        <v>NA</v>
      </c>
      <c r="AR46" s="9" t="str">
        <f>'P&amp;C'!AT53</f>
        <v>NA</v>
      </c>
      <c r="AS46" s="9" t="str">
        <f>'P&amp;C'!AU53</f>
        <v>NA</v>
      </c>
      <c r="AT46" s="9" t="str">
        <f>'P&amp;C'!AV53</f>
        <v>NA</v>
      </c>
      <c r="AU46" s="9" t="str">
        <f>'P&amp;C'!AW53</f>
        <v>NA</v>
      </c>
      <c r="AV46" s="9" t="str">
        <f>'P&amp;C'!AX53</f>
        <v>NA</v>
      </c>
      <c r="AW46" s="9" t="str">
        <f>'P&amp;C'!AY53</f>
        <v>NA</v>
      </c>
      <c r="AX46" s="9" t="str">
        <f>'P&amp;C'!AZ53</f>
        <v>NA</v>
      </c>
      <c r="AY46" s="9" t="str">
        <f>'P&amp;C'!BA53</f>
        <v>NA</v>
      </c>
      <c r="AZ46" s="9" t="str">
        <f>'P&amp;C'!BB53</f>
        <v>NA</v>
      </c>
      <c r="BA46" s="9" t="str">
        <f>'P&amp;C'!BC53</f>
        <v>NA</v>
      </c>
      <c r="BB46" s="9" t="str">
        <f>'P&amp;C'!BD53</f>
        <v>NA</v>
      </c>
      <c r="BC46" s="9" t="str">
        <f>'P&amp;C'!BE53</f>
        <v>NA</v>
      </c>
      <c r="BD46" s="9" t="str">
        <f>'P&amp;C'!BF53</f>
        <v>NA</v>
      </c>
      <c r="BE46" s="9" t="str">
        <f>'P&amp;C'!BG53</f>
        <v>NA</v>
      </c>
      <c r="BF46" s="9" t="str">
        <f>'P&amp;C'!BH53</f>
        <v>NA</v>
      </c>
      <c r="BG46" s="9" t="str">
        <f>'P&amp;C'!BI53</f>
        <v>NA</v>
      </c>
      <c r="BH46" s="9" t="str">
        <f>'P&amp;C'!BJ53</f>
        <v>NA</v>
      </c>
      <c r="BI46" s="9" t="str">
        <f>'P&amp;C'!BK53</f>
        <v>NA</v>
      </c>
      <c r="BJ46" s="9" t="str">
        <f>'P&amp;C'!BL53</f>
        <v>NA</v>
      </c>
      <c r="BK46" s="9" t="str">
        <f>'P&amp;C'!BM53</f>
        <v>NA</v>
      </c>
      <c r="BL46" s="9" t="str">
        <f>'P&amp;C'!BN53</f>
        <v>NA</v>
      </c>
      <c r="BM46" s="9" t="str">
        <f>'P&amp;C'!BO53</f>
        <v>NA</v>
      </c>
      <c r="BN46" s="9" t="str">
        <f>'P&amp;C'!BP53</f>
        <v>NA</v>
      </c>
      <c r="BO46" s="9">
        <f>'P&amp;C'!BQ53</f>
        <v>0.04</v>
      </c>
      <c r="BP46" s="9">
        <f>'P&amp;C'!BR53</f>
        <v>0.04</v>
      </c>
      <c r="BQ46" s="9">
        <f>'P&amp;C'!BS53</f>
        <v>0.04</v>
      </c>
      <c r="BR46" s="9">
        <f>'P&amp;C'!BT53</f>
        <v>0.04</v>
      </c>
      <c r="BS46" s="9">
        <f>'P&amp;C'!BU53</f>
        <v>0.04</v>
      </c>
      <c r="BT46" s="9">
        <f>'P&amp;C'!BV53</f>
        <v>0.04</v>
      </c>
      <c r="BU46" s="9">
        <f>'P&amp;C'!BW53</f>
        <v>0.03</v>
      </c>
      <c r="BV46" s="9">
        <f>'P&amp;C'!BX53</f>
        <v>0.03</v>
      </c>
      <c r="BW46" s="9">
        <f>'P&amp;C'!BY53</f>
        <v>0.03</v>
      </c>
      <c r="BX46" s="9">
        <f>'P&amp;C'!BZ53</f>
        <v>0.02</v>
      </c>
      <c r="BY46" s="9">
        <f>'P&amp;C'!CA53</f>
        <v>0.02</v>
      </c>
      <c r="BZ46" s="9">
        <f>'P&amp;C'!CB53</f>
        <v>0.02</v>
      </c>
      <c r="CA46" s="9">
        <f>'P&amp;C'!CC53</f>
        <v>0.02</v>
      </c>
      <c r="CB46" s="9">
        <f>'P&amp;C'!CD53</f>
        <v>0.01</v>
      </c>
      <c r="CC46" s="9">
        <f>'P&amp;C'!CE53</f>
        <v>0.01</v>
      </c>
      <c r="CD46" s="9">
        <f>'P&amp;C'!CF53</f>
        <v>0.01</v>
      </c>
      <c r="CE46" s="9" t="str">
        <f>'P&amp;C'!CG53</f>
        <v>NA</v>
      </c>
      <c r="CF46" s="9" t="str">
        <f>'P&amp;C'!CH53</f>
        <v>NA</v>
      </c>
      <c r="CG46" s="9" t="str">
        <f>'P&amp;C'!CI53</f>
        <v>NA</v>
      </c>
      <c r="CH46" s="9" t="str">
        <f>'P&amp;C'!CJ53</f>
        <v>NA</v>
      </c>
      <c r="CI46" s="9" t="str">
        <f>'P&amp;C'!CK53</f>
        <v>NA</v>
      </c>
      <c r="CJ46" s="9" t="str">
        <f>'P&amp;C'!CL53</f>
        <v>NA</v>
      </c>
      <c r="CK46" s="9" t="str">
        <f>'P&amp;C'!CM53</f>
        <v>NA</v>
      </c>
      <c r="CL46" s="9" t="str">
        <f>'P&amp;C'!CN53</f>
        <v>NA</v>
      </c>
      <c r="CM46" s="9" t="str">
        <f>'P&amp;C'!CO53</f>
        <v>NA</v>
      </c>
      <c r="CN46" s="9" t="str">
        <f>'P&amp;C'!CP53</f>
        <v>NA</v>
      </c>
      <c r="CO46" s="9" t="str">
        <f>'P&amp;C'!CQ53</f>
        <v>NA</v>
      </c>
      <c r="CP46" s="9" t="str">
        <f>'P&amp;C'!CR53</f>
        <v>NA</v>
      </c>
      <c r="CQ46" s="9" t="str">
        <f>'P&amp;C'!CS53</f>
        <v>NA</v>
      </c>
      <c r="CR46" s="9" t="str">
        <f>'P&amp;C'!CT53</f>
        <v>NA</v>
      </c>
      <c r="CS46" s="9" t="str">
        <f>'P&amp;C'!CU53</f>
        <v>NA</v>
      </c>
      <c r="CT46" s="9" t="str">
        <f>'P&amp;C'!CV53</f>
        <v>NA</v>
      </c>
      <c r="CU46" s="9">
        <f>'P&amp;C'!CW53</f>
        <v>0</v>
      </c>
      <c r="CV46" s="9">
        <f>'P&amp;C'!CX53</f>
        <v>0</v>
      </c>
      <c r="CW46" s="9">
        <f>'P&amp;C'!CY53</f>
        <v>0</v>
      </c>
      <c r="CX46" s="9">
        <f>'P&amp;C'!CZ53</f>
        <v>0</v>
      </c>
      <c r="CY46" s="9">
        <f>'P&amp;C'!DA53</f>
        <v>0</v>
      </c>
      <c r="CZ46" s="9">
        <f>'P&amp;C'!DB53</f>
        <v>0</v>
      </c>
      <c r="DA46" s="9">
        <f>'P&amp;C'!DC53</f>
        <v>0</v>
      </c>
      <c r="DB46" s="9">
        <f>'P&amp;C'!DD53</f>
        <v>0</v>
      </c>
      <c r="DC46" s="9">
        <f>'P&amp;C'!DE53</f>
        <v>0</v>
      </c>
      <c r="DD46" s="9">
        <f>'P&amp;C'!DF53</f>
        <v>0</v>
      </c>
      <c r="DE46" s="9">
        <f>'P&amp;C'!DG53</f>
        <v>0</v>
      </c>
      <c r="DF46" s="9">
        <f>'P&amp;C'!DH53</f>
        <v>0</v>
      </c>
      <c r="DG46" s="9">
        <f>'P&amp;C'!DI53</f>
        <v>0</v>
      </c>
      <c r="DH46" s="9">
        <f>'P&amp;C'!DJ53</f>
        <v>0</v>
      </c>
      <c r="DI46" s="9">
        <f>'P&amp;C'!DK53</f>
        <v>0</v>
      </c>
      <c r="DJ46" s="9">
        <f>'P&amp;C'!DL53</f>
        <v>0</v>
      </c>
      <c r="DK46" s="9" t="str">
        <f>'P&amp;C'!DM53</f>
        <v>NA</v>
      </c>
      <c r="DL46" s="9" t="str">
        <f>'P&amp;C'!DN53</f>
        <v>NA</v>
      </c>
      <c r="DM46" s="9" t="str">
        <f>'P&amp;C'!DO53</f>
        <v>NA</v>
      </c>
      <c r="DN46" s="9" t="str">
        <f>'P&amp;C'!DP53</f>
        <v>NA</v>
      </c>
      <c r="DO46" s="9" t="str">
        <f>'P&amp;C'!DQ53</f>
        <v>NA</v>
      </c>
      <c r="DP46" s="9" t="str">
        <f>'P&amp;C'!DR53</f>
        <v>NA</v>
      </c>
      <c r="DQ46" s="9" t="str">
        <f>'P&amp;C'!DS53</f>
        <v>NA</v>
      </c>
      <c r="DR46" s="9" t="str">
        <f>'P&amp;C'!DT53</f>
        <v>NA</v>
      </c>
      <c r="DS46" s="9" t="str">
        <f>'P&amp;C'!DU53</f>
        <v>NA</v>
      </c>
      <c r="DT46" s="9" t="str">
        <f>'P&amp;C'!DV53</f>
        <v>NA</v>
      </c>
      <c r="DU46" s="9" t="str">
        <f>'P&amp;C'!DW53</f>
        <v>NA</v>
      </c>
      <c r="DV46" s="9" t="str">
        <f>'P&amp;C'!DX53</f>
        <v>NA</v>
      </c>
      <c r="DW46" s="9" t="str">
        <f>'P&amp;C'!DY53</f>
        <v>NA</v>
      </c>
      <c r="DX46" s="9" t="str">
        <f>'P&amp;C'!DZ53</f>
        <v>NA</v>
      </c>
      <c r="DY46" s="9" t="str">
        <f>'P&amp;C'!EA53</f>
        <v>NA</v>
      </c>
      <c r="DZ46" s="9" t="str">
        <f>'P&amp;C'!EB53</f>
        <v>NA</v>
      </c>
      <c r="EA46" s="9">
        <f>'P&amp;C'!EC53</f>
        <v>106697648</v>
      </c>
      <c r="EB46" s="9">
        <f>'P&amp;C'!ED53</f>
        <v>106670768</v>
      </c>
      <c r="EC46" s="9">
        <f>'P&amp;C'!EE53</f>
        <v>106607110</v>
      </c>
      <c r="ED46" s="9">
        <f>'P&amp;C'!EF53</f>
        <v>106502250</v>
      </c>
      <c r="EE46" s="9">
        <f>'P&amp;C'!EG53</f>
        <v>106428092</v>
      </c>
      <c r="EF46" s="9">
        <f>'P&amp;C'!EH53</f>
        <v>106088008</v>
      </c>
      <c r="EG46" s="9">
        <f>'P&amp;C'!EI53</f>
        <v>105932281</v>
      </c>
      <c r="EH46" s="9">
        <f>'P&amp;C'!EJ53</f>
        <v>105714916</v>
      </c>
      <c r="EI46" s="9">
        <f>'P&amp;C'!EK53</f>
        <v>105554331</v>
      </c>
      <c r="EJ46" s="9">
        <f>'P&amp;C'!EL53</f>
        <v>105433893</v>
      </c>
      <c r="EK46" s="9">
        <f>'P&amp;C'!EM53</f>
        <v>93713986</v>
      </c>
      <c r="EL46" s="9">
        <f>'P&amp;C'!EN53</f>
        <v>93495258</v>
      </c>
      <c r="EM46" s="9">
        <f>'P&amp;C'!EO53</f>
        <v>93427382</v>
      </c>
      <c r="EN46" s="9">
        <f>'P&amp;C'!EP53</f>
        <v>93408212</v>
      </c>
      <c r="EO46" s="9">
        <f>'P&amp;C'!EQ53</f>
        <v>93344400</v>
      </c>
      <c r="EP46" s="9">
        <f>'P&amp;C'!ER53</f>
        <v>93344400</v>
      </c>
      <c r="EQ46" s="9">
        <f>'P&amp;C'!ES53</f>
        <v>79731800</v>
      </c>
      <c r="ER46" s="9">
        <f>'P&amp;C'!ET53</f>
        <v>79700000</v>
      </c>
      <c r="ES46" s="9">
        <f>'P&amp;C'!EU53</f>
        <v>79700000</v>
      </c>
      <c r="ET46" s="9">
        <f>'P&amp;C'!EV53</f>
        <v>45555061</v>
      </c>
      <c r="EU46" s="9">
        <f>'P&amp;C'!EW53</f>
        <v>45554570</v>
      </c>
      <c r="EV46" s="9" t="str">
        <f>'P&amp;C'!EX53</f>
        <v>NA</v>
      </c>
      <c r="EW46" s="9" t="str">
        <f>'P&amp;C'!EY53</f>
        <v>NA</v>
      </c>
      <c r="EX46" s="9" t="str">
        <f>'P&amp;C'!EZ53</f>
        <v>NA</v>
      </c>
      <c r="EY46" s="9" t="str">
        <f>'P&amp;C'!FA53</f>
        <v>NA</v>
      </c>
      <c r="EZ46" s="9" t="str">
        <f>'P&amp;C'!FB53</f>
        <v>NA</v>
      </c>
      <c r="FA46" s="9" t="str">
        <f>'P&amp;C'!FC53</f>
        <v>NA</v>
      </c>
      <c r="FB46" s="9" t="str">
        <f>'P&amp;C'!FD53</f>
        <v>NA</v>
      </c>
      <c r="FC46" s="9" t="str">
        <f>'P&amp;C'!FE53</f>
        <v>NA</v>
      </c>
      <c r="FD46" s="9" t="str">
        <f>'P&amp;C'!FF53</f>
        <v>NA</v>
      </c>
      <c r="FE46" s="9" t="str">
        <f>'P&amp;C'!FG53</f>
        <v>NA</v>
      </c>
      <c r="FF46" s="9" t="str">
        <f>'P&amp;C'!FH53</f>
        <v>NA</v>
      </c>
      <c r="FG46">
        <f>'P&amp;C'!FJ53</f>
        <v>14.1387277815159</v>
      </c>
      <c r="FH46">
        <f>'P&amp;C'!FK53</f>
        <v>14.4121771017904</v>
      </c>
      <c r="FI46">
        <f>'P&amp;C'!FL53</f>
        <v>14.2570321998223</v>
      </c>
      <c r="FJ46">
        <f>'P&amp;C'!FM53</f>
        <v>14.2059346164048</v>
      </c>
      <c r="FK46">
        <f>'P&amp;C'!FN53</f>
        <v>13.769296925853</v>
      </c>
      <c r="FL46">
        <f>'P&amp;C'!FO53</f>
        <v>14.070214231942201</v>
      </c>
      <c r="FM46">
        <f>'P&amp;C'!FP53</f>
        <v>13.7521819246014</v>
      </c>
      <c r="FN46">
        <f>'P&amp;C'!FQ53</f>
        <v>12.969768618082201</v>
      </c>
      <c r="FO46">
        <f>'P&amp;C'!FR53</f>
        <v>12.2571948279413</v>
      </c>
      <c r="FP46">
        <f>'P&amp;C'!FS53</f>
        <v>12.3463808739378</v>
      </c>
      <c r="FQ46">
        <f>'P&amp;C'!FT53</f>
        <v>11.4124480843233</v>
      </c>
      <c r="FR46">
        <f>'P&amp;C'!FU53</f>
        <v>11.2680367168996</v>
      </c>
      <c r="FS46">
        <f>'P&amp;C'!FV53</f>
        <v>10.753742409265</v>
      </c>
      <c r="FT46">
        <f>'P&amp;C'!FW53</f>
        <v>10.6656147106209</v>
      </c>
      <c r="FU46">
        <f>'P&amp;C'!FX53</f>
        <v>9.6315044073345604</v>
      </c>
      <c r="FV46">
        <f>'P&amp;C'!FY53</f>
        <v>9.1646740457917097</v>
      </c>
      <c r="FW46">
        <f>'P&amp;C'!FZ53</f>
        <v>8.0617771077537395</v>
      </c>
      <c r="FX46">
        <f>'P&amp;C'!GA53</f>
        <v>7.9668255959849397</v>
      </c>
      <c r="FY46">
        <f>'P&amp;C'!GB53</f>
        <v>7.81367628607277</v>
      </c>
      <c r="FZ46">
        <f>'P&amp;C'!GC53</f>
        <v>8.3293489608103002</v>
      </c>
      <c r="GA46">
        <f>'P&amp;C'!GD53</f>
        <v>7.9022368118061497</v>
      </c>
      <c r="GB46" t="str">
        <f>'P&amp;C'!GE53</f>
        <v>NA</v>
      </c>
      <c r="GC46" t="str">
        <f>'P&amp;C'!GF53</f>
        <v>NA</v>
      </c>
      <c r="GD46" t="str">
        <f>'P&amp;C'!GG53</f>
        <v>NA</v>
      </c>
      <c r="GE46" t="str">
        <f>'P&amp;C'!GH53</f>
        <v>NA</v>
      </c>
      <c r="GF46" t="str">
        <f>'P&amp;C'!GI53</f>
        <v>NA</v>
      </c>
      <c r="GG46" t="str">
        <f>'P&amp;C'!GJ53</f>
        <v>NA</v>
      </c>
      <c r="GH46" t="str">
        <f>'P&amp;C'!GK53</f>
        <v>NA</v>
      </c>
      <c r="GI46" t="str">
        <f>'P&amp;C'!GL53</f>
        <v>NA</v>
      </c>
      <c r="GJ46" t="str">
        <f>'P&amp;C'!GM53</f>
        <v>NA</v>
      </c>
      <c r="GK46" t="str">
        <f>'P&amp;C'!GN53</f>
        <v>NA</v>
      </c>
      <c r="GL46" t="str">
        <f>'P&amp;C'!GO53</f>
        <v>NA</v>
      </c>
    </row>
    <row r="47" spans="1:194" x14ac:dyDescent="0.25">
      <c r="A47" t="str">
        <f>'P&amp;C'!B54</f>
        <v>NAVG</v>
      </c>
      <c r="B47" t="str">
        <f>'P&amp;C'!C54</f>
        <v>Navigators Group, Inc.</v>
      </c>
      <c r="C47" s="9">
        <f>'P&amp;C'!E54</f>
        <v>0</v>
      </c>
      <c r="D47" s="9">
        <f>'P&amp;C'!F54</f>
        <v>0</v>
      </c>
      <c r="E47" s="9">
        <f>'P&amp;C'!G54</f>
        <v>0</v>
      </c>
      <c r="F47" s="9">
        <f>'P&amp;C'!H54</f>
        <v>0</v>
      </c>
      <c r="G47" s="9">
        <f>'P&amp;C'!I54</f>
        <v>0</v>
      </c>
      <c r="H47" s="9">
        <f>'P&amp;C'!J54</f>
        <v>0</v>
      </c>
      <c r="I47" s="9">
        <f>'P&amp;C'!K54</f>
        <v>0</v>
      </c>
      <c r="J47" s="9">
        <f>'P&amp;C'!L54</f>
        <v>0</v>
      </c>
      <c r="K47" s="9">
        <f>'P&amp;C'!M54</f>
        <v>0</v>
      </c>
      <c r="L47" s="9">
        <f>'P&amp;C'!N54</f>
        <v>0</v>
      </c>
      <c r="M47" s="9">
        <f>'P&amp;C'!O54</f>
        <v>0</v>
      </c>
      <c r="N47" s="9">
        <f>'P&amp;C'!P54</f>
        <v>0</v>
      </c>
      <c r="O47" s="9">
        <f>'P&amp;C'!Q54</f>
        <v>0</v>
      </c>
      <c r="P47" s="9">
        <f>'P&amp;C'!R54</f>
        <v>0</v>
      </c>
      <c r="Q47" s="9">
        <f>'P&amp;C'!S54</f>
        <v>0</v>
      </c>
      <c r="R47" s="9">
        <f>'P&amp;C'!T54</f>
        <v>0</v>
      </c>
      <c r="S47" s="9">
        <f>'P&amp;C'!U54</f>
        <v>0</v>
      </c>
      <c r="T47" s="9">
        <f>'P&amp;C'!V54</f>
        <v>0</v>
      </c>
      <c r="U47" s="9">
        <f>'P&amp;C'!W54</f>
        <v>0</v>
      </c>
      <c r="V47" s="9">
        <f>'P&amp;C'!X54</f>
        <v>0</v>
      </c>
      <c r="W47" s="9">
        <f>'P&amp;C'!Y54</f>
        <v>0</v>
      </c>
      <c r="X47" s="9">
        <f>'P&amp;C'!Z54</f>
        <v>0</v>
      </c>
      <c r="Y47" s="9">
        <f>'P&amp;C'!AA54</f>
        <v>0</v>
      </c>
      <c r="Z47" s="9">
        <f>'P&amp;C'!AB54</f>
        <v>0</v>
      </c>
      <c r="AA47" s="9">
        <f>'P&amp;C'!AC54</f>
        <v>753822</v>
      </c>
      <c r="AB47" s="9">
        <f>'P&amp;C'!AD54</f>
        <v>1498152</v>
      </c>
      <c r="AC47" s="9">
        <f>'P&amp;C'!AE54</f>
        <v>1194052</v>
      </c>
      <c r="AD47" s="9">
        <f>'P&amp;C'!AF54</f>
        <v>512188</v>
      </c>
      <c r="AE47" s="9">
        <f>'P&amp;C'!AG54</f>
        <v>71132</v>
      </c>
      <c r="AF47" s="9">
        <f>'P&amp;C'!AH54</f>
        <v>194230</v>
      </c>
      <c r="AG47" s="9">
        <f>'P&amp;C'!AI54</f>
        <v>1116006</v>
      </c>
      <c r="AH47" s="9">
        <f>'P&amp;C'!AJ54</f>
        <v>1147200</v>
      </c>
      <c r="AI47" s="9" t="str">
        <f>'P&amp;C'!AK54</f>
        <v>NA</v>
      </c>
      <c r="AJ47" s="9" t="str">
        <f>'P&amp;C'!AL54</f>
        <v>NA</v>
      </c>
      <c r="AK47" s="9" t="str">
        <f>'P&amp;C'!AM54</f>
        <v>NA</v>
      </c>
      <c r="AL47" s="9" t="str">
        <f>'P&amp;C'!AN54</f>
        <v>NA</v>
      </c>
      <c r="AM47" s="9" t="str">
        <f>'P&amp;C'!AO54</f>
        <v>NA</v>
      </c>
      <c r="AN47" s="9" t="str">
        <f>'P&amp;C'!AP54</f>
        <v>NA</v>
      </c>
      <c r="AO47" s="9" t="str">
        <f>'P&amp;C'!AQ54</f>
        <v>NA</v>
      </c>
      <c r="AP47" s="9" t="str">
        <f>'P&amp;C'!AR54</f>
        <v>NA</v>
      </c>
      <c r="AQ47" s="9" t="str">
        <f>'P&amp;C'!AS54</f>
        <v>NA</v>
      </c>
      <c r="AR47" s="9" t="str">
        <f>'P&amp;C'!AT54</f>
        <v>NA</v>
      </c>
      <c r="AS47" s="9" t="str">
        <f>'P&amp;C'!AU54</f>
        <v>NA</v>
      </c>
      <c r="AT47" s="9" t="str">
        <f>'P&amp;C'!AV54</f>
        <v>NA</v>
      </c>
      <c r="AU47" s="9" t="str">
        <f>'P&amp;C'!AW54</f>
        <v>NA</v>
      </c>
      <c r="AV47" s="9" t="str">
        <f>'P&amp;C'!AX54</f>
        <v>NA</v>
      </c>
      <c r="AW47" s="9" t="str">
        <f>'P&amp;C'!AY54</f>
        <v>NA</v>
      </c>
      <c r="AX47" s="9" t="str">
        <f>'P&amp;C'!AZ54</f>
        <v>NA</v>
      </c>
      <c r="AY47" s="9" t="str">
        <f>'P&amp;C'!BA54</f>
        <v>NA</v>
      </c>
      <c r="AZ47" s="9" t="str">
        <f>'P&amp;C'!BB54</f>
        <v>NA</v>
      </c>
      <c r="BA47" s="9" t="str">
        <f>'P&amp;C'!BC54</f>
        <v>NA</v>
      </c>
      <c r="BB47" s="9" t="str">
        <f>'P&amp;C'!BD54</f>
        <v>NA</v>
      </c>
      <c r="BC47" s="9" t="str">
        <f>'P&amp;C'!BE54</f>
        <v>NA</v>
      </c>
      <c r="BD47" s="9" t="str">
        <f>'P&amp;C'!BF54</f>
        <v>NA</v>
      </c>
      <c r="BE47" s="9" t="str">
        <f>'P&amp;C'!BG54</f>
        <v>NA</v>
      </c>
      <c r="BF47" s="9" t="str">
        <f>'P&amp;C'!BH54</f>
        <v>NA</v>
      </c>
      <c r="BG47" s="9">
        <f>'P&amp;C'!BI54</f>
        <v>22.805</v>
      </c>
      <c r="BH47" s="9">
        <f>'P&amp;C'!BJ54</f>
        <v>21.515000000000001</v>
      </c>
      <c r="BI47" s="9">
        <f>'P&amp;C'!BK54</f>
        <v>23.774999999999999</v>
      </c>
      <c r="BJ47" s="9">
        <f>'P&amp;C'!BL54</f>
        <v>25.48</v>
      </c>
      <c r="BK47" s="9">
        <f>'P&amp;C'!BM54</f>
        <v>24.02</v>
      </c>
      <c r="BL47" s="9">
        <f>'P&amp;C'!BN54</f>
        <v>21.125</v>
      </c>
      <c r="BM47" s="9">
        <f>'P&amp;C'!BO54</f>
        <v>20.16</v>
      </c>
      <c r="BN47" s="9">
        <f>'P&amp;C'!BP54</f>
        <v>20.635000000000002</v>
      </c>
      <c r="BO47" s="9">
        <f>'P&amp;C'!BQ54</f>
        <v>0.06</v>
      </c>
      <c r="BP47" s="9">
        <f>'P&amp;C'!BR54</f>
        <v>0.06</v>
      </c>
      <c r="BQ47" s="9">
        <f>'P&amp;C'!BS54</f>
        <v>0.06</v>
      </c>
      <c r="BR47" s="9">
        <f>'P&amp;C'!BT54</f>
        <v>4.4999999999999998E-2</v>
      </c>
      <c r="BS47" s="9">
        <f>'P&amp;C'!BU54</f>
        <v>4.4999999999999998E-2</v>
      </c>
      <c r="BT47" s="9">
        <f>'P&amp;C'!BV54</f>
        <v>4.4999999999999998E-2</v>
      </c>
      <c r="BU47" s="9">
        <f>'P&amp;C'!BW54</f>
        <v>4.4999999999999998E-2</v>
      </c>
      <c r="BV47" s="9">
        <f>'P&amp;C'!BX54</f>
        <v>0</v>
      </c>
      <c r="BW47" s="9">
        <f>'P&amp;C'!BY54</f>
        <v>0</v>
      </c>
      <c r="BX47" s="9">
        <f>'P&amp;C'!BZ54</f>
        <v>0</v>
      </c>
      <c r="BY47" s="9">
        <f>'P&amp;C'!CA54</f>
        <v>0</v>
      </c>
      <c r="BZ47" s="9">
        <f>'P&amp;C'!CB54</f>
        <v>0</v>
      </c>
      <c r="CA47" s="9">
        <f>'P&amp;C'!CC54</f>
        <v>0</v>
      </c>
      <c r="CB47" s="9">
        <f>'P&amp;C'!CD54</f>
        <v>0</v>
      </c>
      <c r="CC47" s="9">
        <f>'P&amp;C'!CE54</f>
        <v>0</v>
      </c>
      <c r="CD47" s="9">
        <f>'P&amp;C'!CF54</f>
        <v>0</v>
      </c>
      <c r="CE47" s="9">
        <f>'P&amp;C'!CG54</f>
        <v>0</v>
      </c>
      <c r="CF47" s="9">
        <f>'P&amp;C'!CH54</f>
        <v>0</v>
      </c>
      <c r="CG47" s="9">
        <f>'P&amp;C'!CI54</f>
        <v>0</v>
      </c>
      <c r="CH47" s="9">
        <f>'P&amp;C'!CJ54</f>
        <v>0</v>
      </c>
      <c r="CI47" s="9">
        <f>'P&amp;C'!CK54</f>
        <v>0</v>
      </c>
      <c r="CJ47" s="9">
        <f>'P&amp;C'!CL54</f>
        <v>0</v>
      </c>
      <c r="CK47" s="9">
        <f>'P&amp;C'!CM54</f>
        <v>0</v>
      </c>
      <c r="CL47" s="9">
        <f>'P&amp;C'!CN54</f>
        <v>0</v>
      </c>
      <c r="CM47" s="9">
        <f>'P&amp;C'!CO54</f>
        <v>0</v>
      </c>
      <c r="CN47" s="9">
        <f>'P&amp;C'!CP54</f>
        <v>0</v>
      </c>
      <c r="CO47" s="9">
        <f>'P&amp;C'!CQ54</f>
        <v>0</v>
      </c>
      <c r="CP47" s="9">
        <f>'P&amp;C'!CR54</f>
        <v>0</v>
      </c>
      <c r="CQ47" s="9">
        <f>'P&amp;C'!CS54</f>
        <v>0</v>
      </c>
      <c r="CR47" s="9">
        <f>'P&amp;C'!CT54</f>
        <v>0</v>
      </c>
      <c r="CS47" s="9">
        <f>'P&amp;C'!CU54</f>
        <v>0</v>
      </c>
      <c r="CT47" s="9">
        <f>'P&amp;C'!CV54</f>
        <v>0</v>
      </c>
      <c r="CU47" s="9">
        <f>'P&amp;C'!CW54</f>
        <v>0</v>
      </c>
      <c r="CV47" s="9">
        <f>'P&amp;C'!CX54</f>
        <v>0</v>
      </c>
      <c r="CW47" s="9">
        <f>'P&amp;C'!CY54</f>
        <v>0</v>
      </c>
      <c r="CX47" s="9">
        <f>'P&amp;C'!CZ54</f>
        <v>0</v>
      </c>
      <c r="CY47" s="9">
        <f>'P&amp;C'!DA54</f>
        <v>0</v>
      </c>
      <c r="CZ47" s="9">
        <f>'P&amp;C'!DB54</f>
        <v>0</v>
      </c>
      <c r="DA47" s="9">
        <f>'P&amp;C'!DC54</f>
        <v>0</v>
      </c>
      <c r="DB47" s="9">
        <f>'P&amp;C'!DD54</f>
        <v>0</v>
      </c>
      <c r="DC47" s="9">
        <f>'P&amp;C'!DE54</f>
        <v>0</v>
      </c>
      <c r="DD47" s="9">
        <f>'P&amp;C'!DF54</f>
        <v>0</v>
      </c>
      <c r="DE47" s="9">
        <f>'P&amp;C'!DG54</f>
        <v>0</v>
      </c>
      <c r="DF47" s="9">
        <f>'P&amp;C'!DH54</f>
        <v>0</v>
      </c>
      <c r="DG47" s="9">
        <f>'P&amp;C'!DI54</f>
        <v>0</v>
      </c>
      <c r="DH47" s="9">
        <f>'P&amp;C'!DJ54</f>
        <v>0</v>
      </c>
      <c r="DI47" s="9">
        <f>'P&amp;C'!DK54</f>
        <v>0</v>
      </c>
      <c r="DJ47" s="9">
        <f>'P&amp;C'!DL54</f>
        <v>0</v>
      </c>
      <c r="DK47" s="9">
        <f>'P&amp;C'!DM54</f>
        <v>0</v>
      </c>
      <c r="DL47" s="9">
        <f>'P&amp;C'!DN54</f>
        <v>0</v>
      </c>
      <c r="DM47" s="9">
        <f>'P&amp;C'!DO54</f>
        <v>0</v>
      </c>
      <c r="DN47" s="9">
        <f>'P&amp;C'!DP54</f>
        <v>0</v>
      </c>
      <c r="DO47" s="9">
        <f>'P&amp;C'!DQ54</f>
        <v>0</v>
      </c>
      <c r="DP47" s="9">
        <f>'P&amp;C'!DR54</f>
        <v>0</v>
      </c>
      <c r="DQ47" s="9">
        <f>'P&amp;C'!DS54</f>
        <v>0</v>
      </c>
      <c r="DR47" s="9">
        <f>'P&amp;C'!DT54</f>
        <v>0</v>
      </c>
      <c r="DS47" s="9">
        <f>'P&amp;C'!DU54</f>
        <v>0</v>
      </c>
      <c r="DT47" s="9">
        <f>'P&amp;C'!DV54</f>
        <v>0</v>
      </c>
      <c r="DU47" s="9">
        <f>'P&amp;C'!DW54</f>
        <v>0</v>
      </c>
      <c r="DV47" s="9">
        <f>'P&amp;C'!DX54</f>
        <v>0</v>
      </c>
      <c r="DW47" s="9">
        <f>'P&amp;C'!DY54</f>
        <v>0</v>
      </c>
      <c r="DX47" s="9">
        <f>'P&amp;C'!DZ54</f>
        <v>0</v>
      </c>
      <c r="DY47" s="9">
        <f>'P&amp;C'!EA54</f>
        <v>0</v>
      </c>
      <c r="DZ47" s="9">
        <f>'P&amp;C'!EB54</f>
        <v>0</v>
      </c>
      <c r="EA47" s="9">
        <f>'P&amp;C'!EC54</f>
        <v>29507000</v>
      </c>
      <c r="EB47" s="9">
        <f>'P&amp;C'!ED54</f>
        <v>29503000</v>
      </c>
      <c r="EC47" s="9">
        <f>'P&amp;C'!EE54</f>
        <v>29475000</v>
      </c>
      <c r="ED47" s="9">
        <f>'P&amp;C'!EF54</f>
        <v>29461000</v>
      </c>
      <c r="EE47" s="9">
        <f>'P&amp;C'!EG54</f>
        <v>29124139</v>
      </c>
      <c r="EF47" s="9">
        <f>'P&amp;C'!EH54</f>
        <v>29118870</v>
      </c>
      <c r="EG47" s="9">
        <f>'P&amp;C'!EI54</f>
        <v>29088876</v>
      </c>
      <c r="EH47" s="9">
        <f>'P&amp;C'!EJ54</f>
        <v>29062188</v>
      </c>
      <c r="EI47" s="9">
        <f>'P&amp;C'!EK54</f>
        <v>28861778</v>
      </c>
      <c r="EJ47" s="9">
        <f>'P&amp;C'!EL54</f>
        <v>28829886</v>
      </c>
      <c r="EK47" s="9">
        <f>'P&amp;C'!EM54</f>
        <v>28794708</v>
      </c>
      <c r="EL47" s="9">
        <f>'P&amp;C'!EN54</f>
        <v>28783636</v>
      </c>
      <c r="EM47" s="9">
        <f>'P&amp;C'!EO54</f>
        <v>28562932</v>
      </c>
      <c r="EN47" s="9">
        <f>'P&amp;C'!EP54</f>
        <v>28533502</v>
      </c>
      <c r="EO47" s="9">
        <f>'P&amp;C'!EQ54</f>
        <v>28521958</v>
      </c>
      <c r="EP47" s="9">
        <f>'P&amp;C'!ER54</f>
        <v>28510412</v>
      </c>
      <c r="EQ47" s="9">
        <f>'P&amp;C'!ES54</f>
        <v>28396992</v>
      </c>
      <c r="ER47" s="9">
        <f>'P&amp;C'!ET54</f>
        <v>28293824</v>
      </c>
      <c r="ES47" s="9">
        <f>'P&amp;C'!EU54</f>
        <v>28267326</v>
      </c>
      <c r="ET47" s="9">
        <f>'P&amp;C'!EV54</f>
        <v>28259954</v>
      </c>
      <c r="EU47" s="9">
        <f>'P&amp;C'!EW54</f>
        <v>28093332</v>
      </c>
      <c r="EV47" s="9">
        <f>'P&amp;C'!EX54</f>
        <v>28073464</v>
      </c>
      <c r="EW47" s="9">
        <f>'P&amp;C'!EY54</f>
        <v>28023138</v>
      </c>
      <c r="EX47" s="9">
        <f>'P&amp;C'!EZ54</f>
        <v>28004354</v>
      </c>
      <c r="EY47" s="9">
        <f>'P&amp;C'!FA54</f>
        <v>27912470</v>
      </c>
      <c r="EZ47" s="9">
        <f>'P&amp;C'!FB54</f>
        <v>28633528</v>
      </c>
      <c r="FA47" s="9">
        <f>'P&amp;C'!FC54</f>
        <v>30030928</v>
      </c>
      <c r="FB47" s="9">
        <f>'P&amp;C'!FD54</f>
        <v>31177310</v>
      </c>
      <c r="FC47" s="9">
        <f>'P&amp;C'!FE54</f>
        <v>31484334</v>
      </c>
      <c r="FD47" s="9">
        <f>'P&amp;C'!FF54</f>
        <v>31532006</v>
      </c>
      <c r="FE47" s="9">
        <f>'P&amp;C'!FG54</f>
        <v>31650794</v>
      </c>
      <c r="FF47" s="9">
        <f>'P&amp;C'!FH54</f>
        <v>32748872</v>
      </c>
      <c r="FG47">
        <f>'P&amp;C'!FJ54</f>
        <v>41.548276680109801</v>
      </c>
      <c r="FH47">
        <f>'P&amp;C'!FK54</f>
        <v>41.493780293529497</v>
      </c>
      <c r="FI47">
        <f>'P&amp;C'!FL54</f>
        <v>42.210958439355402</v>
      </c>
      <c r="FJ47">
        <f>'P&amp;C'!FM54</f>
        <v>40.940090288856503</v>
      </c>
      <c r="FK47">
        <f>'P&amp;C'!FN54</f>
        <v>40.4540027775585</v>
      </c>
      <c r="FL47">
        <f>'P&amp;C'!FO54</f>
        <v>41.357408443390803</v>
      </c>
      <c r="FM47">
        <f>'P&amp;C'!FP54</f>
        <v>40.618895003024498</v>
      </c>
      <c r="FN47">
        <f>'P&amp;C'!FQ54</f>
        <v>39.359699964778997</v>
      </c>
      <c r="FO47">
        <f>'P&amp;C'!FR54</f>
        <v>37.979226366442198</v>
      </c>
      <c r="FP47">
        <f>'P&amp;C'!FS54</f>
        <v>37.352038089918203</v>
      </c>
      <c r="FQ47">
        <f>'P&amp;C'!FT54</f>
        <v>36.5910638857668</v>
      </c>
      <c r="FR47">
        <f>'P&amp;C'!FU54</f>
        <v>36.604235823438003</v>
      </c>
      <c r="FS47">
        <f>'P&amp;C'!FV54</f>
        <v>35.963534835989499</v>
      </c>
      <c r="FT47">
        <f>'P&amp;C'!FW54</f>
        <v>34.927118304651103</v>
      </c>
      <c r="FU47">
        <f>'P&amp;C'!FX54</f>
        <v>34.081811634390597</v>
      </c>
      <c r="FV47">
        <f>'P&amp;C'!FY54</f>
        <v>32.859363800144301</v>
      </c>
      <c r="FW47">
        <f>'P&amp;C'!FZ54</f>
        <v>31.771393251792301</v>
      </c>
      <c r="FX47">
        <f>'P&amp;C'!GA54</f>
        <v>31.8048914137587</v>
      </c>
      <c r="FY47">
        <f>'P&amp;C'!GB54</f>
        <v>30.917392044793999</v>
      </c>
      <c r="FZ47">
        <f>'P&amp;C'!GC54</f>
        <v>31.7324649573032</v>
      </c>
      <c r="GA47">
        <f>'P&amp;C'!GD54</f>
        <v>31.3058273045006</v>
      </c>
      <c r="GB47">
        <f>'P&amp;C'!GE54</f>
        <v>31.1614911505043</v>
      </c>
      <c r="GC47">
        <f>'P&amp;C'!GF54</f>
        <v>30.039747868350801</v>
      </c>
      <c r="GD47">
        <f>'P&amp;C'!GG54</f>
        <v>29.2174923942184</v>
      </c>
      <c r="GE47">
        <f>'P&amp;C'!GH54</f>
        <v>28.784088258760299</v>
      </c>
      <c r="GF47">
        <f>'P&amp;C'!GI54</f>
        <v>27.920240914776599</v>
      </c>
      <c r="GG47">
        <f>'P&amp;C'!GJ54</f>
        <v>27.235888281574301</v>
      </c>
      <c r="GH47">
        <f>'P&amp;C'!GK54</f>
        <v>26.1463224376959</v>
      </c>
      <c r="GI47">
        <f>'P&amp;C'!GL54</f>
        <v>26.3417990674346</v>
      </c>
      <c r="GJ47">
        <f>'P&amp;C'!GM54</f>
        <v>27.084004741087501</v>
      </c>
      <c r="GK47">
        <f>'P&amp;C'!GN54</f>
        <v>25.741629104154502</v>
      </c>
      <c r="GL47">
        <f>'P&amp;C'!GO54</f>
        <v>24.735019880990102</v>
      </c>
    </row>
    <row r="48" spans="1:194" x14ac:dyDescent="0.25">
      <c r="A48" t="str">
        <f>'P&amp;C'!B55</f>
        <v>ORI</v>
      </c>
      <c r="B48" t="str">
        <f>'P&amp;C'!C55</f>
        <v>Old Republic International Corporation</v>
      </c>
      <c r="C48" s="9">
        <f>'P&amp;C'!E55</f>
        <v>0</v>
      </c>
      <c r="D48" s="9">
        <f>'P&amp;C'!F55</f>
        <v>0</v>
      </c>
      <c r="E48" s="9">
        <f>'P&amp;C'!G55</f>
        <v>0</v>
      </c>
      <c r="F48" s="9">
        <f>'P&amp;C'!H55</f>
        <v>0</v>
      </c>
      <c r="G48" s="9">
        <f>'P&amp;C'!I55</f>
        <v>0</v>
      </c>
      <c r="H48" s="9">
        <f>'P&amp;C'!J55</f>
        <v>0</v>
      </c>
      <c r="I48" s="9">
        <f>'P&amp;C'!K55</f>
        <v>0</v>
      </c>
      <c r="J48" s="9">
        <f>'P&amp;C'!L55</f>
        <v>0</v>
      </c>
      <c r="K48" s="9">
        <f>'P&amp;C'!M55</f>
        <v>0</v>
      </c>
      <c r="L48" s="9">
        <f>'P&amp;C'!N55</f>
        <v>0</v>
      </c>
      <c r="M48" s="9">
        <f>'P&amp;C'!O55</f>
        <v>0</v>
      </c>
      <c r="N48" s="9">
        <f>'P&amp;C'!P55</f>
        <v>0</v>
      </c>
      <c r="O48" s="9">
        <f>'P&amp;C'!Q55</f>
        <v>0</v>
      </c>
      <c r="P48" s="9">
        <f>'P&amp;C'!R55</f>
        <v>0</v>
      </c>
      <c r="Q48" s="9">
        <f>'P&amp;C'!S55</f>
        <v>0</v>
      </c>
      <c r="R48" s="9">
        <f>'P&amp;C'!T55</f>
        <v>0</v>
      </c>
      <c r="S48" s="9">
        <f>'P&amp;C'!U55</f>
        <v>0</v>
      </c>
      <c r="T48" s="9">
        <f>'P&amp;C'!V55</f>
        <v>0</v>
      </c>
      <c r="U48" s="9">
        <f>'P&amp;C'!W55</f>
        <v>0</v>
      </c>
      <c r="V48" s="9">
        <f>'P&amp;C'!X55</f>
        <v>0</v>
      </c>
      <c r="W48" s="9">
        <f>'P&amp;C'!Y55</f>
        <v>0</v>
      </c>
      <c r="X48" s="9">
        <f>'P&amp;C'!Z55</f>
        <v>0</v>
      </c>
      <c r="Y48" s="9">
        <f>'P&amp;C'!AA55</f>
        <v>0</v>
      </c>
      <c r="Z48" s="9">
        <f>'P&amp;C'!AB55</f>
        <v>0</v>
      </c>
      <c r="AA48" s="9">
        <f>'P&amp;C'!AC55</f>
        <v>0</v>
      </c>
      <c r="AB48" s="9">
        <f>'P&amp;C'!AD55</f>
        <v>0</v>
      </c>
      <c r="AC48" s="9">
        <f>'P&amp;C'!AE55</f>
        <v>0</v>
      </c>
      <c r="AD48" s="9">
        <f>'P&amp;C'!AF55</f>
        <v>0</v>
      </c>
      <c r="AE48" s="9">
        <f>'P&amp;C'!AG55</f>
        <v>0</v>
      </c>
      <c r="AF48" s="9">
        <f>'P&amp;C'!AH55</f>
        <v>0</v>
      </c>
      <c r="AG48" s="9">
        <f>'P&amp;C'!AI55</f>
        <v>0</v>
      </c>
      <c r="AH48" s="9">
        <f>'P&amp;C'!AJ55</f>
        <v>0</v>
      </c>
      <c r="AI48" s="9" t="str">
        <f>'P&amp;C'!AK55</f>
        <v>NA</v>
      </c>
      <c r="AJ48" s="9" t="str">
        <f>'P&amp;C'!AL55</f>
        <v>NA</v>
      </c>
      <c r="AK48" s="9" t="str">
        <f>'P&amp;C'!AM55</f>
        <v>NA</v>
      </c>
      <c r="AL48" s="9" t="str">
        <f>'P&amp;C'!AN55</f>
        <v>NA</v>
      </c>
      <c r="AM48" s="9" t="str">
        <f>'P&amp;C'!AO55</f>
        <v>NA</v>
      </c>
      <c r="AN48" s="9" t="str">
        <f>'P&amp;C'!AP55</f>
        <v>NA</v>
      </c>
      <c r="AO48" s="9" t="str">
        <f>'P&amp;C'!AQ55</f>
        <v>NA</v>
      </c>
      <c r="AP48" s="9" t="str">
        <f>'P&amp;C'!AR55</f>
        <v>NA</v>
      </c>
      <c r="AQ48" s="9" t="str">
        <f>'P&amp;C'!AS55</f>
        <v>NA</v>
      </c>
      <c r="AR48" s="9" t="str">
        <f>'P&amp;C'!AT55</f>
        <v>NA</v>
      </c>
      <c r="AS48" s="9" t="str">
        <f>'P&amp;C'!AU55</f>
        <v>NA</v>
      </c>
      <c r="AT48" s="9" t="str">
        <f>'P&amp;C'!AV55</f>
        <v>NA</v>
      </c>
      <c r="AU48" s="9" t="str">
        <f>'P&amp;C'!AW55</f>
        <v>NA</v>
      </c>
      <c r="AV48" s="9" t="str">
        <f>'P&amp;C'!AX55</f>
        <v>NA</v>
      </c>
      <c r="AW48" s="9" t="str">
        <f>'P&amp;C'!AY55</f>
        <v>NA</v>
      </c>
      <c r="AX48" s="9" t="str">
        <f>'P&amp;C'!AZ55</f>
        <v>NA</v>
      </c>
      <c r="AY48" s="9" t="str">
        <f>'P&amp;C'!BA55</f>
        <v>NA</v>
      </c>
      <c r="AZ48" s="9" t="str">
        <f>'P&amp;C'!BB55</f>
        <v>NA</v>
      </c>
      <c r="BA48" s="9" t="str">
        <f>'P&amp;C'!BC55</f>
        <v>NA</v>
      </c>
      <c r="BB48" s="9" t="str">
        <f>'P&amp;C'!BD55</f>
        <v>NA</v>
      </c>
      <c r="BC48" s="9" t="str">
        <f>'P&amp;C'!BE55</f>
        <v>NA</v>
      </c>
      <c r="BD48" s="9" t="str">
        <f>'P&amp;C'!BF55</f>
        <v>NA</v>
      </c>
      <c r="BE48" s="9" t="str">
        <f>'P&amp;C'!BG55</f>
        <v>NA</v>
      </c>
      <c r="BF48" s="9" t="str">
        <f>'P&amp;C'!BH55</f>
        <v>NA</v>
      </c>
      <c r="BG48" s="9" t="str">
        <f>'P&amp;C'!BI55</f>
        <v>NA</v>
      </c>
      <c r="BH48" s="9" t="str">
        <f>'P&amp;C'!BJ55</f>
        <v>NA</v>
      </c>
      <c r="BI48" s="9" t="str">
        <f>'P&amp;C'!BK55</f>
        <v>NA</v>
      </c>
      <c r="BJ48" s="9" t="str">
        <f>'P&amp;C'!BL55</f>
        <v>NA</v>
      </c>
      <c r="BK48" s="9" t="str">
        <f>'P&amp;C'!BM55</f>
        <v>NA</v>
      </c>
      <c r="BL48" s="9" t="str">
        <f>'P&amp;C'!BN55</f>
        <v>NA</v>
      </c>
      <c r="BM48" s="9" t="str">
        <f>'P&amp;C'!BO55</f>
        <v>NA</v>
      </c>
      <c r="BN48" s="9" t="str">
        <f>'P&amp;C'!BP55</f>
        <v>NA</v>
      </c>
      <c r="BO48" s="9">
        <f>'P&amp;C'!BQ55</f>
        <v>1.19</v>
      </c>
      <c r="BP48" s="9">
        <f>'P&amp;C'!BR55</f>
        <v>0.19</v>
      </c>
      <c r="BQ48" s="9">
        <f>'P&amp;C'!BS55</f>
        <v>0.19</v>
      </c>
      <c r="BR48" s="9">
        <f>'P&amp;C'!BT55</f>
        <v>0.19</v>
      </c>
      <c r="BS48" s="9">
        <f>'P&amp;C'!BU55</f>
        <v>0.1875</v>
      </c>
      <c r="BT48" s="9">
        <f>'P&amp;C'!BV55</f>
        <v>0.1875</v>
      </c>
      <c r="BU48" s="9">
        <f>'P&amp;C'!BW55</f>
        <v>0.1875</v>
      </c>
      <c r="BV48" s="9">
        <f>'P&amp;C'!BX55</f>
        <v>0.1875</v>
      </c>
      <c r="BW48" s="9">
        <f>'P&amp;C'!BY55</f>
        <v>0.185</v>
      </c>
      <c r="BX48" s="9">
        <f>'P&amp;C'!BZ55</f>
        <v>0.185</v>
      </c>
      <c r="BY48" s="9">
        <f>'P&amp;C'!CA55</f>
        <v>0.185</v>
      </c>
      <c r="BZ48" s="9">
        <f>'P&amp;C'!CB55</f>
        <v>0.185</v>
      </c>
      <c r="CA48" s="9">
        <f>'P&amp;C'!CC55</f>
        <v>0.1825</v>
      </c>
      <c r="CB48" s="9">
        <f>'P&amp;C'!CD55</f>
        <v>0.1825</v>
      </c>
      <c r="CC48" s="9">
        <f>'P&amp;C'!CE55</f>
        <v>0.1825</v>
      </c>
      <c r="CD48" s="9">
        <f>'P&amp;C'!CF55</f>
        <v>0.1825</v>
      </c>
      <c r="CE48" s="9">
        <f>'P&amp;C'!CG55</f>
        <v>0.18</v>
      </c>
      <c r="CF48" s="9">
        <f>'P&amp;C'!CH55</f>
        <v>0.18</v>
      </c>
      <c r="CG48" s="9">
        <f>'P&amp;C'!CI55</f>
        <v>0.18</v>
      </c>
      <c r="CH48" s="9">
        <f>'P&amp;C'!CJ55</f>
        <v>0.18</v>
      </c>
      <c r="CI48" s="9">
        <f>'P&amp;C'!CK55</f>
        <v>0.17749999999999999</v>
      </c>
      <c r="CJ48" s="9">
        <f>'P&amp;C'!CL55</f>
        <v>0.17749999999999999</v>
      </c>
      <c r="CK48" s="9">
        <f>'P&amp;C'!CM55</f>
        <v>0.17749999999999999</v>
      </c>
      <c r="CL48" s="9">
        <f>'P&amp;C'!CN55</f>
        <v>0.17749999999999999</v>
      </c>
      <c r="CM48" s="9">
        <f>'P&amp;C'!CO55</f>
        <v>0.17499999999999999</v>
      </c>
      <c r="CN48" s="9">
        <f>'P&amp;C'!CP55</f>
        <v>0.17499999999999999</v>
      </c>
      <c r="CO48" s="9">
        <f>'P&amp;C'!CQ55</f>
        <v>0.17499999999999999</v>
      </c>
      <c r="CP48" s="9">
        <f>'P&amp;C'!CR55</f>
        <v>0.17499999999999999</v>
      </c>
      <c r="CQ48" s="9">
        <f>'P&amp;C'!CS55</f>
        <v>0.17249999999999999</v>
      </c>
      <c r="CR48" s="9">
        <f>'P&amp;C'!CT55</f>
        <v>0.17249999999999999</v>
      </c>
      <c r="CS48" s="9">
        <f>'P&amp;C'!CU55</f>
        <v>0.17249999999999999</v>
      </c>
      <c r="CT48" s="9">
        <f>'P&amp;C'!CV55</f>
        <v>0.17249999999999999</v>
      </c>
      <c r="CU48" s="9">
        <f>'P&amp;C'!CW55</f>
        <v>0</v>
      </c>
      <c r="CV48" s="9">
        <f>'P&amp;C'!CX55</f>
        <v>0</v>
      </c>
      <c r="CW48" s="9">
        <f>'P&amp;C'!CY55</f>
        <v>0</v>
      </c>
      <c r="CX48" s="9">
        <f>'P&amp;C'!CZ55</f>
        <v>0</v>
      </c>
      <c r="CY48" s="9">
        <f>'P&amp;C'!DA55</f>
        <v>0</v>
      </c>
      <c r="CZ48" s="9">
        <f>'P&amp;C'!DB55</f>
        <v>0</v>
      </c>
      <c r="DA48" s="9">
        <f>'P&amp;C'!DC55</f>
        <v>0</v>
      </c>
      <c r="DB48" s="9">
        <f>'P&amp;C'!DD55</f>
        <v>0</v>
      </c>
      <c r="DC48" s="9">
        <f>'P&amp;C'!DE55</f>
        <v>0</v>
      </c>
      <c r="DD48" s="9">
        <f>'P&amp;C'!DF55</f>
        <v>0</v>
      </c>
      <c r="DE48" s="9">
        <f>'P&amp;C'!DG55</f>
        <v>0</v>
      </c>
      <c r="DF48" s="9">
        <f>'P&amp;C'!DH55</f>
        <v>0</v>
      </c>
      <c r="DG48" s="9">
        <f>'P&amp;C'!DI55</f>
        <v>0</v>
      </c>
      <c r="DH48" s="9">
        <f>'P&amp;C'!DJ55</f>
        <v>0</v>
      </c>
      <c r="DI48" s="9">
        <f>'P&amp;C'!DK55</f>
        <v>0</v>
      </c>
      <c r="DJ48" s="9">
        <f>'P&amp;C'!DL55</f>
        <v>0</v>
      </c>
      <c r="DK48" s="9">
        <f>'P&amp;C'!DM55</f>
        <v>0</v>
      </c>
      <c r="DL48" s="9">
        <f>'P&amp;C'!DN55</f>
        <v>0</v>
      </c>
      <c r="DM48" s="9">
        <f>'P&amp;C'!DO55</f>
        <v>0</v>
      </c>
      <c r="DN48" s="9">
        <f>'P&amp;C'!DP55</f>
        <v>0</v>
      </c>
      <c r="DO48" s="9">
        <f>'P&amp;C'!DQ55</f>
        <v>0</v>
      </c>
      <c r="DP48" s="9">
        <f>'P&amp;C'!DR55</f>
        <v>0</v>
      </c>
      <c r="DQ48" s="9">
        <f>'P&amp;C'!DS55</f>
        <v>0</v>
      </c>
      <c r="DR48" s="9">
        <f>'P&amp;C'!DT55</f>
        <v>0</v>
      </c>
      <c r="DS48" s="9">
        <f>'P&amp;C'!DU55</f>
        <v>0</v>
      </c>
      <c r="DT48" s="9">
        <f>'P&amp;C'!DV55</f>
        <v>0</v>
      </c>
      <c r="DU48" s="9">
        <f>'P&amp;C'!DW55</f>
        <v>0</v>
      </c>
      <c r="DV48" s="9">
        <f>'P&amp;C'!DX55</f>
        <v>0</v>
      </c>
      <c r="DW48" s="9">
        <f>'P&amp;C'!DY55</f>
        <v>0</v>
      </c>
      <c r="DX48" s="9">
        <f>'P&amp;C'!DZ55</f>
        <v>0</v>
      </c>
      <c r="DY48" s="9">
        <f>'P&amp;C'!EA55</f>
        <v>0</v>
      </c>
      <c r="DZ48" s="9">
        <f>'P&amp;C'!EB55</f>
        <v>0</v>
      </c>
      <c r="EA48" s="9">
        <f>'P&amp;C'!EC55</f>
        <v>269238727</v>
      </c>
      <c r="EB48" s="9">
        <f>'P&amp;C'!ED55</f>
        <v>263806691</v>
      </c>
      <c r="EC48" s="9">
        <f>'P&amp;C'!EE55</f>
        <v>263687811</v>
      </c>
      <c r="ED48" s="9">
        <f>'P&amp;C'!EF55</f>
        <v>263586666</v>
      </c>
      <c r="EE48" s="9">
        <f>'P&amp;C'!EG55</f>
        <v>262719660</v>
      </c>
      <c r="EF48" s="9">
        <f>'P&amp;C'!EH55</f>
        <v>262600130</v>
      </c>
      <c r="EG48" s="9">
        <f>'P&amp;C'!EI55</f>
        <v>262445592</v>
      </c>
      <c r="EH48" s="9">
        <f>'P&amp;C'!EJ55</f>
        <v>262175827</v>
      </c>
      <c r="EI48" s="9">
        <f>'P&amp;C'!EK55</f>
        <v>261968328</v>
      </c>
      <c r="EJ48" s="9">
        <f>'P&amp;C'!EL55</f>
        <v>261446604</v>
      </c>
      <c r="EK48" s="9">
        <f>'P&amp;C'!EM55</f>
        <v>261306701</v>
      </c>
      <c r="EL48" s="9">
        <f>'P&amp;C'!EN55</f>
        <v>261162860</v>
      </c>
      <c r="EM48" s="9">
        <f>'P&amp;C'!EO55</f>
        <v>260946810</v>
      </c>
      <c r="EN48" s="9">
        <f>'P&amp;C'!EP55</f>
        <v>260889104</v>
      </c>
      <c r="EO48" s="9">
        <f>'P&amp;C'!EQ55</f>
        <v>260827571</v>
      </c>
      <c r="EP48" s="9">
        <f>'P&amp;C'!ER55</f>
        <v>260546465</v>
      </c>
      <c r="EQ48" s="9">
        <f>'P&amp;C'!ES55</f>
        <v>260462217</v>
      </c>
      <c r="ER48" s="9">
        <f>'P&amp;C'!ET55</f>
        <v>259997750</v>
      </c>
      <c r="ES48" s="9">
        <f>'P&amp;C'!EU55</f>
        <v>259803068</v>
      </c>
      <c r="ET48" s="9">
        <f>'P&amp;C'!EV55</f>
        <v>259574937</v>
      </c>
      <c r="EU48" s="9">
        <f>'P&amp;C'!EW55</f>
        <v>259490089</v>
      </c>
      <c r="EV48" s="9">
        <f>'P&amp;C'!EX55</f>
        <v>259463122</v>
      </c>
      <c r="EW48" s="9">
        <f>'P&amp;C'!EY55</f>
        <v>259441153</v>
      </c>
      <c r="EX48" s="9">
        <f>'P&amp;C'!EZ55</f>
        <v>259452659</v>
      </c>
      <c r="EY48" s="9">
        <f>'P&amp;C'!FA55</f>
        <v>259328278</v>
      </c>
      <c r="EZ48" s="9">
        <f>'P&amp;C'!FB55</f>
        <v>259304985</v>
      </c>
      <c r="FA48" s="9">
        <f>'P&amp;C'!FC55</f>
        <v>259281604</v>
      </c>
      <c r="FB48" s="9">
        <f>'P&amp;C'!FD55</f>
        <v>259268655</v>
      </c>
      <c r="FC48" s="9">
        <f>'P&amp;C'!FE55</f>
        <v>259222360</v>
      </c>
      <c r="FD48" s="9">
        <f>'P&amp;C'!FF55</f>
        <v>241079437</v>
      </c>
      <c r="FE48" s="9">
        <f>'P&amp;C'!FG55</f>
        <v>241061132</v>
      </c>
      <c r="FF48" s="9">
        <f>'P&amp;C'!FH55</f>
        <v>241029255</v>
      </c>
      <c r="FG48">
        <f>'P&amp;C'!FJ55</f>
        <v>17.5803089427027</v>
      </c>
      <c r="FH48">
        <f>'P&amp;C'!FK55</f>
        <v>17.9297954197833</v>
      </c>
      <c r="FI48">
        <f>'P&amp;C'!FL55</f>
        <v>17.679239636905301</v>
      </c>
      <c r="FJ48">
        <f>'P&amp;C'!FM55</f>
        <v>17.4386666433271</v>
      </c>
      <c r="FK48">
        <f>'P&amp;C'!FN55</f>
        <v>16.978554250565001</v>
      </c>
      <c r="FL48">
        <f>'P&amp;C'!FO55</f>
        <v>16.9310654949028</v>
      </c>
      <c r="FM48">
        <f>'P&amp;C'!FP55</f>
        <v>16.681552799713199</v>
      </c>
      <c r="FN48">
        <f>'P&amp;C'!FQ55</f>
        <v>15.8008465059595</v>
      </c>
      <c r="FO48">
        <f>'P&amp;C'!FR55</f>
        <v>14.814004538747101</v>
      </c>
      <c r="FP48">
        <f>'P&amp;C'!FS55</f>
        <v>14.7402947333751</v>
      </c>
      <c r="FQ48">
        <f>'P&amp;C'!FT55</f>
        <v>15.068117216021999</v>
      </c>
      <c r="FR48">
        <f>'P&amp;C'!FU55</f>
        <v>15.370485680850599</v>
      </c>
      <c r="FS48">
        <f>'P&amp;C'!FV55</f>
        <v>15.0375473070546</v>
      </c>
      <c r="FT48">
        <f>'P&amp;C'!FW55</f>
        <v>15.0366571077648</v>
      </c>
      <c r="FU48">
        <f>'P&amp;C'!FX55</f>
        <v>15.155989778396499</v>
      </c>
      <c r="FV48">
        <f>'P&amp;C'!FY55</f>
        <v>14.837276721447701</v>
      </c>
      <c r="FW48">
        <f>'P&amp;C'!FZ55</f>
        <v>14.493464900515701</v>
      </c>
      <c r="FX48">
        <f>'P&amp;C'!GA55</f>
        <v>14.292431376810001</v>
      </c>
      <c r="FY48">
        <f>'P&amp;C'!GB55</f>
        <v>13.7969887253218</v>
      </c>
      <c r="FZ48">
        <f>'P&amp;C'!GC55</f>
        <v>14.151212141101301</v>
      </c>
      <c r="GA48">
        <f>'P&amp;C'!GD55</f>
        <v>13.8587181262249</v>
      </c>
      <c r="GB48">
        <f>'P&amp;C'!GE55</f>
        <v>14.222059657479999</v>
      </c>
      <c r="GC48">
        <f>'P&amp;C'!GF55</f>
        <v>14.3088324927387</v>
      </c>
      <c r="GD48">
        <f>'P&amp;C'!GG55</f>
        <v>14.543308264957901</v>
      </c>
      <c r="GE48">
        <f>'P&amp;C'!GH55</f>
        <v>14.5471987439796</v>
      </c>
      <c r="GF48">
        <f>'P&amp;C'!GI55</f>
        <v>14.7621535312944</v>
      </c>
      <c r="GG48">
        <f>'P&amp;C'!GJ55</f>
        <v>15.3207938346447</v>
      </c>
      <c r="GH48">
        <f>'P&amp;C'!GK55</f>
        <v>15.621248160522899</v>
      </c>
      <c r="GI48">
        <f>'P&amp;C'!GL55</f>
        <v>15.899091420971599</v>
      </c>
      <c r="GJ48">
        <f>'P&amp;C'!GM55</f>
        <v>16.7484213927379</v>
      </c>
      <c r="GK48">
        <f>'P&amp;C'!GN55</f>
        <v>16.526098450412999</v>
      </c>
      <c r="GL48">
        <f>'P&amp;C'!GO55</f>
        <v>16.5780705748769</v>
      </c>
    </row>
    <row r="49" spans="1:194" x14ac:dyDescent="0.25">
      <c r="A49" t="str">
        <f>'P&amp;C'!B56</f>
        <v>OB</v>
      </c>
      <c r="B49" t="str">
        <f>'P&amp;C'!C56</f>
        <v>OneBeacon Insurance Group, Ltd.</v>
      </c>
      <c r="C49" s="9" t="str">
        <f>'P&amp;C'!E56</f>
        <v>NA</v>
      </c>
      <c r="D49" s="9" t="str">
        <f>'P&amp;C'!F56</f>
        <v>NA</v>
      </c>
      <c r="E49" s="9">
        <f>'P&amp;C'!G56</f>
        <v>0</v>
      </c>
      <c r="F49" s="9">
        <f>'P&amp;C'!H56</f>
        <v>67273</v>
      </c>
      <c r="G49" s="9">
        <f>'P&amp;C'!I56</f>
        <v>0</v>
      </c>
      <c r="H49" s="9">
        <f>'P&amp;C'!J56</f>
        <v>0</v>
      </c>
      <c r="I49" s="9">
        <f>'P&amp;C'!K56</f>
        <v>0</v>
      </c>
      <c r="J49" s="9">
        <f>'P&amp;C'!L56</f>
        <v>915330</v>
      </c>
      <c r="K49" s="9">
        <f>'P&amp;C'!M56</f>
        <v>166368</v>
      </c>
      <c r="L49" s="9">
        <f>'P&amp;C'!N56</f>
        <v>0</v>
      </c>
      <c r="M49" s="9">
        <f>'P&amp;C'!O56</f>
        <v>0</v>
      </c>
      <c r="N49" s="9">
        <f>'P&amp;C'!P56</f>
        <v>112051</v>
      </c>
      <c r="O49" s="9">
        <f>'P&amp;C'!Q56</f>
        <v>0</v>
      </c>
      <c r="P49" s="9">
        <f>'P&amp;C'!R56</f>
        <v>0</v>
      </c>
      <c r="Q49" s="9">
        <f>'P&amp;C'!S56</f>
        <v>0</v>
      </c>
      <c r="R49" s="9">
        <f>'P&amp;C'!T56</f>
        <v>106366</v>
      </c>
      <c r="S49" s="9">
        <f>'P&amp;C'!U56</f>
        <v>0</v>
      </c>
      <c r="T49" s="9">
        <f>'P&amp;C'!V56</f>
        <v>0</v>
      </c>
      <c r="U49" s="9">
        <f>'P&amp;C'!W56</f>
        <v>0</v>
      </c>
      <c r="V49" s="9">
        <f>'P&amp;C'!X56</f>
        <v>3300</v>
      </c>
      <c r="W49" s="9">
        <f>'P&amp;C'!Y56</f>
        <v>0</v>
      </c>
      <c r="X49" s="9">
        <f>'P&amp;C'!Z56</f>
        <v>0</v>
      </c>
      <c r="Y49" s="9">
        <f>'P&amp;C'!AA56</f>
        <v>0</v>
      </c>
      <c r="Z49" s="9">
        <f>'P&amp;C'!AB56</f>
        <v>0</v>
      </c>
      <c r="AA49" s="9">
        <f>'P&amp;C'!AC56</f>
        <v>0</v>
      </c>
      <c r="AB49" s="9">
        <f>'P&amp;C'!AD56</f>
        <v>0</v>
      </c>
      <c r="AC49" s="9">
        <f>'P&amp;C'!AE56</f>
        <v>0</v>
      </c>
      <c r="AD49" s="9">
        <f>'P&amp;C'!AF56</f>
        <v>0</v>
      </c>
      <c r="AE49" s="9">
        <f>'P&amp;C'!AG56</f>
        <v>0</v>
      </c>
      <c r="AF49" s="9">
        <f>'P&amp;C'!AH56</f>
        <v>317786</v>
      </c>
      <c r="AG49" s="9">
        <f>'P&amp;C'!AI56</f>
        <v>408943</v>
      </c>
      <c r="AH49" s="9">
        <f>'P&amp;C'!AJ56</f>
        <v>0</v>
      </c>
      <c r="AI49" s="9" t="str">
        <f>'P&amp;C'!AK56</f>
        <v>NA</v>
      </c>
      <c r="AJ49" s="9" t="str">
        <f>'P&amp;C'!AL56</f>
        <v>NA</v>
      </c>
      <c r="AK49" s="9" t="str">
        <f>'P&amp;C'!AM56</f>
        <v>NA</v>
      </c>
      <c r="AL49" s="9">
        <f>'P&amp;C'!AN56</f>
        <v>16.351299999999998</v>
      </c>
      <c r="AM49" s="9" t="str">
        <f>'P&amp;C'!AO56</f>
        <v>NA</v>
      </c>
      <c r="AN49" s="9" t="str">
        <f>'P&amp;C'!AP56</f>
        <v>NA</v>
      </c>
      <c r="AO49" s="9" t="str">
        <f>'P&amp;C'!AQ56</f>
        <v>NA</v>
      </c>
      <c r="AP49" s="9">
        <f>'P&amp;C'!AR56</f>
        <v>12.48</v>
      </c>
      <c r="AQ49" s="9">
        <f>'P&amp;C'!AS56</f>
        <v>12.62</v>
      </c>
      <c r="AR49" s="9" t="str">
        <f>'P&amp;C'!AT56</f>
        <v>NA</v>
      </c>
      <c r="AS49" s="9" t="str">
        <f>'P&amp;C'!AU56</f>
        <v>NA</v>
      </c>
      <c r="AT49" s="9">
        <f>'P&amp;C'!AV56</f>
        <v>15.28</v>
      </c>
      <c r="AU49" s="9" t="str">
        <f>'P&amp;C'!AW56</f>
        <v>NA</v>
      </c>
      <c r="AV49" s="9" t="str">
        <f>'P&amp;C'!AX56</f>
        <v>NA</v>
      </c>
      <c r="AW49" s="9" t="str">
        <f>'P&amp;C'!AY56</f>
        <v>NA</v>
      </c>
      <c r="AX49" s="9">
        <f>'P&amp;C'!AZ56</f>
        <v>15.93</v>
      </c>
      <c r="AY49" s="9" t="str">
        <f>'P&amp;C'!BA56</f>
        <v>NA</v>
      </c>
      <c r="AZ49" s="9" t="str">
        <f>'P&amp;C'!BB56</f>
        <v>NA</v>
      </c>
      <c r="BA49" s="9" t="str">
        <f>'P&amp;C'!BC56</f>
        <v>NA</v>
      </c>
      <c r="BB49" s="9" t="str">
        <f>'P&amp;C'!BD56</f>
        <v>NA</v>
      </c>
      <c r="BC49" s="9" t="str">
        <f>'P&amp;C'!BE56</f>
        <v>NA</v>
      </c>
      <c r="BD49" s="9" t="str">
        <f>'P&amp;C'!BF56</f>
        <v>NA</v>
      </c>
      <c r="BE49" s="9" t="str">
        <f>'P&amp;C'!BG56</f>
        <v>NA</v>
      </c>
      <c r="BF49" s="9" t="str">
        <f>'P&amp;C'!BH56</f>
        <v>NA</v>
      </c>
      <c r="BG49" s="9" t="str">
        <f>'P&amp;C'!BI56</f>
        <v>NA</v>
      </c>
      <c r="BH49" s="9" t="str">
        <f>'P&amp;C'!BJ56</f>
        <v>NA</v>
      </c>
      <c r="BI49" s="9" t="str">
        <f>'P&amp;C'!BK56</f>
        <v>NA</v>
      </c>
      <c r="BJ49" s="9" t="str">
        <f>'P&amp;C'!BL56</f>
        <v>NA</v>
      </c>
      <c r="BK49" s="9" t="str">
        <f>'P&amp;C'!BM56</f>
        <v>NA</v>
      </c>
      <c r="BL49" s="9">
        <f>'P&amp;C'!BN56</f>
        <v>14.4</v>
      </c>
      <c r="BM49" s="9">
        <f>'P&amp;C'!BO56</f>
        <v>14.43</v>
      </c>
      <c r="BN49" s="9" t="str">
        <f>'P&amp;C'!BP56</f>
        <v>NA</v>
      </c>
      <c r="BO49" s="9" t="str">
        <f>'P&amp;C'!BQ56</f>
        <v>NA</v>
      </c>
      <c r="BP49" s="9" t="str">
        <f>'P&amp;C'!BR56</f>
        <v>NA</v>
      </c>
      <c r="BQ49" s="9">
        <f>'P&amp;C'!BS56</f>
        <v>0.21</v>
      </c>
      <c r="BR49" s="9">
        <f>'P&amp;C'!BT56</f>
        <v>0.21</v>
      </c>
      <c r="BS49" s="9">
        <f>'P&amp;C'!BU56</f>
        <v>0.21</v>
      </c>
      <c r="BT49" s="9">
        <f>'P&amp;C'!BV56</f>
        <v>0.21</v>
      </c>
      <c r="BU49" s="9">
        <f>'P&amp;C'!BW56</f>
        <v>0.21</v>
      </c>
      <c r="BV49" s="9">
        <f>'P&amp;C'!BX56</f>
        <v>0.21</v>
      </c>
      <c r="BW49" s="9">
        <f>'P&amp;C'!BY56</f>
        <v>0.21</v>
      </c>
      <c r="BX49" s="9">
        <f>'P&amp;C'!BZ56</f>
        <v>0.21</v>
      </c>
      <c r="BY49" s="9">
        <f>'P&amp;C'!CA56</f>
        <v>0.21</v>
      </c>
      <c r="BZ49" s="9">
        <f>'P&amp;C'!CB56</f>
        <v>0.21</v>
      </c>
      <c r="CA49" s="9">
        <f>'P&amp;C'!CC56</f>
        <v>0.21</v>
      </c>
      <c r="CB49" s="9">
        <f>'P&amp;C'!CD56</f>
        <v>0.21</v>
      </c>
      <c r="CC49" s="9">
        <f>'P&amp;C'!CE56</f>
        <v>0.21</v>
      </c>
      <c r="CD49" s="9">
        <f>'P&amp;C'!CF56</f>
        <v>0.21</v>
      </c>
      <c r="CE49" s="9">
        <f>'P&amp;C'!CG56</f>
        <v>0.21</v>
      </c>
      <c r="CF49" s="9">
        <f>'P&amp;C'!CH56</f>
        <v>0.21</v>
      </c>
      <c r="CG49" s="9">
        <f>'P&amp;C'!CI56</f>
        <v>0.21</v>
      </c>
      <c r="CH49" s="9">
        <f>'P&amp;C'!CJ56</f>
        <v>0.21</v>
      </c>
      <c r="CI49" s="9">
        <f>'P&amp;C'!CK56</f>
        <v>0.21</v>
      </c>
      <c r="CJ49" s="9">
        <f>'P&amp;C'!CL56</f>
        <v>0.21</v>
      </c>
      <c r="CK49" s="9">
        <f>'P&amp;C'!CM56</f>
        <v>0.21</v>
      </c>
      <c r="CL49" s="9">
        <f>'P&amp;C'!CN56</f>
        <v>0.21</v>
      </c>
      <c r="CM49" s="9">
        <f>'P&amp;C'!CO56</f>
        <v>0.21</v>
      </c>
      <c r="CN49" s="9">
        <f>'P&amp;C'!CP56</f>
        <v>0.21</v>
      </c>
      <c r="CO49" s="9">
        <f>'P&amp;C'!CQ56</f>
        <v>1.21</v>
      </c>
      <c r="CP49" s="9">
        <f>'P&amp;C'!CR56</f>
        <v>0.21</v>
      </c>
      <c r="CQ49" s="9">
        <f>'P&amp;C'!CS56</f>
        <v>0.21</v>
      </c>
      <c r="CR49" s="9">
        <f>'P&amp;C'!CT56</f>
        <v>2.71</v>
      </c>
      <c r="CS49" s="9">
        <f>'P&amp;C'!CU56</f>
        <v>0.21</v>
      </c>
      <c r="CT49" s="9">
        <f>'P&amp;C'!CV56</f>
        <v>0.21</v>
      </c>
      <c r="CU49" s="9" t="str">
        <f>'P&amp;C'!CW56</f>
        <v>NA</v>
      </c>
      <c r="CV49" s="9" t="str">
        <f>'P&amp;C'!CX56</f>
        <v>NA</v>
      </c>
      <c r="CW49" s="9">
        <f>'P&amp;C'!CY56</f>
        <v>0</v>
      </c>
      <c r="CX49" s="9">
        <f>'P&amp;C'!CZ56</f>
        <v>0</v>
      </c>
      <c r="CY49" s="9">
        <f>'P&amp;C'!DA56</f>
        <v>0</v>
      </c>
      <c r="CZ49" s="9">
        <f>'P&amp;C'!DB56</f>
        <v>0</v>
      </c>
      <c r="DA49" s="9">
        <f>'P&amp;C'!DC56</f>
        <v>0</v>
      </c>
      <c r="DB49" s="9">
        <f>'P&amp;C'!DD56</f>
        <v>0</v>
      </c>
      <c r="DC49" s="9">
        <f>'P&amp;C'!DE56</f>
        <v>0</v>
      </c>
      <c r="DD49" s="9">
        <f>'P&amp;C'!DF56</f>
        <v>0</v>
      </c>
      <c r="DE49" s="9">
        <f>'P&amp;C'!DG56</f>
        <v>0</v>
      </c>
      <c r="DF49" s="9">
        <f>'P&amp;C'!DH56</f>
        <v>0</v>
      </c>
      <c r="DG49" s="9">
        <f>'P&amp;C'!DI56</f>
        <v>0</v>
      </c>
      <c r="DH49" s="9">
        <f>'P&amp;C'!DJ56</f>
        <v>0</v>
      </c>
      <c r="DI49" s="9">
        <f>'P&amp;C'!DK56</f>
        <v>0</v>
      </c>
      <c r="DJ49" s="9">
        <f>'P&amp;C'!DL56</f>
        <v>0</v>
      </c>
      <c r="DK49" s="9">
        <f>'P&amp;C'!DM56</f>
        <v>0</v>
      </c>
      <c r="DL49" s="9">
        <f>'P&amp;C'!DN56</f>
        <v>0</v>
      </c>
      <c r="DM49" s="9">
        <f>'P&amp;C'!DO56</f>
        <v>0</v>
      </c>
      <c r="DN49" s="9">
        <f>'P&amp;C'!DP56</f>
        <v>0</v>
      </c>
      <c r="DO49" s="9">
        <f>'P&amp;C'!DQ56</f>
        <v>0</v>
      </c>
      <c r="DP49" s="9">
        <f>'P&amp;C'!DR56</f>
        <v>0</v>
      </c>
      <c r="DQ49" s="9">
        <f>'P&amp;C'!DS56</f>
        <v>0</v>
      </c>
      <c r="DR49" s="9">
        <f>'P&amp;C'!DT56</f>
        <v>0</v>
      </c>
      <c r="DS49" s="9">
        <f>'P&amp;C'!DU56</f>
        <v>0</v>
      </c>
      <c r="DT49" s="9">
        <f>'P&amp;C'!DV56</f>
        <v>0</v>
      </c>
      <c r="DU49" s="9">
        <f>'P&amp;C'!DW56</f>
        <v>1</v>
      </c>
      <c r="DV49" s="9">
        <f>'P&amp;C'!DX56</f>
        <v>0</v>
      </c>
      <c r="DW49" s="9">
        <f>'P&amp;C'!DY56</f>
        <v>0</v>
      </c>
      <c r="DX49" s="9">
        <f>'P&amp;C'!DZ56</f>
        <v>2.5</v>
      </c>
      <c r="DY49" s="9">
        <f>'P&amp;C'!EA56</f>
        <v>0</v>
      </c>
      <c r="DZ49" s="9">
        <f>'P&amp;C'!EB56</f>
        <v>0</v>
      </c>
      <c r="EA49" s="9" t="str">
        <f>'P&amp;C'!EC56</f>
        <v>NA</v>
      </c>
      <c r="EB49" s="9" t="str">
        <f>'P&amp;C'!ED56</f>
        <v>NA</v>
      </c>
      <c r="EC49" s="9">
        <f>'P&amp;C'!EE56</f>
        <v>94741356</v>
      </c>
      <c r="ED49" s="9">
        <f>'P&amp;C'!EF56</f>
        <v>94741356</v>
      </c>
      <c r="EE49" s="9">
        <f>'P&amp;C'!EG56</f>
        <v>94347469</v>
      </c>
      <c r="EF49" s="9">
        <f>'P&amp;C'!EH56</f>
        <v>94347469</v>
      </c>
      <c r="EG49" s="9">
        <f>'P&amp;C'!EI56</f>
        <v>94347469</v>
      </c>
      <c r="EH49" s="9">
        <f>'P&amp;C'!EJ56</f>
        <v>94344560</v>
      </c>
      <c r="EI49" s="9">
        <f>'P&amp;C'!EK56</f>
        <v>95089240</v>
      </c>
      <c r="EJ49" s="9">
        <f>'P&amp;C'!EL56</f>
        <v>95263836</v>
      </c>
      <c r="EK49" s="9">
        <f>'P&amp;C'!EM56</f>
        <v>95263836</v>
      </c>
      <c r="EL49" s="9">
        <f>'P&amp;C'!EN56</f>
        <v>95258786</v>
      </c>
      <c r="EM49" s="9">
        <f>'P&amp;C'!EO56</f>
        <v>95296387</v>
      </c>
      <c r="EN49" s="9">
        <f>'P&amp;C'!EP56</f>
        <v>95296387</v>
      </c>
      <c r="EO49" s="9">
        <f>'P&amp;C'!EQ56</f>
        <v>95296387</v>
      </c>
      <c r="EP49" s="9">
        <f>'P&amp;C'!ER56</f>
        <v>95296387</v>
      </c>
      <c r="EQ49" s="9">
        <f>'P&amp;C'!ES56</f>
        <v>95404138</v>
      </c>
      <c r="ER49" s="9">
        <f>'P&amp;C'!ET56</f>
        <v>95404138</v>
      </c>
      <c r="ES49" s="9">
        <f>'P&amp;C'!EU56</f>
        <v>95407138</v>
      </c>
      <c r="ET49" s="9">
        <f>'P&amp;C'!EV56</f>
        <v>95382879</v>
      </c>
      <c r="EU49" s="9">
        <f>'P&amp;C'!EW56</f>
        <v>95386179</v>
      </c>
      <c r="EV49" s="9">
        <f>'P&amp;C'!EX56</f>
        <v>95388512</v>
      </c>
      <c r="EW49" s="9">
        <f>'P&amp;C'!EY56</f>
        <v>95388512</v>
      </c>
      <c r="EX49" s="9">
        <f>'P&amp;C'!EZ56</f>
        <v>95368457</v>
      </c>
      <c r="EY49" s="9">
        <f>'P&amp;C'!FA56</f>
        <v>95068457</v>
      </c>
      <c r="EZ49" s="9">
        <f>'P&amp;C'!FB56</f>
        <v>94438457</v>
      </c>
      <c r="FA49" s="9">
        <f>'P&amp;C'!FC56</f>
        <v>94438457</v>
      </c>
      <c r="FB49" s="9">
        <f>'P&amp;C'!FD56</f>
        <v>94416477</v>
      </c>
      <c r="FC49" s="9">
        <f>'P&amp;C'!FE56</f>
        <v>94416477</v>
      </c>
      <c r="FD49" s="9">
        <f>'P&amp;C'!FF56</f>
        <v>94416477</v>
      </c>
      <c r="FE49" s="9">
        <f>'P&amp;C'!FG56</f>
        <v>94734263</v>
      </c>
      <c r="FF49" s="9">
        <f>'P&amp;C'!FH56</f>
        <v>95123138</v>
      </c>
      <c r="FG49" t="str">
        <f>'P&amp;C'!FJ56</f>
        <v>NA</v>
      </c>
      <c r="FH49" t="str">
        <f>'P&amp;C'!FK56</f>
        <v>NA</v>
      </c>
      <c r="FI49">
        <f>'P&amp;C'!FL56</f>
        <v>10.7144339373821</v>
      </c>
      <c r="FJ49">
        <f>'P&amp;C'!FM56</f>
        <v>10.9075914007395</v>
      </c>
      <c r="FK49">
        <f>'P&amp;C'!FN56</f>
        <v>10.8248796796022</v>
      </c>
      <c r="FL49">
        <f>'P&amp;C'!FO56</f>
        <v>10.935110511549601</v>
      </c>
      <c r="FM49">
        <f>'P&amp;C'!FP56</f>
        <v>10.834418886212999</v>
      </c>
      <c r="FN49">
        <f>'P&amp;C'!FQ56</f>
        <v>10.7753960588719</v>
      </c>
      <c r="FO49">
        <f>'P&amp;C'!FR56</f>
        <v>10.525901773954701</v>
      </c>
      <c r="FP49">
        <f>'P&amp;C'!FS56</f>
        <v>10.5013617129589</v>
      </c>
      <c r="FQ49">
        <f>'P&amp;C'!FT56</f>
        <v>10.845668654367399</v>
      </c>
      <c r="FR49">
        <f>'P&amp;C'!FU56</f>
        <v>11.013157358524399</v>
      </c>
      <c r="FS49">
        <f>'P&amp;C'!FV56</f>
        <v>10.9741831030803</v>
      </c>
      <c r="FT49">
        <f>'P&amp;C'!FW56</f>
        <v>11.7066347961335</v>
      </c>
      <c r="FU49">
        <f>'P&amp;C'!FX56</f>
        <v>11.920703772326601</v>
      </c>
      <c r="FV49">
        <f>'P&amp;C'!FY56</f>
        <v>11.860890381919701</v>
      </c>
      <c r="FW49">
        <f>'P&amp;C'!FZ56</f>
        <v>11.5749696307722</v>
      </c>
      <c r="FX49">
        <f>'P&amp;C'!GA56</f>
        <v>11.132640808514999</v>
      </c>
      <c r="FY49">
        <f>'P&amp;C'!GB56</f>
        <v>10.9226628305316</v>
      </c>
      <c r="FZ49">
        <f>'P&amp;C'!GC56</f>
        <v>11.1529449640538</v>
      </c>
      <c r="GA49">
        <f>'P&amp;C'!GD56</f>
        <v>10.635712748279801</v>
      </c>
      <c r="GB49">
        <f>'P&amp;C'!GE56</f>
        <v>10.9908413289852</v>
      </c>
      <c r="GC49">
        <f>'P&amp;C'!GF56</f>
        <v>11.865160450348601</v>
      </c>
      <c r="GD49">
        <f>'P&amp;C'!GG56</f>
        <v>11.9368608427837</v>
      </c>
      <c r="GE49">
        <f>'P&amp;C'!GH56</f>
        <v>11.5685058399549</v>
      </c>
      <c r="GF49">
        <f>'P&amp;C'!GI56</f>
        <v>11.649915034084</v>
      </c>
      <c r="GG49">
        <f>'P&amp;C'!GJ56</f>
        <v>12.2015970676014</v>
      </c>
      <c r="GH49">
        <f>'P&amp;C'!GK56</f>
        <v>13.252983374925099</v>
      </c>
      <c r="GI49">
        <f>'P&amp;C'!GL56</f>
        <v>13.0167957866083</v>
      </c>
      <c r="GJ49">
        <f>'P&amp;C'!GM56</f>
        <v>12.9119412070416</v>
      </c>
      <c r="GK49">
        <f>'P&amp;C'!GN56</f>
        <v>14.7032336125315</v>
      </c>
      <c r="GL49">
        <f>'P&amp;C'!GO56</f>
        <v>14.818686910854399</v>
      </c>
    </row>
    <row r="50" spans="1:194" x14ac:dyDescent="0.25">
      <c r="A50" t="str">
        <f>'P&amp;C'!B57</f>
        <v>PRE</v>
      </c>
      <c r="B50" t="str">
        <f>'P&amp;C'!C57</f>
        <v>PartnerRe Ltd.</v>
      </c>
      <c r="C50" s="9">
        <f>'P&amp;C'!E57</f>
        <v>0</v>
      </c>
      <c r="D50" s="9">
        <f>'P&amp;C'!F57</f>
        <v>0</v>
      </c>
      <c r="E50" s="9">
        <f>'P&amp;C'!G57</f>
        <v>0</v>
      </c>
      <c r="F50" s="9">
        <f>'P&amp;C'!H57</f>
        <v>0</v>
      </c>
      <c r="G50" s="9">
        <f>'P&amp;C'!I57</f>
        <v>0</v>
      </c>
      <c r="H50" s="9">
        <f>'P&amp;C'!J57</f>
        <v>0</v>
      </c>
      <c r="I50" s="9">
        <f>'P&amp;C'!K57</f>
        <v>0</v>
      </c>
      <c r="J50" s="9">
        <f>'P&amp;C'!L57</f>
        <v>0</v>
      </c>
      <c r="K50" s="9">
        <f>'P&amp;C'!M57</f>
        <v>0</v>
      </c>
      <c r="L50" s="9">
        <f>'P&amp;C'!N57</f>
        <v>0</v>
      </c>
      <c r="M50" s="9">
        <f>'P&amp;C'!O57</f>
        <v>0</v>
      </c>
      <c r="N50" s="9">
        <f>'P&amp;C'!P57</f>
        <v>525000</v>
      </c>
      <c r="O50" s="9">
        <f>'P&amp;C'!Q57</f>
        <v>1606325</v>
      </c>
      <c r="P50" s="9">
        <f>'P&amp;C'!R57</f>
        <v>510000</v>
      </c>
      <c r="Q50" s="9">
        <f>'P&amp;C'!S57</f>
        <v>1265000</v>
      </c>
      <c r="R50" s="9">
        <f>'P&amp;C'!T57</f>
        <v>1806000</v>
      </c>
      <c r="S50" s="9">
        <f>'P&amp;C'!U57</f>
        <v>1015700</v>
      </c>
      <c r="T50" s="9">
        <f>'P&amp;C'!V57</f>
        <v>1155000</v>
      </c>
      <c r="U50" s="9">
        <f>'P&amp;C'!W57</f>
        <v>3691361</v>
      </c>
      <c r="V50" s="9">
        <f>'P&amp;C'!X57</f>
        <v>1801020</v>
      </c>
      <c r="W50" s="9">
        <f>'P&amp;C'!Y57</f>
        <v>2713120</v>
      </c>
      <c r="X50" s="9">
        <f>'P&amp;C'!Z57</f>
        <v>1252900</v>
      </c>
      <c r="Y50" s="9">
        <f>'P&amp;C'!AA57</f>
        <v>2957645</v>
      </c>
      <c r="Z50" s="9">
        <f>'P&amp;C'!AB57</f>
        <v>182500</v>
      </c>
      <c r="AA50" s="9">
        <f>'P&amp;C'!AC57</f>
        <v>2612831</v>
      </c>
      <c r="AB50" s="9">
        <f>'P&amp;C'!AD57</f>
        <v>0</v>
      </c>
      <c r="AC50" s="9">
        <f>'P&amp;C'!AE57</f>
        <v>0</v>
      </c>
      <c r="AD50" s="9">
        <f>'P&amp;C'!AF57</f>
        <v>2784639</v>
      </c>
      <c r="AE50" s="9">
        <f>'P&amp;C'!AG57</f>
        <v>5089518</v>
      </c>
      <c r="AF50" s="9">
        <f>'P&amp;C'!AH57</f>
        <v>1092200</v>
      </c>
      <c r="AG50" s="9">
        <f>'P&amp;C'!AI57</f>
        <v>4853304</v>
      </c>
      <c r="AH50" s="9">
        <f>'P&amp;C'!AJ57</f>
        <v>3006873</v>
      </c>
      <c r="AI50" s="9" t="str">
        <f>'P&amp;C'!AK57</f>
        <v>NA</v>
      </c>
      <c r="AJ50" s="9" t="str">
        <f>'P&amp;C'!AL57</f>
        <v>NA</v>
      </c>
      <c r="AK50" s="9" t="str">
        <f>'P&amp;C'!AM57</f>
        <v>NA</v>
      </c>
      <c r="AL50" s="9" t="str">
        <f>'P&amp;C'!AN57</f>
        <v>NA</v>
      </c>
      <c r="AM50" s="9" t="str">
        <f>'P&amp;C'!AO57</f>
        <v>NA</v>
      </c>
      <c r="AN50" s="9" t="str">
        <f>'P&amp;C'!AP57</f>
        <v>NA</v>
      </c>
      <c r="AO50" s="9" t="str">
        <f>'P&amp;C'!AQ57</f>
        <v>NA</v>
      </c>
      <c r="AP50" s="9" t="str">
        <f>'P&amp;C'!AR57</f>
        <v>NA</v>
      </c>
      <c r="AQ50" s="9" t="str">
        <f>'P&amp;C'!AS57</f>
        <v>NA</v>
      </c>
      <c r="AR50" s="9" t="str">
        <f>'P&amp;C'!AT57</f>
        <v>NA</v>
      </c>
      <c r="AS50" s="9" t="str">
        <f>'P&amp;C'!AU57</f>
        <v>NA</v>
      </c>
      <c r="AT50" s="9">
        <f>'P&amp;C'!AV57</f>
        <v>112.89</v>
      </c>
      <c r="AU50" s="9">
        <f>'P&amp;C'!AW57</f>
        <v>113.93</v>
      </c>
      <c r="AV50" s="9">
        <f>'P&amp;C'!AX57</f>
        <v>108.36</v>
      </c>
      <c r="AW50" s="9">
        <f>'P&amp;C'!AY57</f>
        <v>105.12</v>
      </c>
      <c r="AX50" s="9">
        <f>'P&amp;C'!AZ57</f>
        <v>99.76</v>
      </c>
      <c r="AY50" s="9">
        <f>'P&amp;C'!BA57</f>
        <v>99.41</v>
      </c>
      <c r="AZ50" s="9">
        <f>'P&amp;C'!BB57</f>
        <v>88.99</v>
      </c>
      <c r="BA50" s="9">
        <f>'P&amp;C'!BC57</f>
        <v>89.88</v>
      </c>
      <c r="BB50" s="9">
        <f>'P&amp;C'!BD57</f>
        <v>88.71</v>
      </c>
      <c r="BC50" s="9">
        <f>'P&amp;C'!BE57</f>
        <v>80.47</v>
      </c>
      <c r="BD50" s="9">
        <f>'P&amp;C'!BF57</f>
        <v>73.92</v>
      </c>
      <c r="BE50" s="9">
        <f>'P&amp;C'!BG57</f>
        <v>70.87</v>
      </c>
      <c r="BF50" s="9">
        <f>'P&amp;C'!BH57</f>
        <v>67.91</v>
      </c>
      <c r="BG50" s="9">
        <f>'P&amp;C'!BI57</f>
        <v>64.88</v>
      </c>
      <c r="BH50" s="9" t="str">
        <f>'P&amp;C'!BJ57</f>
        <v>NA</v>
      </c>
      <c r="BI50" s="9" t="str">
        <f>'P&amp;C'!BK57</f>
        <v>NA</v>
      </c>
      <c r="BJ50" s="9">
        <f>'P&amp;C'!BL57</f>
        <v>81.412000000000006</v>
      </c>
      <c r="BK50" s="9">
        <f>'P&amp;C'!BM57</f>
        <v>78.62</v>
      </c>
      <c r="BL50" s="9">
        <f>'P&amp;C'!BN57</f>
        <v>75.430000000000007</v>
      </c>
      <c r="BM50" s="9">
        <f>'P&amp;C'!BO57</f>
        <v>75.98</v>
      </c>
      <c r="BN50" s="9">
        <f>'P&amp;C'!BP57</f>
        <v>76.94</v>
      </c>
      <c r="BO50" s="9" t="str">
        <f>'P&amp;C'!BQ57</f>
        <v>NA</v>
      </c>
      <c r="BP50" s="9" t="str">
        <f>'P&amp;C'!BR57</f>
        <v>NA</v>
      </c>
      <c r="BQ50" s="9" t="str">
        <f>'P&amp;C'!BS57</f>
        <v>NA</v>
      </c>
      <c r="BR50" s="9" t="str">
        <f>'P&amp;C'!BT57</f>
        <v>NA</v>
      </c>
      <c r="BS50" s="9" t="str">
        <f>'P&amp;C'!BU57</f>
        <v>NA</v>
      </c>
      <c r="BT50" s="9" t="str">
        <f>'P&amp;C'!BV57</f>
        <v>NA</v>
      </c>
      <c r="BU50" s="9" t="str">
        <f>'P&amp;C'!BW57</f>
        <v>NA</v>
      </c>
      <c r="BV50" s="9">
        <f>'P&amp;C'!BX57</f>
        <v>0.83</v>
      </c>
      <c r="BW50" s="9">
        <f>'P&amp;C'!BY57</f>
        <v>3.7</v>
      </c>
      <c r="BX50" s="9">
        <f>'P&amp;C'!BZ57</f>
        <v>0.7</v>
      </c>
      <c r="BY50" s="9">
        <f>'P&amp;C'!CA57</f>
        <v>0.7</v>
      </c>
      <c r="BZ50" s="9">
        <f>'P&amp;C'!CB57</f>
        <v>0.7</v>
      </c>
      <c r="CA50" s="9">
        <f>'P&amp;C'!CC57</f>
        <v>0.67</v>
      </c>
      <c r="CB50" s="9">
        <f>'P&amp;C'!CD57</f>
        <v>0.67</v>
      </c>
      <c r="CC50" s="9">
        <f>'P&amp;C'!CE57</f>
        <v>0.67</v>
      </c>
      <c r="CD50" s="9">
        <f>'P&amp;C'!CF57</f>
        <v>0.67</v>
      </c>
      <c r="CE50" s="9">
        <f>'P&amp;C'!CG57</f>
        <v>0.64</v>
      </c>
      <c r="CF50" s="9">
        <f>'P&amp;C'!CH57</f>
        <v>0.64</v>
      </c>
      <c r="CG50" s="9">
        <f>'P&amp;C'!CI57</f>
        <v>0.64</v>
      </c>
      <c r="CH50" s="9">
        <f>'P&amp;C'!CJ57</f>
        <v>0.64</v>
      </c>
      <c r="CI50" s="9">
        <f>'P&amp;C'!CK57</f>
        <v>0.62</v>
      </c>
      <c r="CJ50" s="9">
        <f>'P&amp;C'!CL57</f>
        <v>0.62</v>
      </c>
      <c r="CK50" s="9">
        <f>'P&amp;C'!CM57</f>
        <v>0.62</v>
      </c>
      <c r="CL50" s="9">
        <f>'P&amp;C'!CN57</f>
        <v>0.62</v>
      </c>
      <c r="CM50" s="9">
        <f>'P&amp;C'!CO57</f>
        <v>0.6</v>
      </c>
      <c r="CN50" s="9">
        <f>'P&amp;C'!CP57</f>
        <v>0.6</v>
      </c>
      <c r="CO50" s="9">
        <f>'P&amp;C'!CQ57</f>
        <v>0.6</v>
      </c>
      <c r="CP50" s="9">
        <f>'P&amp;C'!CR57</f>
        <v>0.55000000000000004</v>
      </c>
      <c r="CQ50" s="9">
        <f>'P&amp;C'!CS57</f>
        <v>0.55000000000000004</v>
      </c>
      <c r="CR50" s="9">
        <f>'P&amp;C'!CT57</f>
        <v>0.5</v>
      </c>
      <c r="CS50" s="9">
        <f>'P&amp;C'!CU57</f>
        <v>0.5</v>
      </c>
      <c r="CT50" s="9">
        <f>'P&amp;C'!CV57</f>
        <v>0.5</v>
      </c>
      <c r="CU50" s="9" t="str">
        <f>'P&amp;C'!CW57</f>
        <v>NA</v>
      </c>
      <c r="CV50" s="9" t="str">
        <f>'P&amp;C'!CX57</f>
        <v>NA</v>
      </c>
      <c r="CW50" s="9" t="str">
        <f>'P&amp;C'!CY57</f>
        <v>NA</v>
      </c>
      <c r="CX50" s="9" t="str">
        <f>'P&amp;C'!CZ57</f>
        <v>NA</v>
      </c>
      <c r="CY50" s="9" t="str">
        <f>'P&amp;C'!DA57</f>
        <v>NA</v>
      </c>
      <c r="CZ50" s="9" t="str">
        <f>'P&amp;C'!DB57</f>
        <v>NA</v>
      </c>
      <c r="DA50" s="9" t="str">
        <f>'P&amp;C'!DC57</f>
        <v>NA</v>
      </c>
      <c r="DB50" s="9">
        <f>'P&amp;C'!DD57</f>
        <v>3</v>
      </c>
      <c r="DC50" s="9">
        <f>'P&amp;C'!DE57</f>
        <v>0</v>
      </c>
      <c r="DD50" s="9">
        <f>'P&amp;C'!DF57</f>
        <v>0</v>
      </c>
      <c r="DE50" s="9">
        <f>'P&amp;C'!DG57</f>
        <v>0</v>
      </c>
      <c r="DF50" s="9">
        <f>'P&amp;C'!DH57</f>
        <v>0</v>
      </c>
      <c r="DG50" s="9">
        <f>'P&amp;C'!DI57</f>
        <v>0</v>
      </c>
      <c r="DH50" s="9">
        <f>'P&amp;C'!DJ57</f>
        <v>0</v>
      </c>
      <c r="DI50" s="9">
        <f>'P&amp;C'!DK57</f>
        <v>0</v>
      </c>
      <c r="DJ50" s="9">
        <f>'P&amp;C'!DL57</f>
        <v>0</v>
      </c>
      <c r="DK50" s="9">
        <f>'P&amp;C'!DM57</f>
        <v>0</v>
      </c>
      <c r="DL50" s="9">
        <f>'P&amp;C'!DN57</f>
        <v>0</v>
      </c>
      <c r="DM50" s="9">
        <f>'P&amp;C'!DO57</f>
        <v>0</v>
      </c>
      <c r="DN50" s="9">
        <f>'P&amp;C'!DP57</f>
        <v>0</v>
      </c>
      <c r="DO50" s="9">
        <f>'P&amp;C'!DQ57</f>
        <v>0</v>
      </c>
      <c r="DP50" s="9">
        <f>'P&amp;C'!DR57</f>
        <v>0</v>
      </c>
      <c r="DQ50" s="9">
        <f>'P&amp;C'!DS57</f>
        <v>0</v>
      </c>
      <c r="DR50" s="9">
        <f>'P&amp;C'!DT57</f>
        <v>0</v>
      </c>
      <c r="DS50" s="9">
        <f>'P&amp;C'!DU57</f>
        <v>0</v>
      </c>
      <c r="DT50" s="9">
        <f>'P&amp;C'!DV57</f>
        <v>0</v>
      </c>
      <c r="DU50" s="9">
        <f>'P&amp;C'!DW57</f>
        <v>0</v>
      </c>
      <c r="DV50" s="9">
        <f>'P&amp;C'!DX57</f>
        <v>0</v>
      </c>
      <c r="DW50" s="9">
        <f>'P&amp;C'!DY57</f>
        <v>0</v>
      </c>
      <c r="DX50" s="9">
        <f>'P&amp;C'!DZ57</f>
        <v>0</v>
      </c>
      <c r="DY50" s="9">
        <f>'P&amp;C'!EA57</f>
        <v>0</v>
      </c>
      <c r="DZ50" s="9">
        <f>'P&amp;C'!EB57</f>
        <v>0</v>
      </c>
      <c r="EA50" s="9" t="str">
        <f>'P&amp;C'!EC57</f>
        <v>NA</v>
      </c>
      <c r="EB50" s="9" t="str">
        <f>'P&amp;C'!ED57</f>
        <v>NA</v>
      </c>
      <c r="EC50" s="9" t="str">
        <f>'P&amp;C'!EE57</f>
        <v>NA</v>
      </c>
      <c r="ED50" s="9" t="str">
        <f>'P&amp;C'!EF57</f>
        <v>NA</v>
      </c>
      <c r="EE50" s="9" t="str">
        <f>'P&amp;C'!EG57</f>
        <v>NA</v>
      </c>
      <c r="EF50" s="9" t="str">
        <f>'P&amp;C'!EH57</f>
        <v>NA</v>
      </c>
      <c r="EG50" s="9" t="str">
        <f>'P&amp;C'!EI57</f>
        <v>NA</v>
      </c>
      <c r="EH50" s="9" t="str">
        <f>'P&amp;C'!EJ57</f>
        <v>NA</v>
      </c>
      <c r="EI50" s="9">
        <f>'P&amp;C'!EK57</f>
        <v>47934152</v>
      </c>
      <c r="EJ50" s="9">
        <f>'P&amp;C'!EL57</f>
        <v>47901756</v>
      </c>
      <c r="EK50" s="9">
        <f>'P&amp;C'!EM57</f>
        <v>47835909</v>
      </c>
      <c r="EL50" s="9">
        <f>'P&amp;C'!EN57</f>
        <v>47664648</v>
      </c>
      <c r="EM50" s="9">
        <f>'P&amp;C'!EO57</f>
        <v>47836284</v>
      </c>
      <c r="EN50" s="9">
        <f>'P&amp;C'!EP57</f>
        <v>49347349</v>
      </c>
      <c r="EO50" s="9">
        <f>'P&amp;C'!EQ57</f>
        <v>49822482</v>
      </c>
      <c r="EP50" s="9">
        <f>'P&amp;C'!ER57</f>
        <v>50859821</v>
      </c>
      <c r="EQ50" s="9">
        <f>'P&amp;C'!ES57</f>
        <v>52443434</v>
      </c>
      <c r="ER50" s="9">
        <f>'P&amp;C'!ET57</f>
        <v>53227765</v>
      </c>
      <c r="ES50" s="9">
        <f>'P&amp;C'!EU57</f>
        <v>54321732</v>
      </c>
      <c r="ET50" s="9">
        <f>'P&amp;C'!EV57</f>
        <v>57660188</v>
      </c>
      <c r="EU50" s="9">
        <f>'P&amp;C'!EW57</f>
        <v>58909375</v>
      </c>
      <c r="EV50" s="9">
        <f>'P&amp;C'!EX57</f>
        <v>61366657</v>
      </c>
      <c r="EW50" s="9">
        <f>'P&amp;C'!EY57</f>
        <v>62557489</v>
      </c>
      <c r="EX50" s="9">
        <f>'P&amp;C'!EZ57</f>
        <v>65312993</v>
      </c>
      <c r="EY50" s="9">
        <f>'P&amp;C'!FA57</f>
        <v>65322328</v>
      </c>
      <c r="EZ50" s="9">
        <f>'P&amp;C'!FB57</f>
        <v>67749414</v>
      </c>
      <c r="FA50" s="9">
        <f>'P&amp;C'!FC57</f>
        <v>67737776</v>
      </c>
      <c r="FB50" s="9">
        <f>'P&amp;C'!FD57</f>
        <v>67439641</v>
      </c>
      <c r="FC50" s="9">
        <f>'P&amp;C'!FE57</f>
        <v>69986194</v>
      </c>
      <c r="FD50" s="9">
        <f>'P&amp;C'!FF57</f>
        <v>74581357</v>
      </c>
      <c r="FE50" s="9">
        <f>'P&amp;C'!FG57</f>
        <v>75349855</v>
      </c>
      <c r="FF50" s="9">
        <f>'P&amp;C'!FH57</f>
        <v>80015410</v>
      </c>
      <c r="FG50" t="str">
        <f>'P&amp;C'!FJ57</f>
        <v>NA</v>
      </c>
      <c r="FH50" t="str">
        <f>'P&amp;C'!FK57</f>
        <v>NA</v>
      </c>
      <c r="FI50" t="str">
        <f>'P&amp;C'!FL57</f>
        <v>NA</v>
      </c>
      <c r="FJ50" t="str">
        <f>'P&amp;C'!FM57</f>
        <v>NA</v>
      </c>
      <c r="FK50" t="str">
        <f>'P&amp;C'!FN57</f>
        <v>NA</v>
      </c>
      <c r="FL50" t="str">
        <f>'P&amp;C'!FO57</f>
        <v>NA</v>
      </c>
      <c r="FM50" t="str">
        <f>'P&amp;C'!FP57</f>
        <v>NA</v>
      </c>
      <c r="FN50" t="str">
        <f>'P&amp;C'!FQ57</f>
        <v>NA</v>
      </c>
      <c r="FO50">
        <f>'P&amp;C'!FR57</f>
        <v>126.147031869887</v>
      </c>
      <c r="FP50">
        <f>'P&amp;C'!FS57</f>
        <v>123.61523865638701</v>
      </c>
      <c r="FQ50">
        <f>'P&amp;C'!FT57</f>
        <v>130.15694966724701</v>
      </c>
      <c r="FR50">
        <f>'P&amp;C'!FU57</f>
        <v>133.08385283785199</v>
      </c>
      <c r="FS50">
        <f>'P&amp;C'!FV57</f>
        <v>129.507551213635</v>
      </c>
      <c r="FT50">
        <f>'P&amp;C'!FW57</f>
        <v>124.83406150146</v>
      </c>
      <c r="FU50">
        <f>'P&amp;C'!FX57</f>
        <v>121.557512931612</v>
      </c>
      <c r="FV50">
        <f>'P&amp;C'!FY57</f>
        <v>116.53949784840999</v>
      </c>
      <c r="FW50">
        <f>'P&amp;C'!FZ57</f>
        <v>111.659011497988</v>
      </c>
      <c r="FX50">
        <f>'P&amp;C'!GA57</f>
        <v>107.423954396733</v>
      </c>
      <c r="FY50">
        <f>'P&amp;C'!GB57</f>
        <v>101.491738150028</v>
      </c>
      <c r="FZ50">
        <f>'P&amp;C'!GC57</f>
        <v>105.04585937180801</v>
      </c>
      <c r="GA50">
        <f>'P&amp;C'!GD57</f>
        <v>102.526058034057</v>
      </c>
      <c r="GB50">
        <f>'P&amp;C'!GE57</f>
        <v>100.791737767303</v>
      </c>
      <c r="GC50">
        <f>'P&amp;C'!GF57</f>
        <v>92.776150270353696</v>
      </c>
      <c r="GD50">
        <f>'P&amp;C'!GG57</f>
        <v>90.228922750485495</v>
      </c>
      <c r="GE50">
        <f>'P&amp;C'!GH57</f>
        <v>85.327516190176198</v>
      </c>
      <c r="GF50">
        <f>'P&amp;C'!GI57</f>
        <v>85.815251479518295</v>
      </c>
      <c r="GG50">
        <f>'P&amp;C'!GJ57</f>
        <v>84.713351084924895</v>
      </c>
      <c r="GH50">
        <f>'P&amp;C'!GK57</f>
        <v>83.850283248097398</v>
      </c>
      <c r="GI50">
        <f>'P&amp;C'!GL57</f>
        <v>95.546258737830499</v>
      </c>
      <c r="GJ50">
        <f>'P&amp;C'!GM57</f>
        <v>94.692471202957606</v>
      </c>
      <c r="GK50">
        <f>'P&amp;C'!GN57</f>
        <v>86.944321259808703</v>
      </c>
      <c r="GL50">
        <f>'P&amp;C'!GO57</f>
        <v>85.839852598393193</v>
      </c>
    </row>
    <row r="51" spans="1:194" x14ac:dyDescent="0.25">
      <c r="A51" t="str">
        <f>'P&amp;C'!B58</f>
        <v>PRA</v>
      </c>
      <c r="B51" t="str">
        <f>'P&amp;C'!C58</f>
        <v>ProAssurance Corporation</v>
      </c>
      <c r="C51" s="9">
        <f>'P&amp;C'!E58</f>
        <v>0</v>
      </c>
      <c r="D51" s="9">
        <f>'P&amp;C'!F58</f>
        <v>0</v>
      </c>
      <c r="E51" s="9">
        <f>'P&amp;C'!G58</f>
        <v>0</v>
      </c>
      <c r="F51" s="9">
        <f>'P&amp;C'!H58</f>
        <v>0</v>
      </c>
      <c r="G51" s="9">
        <f>'P&amp;C'!I58</f>
        <v>0</v>
      </c>
      <c r="H51" s="9">
        <f>'P&amp;C'!J58</f>
        <v>0</v>
      </c>
      <c r="I51" s="9">
        <f>'P&amp;C'!K58</f>
        <v>16789</v>
      </c>
      <c r="J51" s="9">
        <f>'P&amp;C'!L58</f>
        <v>27669</v>
      </c>
      <c r="K51" s="9">
        <f>'P&amp;C'!M58</f>
        <v>94700</v>
      </c>
      <c r="L51" s="9">
        <f>'P&amp;C'!N58</f>
        <v>866809</v>
      </c>
      <c r="M51" s="9">
        <f>'P&amp;C'!O58</f>
        <v>1459269</v>
      </c>
      <c r="N51" s="9">
        <f>'P&amp;C'!P58</f>
        <v>1258910</v>
      </c>
      <c r="O51" s="9">
        <f>'P&amp;C'!Q58</f>
        <v>1208485</v>
      </c>
      <c r="P51" s="9">
        <f>'P&amp;C'!R58</f>
        <v>999269</v>
      </c>
      <c r="Q51" s="9">
        <f>'P&amp;C'!S58</f>
        <v>863475</v>
      </c>
      <c r="R51" s="9">
        <f>'P&amp;C'!T58</f>
        <v>1838008</v>
      </c>
      <c r="S51" s="9">
        <f>'P&amp;C'!U58</f>
        <v>507192</v>
      </c>
      <c r="T51" s="9">
        <f>'P&amp;C'!V58</f>
        <v>174710</v>
      </c>
      <c r="U51" s="9">
        <f>'P&amp;C'!W58</f>
        <v>0</v>
      </c>
      <c r="V51" s="9">
        <f>'P&amp;C'!X58</f>
        <v>0</v>
      </c>
      <c r="W51" s="9">
        <f>'P&amp;C'!Y58</f>
        <v>0</v>
      </c>
      <c r="X51" s="9">
        <f>'P&amp;C'!Z58</f>
        <v>0</v>
      </c>
      <c r="Y51" s="9">
        <f>'P&amp;C'!AA58</f>
        <v>0</v>
      </c>
      <c r="Z51" s="9">
        <f>'P&amp;C'!AB58</f>
        <v>0</v>
      </c>
      <c r="AA51" s="9">
        <f>'P&amp;C'!AC58</f>
        <v>0</v>
      </c>
      <c r="AB51" s="9">
        <f>'P&amp;C'!AD58</f>
        <v>164168</v>
      </c>
      <c r="AC51" s="9">
        <f>'P&amp;C'!AE58</f>
        <v>0</v>
      </c>
      <c r="AD51" s="9">
        <f>'P&amp;C'!AF58</f>
        <v>517642</v>
      </c>
      <c r="AE51" s="9">
        <f>'P&amp;C'!AG58</f>
        <v>411550</v>
      </c>
      <c r="AF51" s="9">
        <f>'P&amp;C'!AH58</f>
        <v>1950920</v>
      </c>
      <c r="AG51" s="9">
        <f>'P&amp;C'!AI58</f>
        <v>1347116</v>
      </c>
      <c r="AH51" s="9">
        <f>'P&amp;C'!AJ58</f>
        <v>0</v>
      </c>
      <c r="AI51" s="9" t="str">
        <f>'P&amp;C'!AK58</f>
        <v>NA</v>
      </c>
      <c r="AJ51" s="9" t="str">
        <f>'P&amp;C'!AL58</f>
        <v>NA</v>
      </c>
      <c r="AK51" s="9" t="str">
        <f>'P&amp;C'!AM58</f>
        <v>NA</v>
      </c>
      <c r="AL51" s="9" t="str">
        <f>'P&amp;C'!AN58</f>
        <v>NA</v>
      </c>
      <c r="AM51" s="9" t="str">
        <f>'P&amp;C'!AO58</f>
        <v>NA</v>
      </c>
      <c r="AN51" s="9" t="str">
        <f>'P&amp;C'!AP58</f>
        <v>NA</v>
      </c>
      <c r="AO51" s="9">
        <f>'P&amp;C'!AQ58</f>
        <v>47.94</v>
      </c>
      <c r="AP51" s="9">
        <f>'P&amp;C'!AR58</f>
        <v>47.01</v>
      </c>
      <c r="AQ51" s="9">
        <f>'P&amp;C'!AS58</f>
        <v>48.72</v>
      </c>
      <c r="AR51" s="9">
        <f>'P&amp;C'!AT58</f>
        <v>48.29</v>
      </c>
      <c r="AS51" s="9">
        <f>'P&amp;C'!AU58</f>
        <v>45.3</v>
      </c>
      <c r="AT51" s="9">
        <f>'P&amp;C'!AV58</f>
        <v>45.38</v>
      </c>
      <c r="AU51" s="9">
        <f>'P&amp;C'!AW58</f>
        <v>45.59</v>
      </c>
      <c r="AV51" s="9">
        <f>'P&amp;C'!AX58</f>
        <v>44.97</v>
      </c>
      <c r="AW51" s="9">
        <f>'P&amp;C'!AY58</f>
        <v>44.71</v>
      </c>
      <c r="AX51" s="9">
        <f>'P&amp;C'!AZ58</f>
        <v>45.49</v>
      </c>
      <c r="AY51" s="9">
        <f>'P&amp;C'!BA58</f>
        <v>48.26</v>
      </c>
      <c r="AZ51" s="9">
        <f>'P&amp;C'!BB58</f>
        <v>45.56</v>
      </c>
      <c r="BA51" s="9" t="str">
        <f>'P&amp;C'!BC58</f>
        <v>NA</v>
      </c>
      <c r="BB51" s="9" t="str">
        <f>'P&amp;C'!BD58</f>
        <v>NA</v>
      </c>
      <c r="BC51" s="9" t="str">
        <f>'P&amp;C'!BE58</f>
        <v>NA</v>
      </c>
      <c r="BD51" s="9" t="str">
        <f>'P&amp;C'!BF58</f>
        <v>NA</v>
      </c>
      <c r="BE51" s="9" t="str">
        <f>'P&amp;C'!BG58</f>
        <v>NA</v>
      </c>
      <c r="BF51" s="9" t="str">
        <f>'P&amp;C'!BH58</f>
        <v>NA</v>
      </c>
      <c r="BG51" s="9" t="str">
        <f>'P&amp;C'!BI58</f>
        <v>NA</v>
      </c>
      <c r="BH51" s="9">
        <f>'P&amp;C'!BJ58</f>
        <v>33.96</v>
      </c>
      <c r="BI51" s="9" t="str">
        <f>'P&amp;C'!BK58</f>
        <v>NA</v>
      </c>
      <c r="BJ51" s="9">
        <f>'P&amp;C'!BL58</f>
        <v>29.824999999999999</v>
      </c>
      <c r="BK51" s="9">
        <f>'P&amp;C'!BM58</f>
        <v>28.855</v>
      </c>
      <c r="BL51" s="9">
        <f>'P&amp;C'!BN58</f>
        <v>28.344999999999999</v>
      </c>
      <c r="BM51" s="9">
        <f>'P&amp;C'!BO58</f>
        <v>29.074999999999999</v>
      </c>
      <c r="BN51" s="9" t="str">
        <f>'P&amp;C'!BP58</f>
        <v>NA</v>
      </c>
      <c r="BO51" s="9">
        <f>'P&amp;C'!BQ58</f>
        <v>5</v>
      </c>
      <c r="BP51" s="9">
        <f>'P&amp;C'!BR58</f>
        <v>0.31</v>
      </c>
      <c r="BQ51" s="9">
        <f>'P&amp;C'!BS58</f>
        <v>0.31</v>
      </c>
      <c r="BR51" s="9">
        <f>'P&amp;C'!BT58</f>
        <v>0.31</v>
      </c>
      <c r="BS51" s="9">
        <f>'P&amp;C'!BU58</f>
        <v>5</v>
      </c>
      <c r="BT51" s="9">
        <f>'P&amp;C'!BV58</f>
        <v>0.31</v>
      </c>
      <c r="BU51" s="9">
        <f>'P&amp;C'!BW58</f>
        <v>0.31</v>
      </c>
      <c r="BV51" s="9">
        <f>'P&amp;C'!BX58</f>
        <v>0.31</v>
      </c>
      <c r="BW51" s="9">
        <f>'P&amp;C'!BY58</f>
        <v>1.31</v>
      </c>
      <c r="BX51" s="9">
        <f>'P&amp;C'!BZ58</f>
        <v>0.31</v>
      </c>
      <c r="BY51" s="9">
        <f>'P&amp;C'!CA58</f>
        <v>0.31</v>
      </c>
      <c r="BZ51" s="9">
        <f>'P&amp;C'!CB58</f>
        <v>0.31</v>
      </c>
      <c r="CA51" s="9">
        <f>'P&amp;C'!CC58</f>
        <v>2.96</v>
      </c>
      <c r="CB51" s="9">
        <f>'P&amp;C'!CD58</f>
        <v>0.3</v>
      </c>
      <c r="CC51" s="9">
        <f>'P&amp;C'!CE58</f>
        <v>0.3</v>
      </c>
      <c r="CD51" s="9">
        <f>'P&amp;C'!CF58</f>
        <v>0.3</v>
      </c>
      <c r="CE51" s="9">
        <f>'P&amp;C'!CG58</f>
        <v>0.3</v>
      </c>
      <c r="CF51" s="9">
        <f>'P&amp;C'!CH58</f>
        <v>0.25</v>
      </c>
      <c r="CG51" s="9">
        <f>'P&amp;C'!CI58</f>
        <v>0.25</v>
      </c>
      <c r="CH51" s="9">
        <f>'P&amp;C'!CJ58</f>
        <v>0.25</v>
      </c>
      <c r="CI51" s="9">
        <f>'P&amp;C'!CK58</f>
        <v>2.75</v>
      </c>
      <c r="CJ51" s="9">
        <f>'P&amp;C'!CL58</f>
        <v>0.125</v>
      </c>
      <c r="CK51" s="9">
        <f>'P&amp;C'!CM58</f>
        <v>0.125</v>
      </c>
      <c r="CL51" s="9">
        <f>'P&amp;C'!CN58</f>
        <v>0.125</v>
      </c>
      <c r="CM51" s="9">
        <f>'P&amp;C'!CO58</f>
        <v>0.125</v>
      </c>
      <c r="CN51" s="9">
        <f>'P&amp;C'!CP58</f>
        <v>0.125</v>
      </c>
      <c r="CO51" s="9">
        <f>'P&amp;C'!CQ58</f>
        <v>0</v>
      </c>
      <c r="CP51" s="9">
        <f>'P&amp;C'!CR58</f>
        <v>0</v>
      </c>
      <c r="CQ51" s="9">
        <f>'P&amp;C'!CS58</f>
        <v>0</v>
      </c>
      <c r="CR51" s="9">
        <f>'P&amp;C'!CT58</f>
        <v>0</v>
      </c>
      <c r="CS51" s="9">
        <f>'P&amp;C'!CU58</f>
        <v>0</v>
      </c>
      <c r="CT51" s="9">
        <f>'P&amp;C'!CV58</f>
        <v>0</v>
      </c>
      <c r="CU51" s="9">
        <f>'P&amp;C'!CW58</f>
        <v>0</v>
      </c>
      <c r="CV51" s="9">
        <f>'P&amp;C'!CX58</f>
        <v>0</v>
      </c>
      <c r="CW51" s="9">
        <f>'P&amp;C'!CY58</f>
        <v>0</v>
      </c>
      <c r="CX51" s="9">
        <f>'P&amp;C'!CZ58</f>
        <v>4.6900000000000004</v>
      </c>
      <c r="CY51" s="9">
        <f>'P&amp;C'!DA58</f>
        <v>0</v>
      </c>
      <c r="CZ51" s="9">
        <f>'P&amp;C'!DB58</f>
        <v>0</v>
      </c>
      <c r="DA51" s="9">
        <f>'P&amp;C'!DC58</f>
        <v>0</v>
      </c>
      <c r="DB51" s="9">
        <f>'P&amp;C'!DD58</f>
        <v>1</v>
      </c>
      <c r="DC51" s="9">
        <f>'P&amp;C'!DE58</f>
        <v>0</v>
      </c>
      <c r="DD51" s="9">
        <f>'P&amp;C'!DF58</f>
        <v>0</v>
      </c>
      <c r="DE51" s="9">
        <f>'P&amp;C'!DG58</f>
        <v>0</v>
      </c>
      <c r="DF51" s="9">
        <f>'P&amp;C'!DH58</f>
        <v>2.65</v>
      </c>
      <c r="DG51" s="9">
        <f>'P&amp;C'!DI58</f>
        <v>0</v>
      </c>
      <c r="DH51" s="9">
        <f>'P&amp;C'!DJ58</f>
        <v>0</v>
      </c>
      <c r="DI51" s="9">
        <f>'P&amp;C'!DK58</f>
        <v>0</v>
      </c>
      <c r="DJ51" s="9">
        <f>'P&amp;C'!DL58</f>
        <v>0</v>
      </c>
      <c r="DK51" s="9">
        <f>'P&amp;C'!DM58</f>
        <v>0</v>
      </c>
      <c r="DL51" s="9">
        <f>'P&amp;C'!DN58</f>
        <v>0</v>
      </c>
      <c r="DM51" s="9">
        <f>'P&amp;C'!DO58</f>
        <v>0</v>
      </c>
      <c r="DN51" s="9">
        <f>'P&amp;C'!DP58</f>
        <v>0</v>
      </c>
      <c r="DO51" s="9">
        <f>'P&amp;C'!DQ58</f>
        <v>2.5</v>
      </c>
      <c r="DP51" s="9">
        <f>'P&amp;C'!DR58</f>
        <v>0</v>
      </c>
      <c r="DQ51" s="9">
        <f>'P&amp;C'!DS58</f>
        <v>0</v>
      </c>
      <c r="DR51" s="9">
        <f>'P&amp;C'!DT58</f>
        <v>0</v>
      </c>
      <c r="DS51" s="9">
        <f>'P&amp;C'!DU58</f>
        <v>0</v>
      </c>
      <c r="DT51" s="9">
        <f>'P&amp;C'!DV58</f>
        <v>0</v>
      </c>
      <c r="DU51" s="9">
        <f>'P&amp;C'!DW58</f>
        <v>0</v>
      </c>
      <c r="DV51" s="9">
        <f>'P&amp;C'!DX58</f>
        <v>0</v>
      </c>
      <c r="DW51" s="9">
        <f>'P&amp;C'!DY58</f>
        <v>0</v>
      </c>
      <c r="DX51" s="9">
        <f>'P&amp;C'!DZ58</f>
        <v>0</v>
      </c>
      <c r="DY51" s="9">
        <f>'P&amp;C'!EA58</f>
        <v>0</v>
      </c>
      <c r="DZ51" s="9">
        <f>'P&amp;C'!EB58</f>
        <v>0</v>
      </c>
      <c r="EA51" s="9">
        <f>'P&amp;C'!EC58</f>
        <v>53457021</v>
      </c>
      <c r="EB51" s="9">
        <f>'P&amp;C'!ED58</f>
        <v>53413451</v>
      </c>
      <c r="EC51" s="9">
        <f>'P&amp;C'!EE58</f>
        <v>53413156</v>
      </c>
      <c r="ED51" s="9">
        <f>'P&amp;C'!EF58</f>
        <v>53396308</v>
      </c>
      <c r="EE51" s="9">
        <f>'P&amp;C'!EG58</f>
        <v>53251257</v>
      </c>
      <c r="EF51" s="9">
        <f>'P&amp;C'!EH58</f>
        <v>53206492</v>
      </c>
      <c r="EG51" s="9">
        <f>'P&amp;C'!EI58</f>
        <v>53203604</v>
      </c>
      <c r="EH51" s="9">
        <f>'P&amp;C'!EJ58</f>
        <v>53201347</v>
      </c>
      <c r="EI51" s="9">
        <f>'P&amp;C'!EK58</f>
        <v>53100558</v>
      </c>
      <c r="EJ51" s="9">
        <f>'P&amp;C'!EL58</f>
        <v>53149816</v>
      </c>
      <c r="EK51" s="9">
        <f>'P&amp;C'!EM58</f>
        <v>54015056</v>
      </c>
      <c r="EL51" s="9">
        <f>'P&amp;C'!EN58</f>
        <v>55452658</v>
      </c>
      <c r="EM51" s="9">
        <f>'P&amp;C'!EO58</f>
        <v>56533826</v>
      </c>
      <c r="EN51" s="9">
        <f>'P&amp;C'!EP58</f>
        <v>57687426</v>
      </c>
      <c r="EO51" s="9">
        <f>'P&amp;C'!EQ58</f>
        <v>58681579</v>
      </c>
      <c r="EP51" s="9">
        <f>'P&amp;C'!ER58</f>
        <v>59531073</v>
      </c>
      <c r="EQ51" s="9">
        <f>'P&amp;C'!ES58</f>
        <v>61196506</v>
      </c>
      <c r="ER51" s="9">
        <f>'P&amp;C'!ET58</f>
        <v>61673924</v>
      </c>
      <c r="ES51" s="9">
        <f>'P&amp;C'!EU58</f>
        <v>61834337</v>
      </c>
      <c r="ET51" s="9">
        <f>'P&amp;C'!EV58</f>
        <v>61816896</v>
      </c>
      <c r="EU51" s="9">
        <f>'P&amp;C'!EW58</f>
        <v>61623504</v>
      </c>
      <c r="EV51" s="9">
        <f>'P&amp;C'!EX58</f>
        <v>61447738</v>
      </c>
      <c r="EW51" s="9">
        <f>'P&amp;C'!EY58</f>
        <v>61326324</v>
      </c>
      <c r="EX51" s="9">
        <f>'P&amp;C'!EZ58</f>
        <v>61299150</v>
      </c>
      <c r="EY51" s="9">
        <f>'P&amp;C'!FA58</f>
        <v>61107086</v>
      </c>
      <c r="EZ51" s="9">
        <f>'P&amp;C'!FB58</f>
        <v>61054944</v>
      </c>
      <c r="FA51" s="9">
        <f>'P&amp;C'!FC58</f>
        <v>61181950</v>
      </c>
      <c r="FB51" s="9">
        <f>'P&amp;C'!FD58</f>
        <v>61148814</v>
      </c>
      <c r="FC51" s="9">
        <f>'P&amp;C'!FE58</f>
        <v>61506468</v>
      </c>
      <c r="FD51" s="9">
        <f>'P&amp;C'!FF58</f>
        <v>61735680</v>
      </c>
      <c r="FE51" s="9">
        <f>'P&amp;C'!FG58</f>
        <v>63684778</v>
      </c>
      <c r="FF51" s="9">
        <f>'P&amp;C'!FH58</f>
        <v>65009872</v>
      </c>
      <c r="FG51">
        <f>'P&amp;C'!FJ58</f>
        <v>29.833218727246301</v>
      </c>
      <c r="FH51">
        <f>'P&amp;C'!FK58</f>
        <v>34.652132849457701</v>
      </c>
      <c r="FI51">
        <f>'P&amp;C'!FL58</f>
        <v>34.412795229699597</v>
      </c>
      <c r="FJ51">
        <f>'P&amp;C'!FM58</f>
        <v>34.191240338189701</v>
      </c>
      <c r="FK51">
        <f>'P&amp;C'!FN58</f>
        <v>33.777643971859703</v>
      </c>
      <c r="FL51">
        <f>'P&amp;C'!FO58</f>
        <v>38.3819139965101</v>
      </c>
      <c r="FM51">
        <f>'P&amp;C'!FP58</f>
        <v>38.121383656641001</v>
      </c>
      <c r="FN51">
        <f>'P&amp;C'!FQ58</f>
        <v>37.301950268289303</v>
      </c>
      <c r="FO51">
        <f>'P&amp;C'!FR58</f>
        <v>36.880102088569402</v>
      </c>
      <c r="FP51">
        <f>'P&amp;C'!FS58</f>
        <v>37.757233251757597</v>
      </c>
      <c r="FQ51">
        <f>'P&amp;C'!FT58</f>
        <v>38.085381231484803</v>
      </c>
      <c r="FR51">
        <f>'P&amp;C'!FU58</f>
        <v>38.386690138460096</v>
      </c>
      <c r="FS51">
        <f>'P&amp;C'!FV58</f>
        <v>38.170846600758999</v>
      </c>
      <c r="FT51">
        <f>'P&amp;C'!FW58</f>
        <v>40.237746090456497</v>
      </c>
      <c r="FU51">
        <f>'P&amp;C'!FX58</f>
        <v>40.230188761621399</v>
      </c>
      <c r="FV51">
        <f>'P&amp;C'!FY58</f>
        <v>39.508476522840397</v>
      </c>
      <c r="FW51">
        <f>'P&amp;C'!FZ58</f>
        <v>39.126645563718903</v>
      </c>
      <c r="FX51">
        <f>'P&amp;C'!GA58</f>
        <v>38.482406275949003</v>
      </c>
      <c r="FY51">
        <f>'P&amp;C'!GB58</f>
        <v>37.791106258647197</v>
      </c>
      <c r="FZ51">
        <f>'P&amp;C'!GC58</f>
        <v>38.194137085110199</v>
      </c>
      <c r="GA51">
        <f>'P&amp;C'!GD58</f>
        <v>36.846006030426302</v>
      </c>
      <c r="GB51">
        <f>'P&amp;C'!GE58</f>
        <v>38.234084385661198</v>
      </c>
      <c r="GC51">
        <f>'P&amp;C'!GF58</f>
        <v>37.147881226339301</v>
      </c>
      <c r="GD51">
        <f>'P&amp;C'!GG58</f>
        <v>36.163486769392399</v>
      </c>
      <c r="GE51">
        <f>'P&amp;C'!GH58</f>
        <v>35.4206548157116</v>
      </c>
      <c r="GF51">
        <f>'P&amp;C'!GI58</f>
        <v>33.113829405854503</v>
      </c>
      <c r="GG51">
        <f>'P&amp;C'!GJ58</f>
        <v>32.1396098032181</v>
      </c>
      <c r="GH51">
        <f>'P&amp;C'!GK58</f>
        <v>30.822184057404598</v>
      </c>
      <c r="GI51">
        <f>'P&amp;C'!GL58</f>
        <v>30.173460781392901</v>
      </c>
      <c r="GJ51">
        <f>'P&amp;C'!GM58</f>
        <v>29.4514776544131</v>
      </c>
      <c r="GK51">
        <f>'P&amp;C'!GN58</f>
        <v>28.1539491273723</v>
      </c>
      <c r="GL51">
        <f>'P&amp;C'!GO58</f>
        <v>27.0374782463808</v>
      </c>
    </row>
    <row r="52" spans="1:194" x14ac:dyDescent="0.25">
      <c r="A52" t="str">
        <f>'P&amp;C'!B59</f>
        <v>PGR</v>
      </c>
      <c r="B52" t="str">
        <f>'P&amp;C'!C59</f>
        <v>Progressive Corporation</v>
      </c>
      <c r="C52" s="9">
        <f>'P&amp;C'!E59</f>
        <v>8950</v>
      </c>
      <c r="D52" s="9">
        <f>'P&amp;C'!F59</f>
        <v>828952</v>
      </c>
      <c r="E52" s="9">
        <f>'P&amp;C'!G59</f>
        <v>65813</v>
      </c>
      <c r="F52" s="9">
        <f>'P&amp;C'!H59</f>
        <v>598138</v>
      </c>
      <c r="G52" s="9">
        <f>'P&amp;C'!I59</f>
        <v>912469</v>
      </c>
      <c r="H52" s="9">
        <f>'P&amp;C'!J59</f>
        <v>1626571</v>
      </c>
      <c r="I52" s="9">
        <f>'P&amp;C'!K59</f>
        <v>1281854</v>
      </c>
      <c r="J52" s="9">
        <f>'P&amp;C'!L59</f>
        <v>2272920</v>
      </c>
      <c r="K52" s="9">
        <f>'P&amp;C'!M59</f>
        <v>1078187</v>
      </c>
      <c r="L52" s="9">
        <f>'P&amp;C'!N59</f>
        <v>2239754</v>
      </c>
      <c r="M52" s="9">
        <f>'P&amp;C'!O59</f>
        <v>1563236</v>
      </c>
      <c r="N52" s="9">
        <f>'P&amp;C'!P59</f>
        <v>2459453</v>
      </c>
      <c r="O52" s="9">
        <f>'P&amp;C'!Q59</f>
        <v>1464673</v>
      </c>
      <c r="P52" s="9">
        <f>'P&amp;C'!R59</f>
        <v>3847915</v>
      </c>
      <c r="Q52" s="9">
        <f>'P&amp;C'!S59</f>
        <v>1854606</v>
      </c>
      <c r="R52" s="9">
        <f>'P&amp;C'!T59</f>
        <v>3885557</v>
      </c>
      <c r="S52" s="9">
        <f>'P&amp;C'!U59</f>
        <v>4252941</v>
      </c>
      <c r="T52" s="9">
        <f>'P&amp;C'!V59</f>
        <v>1507165</v>
      </c>
      <c r="U52" s="9">
        <f>'P&amp;C'!W59</f>
        <v>2994062</v>
      </c>
      <c r="V52" s="9">
        <f>'P&amp;C'!X59</f>
        <v>2269034</v>
      </c>
      <c r="W52" s="9">
        <f>'P&amp;C'!Y59</f>
        <v>194846</v>
      </c>
      <c r="X52" s="9">
        <f>'P&amp;C'!Z59</f>
        <v>4402597</v>
      </c>
      <c r="Y52" s="9">
        <f>'P&amp;C'!AA59</f>
        <v>2134326</v>
      </c>
      <c r="Z52" s="9">
        <f>'P&amp;C'!AB59</f>
        <v>1866149</v>
      </c>
      <c r="AA52" s="9">
        <f>'P&amp;C'!AC59</f>
        <v>9006610</v>
      </c>
      <c r="AB52" s="9">
        <f>'P&amp;C'!AD59</f>
        <v>22187884</v>
      </c>
      <c r="AC52" s="9">
        <f>'P&amp;C'!AE59</f>
        <v>13302612</v>
      </c>
      <c r="AD52" s="9">
        <f>'P&amp;C'!AF59</f>
        <v>6801484</v>
      </c>
      <c r="AE52" s="9">
        <f>'P&amp;C'!AG59</f>
        <v>2585907</v>
      </c>
      <c r="AF52" s="9">
        <f>'P&amp;C'!AH59</f>
        <v>5000000</v>
      </c>
      <c r="AG52" s="9">
        <f>'P&amp;C'!AI59</f>
        <v>3316892</v>
      </c>
      <c r="AH52" s="9">
        <f>'P&amp;C'!AJ59</f>
        <v>2428961</v>
      </c>
      <c r="AI52" s="9">
        <f>'P&amp;C'!AK59</f>
        <v>49.83</v>
      </c>
      <c r="AJ52" s="9">
        <f>'P&amp;C'!AL59</f>
        <v>45.77</v>
      </c>
      <c r="AK52" s="9">
        <f>'P&amp;C'!AM59</f>
        <v>40.47</v>
      </c>
      <c r="AL52" s="9">
        <f>'P&amp;C'!AN59</f>
        <v>35.86</v>
      </c>
      <c r="AM52" s="9">
        <f>'P&amp;C'!AO59</f>
        <v>31.64</v>
      </c>
      <c r="AN52" s="9">
        <f>'P&amp;C'!AP59</f>
        <v>31.7</v>
      </c>
      <c r="AO52" s="9">
        <f>'P&amp;C'!AQ59</f>
        <v>32.57</v>
      </c>
      <c r="AP52" s="9">
        <f>'P&amp;C'!AR59</f>
        <v>30.94</v>
      </c>
      <c r="AQ52" s="9">
        <f>'P&amp;C'!AS59</f>
        <v>31.21</v>
      </c>
      <c r="AR52" s="9">
        <f>'P&amp;C'!AT59</f>
        <v>29.81</v>
      </c>
      <c r="AS52" s="9">
        <f>'P&amp;C'!AU59</f>
        <v>27</v>
      </c>
      <c r="AT52" s="9">
        <f>'P&amp;C'!AV59</f>
        <v>26.8</v>
      </c>
      <c r="AU52" s="9">
        <f>'P&amp;C'!AW59</f>
        <v>25.1</v>
      </c>
      <c r="AV52" s="9">
        <f>'P&amp;C'!AX59</f>
        <v>24.6</v>
      </c>
      <c r="AW52" s="9">
        <f>'P&amp;C'!AY59</f>
        <v>24.45</v>
      </c>
      <c r="AX52" s="9">
        <f>'P&amp;C'!AZ59</f>
        <v>24.37</v>
      </c>
      <c r="AY52" s="9">
        <f>'P&amp;C'!BA59</f>
        <v>25.53</v>
      </c>
      <c r="AZ52" s="9">
        <f>'P&amp;C'!BB59</f>
        <v>25.32</v>
      </c>
      <c r="BA52" s="9">
        <f>'P&amp;C'!BC59</f>
        <v>25.19</v>
      </c>
      <c r="BB52" s="9">
        <f>'P&amp;C'!BD59</f>
        <v>22.59</v>
      </c>
      <c r="BC52" s="9">
        <f>'P&amp;C'!BE59</f>
        <v>20.94</v>
      </c>
      <c r="BD52" s="9">
        <f>'P&amp;C'!BF59</f>
        <v>19.8</v>
      </c>
      <c r="BE52" s="9">
        <f>'P&amp;C'!BG59</f>
        <v>21.21</v>
      </c>
      <c r="BF52" s="9">
        <f>'P&amp;C'!BH59</f>
        <v>20.190000000000001</v>
      </c>
      <c r="BG52" s="9">
        <f>'P&amp;C'!BI59</f>
        <v>18.41</v>
      </c>
      <c r="BH52" s="9">
        <f>'P&amp;C'!BJ59</f>
        <v>18.53</v>
      </c>
      <c r="BI52" s="9">
        <f>'P&amp;C'!BK59</f>
        <v>21.26</v>
      </c>
      <c r="BJ52" s="9">
        <f>'P&amp;C'!BL59</f>
        <v>20.29</v>
      </c>
      <c r="BK52" s="9">
        <f>'P&amp;C'!BM59</f>
        <v>20.51</v>
      </c>
      <c r="BL52" s="9">
        <f>'P&amp;C'!BN59</f>
        <v>19.649999999999999</v>
      </c>
      <c r="BM52" s="9">
        <f>'P&amp;C'!BO59</f>
        <v>19.52</v>
      </c>
      <c r="BN52" s="9">
        <f>'P&amp;C'!BP59</f>
        <v>17.53</v>
      </c>
      <c r="BO52" s="9">
        <f>'P&amp;C'!BQ59</f>
        <v>1.1247</v>
      </c>
      <c r="BP52" s="9">
        <f>'P&amp;C'!BR59</f>
        <v>0</v>
      </c>
      <c r="BQ52" s="9">
        <f>'P&amp;C'!BS59</f>
        <v>0</v>
      </c>
      <c r="BR52" s="9">
        <f>'P&amp;C'!BT59</f>
        <v>0</v>
      </c>
      <c r="BS52" s="9">
        <f>'P&amp;C'!BU59</f>
        <v>0.68079999999999996</v>
      </c>
      <c r="BT52" s="9">
        <f>'P&amp;C'!BV59</f>
        <v>0</v>
      </c>
      <c r="BU52" s="9">
        <f>'P&amp;C'!BW59</f>
        <v>0</v>
      </c>
      <c r="BV52" s="9">
        <f>'P&amp;C'!BX59</f>
        <v>0</v>
      </c>
      <c r="BW52" s="9">
        <f>'P&amp;C'!BY59</f>
        <v>0.88819999999999999</v>
      </c>
      <c r="BX52" s="9">
        <f>'P&amp;C'!BZ59</f>
        <v>0</v>
      </c>
      <c r="BY52" s="9">
        <f>'P&amp;C'!CA59</f>
        <v>0</v>
      </c>
      <c r="BZ52" s="9">
        <f>'P&amp;C'!CB59</f>
        <v>0</v>
      </c>
      <c r="CA52" s="9">
        <f>'P&amp;C'!CC59</f>
        <v>0.68620000000000003</v>
      </c>
      <c r="CB52" s="9">
        <f>'P&amp;C'!CD59</f>
        <v>0</v>
      </c>
      <c r="CC52" s="9">
        <f>'P&amp;C'!CE59</f>
        <v>0</v>
      </c>
      <c r="CD52" s="9">
        <f>'P&amp;C'!CF59</f>
        <v>0</v>
      </c>
      <c r="CE52" s="9">
        <f>'P&amp;C'!CG59</f>
        <v>1.4928999999999999</v>
      </c>
      <c r="CF52" s="9">
        <f>'P&amp;C'!CH59</f>
        <v>0</v>
      </c>
      <c r="CG52" s="9">
        <f>'P&amp;C'!CI59</f>
        <v>0</v>
      </c>
      <c r="CH52" s="9">
        <f>'P&amp;C'!CJ59</f>
        <v>0</v>
      </c>
      <c r="CI52" s="9">
        <f>'P&amp;C'!CK59</f>
        <v>1.2845</v>
      </c>
      <c r="CJ52" s="9">
        <f>'P&amp;C'!CL59</f>
        <v>0</v>
      </c>
      <c r="CK52" s="9">
        <f>'P&amp;C'!CM59</f>
        <v>0</v>
      </c>
      <c r="CL52" s="9">
        <f>'P&amp;C'!CN59</f>
        <v>0</v>
      </c>
      <c r="CM52" s="9">
        <f>'P&amp;C'!CO59</f>
        <v>0.40720000000000001</v>
      </c>
      <c r="CN52" s="9">
        <f>'P&amp;C'!CP59</f>
        <v>0</v>
      </c>
      <c r="CO52" s="9">
        <f>'P&amp;C'!CQ59</f>
        <v>0</v>
      </c>
      <c r="CP52" s="9">
        <f>'P&amp;C'!CR59</f>
        <v>0</v>
      </c>
      <c r="CQ52" s="9">
        <f>'P&amp;C'!CS59</f>
        <v>1.3987000000000001</v>
      </c>
      <c r="CR52" s="9">
        <f>'P&amp;C'!CT59</f>
        <v>0</v>
      </c>
      <c r="CS52" s="9">
        <f>'P&amp;C'!CU59</f>
        <v>0</v>
      </c>
      <c r="CT52" s="9">
        <f>'P&amp;C'!CV59</f>
        <v>0</v>
      </c>
      <c r="CU52" s="9">
        <f>'P&amp;C'!CW59</f>
        <v>0</v>
      </c>
      <c r="CV52" s="9">
        <f>'P&amp;C'!CX59</f>
        <v>0</v>
      </c>
      <c r="CW52" s="9">
        <f>'P&amp;C'!CY59</f>
        <v>0</v>
      </c>
      <c r="CX52" s="9">
        <f>'P&amp;C'!CZ59</f>
        <v>0</v>
      </c>
      <c r="CY52" s="9">
        <f>'P&amp;C'!DA59</f>
        <v>0</v>
      </c>
      <c r="CZ52" s="9">
        <f>'P&amp;C'!DB59</f>
        <v>0</v>
      </c>
      <c r="DA52" s="9">
        <f>'P&amp;C'!DC59</f>
        <v>0</v>
      </c>
      <c r="DB52" s="9">
        <f>'P&amp;C'!DD59</f>
        <v>0</v>
      </c>
      <c r="DC52" s="9">
        <f>'P&amp;C'!DE59</f>
        <v>0</v>
      </c>
      <c r="DD52" s="9">
        <f>'P&amp;C'!DF59</f>
        <v>0</v>
      </c>
      <c r="DE52" s="9">
        <f>'P&amp;C'!DG59</f>
        <v>0</v>
      </c>
      <c r="DF52" s="9">
        <f>'P&amp;C'!DH59</f>
        <v>0</v>
      </c>
      <c r="DG52" s="9">
        <f>'P&amp;C'!DI59</f>
        <v>0</v>
      </c>
      <c r="DH52" s="9">
        <f>'P&amp;C'!DJ59</f>
        <v>0</v>
      </c>
      <c r="DI52" s="9">
        <f>'P&amp;C'!DK59</f>
        <v>0</v>
      </c>
      <c r="DJ52" s="9">
        <f>'P&amp;C'!DL59</f>
        <v>1</v>
      </c>
      <c r="DK52" s="9">
        <f>'P&amp;C'!DM59</f>
        <v>0</v>
      </c>
      <c r="DL52" s="9">
        <f>'P&amp;C'!DN59</f>
        <v>0</v>
      </c>
      <c r="DM52" s="9">
        <f>'P&amp;C'!DO59</f>
        <v>0</v>
      </c>
      <c r="DN52" s="9">
        <f>'P&amp;C'!DP59</f>
        <v>0</v>
      </c>
      <c r="DO52" s="9">
        <f>'P&amp;C'!DQ59</f>
        <v>1</v>
      </c>
      <c r="DP52" s="9">
        <f>'P&amp;C'!DR59</f>
        <v>0</v>
      </c>
      <c r="DQ52" s="9">
        <f>'P&amp;C'!DS59</f>
        <v>0</v>
      </c>
      <c r="DR52" s="9">
        <f>'P&amp;C'!DT59</f>
        <v>0</v>
      </c>
      <c r="DS52" s="9">
        <f>'P&amp;C'!DU59</f>
        <v>0</v>
      </c>
      <c r="DT52" s="9">
        <f>'P&amp;C'!DV59</f>
        <v>0</v>
      </c>
      <c r="DU52" s="9">
        <f>'P&amp;C'!DW59</f>
        <v>0</v>
      </c>
      <c r="DV52" s="9">
        <f>'P&amp;C'!DX59</f>
        <v>0</v>
      </c>
      <c r="DW52" s="9">
        <f>'P&amp;C'!DY59</f>
        <v>1</v>
      </c>
      <c r="DX52" s="9">
        <f>'P&amp;C'!DZ59</f>
        <v>0</v>
      </c>
      <c r="DY52" s="9">
        <f>'P&amp;C'!EA59</f>
        <v>0</v>
      </c>
      <c r="DZ52" s="9">
        <f>'P&amp;C'!EB59</f>
        <v>0</v>
      </c>
      <c r="EA52" s="9">
        <f>'P&amp;C'!EC59</f>
        <v>581700000</v>
      </c>
      <c r="EB52" s="9">
        <f>'P&amp;C'!ED59</f>
        <v>581634009</v>
      </c>
      <c r="EC52" s="9">
        <f>'P&amp;C'!EE59</f>
        <v>581048285</v>
      </c>
      <c r="ED52" s="9">
        <f>'P&amp;C'!EF59</f>
        <v>580902022</v>
      </c>
      <c r="EE52" s="9">
        <f>'P&amp;C'!EG59</f>
        <v>579900000</v>
      </c>
      <c r="EF52" s="9">
        <f>'P&amp;C'!EH59</f>
        <v>580781045</v>
      </c>
      <c r="EG52" s="9">
        <f>'P&amp;C'!EI59</f>
        <v>581915711</v>
      </c>
      <c r="EH52" s="9">
        <f>'P&amp;C'!EJ59</f>
        <v>582996534</v>
      </c>
      <c r="EI52" s="9">
        <f>'P&amp;C'!EK59</f>
        <v>583600000</v>
      </c>
      <c r="EJ52" s="9">
        <f>'P&amp;C'!EL59</f>
        <v>584544245</v>
      </c>
      <c r="EK52" s="9">
        <f>'P&amp;C'!EM59</f>
        <v>585932347</v>
      </c>
      <c r="EL52" s="9">
        <f>'P&amp;C'!EN59</f>
        <v>587300000</v>
      </c>
      <c r="EM52" s="9">
        <f>'P&amp;C'!EO59</f>
        <v>587800000</v>
      </c>
      <c r="EN52" s="9">
        <f>'P&amp;C'!EP59</f>
        <v>589206958</v>
      </c>
      <c r="EO52" s="9">
        <f>'P&amp;C'!EQ59</f>
        <v>591471615</v>
      </c>
      <c r="EP52" s="9">
        <f>'P&amp;C'!ER59</f>
        <v>593100000</v>
      </c>
      <c r="EQ52" s="9">
        <f>'P&amp;C'!ES59</f>
        <v>595800000</v>
      </c>
      <c r="ER52" s="9">
        <f>'P&amp;C'!ET59</f>
        <v>599996304</v>
      </c>
      <c r="ES52" s="9">
        <f>'P&amp;C'!EU59</f>
        <v>600362159</v>
      </c>
      <c r="ET52" s="9">
        <f>'P&amp;C'!EV59</f>
        <v>603170892</v>
      </c>
      <c r="EU52" s="9">
        <f>'P&amp;C'!EW59</f>
        <v>604600000</v>
      </c>
      <c r="EV52" s="9">
        <f>'P&amp;C'!EX59</f>
        <v>604748737</v>
      </c>
      <c r="EW52" s="9">
        <f>'P&amp;C'!EY59</f>
        <v>609158487</v>
      </c>
      <c r="EX52" s="9">
        <f>'P&amp;C'!EZ59</f>
        <v>611155122</v>
      </c>
      <c r="EY52" s="9">
        <f>'P&amp;C'!FA59</f>
        <v>613000000</v>
      </c>
      <c r="EZ52" s="9">
        <f>'P&amp;C'!FB59</f>
        <v>620628395</v>
      </c>
      <c r="FA52" s="9">
        <f>'P&amp;C'!FC59</f>
        <v>642703902</v>
      </c>
      <c r="FB52" s="9">
        <f>'P&amp;C'!FD59</f>
        <v>655740546</v>
      </c>
      <c r="FC52" s="9">
        <f>'P&amp;C'!FE59</f>
        <v>662400000</v>
      </c>
      <c r="FD52" s="9">
        <f>'P&amp;C'!FF59</f>
        <v>663350123</v>
      </c>
      <c r="FE52" s="9">
        <f>'P&amp;C'!FG59</f>
        <v>667629839</v>
      </c>
      <c r="FF52" s="9">
        <f>'P&amp;C'!FH59</f>
        <v>670500000</v>
      </c>
      <c r="FG52">
        <f>'P&amp;C'!FJ59</f>
        <v>15.9614921780987</v>
      </c>
      <c r="FH52">
        <f>'P&amp;C'!FK59</f>
        <v>15.971211889709201</v>
      </c>
      <c r="FI52">
        <f>'P&amp;C'!FL59</f>
        <v>15.474617569863399</v>
      </c>
      <c r="FJ52">
        <f>'P&amp;C'!FM59</f>
        <v>14.671837379144099</v>
      </c>
      <c r="FK52">
        <f>'P&amp;C'!FN59</f>
        <v>13.721503707535801</v>
      </c>
      <c r="FL52">
        <f>'P&amp;C'!FO59</f>
        <v>13.937610515508499</v>
      </c>
      <c r="FM52">
        <f>'P&amp;C'!FP59</f>
        <v>13.465008508766701</v>
      </c>
      <c r="FN52">
        <f>'P&amp;C'!FQ59</f>
        <v>12.967315514091901</v>
      </c>
      <c r="FO52">
        <f>'P&amp;C'!FR59</f>
        <v>12.4904043865661</v>
      </c>
      <c r="FP52">
        <f>'P&amp;C'!FS59</f>
        <v>12.7655007534973</v>
      </c>
      <c r="FQ52">
        <f>'P&amp;C'!FT59</f>
        <v>12.5608357990176</v>
      </c>
      <c r="FR52">
        <f>'P&amp;C'!FU59</f>
        <v>12.262727737102001</v>
      </c>
      <c r="FS52">
        <f>'P&amp;C'!FV59</f>
        <v>11.7873426335488</v>
      </c>
      <c r="FT52">
        <f>'P&amp;C'!FW59</f>
        <v>11.7705670407239</v>
      </c>
      <c r="FU52">
        <f>'P&amp;C'!FX59</f>
        <v>11.4784882787655</v>
      </c>
      <c r="FV52">
        <f>'P&amp;C'!FY59</f>
        <v>10.855842185128999</v>
      </c>
      <c r="FW52">
        <f>'P&amp;C'!FZ59</f>
        <v>10.3885532057737</v>
      </c>
      <c r="FX52">
        <f>'P&amp;C'!GA59</f>
        <v>11.3210697377896</v>
      </c>
      <c r="FY52">
        <f>'P&amp;C'!GB59</f>
        <v>10.8666076004301</v>
      </c>
      <c r="FZ52">
        <f>'P&amp;C'!GC59</f>
        <v>10.5936809696049</v>
      </c>
      <c r="GA52">
        <f>'P&amp;C'!GD59</f>
        <v>9.9354945418458502</v>
      </c>
      <c r="GB52">
        <f>'P&amp;C'!GE59</f>
        <v>10.838550953435099</v>
      </c>
      <c r="GC52">
        <f>'P&amp;C'!GF59</f>
        <v>10.3201385750372</v>
      </c>
      <c r="GD52">
        <f>'P&amp;C'!GG59</f>
        <v>10.227190732764599</v>
      </c>
      <c r="GE52">
        <f>'P&amp;C'!GH59</f>
        <v>9.4725938009787907</v>
      </c>
      <c r="GF52">
        <f>'P&amp;C'!GI59</f>
        <v>9.3716305068510408</v>
      </c>
      <c r="GG52">
        <f>'P&amp;C'!GJ59</f>
        <v>9.8793549879521407</v>
      </c>
      <c r="GH52">
        <f>'P&amp;C'!GK59</f>
        <v>9.6388732381358704</v>
      </c>
      <c r="GI52">
        <f>'P&amp;C'!GL59</f>
        <v>9.1317934782608692</v>
      </c>
      <c r="GJ52">
        <f>'P&amp;C'!GM59</f>
        <v>10.120145858479001</v>
      </c>
      <c r="GK52">
        <f>'P&amp;C'!GN59</f>
        <v>9.4432567745073506</v>
      </c>
      <c r="GL52">
        <f>'P&amp;C'!GO59</f>
        <v>9.2639821029082796</v>
      </c>
    </row>
    <row r="53" spans="1:194" x14ac:dyDescent="0.25">
      <c r="A53" t="str">
        <f>'P&amp;C'!B60</f>
        <v>RNR</v>
      </c>
      <c r="B53" t="str">
        <f>'P&amp;C'!C60</f>
        <v>RenaissanceRe Holdings Ltd.</v>
      </c>
      <c r="C53" s="9">
        <f>'P&amp;C'!E60</f>
        <v>9636</v>
      </c>
      <c r="D53" s="9">
        <f>'P&amp;C'!F60</f>
        <v>274917</v>
      </c>
      <c r="E53" s="9">
        <f>'P&amp;C'!G60</f>
        <v>502749</v>
      </c>
      <c r="F53" s="9">
        <f>'P&amp;C'!H60</f>
        <v>607057</v>
      </c>
      <c r="G53" s="9">
        <f>'P&amp;C'!I60</f>
        <v>19372</v>
      </c>
      <c r="H53" s="9">
        <f>'P&amp;C'!J60</f>
        <v>340703</v>
      </c>
      <c r="I53" s="9">
        <f>'P&amp;C'!K60</f>
        <v>1650996</v>
      </c>
      <c r="J53" s="9">
        <f>'P&amp;C'!L60</f>
        <v>828053</v>
      </c>
      <c r="K53" s="9">
        <f>'P&amp;C'!M60</f>
        <v>449627</v>
      </c>
      <c r="L53" s="9">
        <f>'P&amp;C'!N60</f>
        <v>1945616</v>
      </c>
      <c r="M53" s="9">
        <f>'P&amp;C'!O60</f>
        <v>82617</v>
      </c>
      <c r="N53" s="9">
        <f>'P&amp;C'!P60</f>
        <v>35145</v>
      </c>
      <c r="O53" s="9">
        <f>'P&amp;C'!Q60</f>
        <v>363371</v>
      </c>
      <c r="P53" s="9">
        <f>'P&amp;C'!R60</f>
        <v>1635255</v>
      </c>
      <c r="Q53" s="9">
        <f>'P&amp;C'!S60</f>
        <v>385306</v>
      </c>
      <c r="R53" s="9">
        <f>'P&amp;C'!T60</f>
        <v>3046315</v>
      </c>
      <c r="S53" s="9">
        <f>'P&amp;C'!U60</f>
        <v>737174</v>
      </c>
      <c r="T53" s="9">
        <f>'P&amp;C'!V60</f>
        <v>227892</v>
      </c>
      <c r="U53" s="9">
        <f>'P&amp;C'!W60</f>
        <v>129997</v>
      </c>
      <c r="V53" s="9">
        <f>'P&amp;C'!X60</f>
        <v>1434363</v>
      </c>
      <c r="W53" s="9">
        <f>'P&amp;C'!Y60</f>
        <v>2785703</v>
      </c>
      <c r="X53" s="9">
        <f>'P&amp;C'!Z60</f>
        <v>2394666</v>
      </c>
      <c r="Y53" s="9">
        <f>'P&amp;C'!AA60</f>
        <v>1179581</v>
      </c>
      <c r="Z53" s="9">
        <f>'P&amp;C'!AB60</f>
        <v>116605</v>
      </c>
      <c r="AA53" s="9">
        <f>'P&amp;C'!AC60</f>
        <v>244507</v>
      </c>
      <c r="AB53" s="9">
        <f>'P&amp;C'!AD60</f>
        <v>5520</v>
      </c>
      <c r="AC53" s="9">
        <f>'P&amp;C'!AE60</f>
        <v>881</v>
      </c>
      <c r="AD53" s="9">
        <f>'P&amp;C'!AF60</f>
        <v>2733201</v>
      </c>
      <c r="AE53" s="9">
        <f>'P&amp;C'!AG60</f>
        <v>788520</v>
      </c>
      <c r="AF53" s="9">
        <f>'P&amp;C'!AH60</f>
        <v>5934</v>
      </c>
      <c r="AG53" s="9">
        <f>'P&amp;C'!AI60</f>
        <v>3742586</v>
      </c>
      <c r="AH53" s="9">
        <f>'P&amp;C'!AJ60</f>
        <v>3781630</v>
      </c>
      <c r="AI53" s="9">
        <f>'P&amp;C'!AK60</f>
        <v>127.36</v>
      </c>
      <c r="AJ53" s="9">
        <f>'P&amp;C'!AL60</f>
        <v>144.01</v>
      </c>
      <c r="AK53" s="9">
        <f>'P&amp;C'!AM60</f>
        <v>139</v>
      </c>
      <c r="AL53" s="9">
        <f>'P&amp;C'!AN60</f>
        <v>145.69</v>
      </c>
      <c r="AM53" s="9">
        <f>'P&amp;C'!AO60</f>
        <v>135.25</v>
      </c>
      <c r="AN53" s="9">
        <f>'P&amp;C'!AP60</f>
        <v>115.82</v>
      </c>
      <c r="AO53" s="9">
        <f>'P&amp;C'!AQ60</f>
        <v>113.33</v>
      </c>
      <c r="AP53" s="9">
        <f>'P&amp;C'!AR60</f>
        <v>111.02</v>
      </c>
      <c r="AQ53" s="9">
        <f>'P&amp;C'!AS60</f>
        <v>108.35</v>
      </c>
      <c r="AR53" s="9">
        <f>'P&amp;C'!AT60</f>
        <v>104.49</v>
      </c>
      <c r="AS53" s="9">
        <f>'P&amp;C'!AU60</f>
        <v>101.98</v>
      </c>
      <c r="AT53" s="9">
        <f>'P&amp;C'!AV60</f>
        <v>102.36</v>
      </c>
      <c r="AU53" s="9">
        <f>'P&amp;C'!AW60</f>
        <v>99.56</v>
      </c>
      <c r="AV53" s="9">
        <f>'P&amp;C'!AX60</f>
        <v>100.45</v>
      </c>
      <c r="AW53" s="9">
        <f>'P&amp;C'!AY60</f>
        <v>97.29</v>
      </c>
      <c r="AX53" s="9">
        <f>'P&amp;C'!AZ60</f>
        <v>93.09</v>
      </c>
      <c r="AY53" s="9">
        <f>'P&amp;C'!BA60</f>
        <v>91.83</v>
      </c>
      <c r="AZ53" s="9">
        <f>'P&amp;C'!BB60</f>
        <v>84.44</v>
      </c>
      <c r="BA53" s="9">
        <f>'P&amp;C'!BC60</f>
        <v>83.41</v>
      </c>
      <c r="BB53" s="9">
        <f>'P&amp;C'!BD60</f>
        <v>81.58</v>
      </c>
      <c r="BC53" s="9">
        <f>'P&amp;C'!BE60</f>
        <v>80.03</v>
      </c>
      <c r="BD53" s="9">
        <f>'P&amp;C'!BF60</f>
        <v>75.41</v>
      </c>
      <c r="BE53" s="9">
        <f>'P&amp;C'!BG60</f>
        <v>74.7</v>
      </c>
      <c r="BF53" s="9">
        <f>'P&amp;C'!BH60</f>
        <v>72.92</v>
      </c>
      <c r="BG53" s="9">
        <f>'P&amp;C'!BI60</f>
        <v>71.83</v>
      </c>
      <c r="BH53" s="9">
        <f>'P&amp;C'!BJ60</f>
        <v>67.33</v>
      </c>
      <c r="BI53" s="9">
        <f>'P&amp;C'!BK60</f>
        <v>69.78</v>
      </c>
      <c r="BJ53" s="9">
        <f>'P&amp;C'!BL60</f>
        <v>65.72</v>
      </c>
      <c r="BK53" s="9">
        <f>'P&amp;C'!BM60</f>
        <v>62.71</v>
      </c>
      <c r="BL53" s="9">
        <f>'P&amp;C'!BN60</f>
        <v>57.58</v>
      </c>
      <c r="BM53" s="9">
        <f>'P&amp;C'!BO60</f>
        <v>56.11</v>
      </c>
      <c r="BN53" s="9">
        <f>'P&amp;C'!BP60</f>
        <v>54.8</v>
      </c>
      <c r="BO53" s="9">
        <f>'P&amp;C'!BQ60</f>
        <v>0.32</v>
      </c>
      <c r="BP53" s="9">
        <f>'P&amp;C'!BR60</f>
        <v>0.32</v>
      </c>
      <c r="BQ53" s="9">
        <f>'P&amp;C'!BS60</f>
        <v>0.32</v>
      </c>
      <c r="BR53" s="9">
        <f>'P&amp;C'!BT60</f>
        <v>0.32</v>
      </c>
      <c r="BS53" s="9">
        <f>'P&amp;C'!BU60</f>
        <v>0.31</v>
      </c>
      <c r="BT53" s="9">
        <f>'P&amp;C'!BV60</f>
        <v>0.31</v>
      </c>
      <c r="BU53" s="9">
        <f>'P&amp;C'!BW60</f>
        <v>0.31</v>
      </c>
      <c r="BV53" s="9">
        <f>'P&amp;C'!BX60</f>
        <v>0.31</v>
      </c>
      <c r="BW53" s="9">
        <f>'P&amp;C'!BY60</f>
        <v>0.3</v>
      </c>
      <c r="BX53" s="9">
        <f>'P&amp;C'!BZ60</f>
        <v>0.3</v>
      </c>
      <c r="BY53" s="9">
        <f>'P&amp;C'!CA60</f>
        <v>0.3</v>
      </c>
      <c r="BZ53" s="9">
        <f>'P&amp;C'!CB60</f>
        <v>0.3</v>
      </c>
      <c r="CA53" s="9">
        <f>'P&amp;C'!CC60</f>
        <v>0.28999999999999998</v>
      </c>
      <c r="CB53" s="9">
        <f>'P&amp;C'!CD60</f>
        <v>0.28999999999999998</v>
      </c>
      <c r="CC53" s="9">
        <f>'P&amp;C'!CE60</f>
        <v>0.28999999999999998</v>
      </c>
      <c r="CD53" s="9">
        <f>'P&amp;C'!CF60</f>
        <v>0.28999999999999998</v>
      </c>
      <c r="CE53" s="9">
        <f>'P&amp;C'!CG60</f>
        <v>0.28000000000000003</v>
      </c>
      <c r="CF53" s="9">
        <f>'P&amp;C'!CH60</f>
        <v>0.28000000000000003</v>
      </c>
      <c r="CG53" s="9">
        <f>'P&amp;C'!CI60</f>
        <v>0.28000000000000003</v>
      </c>
      <c r="CH53" s="9">
        <f>'P&amp;C'!CJ60</f>
        <v>0.28000000000000003</v>
      </c>
      <c r="CI53" s="9">
        <f>'P&amp;C'!CK60</f>
        <v>0.27</v>
      </c>
      <c r="CJ53" s="9">
        <f>'P&amp;C'!CL60</f>
        <v>0.27</v>
      </c>
      <c r="CK53" s="9">
        <f>'P&amp;C'!CM60</f>
        <v>0.27</v>
      </c>
      <c r="CL53" s="9">
        <f>'P&amp;C'!CN60</f>
        <v>0.27</v>
      </c>
      <c r="CM53" s="9">
        <f>'P&amp;C'!CO60</f>
        <v>0.26</v>
      </c>
      <c r="CN53" s="9">
        <f>'P&amp;C'!CP60</f>
        <v>0.26</v>
      </c>
      <c r="CO53" s="9">
        <f>'P&amp;C'!CQ60</f>
        <v>0.26</v>
      </c>
      <c r="CP53" s="9">
        <f>'P&amp;C'!CR60</f>
        <v>0.26</v>
      </c>
      <c r="CQ53" s="9">
        <f>'P&amp;C'!CS60</f>
        <v>0.25</v>
      </c>
      <c r="CR53" s="9">
        <f>'P&amp;C'!CT60</f>
        <v>0.25</v>
      </c>
      <c r="CS53" s="9">
        <f>'P&amp;C'!CU60</f>
        <v>0.25</v>
      </c>
      <c r="CT53" s="9">
        <f>'P&amp;C'!CV60</f>
        <v>0.25</v>
      </c>
      <c r="CU53" s="9">
        <f>'P&amp;C'!CW60</f>
        <v>0</v>
      </c>
      <c r="CV53" s="9">
        <f>'P&amp;C'!CX60</f>
        <v>0</v>
      </c>
      <c r="CW53" s="9">
        <f>'P&amp;C'!CY60</f>
        <v>0</v>
      </c>
      <c r="CX53" s="9">
        <f>'P&amp;C'!CZ60</f>
        <v>0</v>
      </c>
      <c r="CY53" s="9">
        <f>'P&amp;C'!DA60</f>
        <v>0</v>
      </c>
      <c r="CZ53" s="9">
        <f>'P&amp;C'!DB60</f>
        <v>0</v>
      </c>
      <c r="DA53" s="9">
        <f>'P&amp;C'!DC60</f>
        <v>0</v>
      </c>
      <c r="DB53" s="9">
        <f>'P&amp;C'!DD60</f>
        <v>0</v>
      </c>
      <c r="DC53" s="9">
        <f>'P&amp;C'!DE60</f>
        <v>0</v>
      </c>
      <c r="DD53" s="9">
        <f>'P&amp;C'!DF60</f>
        <v>0</v>
      </c>
      <c r="DE53" s="9">
        <f>'P&amp;C'!DG60</f>
        <v>0</v>
      </c>
      <c r="DF53" s="9">
        <f>'P&amp;C'!DH60</f>
        <v>0</v>
      </c>
      <c r="DG53" s="9">
        <f>'P&amp;C'!DI60</f>
        <v>0</v>
      </c>
      <c r="DH53" s="9">
        <f>'P&amp;C'!DJ60</f>
        <v>0</v>
      </c>
      <c r="DI53" s="9">
        <f>'P&amp;C'!DK60</f>
        <v>0</v>
      </c>
      <c r="DJ53" s="9">
        <f>'P&amp;C'!DL60</f>
        <v>0</v>
      </c>
      <c r="DK53" s="9">
        <f>'P&amp;C'!DM60</f>
        <v>0</v>
      </c>
      <c r="DL53" s="9">
        <f>'P&amp;C'!DN60</f>
        <v>0</v>
      </c>
      <c r="DM53" s="9">
        <f>'P&amp;C'!DO60</f>
        <v>0</v>
      </c>
      <c r="DN53" s="9">
        <f>'P&amp;C'!DP60</f>
        <v>0</v>
      </c>
      <c r="DO53" s="9">
        <f>'P&amp;C'!DQ60</f>
        <v>0</v>
      </c>
      <c r="DP53" s="9">
        <f>'P&amp;C'!DR60</f>
        <v>0</v>
      </c>
      <c r="DQ53" s="9">
        <f>'P&amp;C'!DS60</f>
        <v>0</v>
      </c>
      <c r="DR53" s="9">
        <f>'P&amp;C'!DT60</f>
        <v>0</v>
      </c>
      <c r="DS53" s="9">
        <f>'P&amp;C'!DU60</f>
        <v>0</v>
      </c>
      <c r="DT53" s="9">
        <f>'P&amp;C'!DV60</f>
        <v>0</v>
      </c>
      <c r="DU53" s="9">
        <f>'P&amp;C'!DW60</f>
        <v>0</v>
      </c>
      <c r="DV53" s="9">
        <f>'P&amp;C'!DX60</f>
        <v>0</v>
      </c>
      <c r="DW53" s="9">
        <f>'P&amp;C'!DY60</f>
        <v>0</v>
      </c>
      <c r="DX53" s="9">
        <f>'P&amp;C'!DZ60</f>
        <v>0</v>
      </c>
      <c r="DY53" s="9">
        <f>'P&amp;C'!EA60</f>
        <v>0</v>
      </c>
      <c r="DZ53" s="9">
        <f>'P&amp;C'!EB60</f>
        <v>0</v>
      </c>
      <c r="EA53" s="9">
        <f>'P&amp;C'!EC60</f>
        <v>40023789</v>
      </c>
      <c r="EB53" s="9">
        <f>'P&amp;C'!ED60</f>
        <v>40029116</v>
      </c>
      <c r="EC53" s="9">
        <f>'P&amp;C'!EE60</f>
        <v>40282418</v>
      </c>
      <c r="ED53" s="9">
        <f>'P&amp;C'!EF60</f>
        <v>40785167</v>
      </c>
      <c r="EE53" s="9">
        <f>'P&amp;C'!EG60</f>
        <v>41187413</v>
      </c>
      <c r="EF53" s="9">
        <f>'P&amp;C'!EH60</f>
        <v>41155526</v>
      </c>
      <c r="EG53" s="9">
        <f>'P&amp;C'!EI60</f>
        <v>41496229</v>
      </c>
      <c r="EH53" s="9">
        <f>'P&amp;C'!EJ60</f>
        <v>43095065</v>
      </c>
      <c r="EI53" s="9">
        <f>'P&amp;C'!EK60</f>
        <v>43701064</v>
      </c>
      <c r="EJ53" s="9">
        <f>'P&amp;C'!EL60</f>
        <v>44121489</v>
      </c>
      <c r="EK53" s="9">
        <f>'P&amp;C'!EM60</f>
        <v>46012505</v>
      </c>
      <c r="EL53" s="9">
        <f>'P&amp;C'!EN60</f>
        <v>46025698</v>
      </c>
      <c r="EM53" s="9">
        <f>'P&amp;C'!EO60</f>
        <v>38441972</v>
      </c>
      <c r="EN53" s="9">
        <f>'P&amp;C'!EP60</f>
        <v>38887563</v>
      </c>
      <c r="EO53" s="9">
        <f>'P&amp;C'!EQ60</f>
        <v>40522818</v>
      </c>
      <c r="EP53" s="9">
        <f>'P&amp;C'!ER60</f>
        <v>40855729</v>
      </c>
      <c r="EQ53" s="9">
        <f>'P&amp;C'!ES60</f>
        <v>43646436</v>
      </c>
      <c r="ER53" s="9">
        <f>'P&amp;C'!ET60</f>
        <v>44390632</v>
      </c>
      <c r="ES53" s="9">
        <f>'P&amp;C'!EU60</f>
        <v>44385324</v>
      </c>
      <c r="ET53" s="9">
        <f>'P&amp;C'!EV60</f>
        <v>44510091</v>
      </c>
      <c r="EU53" s="9">
        <f>'P&amp;C'!EW60</f>
        <v>45542203</v>
      </c>
      <c r="EV53" s="9">
        <f>'P&amp;C'!EX60</f>
        <v>48228296</v>
      </c>
      <c r="EW53" s="9">
        <f>'P&amp;C'!EY60</f>
        <v>50608641</v>
      </c>
      <c r="EX53" s="9">
        <f>'P&amp;C'!EZ60</f>
        <v>51765197</v>
      </c>
      <c r="EY53" s="9">
        <f>'P&amp;C'!FA60</f>
        <v>51542955</v>
      </c>
      <c r="EZ53" s="9">
        <f>'P&amp;C'!FB60</f>
        <v>51787000</v>
      </c>
      <c r="FA53" s="9">
        <f>'P&amp;C'!FC60</f>
        <v>51753000</v>
      </c>
      <c r="FB53" s="9">
        <f>'P&amp;C'!FD60</f>
        <v>51742000</v>
      </c>
      <c r="FC53" s="9">
        <f>'P&amp;C'!FE60</f>
        <v>54109840</v>
      </c>
      <c r="FD53" s="9">
        <f>'P&amp;C'!FF60</f>
        <v>54875000</v>
      </c>
      <c r="FE53" s="9">
        <f>'P&amp;C'!FG60</f>
        <v>54872000</v>
      </c>
      <c r="FF53" s="9">
        <f>'P&amp;C'!FH60</f>
        <v>58320000</v>
      </c>
      <c r="FG53">
        <f>'P&amp;C'!FJ60</f>
        <v>99.725066010117104</v>
      </c>
      <c r="FH53">
        <f>'P&amp;C'!FK60</f>
        <v>100.0025081743</v>
      </c>
      <c r="FI53">
        <f>'P&amp;C'!FL60</f>
        <v>113.08295842618</v>
      </c>
      <c r="FJ53">
        <f>'P&amp;C'!FM60</f>
        <v>109.374003543985</v>
      </c>
      <c r="FK53">
        <f>'P&amp;C'!FN60</f>
        <v>108.44519416647999</v>
      </c>
      <c r="FL53">
        <f>'P&amp;C'!FO60</f>
        <v>107.10080585532999</v>
      </c>
      <c r="FM53">
        <f>'P&amp;C'!FP60</f>
        <v>103.70139898736301</v>
      </c>
      <c r="FN53">
        <f>'P&amp;C'!FQ60</f>
        <v>101.18543735808301</v>
      </c>
      <c r="FO53">
        <f>'P&amp;C'!FR60</f>
        <v>99.132231654588594</v>
      </c>
      <c r="FP53">
        <f>'P&amp;C'!FS60</f>
        <v>97.404758937305999</v>
      </c>
      <c r="FQ53">
        <f>'P&amp;C'!FT60</f>
        <v>96.429090309253993</v>
      </c>
      <c r="FR53">
        <f>'P&amp;C'!FU60</f>
        <v>95.213960687787903</v>
      </c>
      <c r="FS53">
        <f>'P&amp;C'!FV60</f>
        <v>90.154454095122901</v>
      </c>
      <c r="FT53">
        <f>'P&amp;C'!FW60</f>
        <v>85.782181825073494</v>
      </c>
      <c r="FU53">
        <f>'P&amp;C'!FX60</f>
        <v>84.790277912064298</v>
      </c>
      <c r="FV53">
        <f>'P&amp;C'!FY60</f>
        <v>82.296365339607604</v>
      </c>
      <c r="FW53">
        <f>'P&amp;C'!FZ60</f>
        <v>80.290266999119893</v>
      </c>
      <c r="FX53">
        <f>'P&amp;C'!GA60</f>
        <v>74.581366627084705</v>
      </c>
      <c r="FY53">
        <f>'P&amp;C'!GB60</f>
        <v>71.381635064779502</v>
      </c>
      <c r="FZ53">
        <f>'P&amp;C'!GC60</f>
        <v>71.064896272622804</v>
      </c>
      <c r="GA53">
        <f>'P&amp;C'!GD60</f>
        <v>68.136031978953696</v>
      </c>
      <c r="GB53">
        <f>'P&amp;C'!GE60</f>
        <v>68.195567183215402</v>
      </c>
      <c r="GC53">
        <f>'P&amp;C'!GF60</f>
        <v>65.068137277189507</v>
      </c>
      <c r="GD53">
        <f>'P&amp;C'!GG60</f>
        <v>62.678501928621998</v>
      </c>
      <c r="GE53">
        <f>'P&amp;C'!GH60</f>
        <v>59.274696221821202</v>
      </c>
      <c r="GF53">
        <f>'P&amp;C'!GI60</f>
        <v>57.887384864927498</v>
      </c>
      <c r="GG53">
        <f>'P&amp;C'!GJ60</f>
        <v>57.296601163217602</v>
      </c>
      <c r="GH53">
        <f>'P&amp;C'!GK60</f>
        <v>57.011750608789797</v>
      </c>
      <c r="GI53">
        <f>'P&amp;C'!GL60</f>
        <v>62.582424934170902</v>
      </c>
      <c r="GJ53">
        <f>'P&amp;C'!GM60</f>
        <v>60.570569476081999</v>
      </c>
      <c r="GK53">
        <f>'P&amp;C'!GN60</f>
        <v>56.955131943432001</v>
      </c>
      <c r="GL53">
        <f>'P&amp;C'!GO60</f>
        <v>53.863014403292198</v>
      </c>
    </row>
    <row r="54" spans="1:194" x14ac:dyDescent="0.25">
      <c r="A54" t="str">
        <f>'P&amp;C'!B61</f>
        <v>RLI</v>
      </c>
      <c r="B54" t="str">
        <f>'P&amp;C'!C61</f>
        <v>RLI Corp.</v>
      </c>
      <c r="C54" s="9">
        <f>'P&amp;C'!E61</f>
        <v>0</v>
      </c>
      <c r="D54" s="9">
        <f>'P&amp;C'!F61</f>
        <v>0</v>
      </c>
      <c r="E54" s="9">
        <f>'P&amp;C'!G61</f>
        <v>0</v>
      </c>
      <c r="F54" s="9">
        <f>'P&amp;C'!H61</f>
        <v>0</v>
      </c>
      <c r="G54" s="9">
        <f>'P&amp;C'!I61</f>
        <v>0</v>
      </c>
      <c r="H54" s="9">
        <f>'P&amp;C'!J61</f>
        <v>0</v>
      </c>
      <c r="I54" s="9">
        <f>'P&amp;C'!K61</f>
        <v>0</v>
      </c>
      <c r="J54" s="9">
        <f>'P&amp;C'!L61</f>
        <v>0</v>
      </c>
      <c r="K54" s="9">
        <f>'P&amp;C'!M61</f>
        <v>0</v>
      </c>
      <c r="L54" s="9">
        <f>'P&amp;C'!N61</f>
        <v>0</v>
      </c>
      <c r="M54" s="9">
        <f>'P&amp;C'!O61</f>
        <v>0</v>
      </c>
      <c r="N54" s="9">
        <f>'P&amp;C'!P61</f>
        <v>0</v>
      </c>
      <c r="O54" s="9">
        <f>'P&amp;C'!Q61</f>
        <v>0</v>
      </c>
      <c r="P54" s="9">
        <f>'P&amp;C'!R61</f>
        <v>0</v>
      </c>
      <c r="Q54" s="9">
        <f>'P&amp;C'!S61</f>
        <v>0</v>
      </c>
      <c r="R54" s="9">
        <f>'P&amp;C'!T61</f>
        <v>0</v>
      </c>
      <c r="S54" s="9">
        <f>'P&amp;C'!U61</f>
        <v>0</v>
      </c>
      <c r="T54" s="9">
        <f>'P&amp;C'!V61</f>
        <v>0</v>
      </c>
      <c r="U54" s="9">
        <f>'P&amp;C'!W61</f>
        <v>0</v>
      </c>
      <c r="V54" s="9">
        <f>'P&amp;C'!X61</f>
        <v>0</v>
      </c>
      <c r="W54" s="9">
        <f>'P&amp;C'!Y61</f>
        <v>0</v>
      </c>
      <c r="X54" s="9">
        <f>'P&amp;C'!Z61</f>
        <v>0</v>
      </c>
      <c r="Y54" s="9">
        <f>'P&amp;C'!AA61</f>
        <v>0</v>
      </c>
      <c r="Z54" s="9">
        <f>'P&amp;C'!AB61</f>
        <v>0</v>
      </c>
      <c r="AA54" s="9">
        <f>'P&amp;C'!AC61</f>
        <v>0</v>
      </c>
      <c r="AB54" s="9">
        <f>'P&amp;C'!AD61</f>
        <v>129712</v>
      </c>
      <c r="AC54" s="9">
        <f>'P&amp;C'!AE61</f>
        <v>94200</v>
      </c>
      <c r="AD54" s="9">
        <f>'P&amp;C'!AF61</f>
        <v>0</v>
      </c>
      <c r="AE54" s="9">
        <f>'P&amp;C'!AG61</f>
        <v>0</v>
      </c>
      <c r="AF54" s="9">
        <f>'P&amp;C'!AH61</f>
        <v>70950</v>
      </c>
      <c r="AG54" s="9">
        <f>'P&amp;C'!AI61</f>
        <v>378750</v>
      </c>
      <c r="AH54" s="9">
        <f>'P&amp;C'!AJ61</f>
        <v>427866</v>
      </c>
      <c r="AI54" s="9" t="str">
        <f>'P&amp;C'!AK61</f>
        <v>NA</v>
      </c>
      <c r="AJ54" s="9" t="str">
        <f>'P&amp;C'!AL61</f>
        <v>NA</v>
      </c>
      <c r="AK54" s="9" t="str">
        <f>'P&amp;C'!AM61</f>
        <v>NA</v>
      </c>
      <c r="AL54" s="9" t="str">
        <f>'P&amp;C'!AN61</f>
        <v>NA</v>
      </c>
      <c r="AM54" s="9" t="str">
        <f>'P&amp;C'!AO61</f>
        <v>NA</v>
      </c>
      <c r="AN54" s="9" t="str">
        <f>'P&amp;C'!AP61</f>
        <v>NA</v>
      </c>
      <c r="AO54" s="9" t="str">
        <f>'P&amp;C'!AQ61</f>
        <v>NA</v>
      </c>
      <c r="AP54" s="9" t="str">
        <f>'P&amp;C'!AR61</f>
        <v>NA</v>
      </c>
      <c r="AQ54" s="9" t="str">
        <f>'P&amp;C'!AS61</f>
        <v>NA</v>
      </c>
      <c r="AR54" s="9" t="str">
        <f>'P&amp;C'!AT61</f>
        <v>NA</v>
      </c>
      <c r="AS54" s="9" t="str">
        <f>'P&amp;C'!AU61</f>
        <v>NA</v>
      </c>
      <c r="AT54" s="9" t="str">
        <f>'P&amp;C'!AV61</f>
        <v>NA</v>
      </c>
      <c r="AU54" s="9" t="str">
        <f>'P&amp;C'!AW61</f>
        <v>NA</v>
      </c>
      <c r="AV54" s="9" t="str">
        <f>'P&amp;C'!AX61</f>
        <v>NA</v>
      </c>
      <c r="AW54" s="9" t="str">
        <f>'P&amp;C'!AY61</f>
        <v>NA</v>
      </c>
      <c r="AX54" s="9" t="str">
        <f>'P&amp;C'!AZ61</f>
        <v>NA</v>
      </c>
      <c r="AY54" s="9" t="str">
        <f>'P&amp;C'!BA61</f>
        <v>NA</v>
      </c>
      <c r="AZ54" s="9" t="str">
        <f>'P&amp;C'!BB61</f>
        <v>NA</v>
      </c>
      <c r="BA54" s="9" t="str">
        <f>'P&amp;C'!BC61</f>
        <v>NA</v>
      </c>
      <c r="BB54" s="9" t="str">
        <f>'P&amp;C'!BD61</f>
        <v>NA</v>
      </c>
      <c r="BC54" s="9" t="str">
        <f>'P&amp;C'!BE61</f>
        <v>NA</v>
      </c>
      <c r="BD54" s="9" t="str">
        <f>'P&amp;C'!BF61</f>
        <v>NA</v>
      </c>
      <c r="BE54" s="9" t="str">
        <f>'P&amp;C'!BG61</f>
        <v>NA</v>
      </c>
      <c r="BF54" s="9" t="str">
        <f>'P&amp;C'!BH61</f>
        <v>NA</v>
      </c>
      <c r="BG54" s="9" t="str">
        <f>'P&amp;C'!BI61</f>
        <v>NA</v>
      </c>
      <c r="BH54" s="9">
        <f>'P&amp;C'!BJ61</f>
        <v>29.62</v>
      </c>
      <c r="BI54" s="9">
        <f>'P&amp;C'!BK61</f>
        <v>29.53</v>
      </c>
      <c r="BJ54" s="9" t="str">
        <f>'P&amp;C'!BL61</f>
        <v>NA</v>
      </c>
      <c r="BK54" s="9" t="str">
        <f>'P&amp;C'!BM61</f>
        <v>NA</v>
      </c>
      <c r="BL54" s="9">
        <f>'P&amp;C'!BN61</f>
        <v>28.195</v>
      </c>
      <c r="BM54" s="9">
        <f>'P&amp;C'!BO61</f>
        <v>27.89</v>
      </c>
      <c r="BN54" s="9">
        <f>'P&amp;C'!BP61</f>
        <v>26.395</v>
      </c>
      <c r="BO54" s="9">
        <f>'P&amp;C'!BQ61</f>
        <v>1.96</v>
      </c>
      <c r="BP54" s="9">
        <f>'P&amp;C'!BR61</f>
        <v>0.21</v>
      </c>
      <c r="BQ54" s="9">
        <f>'P&amp;C'!BS61</f>
        <v>0.21</v>
      </c>
      <c r="BR54" s="9">
        <f>'P&amp;C'!BT61</f>
        <v>0.2</v>
      </c>
      <c r="BS54" s="9">
        <f>'P&amp;C'!BU61</f>
        <v>2.2000000000000002</v>
      </c>
      <c r="BT54" s="9">
        <f>'P&amp;C'!BV61</f>
        <v>0.2</v>
      </c>
      <c r="BU54" s="9">
        <f>'P&amp;C'!BW61</f>
        <v>0.2</v>
      </c>
      <c r="BV54" s="9">
        <f>'P&amp;C'!BX61</f>
        <v>0.19</v>
      </c>
      <c r="BW54" s="9">
        <f>'P&amp;C'!BY61</f>
        <v>2.19</v>
      </c>
      <c r="BX54" s="9">
        <f>'P&amp;C'!BZ61</f>
        <v>0.19</v>
      </c>
      <c r="BY54" s="9">
        <f>'P&amp;C'!CA61</f>
        <v>0.19</v>
      </c>
      <c r="BZ54" s="9">
        <f>'P&amp;C'!CB61</f>
        <v>0.18</v>
      </c>
      <c r="CA54" s="9">
        <f>'P&amp;C'!CC61</f>
        <v>3.18</v>
      </c>
      <c r="CB54" s="9">
        <f>'P&amp;C'!CD61</f>
        <v>0.18</v>
      </c>
      <c r="CC54" s="9">
        <f>'P&amp;C'!CE61</f>
        <v>0.18</v>
      </c>
      <c r="CD54" s="9">
        <f>'P&amp;C'!CF61</f>
        <v>0.17</v>
      </c>
      <c r="CE54" s="9">
        <f>'P&amp;C'!CG61</f>
        <v>1.67</v>
      </c>
      <c r="CF54" s="9">
        <f>'P&amp;C'!CH61</f>
        <v>0.17</v>
      </c>
      <c r="CG54" s="9">
        <f>'P&amp;C'!CI61</f>
        <v>0.17</v>
      </c>
      <c r="CH54" s="9">
        <f>'P&amp;C'!CJ61</f>
        <v>0.16</v>
      </c>
      <c r="CI54" s="9">
        <f>'P&amp;C'!CK61</f>
        <v>2.66</v>
      </c>
      <c r="CJ54" s="9">
        <f>'P&amp;C'!CL61</f>
        <v>0.16</v>
      </c>
      <c r="CK54" s="9">
        <f>'P&amp;C'!CM61</f>
        <v>0.16</v>
      </c>
      <c r="CL54" s="9">
        <f>'P&amp;C'!CN61</f>
        <v>0.15</v>
      </c>
      <c r="CM54" s="9">
        <f>'P&amp;C'!CO61</f>
        <v>2.65</v>
      </c>
      <c r="CN54" s="9">
        <f>'P&amp;C'!CP61</f>
        <v>0.15</v>
      </c>
      <c r="CO54" s="9">
        <f>'P&amp;C'!CQ61</f>
        <v>0.15</v>
      </c>
      <c r="CP54" s="9">
        <f>'P&amp;C'!CR61</f>
        <v>0.14499999999999999</v>
      </c>
      <c r="CQ54" s="9">
        <f>'P&amp;C'!CS61</f>
        <v>3.645</v>
      </c>
      <c r="CR54" s="9">
        <f>'P&amp;C'!CT61</f>
        <v>0.14499999999999999</v>
      </c>
      <c r="CS54" s="9">
        <f>'P&amp;C'!CU61</f>
        <v>0.14499999999999999</v>
      </c>
      <c r="CT54" s="9">
        <f>'P&amp;C'!CV61</f>
        <v>0.14000000000000001</v>
      </c>
      <c r="CU54" s="9">
        <f>'P&amp;C'!CW61</f>
        <v>1.75</v>
      </c>
      <c r="CV54" s="9">
        <f>'P&amp;C'!CX61</f>
        <v>0</v>
      </c>
      <c r="CW54" s="9">
        <f>'P&amp;C'!CY61</f>
        <v>0</v>
      </c>
      <c r="CX54" s="9">
        <f>'P&amp;C'!CZ61</f>
        <v>0</v>
      </c>
      <c r="CY54" s="9">
        <f>'P&amp;C'!DA61</f>
        <v>2</v>
      </c>
      <c r="CZ54" s="9">
        <f>'P&amp;C'!DB61</f>
        <v>0</v>
      </c>
      <c r="DA54" s="9">
        <f>'P&amp;C'!DC61</f>
        <v>0</v>
      </c>
      <c r="DB54" s="9">
        <f>'P&amp;C'!DD61</f>
        <v>0</v>
      </c>
      <c r="DC54" s="9">
        <f>'P&amp;C'!DE61</f>
        <v>2</v>
      </c>
      <c r="DD54" s="9">
        <f>'P&amp;C'!DF61</f>
        <v>0</v>
      </c>
      <c r="DE54" s="9">
        <f>'P&amp;C'!DG61</f>
        <v>0</v>
      </c>
      <c r="DF54" s="9">
        <f>'P&amp;C'!DH61</f>
        <v>0</v>
      </c>
      <c r="DG54" s="9">
        <f>'P&amp;C'!DI61</f>
        <v>3</v>
      </c>
      <c r="DH54" s="9">
        <f>'P&amp;C'!DJ61</f>
        <v>0</v>
      </c>
      <c r="DI54" s="9">
        <f>'P&amp;C'!DK61</f>
        <v>0</v>
      </c>
      <c r="DJ54" s="9">
        <f>'P&amp;C'!DL61</f>
        <v>0</v>
      </c>
      <c r="DK54" s="9">
        <f>'P&amp;C'!DM61</f>
        <v>1.5</v>
      </c>
      <c r="DL54" s="9">
        <f>'P&amp;C'!DN61</f>
        <v>0</v>
      </c>
      <c r="DM54" s="9">
        <f>'P&amp;C'!DO61</f>
        <v>0</v>
      </c>
      <c r="DN54" s="9">
        <f>'P&amp;C'!DP61</f>
        <v>0</v>
      </c>
      <c r="DO54" s="9">
        <f>'P&amp;C'!DQ61</f>
        <v>2.5</v>
      </c>
      <c r="DP54" s="9">
        <f>'P&amp;C'!DR61</f>
        <v>0</v>
      </c>
      <c r="DQ54" s="9">
        <f>'P&amp;C'!DS61</f>
        <v>0</v>
      </c>
      <c r="DR54" s="9">
        <f>'P&amp;C'!DT61</f>
        <v>0</v>
      </c>
      <c r="DS54" s="9">
        <f>'P&amp;C'!DU61</f>
        <v>2.5</v>
      </c>
      <c r="DT54" s="9">
        <f>'P&amp;C'!DV61</f>
        <v>0</v>
      </c>
      <c r="DU54" s="9">
        <f>'P&amp;C'!DW61</f>
        <v>0</v>
      </c>
      <c r="DV54" s="9">
        <f>'P&amp;C'!DX61</f>
        <v>0</v>
      </c>
      <c r="DW54" s="9">
        <f>'P&amp;C'!DY61</f>
        <v>3.5</v>
      </c>
      <c r="DX54" s="9">
        <f>'P&amp;C'!DZ61</f>
        <v>0</v>
      </c>
      <c r="DY54" s="9">
        <f>'P&amp;C'!EA61</f>
        <v>0</v>
      </c>
      <c r="DZ54" s="9">
        <f>'P&amp;C'!EB61</f>
        <v>0</v>
      </c>
      <c r="EA54" s="9">
        <f>'P&amp;C'!EC61</f>
        <v>44148355</v>
      </c>
      <c r="EB54" s="9">
        <f>'P&amp;C'!ED61</f>
        <v>44059831</v>
      </c>
      <c r="EC54" s="9">
        <f>'P&amp;C'!EE61</f>
        <v>44046316</v>
      </c>
      <c r="ED54" s="9">
        <f>'P&amp;C'!EF61</f>
        <v>43969904</v>
      </c>
      <c r="EE54" s="9">
        <f>'P&amp;C'!EG61</f>
        <v>43944697</v>
      </c>
      <c r="EF54" s="9">
        <f>'P&amp;C'!EH61</f>
        <v>43906953</v>
      </c>
      <c r="EG54" s="9">
        <f>'P&amp;C'!EI61</f>
        <v>43774537</v>
      </c>
      <c r="EH54" s="9">
        <f>'P&amp;C'!EJ61</f>
        <v>43671676</v>
      </c>
      <c r="EI54" s="9">
        <f>'P&amp;C'!EK61</f>
        <v>43544128</v>
      </c>
      <c r="EJ54" s="9">
        <f>'P&amp;C'!EL61</f>
        <v>43383736</v>
      </c>
      <c r="EK54" s="9">
        <f>'P&amp;C'!EM61</f>
        <v>43232625</v>
      </c>
      <c r="EL54" s="9">
        <f>'P&amp;C'!EN61</f>
        <v>43190481</v>
      </c>
      <c r="EM54" s="9">
        <f>'P&amp;C'!EO61</f>
        <v>43102715</v>
      </c>
      <c r="EN54" s="9">
        <f>'P&amp;C'!EP61</f>
        <v>43027044</v>
      </c>
      <c r="EO54" s="9">
        <f>'P&amp;C'!EQ61</f>
        <v>43023504</v>
      </c>
      <c r="EP54" s="9">
        <f>'P&amp;C'!ER61</f>
        <v>42989221</v>
      </c>
      <c r="EQ54" s="9">
        <f>'P&amp;C'!ES61</f>
        <v>42982424</v>
      </c>
      <c r="ER54" s="9">
        <f>'P&amp;C'!ET61</f>
        <v>42893632</v>
      </c>
      <c r="ES54" s="9">
        <f>'P&amp;C'!EU61</f>
        <v>42681622</v>
      </c>
      <c r="ET54" s="9">
        <f>'P&amp;C'!EV61</f>
        <v>42565116</v>
      </c>
      <c r="EU54" s="9">
        <f>'P&amp;C'!EW61</f>
        <v>42525248</v>
      </c>
      <c r="EV54" s="9">
        <f>'P&amp;C'!EX61</f>
        <v>42440962</v>
      </c>
      <c r="EW54" s="9">
        <f>'P&amp;C'!EY61</f>
        <v>42436650</v>
      </c>
      <c r="EX54" s="9">
        <f>'P&amp;C'!EZ61</f>
        <v>42419706</v>
      </c>
      <c r="EY54" s="9">
        <f>'P&amp;C'!FA61</f>
        <v>42324000</v>
      </c>
      <c r="EZ54" s="9">
        <f>'P&amp;C'!FB61</f>
        <v>42154440</v>
      </c>
      <c r="FA54" s="9">
        <f>'P&amp;C'!FC61</f>
        <v>42144868</v>
      </c>
      <c r="FB54" s="9">
        <f>'P&amp;C'!FD61</f>
        <v>42110290</v>
      </c>
      <c r="FC54" s="9">
        <f>'P&amp;C'!FE61</f>
        <v>41929000</v>
      </c>
      <c r="FD54" s="9">
        <f>'P&amp;C'!FF61</f>
        <v>41895588</v>
      </c>
      <c r="FE54" s="9">
        <f>'P&amp;C'!FG61</f>
        <v>41862992</v>
      </c>
      <c r="FF54" s="9">
        <f>'P&amp;C'!FH61</f>
        <v>42194634</v>
      </c>
      <c r="FG54">
        <f>'P&amp;C'!FJ61</f>
        <v>19.334763435693102</v>
      </c>
      <c r="FH54">
        <f>'P&amp;C'!FK61</f>
        <v>19.953685251311999</v>
      </c>
      <c r="FI54">
        <f>'P&amp;C'!FL61</f>
        <v>19.9275235640593</v>
      </c>
      <c r="FJ54">
        <f>'P&amp;C'!FM61</f>
        <v>19.283075987611898</v>
      </c>
      <c r="FK54">
        <f>'P&amp;C'!FN61</f>
        <v>18.741100888691999</v>
      </c>
      <c r="FL54">
        <f>'P&amp;C'!FO61</f>
        <v>21.008381064384</v>
      </c>
      <c r="FM54">
        <f>'P&amp;C'!FP61</f>
        <v>20.869072812809002</v>
      </c>
      <c r="FN54">
        <f>'P&amp;C'!FQ61</f>
        <v>19.971617301795298</v>
      </c>
      <c r="FO54">
        <f>'P&amp;C'!FR61</f>
        <v>18.911137685430301</v>
      </c>
      <c r="FP54">
        <f>'P&amp;C'!FS61</f>
        <v>20.3567299966974</v>
      </c>
      <c r="FQ54">
        <f>'P&amp;C'!FT61</f>
        <v>20.075070620856401</v>
      </c>
      <c r="FR54">
        <f>'P&amp;C'!FU61</f>
        <v>19.957985649662</v>
      </c>
      <c r="FS54">
        <f>'P&amp;C'!FV61</f>
        <v>19.605771933392099</v>
      </c>
      <c r="FT54">
        <f>'P&amp;C'!FW61</f>
        <v>21.695959406367798</v>
      </c>
      <c r="FU54">
        <f>'P&amp;C'!FX61</f>
        <v>21.369598347917002</v>
      </c>
      <c r="FV54">
        <f>'P&amp;C'!FY61</f>
        <v>20.227768258466501</v>
      </c>
      <c r="FW54">
        <f>'P&amp;C'!FZ61</f>
        <v>19.286162176428199</v>
      </c>
      <c r="FX54">
        <f>'P&amp;C'!GA61</f>
        <v>19.9231904633303</v>
      </c>
      <c r="FY54">
        <f>'P&amp;C'!GB61</f>
        <v>19.320657495162699</v>
      </c>
      <c r="FZ54">
        <f>'P&amp;C'!GC61</f>
        <v>19.582115082219001</v>
      </c>
      <c r="GA54">
        <f>'P&amp;C'!GD61</f>
        <v>18.726827883519899</v>
      </c>
      <c r="GB54">
        <f>'P&amp;C'!GE61</f>
        <v>21.073249941884001</v>
      </c>
      <c r="GC54">
        <f>'P&amp;C'!GF61</f>
        <v>20.117634167635799</v>
      </c>
      <c r="GD54">
        <f>'P&amp;C'!GG61</f>
        <v>19.535189612110901</v>
      </c>
      <c r="GE54">
        <f>'P&amp;C'!GH61</f>
        <v>18.727766751724801</v>
      </c>
      <c r="GF54">
        <f>'P&amp;C'!GI61</f>
        <v>19.974835391005101</v>
      </c>
      <c r="GG54">
        <f>'P&amp;C'!GJ61</f>
        <v>19.956213885875702</v>
      </c>
      <c r="GH54">
        <f>'P&amp;C'!GK61</f>
        <v>18.9682616766591</v>
      </c>
      <c r="GI54">
        <f>'P&amp;C'!GL61</f>
        <v>18.3441293615397</v>
      </c>
      <c r="GJ54">
        <f>'P&amp;C'!GM61</f>
        <v>21.772531274653598</v>
      </c>
      <c r="GK54">
        <f>'P&amp;C'!GN61</f>
        <v>20.507516519602799</v>
      </c>
      <c r="GL54">
        <f>'P&amp;C'!GO61</f>
        <v>20.1413288713442</v>
      </c>
    </row>
    <row r="55" spans="1:194" x14ac:dyDescent="0.25">
      <c r="A55" t="str">
        <f>'P&amp;C'!B62</f>
        <v>SAFT</v>
      </c>
      <c r="B55" t="str">
        <f>'P&amp;C'!C62</f>
        <v>Safety Insurance Group, Inc.</v>
      </c>
      <c r="C55" s="9">
        <f>'P&amp;C'!E62</f>
        <v>0</v>
      </c>
      <c r="D55" s="9">
        <f>'P&amp;C'!F62</f>
        <v>0</v>
      </c>
      <c r="E55" s="9">
        <f>'P&amp;C'!G62</f>
        <v>0</v>
      </c>
      <c r="F55" s="9">
        <f>'P&amp;C'!H62</f>
        <v>0</v>
      </c>
      <c r="G55" s="9">
        <f>'P&amp;C'!I62</f>
        <v>0</v>
      </c>
      <c r="H55" s="9">
        <f>'P&amp;C'!J62</f>
        <v>0</v>
      </c>
      <c r="I55" s="9">
        <f>'P&amp;C'!K62</f>
        <v>0</v>
      </c>
      <c r="J55" s="9">
        <f>'P&amp;C'!L62</f>
        <v>0</v>
      </c>
      <c r="K55" s="9">
        <f>'P&amp;C'!M62</f>
        <v>0</v>
      </c>
      <c r="L55" s="9">
        <f>'P&amp;C'!N62</f>
        <v>0</v>
      </c>
      <c r="M55" s="9">
        <f>'P&amp;C'!O62</f>
        <v>0</v>
      </c>
      <c r="N55" s="9">
        <f>'P&amp;C'!P62</f>
        <v>0</v>
      </c>
      <c r="O55" s="9">
        <f>'P&amp;C'!Q62</f>
        <v>0</v>
      </c>
      <c r="P55" s="9">
        <f>'P&amp;C'!R62</f>
        <v>0</v>
      </c>
      <c r="Q55" s="9">
        <f>'P&amp;C'!S62</f>
        <v>460023</v>
      </c>
      <c r="R55" s="9">
        <f>'P&amp;C'!T62</f>
        <v>0</v>
      </c>
      <c r="S55" s="9">
        <f>'P&amp;C'!U62</f>
        <v>0</v>
      </c>
      <c r="T55" s="9">
        <f>'P&amp;C'!V62</f>
        <v>0</v>
      </c>
      <c r="U55" s="9">
        <f>'P&amp;C'!W62</f>
        <v>90902</v>
      </c>
      <c r="V55" s="9">
        <f>'P&amp;C'!X62</f>
        <v>0</v>
      </c>
      <c r="W55" s="9">
        <f>'P&amp;C'!Y62</f>
        <v>0</v>
      </c>
      <c r="X55" s="9">
        <f>'P&amp;C'!Z62</f>
        <v>0</v>
      </c>
      <c r="Y55" s="9">
        <f>'P&amp;C'!AA62</f>
        <v>0</v>
      </c>
      <c r="Z55" s="9">
        <f>'P&amp;C'!AB62</f>
        <v>0</v>
      </c>
      <c r="AA55" s="9">
        <f>'P&amp;C'!AC62</f>
        <v>0</v>
      </c>
      <c r="AB55" s="9">
        <f>'P&amp;C'!AD62</f>
        <v>1190</v>
      </c>
      <c r="AC55" s="9">
        <f>'P&amp;C'!AE62</f>
        <v>0</v>
      </c>
      <c r="AD55" s="9">
        <f>'P&amp;C'!AF62</f>
        <v>0</v>
      </c>
      <c r="AE55" s="9">
        <f>'P&amp;C'!AG62</f>
        <v>0</v>
      </c>
      <c r="AF55" s="9">
        <f>'P&amp;C'!AH62</f>
        <v>0</v>
      </c>
      <c r="AG55" s="9">
        <f>'P&amp;C'!AI62</f>
        <v>162907</v>
      </c>
      <c r="AH55" s="9">
        <f>'P&amp;C'!AJ62</f>
        <v>0</v>
      </c>
      <c r="AI55" s="9" t="str">
        <f>'P&amp;C'!AK62</f>
        <v>NA</v>
      </c>
      <c r="AJ55" s="9" t="str">
        <f>'P&amp;C'!AL62</f>
        <v>NA</v>
      </c>
      <c r="AK55" s="9" t="str">
        <f>'P&amp;C'!AM62</f>
        <v>NA</v>
      </c>
      <c r="AL55" s="9" t="str">
        <f>'P&amp;C'!AN62</f>
        <v>NA</v>
      </c>
      <c r="AM55" s="9" t="str">
        <f>'P&amp;C'!AO62</f>
        <v>NA</v>
      </c>
      <c r="AN55" s="9" t="str">
        <f>'P&amp;C'!AP62</f>
        <v>NA</v>
      </c>
      <c r="AO55" s="9" t="str">
        <f>'P&amp;C'!AQ62</f>
        <v>NA</v>
      </c>
      <c r="AP55" s="9" t="str">
        <f>'P&amp;C'!AR62</f>
        <v>NA</v>
      </c>
      <c r="AQ55" s="9" t="str">
        <f>'P&amp;C'!AS62</f>
        <v>NA</v>
      </c>
      <c r="AR55" s="9" t="str">
        <f>'P&amp;C'!AT62</f>
        <v>NA</v>
      </c>
      <c r="AS55" s="9" t="str">
        <f>'P&amp;C'!AU62</f>
        <v>NA</v>
      </c>
      <c r="AT55" s="9" t="str">
        <f>'P&amp;C'!AV62</f>
        <v>NA</v>
      </c>
      <c r="AU55" s="9" t="str">
        <f>'P&amp;C'!AW62</f>
        <v>NA</v>
      </c>
      <c r="AV55" s="9" t="str">
        <f>'P&amp;C'!AX62</f>
        <v>NA</v>
      </c>
      <c r="AW55" s="9">
        <f>'P&amp;C'!AY62</f>
        <v>51.011400000000002</v>
      </c>
      <c r="AX55" s="9" t="str">
        <f>'P&amp;C'!AZ62</f>
        <v>NA</v>
      </c>
      <c r="AY55" s="9" t="str">
        <f>'P&amp;C'!BA62</f>
        <v>NA</v>
      </c>
      <c r="AZ55" s="9" t="str">
        <f>'P&amp;C'!BB62</f>
        <v>NA</v>
      </c>
      <c r="BA55" s="9">
        <f>'P&amp;C'!BC62</f>
        <v>52.7849</v>
      </c>
      <c r="BB55" s="9" t="str">
        <f>'P&amp;C'!BD62</f>
        <v>NA</v>
      </c>
      <c r="BC55" s="9" t="str">
        <f>'P&amp;C'!BE62</f>
        <v>NA</v>
      </c>
      <c r="BD55" s="9" t="str">
        <f>'P&amp;C'!BF62</f>
        <v>NA</v>
      </c>
      <c r="BE55" s="9" t="str">
        <f>'P&amp;C'!BG62</f>
        <v>NA</v>
      </c>
      <c r="BF55" s="9" t="str">
        <f>'P&amp;C'!BH62</f>
        <v>NA</v>
      </c>
      <c r="BG55" s="9" t="str">
        <f>'P&amp;C'!BI62</f>
        <v>NA</v>
      </c>
      <c r="BH55" s="9">
        <f>'P&amp;C'!BJ62</f>
        <v>36.03</v>
      </c>
      <c r="BI55" s="9" t="str">
        <f>'P&amp;C'!BK62</f>
        <v>NA</v>
      </c>
      <c r="BJ55" s="9" t="str">
        <f>'P&amp;C'!BL62</f>
        <v>NA</v>
      </c>
      <c r="BK55" s="9" t="str">
        <f>'P&amp;C'!BM62</f>
        <v>NA</v>
      </c>
      <c r="BL55" s="9" t="str">
        <f>'P&amp;C'!BN62</f>
        <v>NA</v>
      </c>
      <c r="BM55" s="9">
        <f>'P&amp;C'!BO62</f>
        <v>35.689100000000003</v>
      </c>
      <c r="BN55" s="9" t="str">
        <f>'P&amp;C'!BP62</f>
        <v>NA</v>
      </c>
      <c r="BO55" s="9">
        <f>'P&amp;C'!BQ62</f>
        <v>0.8</v>
      </c>
      <c r="BP55" s="9">
        <f>'P&amp;C'!BR62</f>
        <v>0.8</v>
      </c>
      <c r="BQ55" s="9">
        <f>'P&amp;C'!BS62</f>
        <v>0.7</v>
      </c>
      <c r="BR55" s="9">
        <f>'P&amp;C'!BT62</f>
        <v>0.7</v>
      </c>
      <c r="BS55" s="9">
        <f>'P&amp;C'!BU62</f>
        <v>0.7</v>
      </c>
      <c r="BT55" s="9">
        <f>'P&amp;C'!BV62</f>
        <v>0.7</v>
      </c>
      <c r="BU55" s="9">
        <f>'P&amp;C'!BW62</f>
        <v>0.7</v>
      </c>
      <c r="BV55" s="9">
        <f>'P&amp;C'!BX62</f>
        <v>0.7</v>
      </c>
      <c r="BW55" s="9">
        <f>'P&amp;C'!BY62</f>
        <v>0.7</v>
      </c>
      <c r="BX55" s="9">
        <f>'P&amp;C'!BZ62</f>
        <v>0.7</v>
      </c>
      <c r="BY55" s="9">
        <f>'P&amp;C'!CA62</f>
        <v>0.7</v>
      </c>
      <c r="BZ55" s="9">
        <f>'P&amp;C'!CB62</f>
        <v>0.7</v>
      </c>
      <c r="CA55" s="9">
        <f>'P&amp;C'!CC62</f>
        <v>0.7</v>
      </c>
      <c r="CB55" s="9">
        <f>'P&amp;C'!CD62</f>
        <v>0.7</v>
      </c>
      <c r="CC55" s="9">
        <f>'P&amp;C'!CE62</f>
        <v>0.6</v>
      </c>
      <c r="CD55" s="9">
        <f>'P&amp;C'!CF62</f>
        <v>0.6</v>
      </c>
      <c r="CE55" s="9">
        <f>'P&amp;C'!CG62</f>
        <v>0.6</v>
      </c>
      <c r="CF55" s="9">
        <f>'P&amp;C'!CH62</f>
        <v>0.6</v>
      </c>
      <c r="CG55" s="9">
        <f>'P&amp;C'!CI62</f>
        <v>0.6</v>
      </c>
      <c r="CH55" s="9">
        <f>'P&amp;C'!CJ62</f>
        <v>0.6</v>
      </c>
      <c r="CI55" s="9">
        <f>'P&amp;C'!CK62</f>
        <v>0.6</v>
      </c>
      <c r="CJ55" s="9">
        <f>'P&amp;C'!CL62</f>
        <v>0.6</v>
      </c>
      <c r="CK55" s="9">
        <f>'P&amp;C'!CM62</f>
        <v>0.5</v>
      </c>
      <c r="CL55" s="9">
        <f>'P&amp;C'!CN62</f>
        <v>0.5</v>
      </c>
      <c r="CM55" s="9">
        <f>'P&amp;C'!CO62</f>
        <v>0.5</v>
      </c>
      <c r="CN55" s="9">
        <f>'P&amp;C'!CP62</f>
        <v>0.5</v>
      </c>
      <c r="CO55" s="9">
        <f>'P&amp;C'!CQ62</f>
        <v>0.5</v>
      </c>
      <c r="CP55" s="9">
        <f>'P&amp;C'!CR62</f>
        <v>0.5</v>
      </c>
      <c r="CQ55" s="9">
        <f>'P&amp;C'!CS62</f>
        <v>0.5</v>
      </c>
      <c r="CR55" s="9">
        <f>'P&amp;C'!CT62</f>
        <v>0.5</v>
      </c>
      <c r="CS55" s="9">
        <f>'P&amp;C'!CU62</f>
        <v>0.4</v>
      </c>
      <c r="CT55" s="9">
        <f>'P&amp;C'!CV62</f>
        <v>0.4</v>
      </c>
      <c r="CU55" s="9">
        <f>'P&amp;C'!CW62</f>
        <v>0</v>
      </c>
      <c r="CV55" s="9">
        <f>'P&amp;C'!CX62</f>
        <v>0</v>
      </c>
      <c r="CW55" s="9">
        <f>'P&amp;C'!CY62</f>
        <v>0</v>
      </c>
      <c r="CX55" s="9">
        <f>'P&amp;C'!CZ62</f>
        <v>0</v>
      </c>
      <c r="CY55" s="9">
        <f>'P&amp;C'!DA62</f>
        <v>0</v>
      </c>
      <c r="CZ55" s="9">
        <f>'P&amp;C'!DB62</f>
        <v>0</v>
      </c>
      <c r="DA55" s="9">
        <f>'P&amp;C'!DC62</f>
        <v>0</v>
      </c>
      <c r="DB55" s="9">
        <f>'P&amp;C'!DD62</f>
        <v>0</v>
      </c>
      <c r="DC55" s="9">
        <f>'P&amp;C'!DE62</f>
        <v>0</v>
      </c>
      <c r="DD55" s="9">
        <f>'P&amp;C'!DF62</f>
        <v>0</v>
      </c>
      <c r="DE55" s="9">
        <f>'P&amp;C'!DG62</f>
        <v>0</v>
      </c>
      <c r="DF55" s="9">
        <f>'P&amp;C'!DH62</f>
        <v>0</v>
      </c>
      <c r="DG55" s="9">
        <f>'P&amp;C'!DI62</f>
        <v>0</v>
      </c>
      <c r="DH55" s="9">
        <f>'P&amp;C'!DJ62</f>
        <v>0</v>
      </c>
      <c r="DI55" s="9">
        <f>'P&amp;C'!DK62</f>
        <v>0</v>
      </c>
      <c r="DJ55" s="9">
        <f>'P&amp;C'!DL62</f>
        <v>0</v>
      </c>
      <c r="DK55" s="9">
        <f>'P&amp;C'!DM62</f>
        <v>0</v>
      </c>
      <c r="DL55" s="9">
        <f>'P&amp;C'!DN62</f>
        <v>0</v>
      </c>
      <c r="DM55" s="9">
        <f>'P&amp;C'!DO62</f>
        <v>0</v>
      </c>
      <c r="DN55" s="9">
        <f>'P&amp;C'!DP62</f>
        <v>0</v>
      </c>
      <c r="DO55" s="9">
        <f>'P&amp;C'!DQ62</f>
        <v>0</v>
      </c>
      <c r="DP55" s="9">
        <f>'P&amp;C'!DR62</f>
        <v>0</v>
      </c>
      <c r="DQ55" s="9">
        <f>'P&amp;C'!DS62</f>
        <v>0</v>
      </c>
      <c r="DR55" s="9">
        <f>'P&amp;C'!DT62</f>
        <v>0</v>
      </c>
      <c r="DS55" s="9">
        <f>'P&amp;C'!DU62</f>
        <v>0</v>
      </c>
      <c r="DT55" s="9">
        <f>'P&amp;C'!DV62</f>
        <v>0</v>
      </c>
      <c r="DU55" s="9">
        <f>'P&amp;C'!DW62</f>
        <v>0</v>
      </c>
      <c r="DV55" s="9">
        <f>'P&amp;C'!DX62</f>
        <v>0</v>
      </c>
      <c r="DW55" s="9">
        <f>'P&amp;C'!DY62</f>
        <v>0</v>
      </c>
      <c r="DX55" s="9">
        <f>'P&amp;C'!DZ62</f>
        <v>0</v>
      </c>
      <c r="DY55" s="9">
        <f>'P&amp;C'!EA62</f>
        <v>0</v>
      </c>
      <c r="DZ55" s="9">
        <f>'P&amp;C'!EB62</f>
        <v>0</v>
      </c>
      <c r="EA55" s="9">
        <f>'P&amp;C'!EC62</f>
        <v>15219974</v>
      </c>
      <c r="EB55" s="9">
        <f>'P&amp;C'!ED62</f>
        <v>15219974</v>
      </c>
      <c r="EC55" s="9">
        <f>'P&amp;C'!EE62</f>
        <v>15219074</v>
      </c>
      <c r="ED55" s="9">
        <f>'P&amp;C'!EF62</f>
        <v>15219074</v>
      </c>
      <c r="EE55" s="9">
        <f>'P&amp;C'!EG62</f>
        <v>15150619</v>
      </c>
      <c r="EF55" s="9">
        <f>'P&amp;C'!EH62</f>
        <v>15150619</v>
      </c>
      <c r="EG55" s="9">
        <f>'P&amp;C'!EI62</f>
        <v>15158074</v>
      </c>
      <c r="EH55" s="9">
        <f>'P&amp;C'!EJ62</f>
        <v>15148327</v>
      </c>
      <c r="EI55" s="9">
        <f>'P&amp;C'!EK62</f>
        <v>15094073</v>
      </c>
      <c r="EJ55" s="9">
        <f>'P&amp;C'!EL62</f>
        <v>15092333</v>
      </c>
      <c r="EK55" s="9">
        <f>'P&amp;C'!EM62</f>
        <v>15092639</v>
      </c>
      <c r="EL55" s="9">
        <f>'P&amp;C'!EN62</f>
        <v>15092424</v>
      </c>
      <c r="EM55" s="9">
        <f>'P&amp;C'!EO62</f>
        <v>15009158</v>
      </c>
      <c r="EN55" s="9">
        <f>'P&amp;C'!EP62</f>
        <v>15005658</v>
      </c>
      <c r="EO55" s="9">
        <f>'P&amp;C'!EQ62</f>
        <v>15008934</v>
      </c>
      <c r="EP55" s="9">
        <f>'P&amp;C'!ER62</f>
        <v>15467324</v>
      </c>
      <c r="EQ55" s="9">
        <f>'P&amp;C'!ES62</f>
        <v>15388382</v>
      </c>
      <c r="ER55" s="9">
        <f>'P&amp;C'!ET62</f>
        <v>15385587</v>
      </c>
      <c r="ES55" s="9">
        <f>'P&amp;C'!EU62</f>
        <v>15380914</v>
      </c>
      <c r="ET55" s="9">
        <f>'P&amp;C'!EV62</f>
        <v>15429891</v>
      </c>
      <c r="EU55" s="9">
        <f>'P&amp;C'!EW62</f>
        <v>15323389</v>
      </c>
      <c r="EV55" s="9">
        <f>'P&amp;C'!EX62</f>
        <v>15318459</v>
      </c>
      <c r="EW55" s="9">
        <f>'P&amp;C'!EY62</f>
        <v>15304048</v>
      </c>
      <c r="EX55" s="9">
        <f>'P&amp;C'!EZ62</f>
        <v>15301208</v>
      </c>
      <c r="EY55" s="9">
        <f>'P&amp;C'!FA62</f>
        <v>15186787</v>
      </c>
      <c r="EZ55" s="9">
        <f>'P&amp;C'!FB62</f>
        <v>15186587</v>
      </c>
      <c r="FA55" s="9">
        <f>'P&amp;C'!FC62</f>
        <v>15187577</v>
      </c>
      <c r="FB55" s="9">
        <f>'P&amp;C'!FD62</f>
        <v>15181062</v>
      </c>
      <c r="FC55" s="9">
        <f>'P&amp;C'!FE62</f>
        <v>15068049</v>
      </c>
      <c r="FD55" s="9">
        <f>'P&amp;C'!FF62</f>
        <v>15027272</v>
      </c>
      <c r="FE55" s="9">
        <f>'P&amp;C'!FG62</f>
        <v>15012472</v>
      </c>
      <c r="FF55" s="9">
        <f>'P&amp;C'!FH62</f>
        <v>15169584</v>
      </c>
      <c r="FG55">
        <f>'P&amp;C'!FJ62</f>
        <v>46.058948589531099</v>
      </c>
      <c r="FH55">
        <f>'P&amp;C'!FK62</f>
        <v>46.178725403867297</v>
      </c>
      <c r="FI55">
        <f>'P&amp;C'!FL62</f>
        <v>45.589764528380599</v>
      </c>
      <c r="FJ55">
        <f>'P&amp;C'!FM62</f>
        <v>44.539437813364998</v>
      </c>
      <c r="FK55">
        <f>'P&amp;C'!FN62</f>
        <v>44.270534425029098</v>
      </c>
      <c r="FL55">
        <f>'P&amp;C'!FO62</f>
        <v>45.364681139430701</v>
      </c>
      <c r="FM55">
        <f>'P&amp;C'!FP62</f>
        <v>44.862889572910099</v>
      </c>
      <c r="FN55">
        <f>'P&amp;C'!FQ62</f>
        <v>43.458990553874401</v>
      </c>
      <c r="FO55">
        <f>'P&amp;C'!FR62</f>
        <v>42.698812971157601</v>
      </c>
      <c r="FP55">
        <f>'P&amp;C'!FS62</f>
        <v>42.699958979171697</v>
      </c>
      <c r="FQ55">
        <f>'P&amp;C'!FT62</f>
        <v>42.824982430176703</v>
      </c>
      <c r="FR55">
        <f>'P&amp;C'!FU62</f>
        <v>44.194822514925399</v>
      </c>
      <c r="FS55">
        <f>'P&amp;C'!FV62</f>
        <v>47.190055564742501</v>
      </c>
      <c r="FT55">
        <f>'P&amp;C'!FW62</f>
        <v>47.0333923377435</v>
      </c>
      <c r="FU55">
        <f>'P&amp;C'!FX62</f>
        <v>46.8854750110834</v>
      </c>
      <c r="FV55">
        <f>'P&amp;C'!FY62</f>
        <v>45.697303554254098</v>
      </c>
      <c r="FW55">
        <f>'P&amp;C'!FZ62</f>
        <v>45.176094536774599</v>
      </c>
      <c r="FX55">
        <f>'P&amp;C'!GA62</f>
        <v>45.070818552454298</v>
      </c>
      <c r="FY55">
        <f>'P&amp;C'!GB62</f>
        <v>44.493974805398402</v>
      </c>
      <c r="FZ55">
        <f>'P&amp;C'!GC62</f>
        <v>45.138426447730602</v>
      </c>
      <c r="GA55">
        <f>'P&amp;C'!GD62</f>
        <v>45.313670494170701</v>
      </c>
      <c r="GB55">
        <f>'P&amp;C'!GE62</f>
        <v>45.462079442847397</v>
      </c>
      <c r="GC55">
        <f>'P&amp;C'!GF62</f>
        <v>44.520181849926203</v>
      </c>
      <c r="GD55">
        <f>'P&amp;C'!GG62</f>
        <v>43.725697997177697</v>
      </c>
      <c r="GE55">
        <f>'P&amp;C'!GH62</f>
        <v>43.216053533904201</v>
      </c>
      <c r="GF55">
        <f>'P&amp;C'!GI62</f>
        <v>43.148865508754497</v>
      </c>
      <c r="GG55">
        <f>'P&amp;C'!GJ62</f>
        <v>42.562549641723599</v>
      </c>
      <c r="GH55">
        <f>'P&amp;C'!GK62</f>
        <v>42.3260243585067</v>
      </c>
      <c r="GI55">
        <f>'P&amp;C'!GL62</f>
        <v>43.3683219373656</v>
      </c>
      <c r="GJ55">
        <f>'P&amp;C'!GM62</f>
        <v>43.881617368741303</v>
      </c>
      <c r="GK55">
        <f>'P&amp;C'!GN62</f>
        <v>42.876816023370402</v>
      </c>
      <c r="GL55">
        <f>'P&amp;C'!GO62</f>
        <v>41.719140089800803</v>
      </c>
    </row>
    <row r="56" spans="1:194" x14ac:dyDescent="0.25">
      <c r="A56" t="str">
        <f>'P&amp;C'!B63</f>
        <v>SIGI</v>
      </c>
      <c r="B56" t="str">
        <f>'P&amp;C'!C63</f>
        <v>Selective Insurance Group, Inc.</v>
      </c>
      <c r="C56" s="9">
        <f>'P&amp;C'!E63</f>
        <v>193</v>
      </c>
      <c r="D56" s="9">
        <f>'P&amp;C'!F63</f>
        <v>1102</v>
      </c>
      <c r="E56" s="9">
        <f>'P&amp;C'!G63</f>
        <v>7263</v>
      </c>
      <c r="F56" s="9">
        <f>'P&amp;C'!H63</f>
        <v>127647</v>
      </c>
      <c r="G56" s="9">
        <f>'P&amp;C'!I63</f>
        <v>203</v>
      </c>
      <c r="H56" s="9">
        <f>'P&amp;C'!J63</f>
        <v>14385</v>
      </c>
      <c r="I56" s="9">
        <f>'P&amp;C'!K63</f>
        <v>15757</v>
      </c>
      <c r="J56" s="9">
        <f>'P&amp;C'!L63</f>
        <v>122250</v>
      </c>
      <c r="K56" s="9">
        <f>'P&amp;C'!M63</f>
        <v>8430</v>
      </c>
      <c r="L56" s="9">
        <f>'P&amp;C'!N63</f>
        <v>9679</v>
      </c>
      <c r="M56" s="9">
        <f>'P&amp;C'!O63</f>
        <v>95</v>
      </c>
      <c r="N56" s="9">
        <f>'P&amp;C'!P63</f>
        <v>129257</v>
      </c>
      <c r="O56" s="9">
        <f>'P&amp;C'!Q63</f>
        <v>23986</v>
      </c>
      <c r="P56" s="9">
        <f>'P&amp;C'!R63</f>
        <v>5754</v>
      </c>
      <c r="Q56" s="9">
        <f>'P&amp;C'!S63</f>
        <v>5943</v>
      </c>
      <c r="R56" s="9">
        <f>'P&amp;C'!T63</f>
        <v>118876</v>
      </c>
      <c r="S56" s="9">
        <f>'P&amp;C'!U63</f>
        <v>16291</v>
      </c>
      <c r="T56" s="9">
        <f>'P&amp;C'!V63</f>
        <v>442</v>
      </c>
      <c r="U56" s="9">
        <f>'P&amp;C'!W63</f>
        <v>4677</v>
      </c>
      <c r="V56" s="9">
        <f>'P&amp;C'!X63</f>
        <v>146436</v>
      </c>
      <c r="W56" s="9">
        <f>'P&amp;C'!Y63</f>
        <v>18062</v>
      </c>
      <c r="X56" s="9">
        <f>'P&amp;C'!Z63</f>
        <v>2893</v>
      </c>
      <c r="Y56" s="9">
        <f>'P&amp;C'!AA63</f>
        <v>5006</v>
      </c>
      <c r="Z56" s="9">
        <f>'P&amp;C'!AB63</f>
        <v>168614</v>
      </c>
      <c r="AA56" s="9">
        <f>'P&amp;C'!AC63</f>
        <v>12330</v>
      </c>
      <c r="AB56" s="9">
        <f>'P&amp;C'!AD63</f>
        <v>763</v>
      </c>
      <c r="AC56" s="9">
        <f>'P&amp;C'!AE63</f>
        <v>1809</v>
      </c>
      <c r="AD56" s="9">
        <f>'P&amp;C'!AF63</f>
        <v>135095</v>
      </c>
      <c r="AE56" s="9">
        <f>'P&amp;C'!AG63</f>
        <v>9006</v>
      </c>
      <c r="AF56" s="9">
        <f>'P&amp;C'!AH63</f>
        <v>603</v>
      </c>
      <c r="AG56" s="9">
        <f>'P&amp;C'!AI63</f>
        <v>323</v>
      </c>
      <c r="AH56" s="9">
        <f>'P&amp;C'!AJ63</f>
        <v>97493</v>
      </c>
      <c r="AI56" s="9">
        <f>'P&amp;C'!AK63</f>
        <v>54.95</v>
      </c>
      <c r="AJ56" s="9">
        <f>'P&amp;C'!AL63</f>
        <v>51.44</v>
      </c>
      <c r="AK56" s="9">
        <f>'P&amp;C'!AM63</f>
        <v>51.12</v>
      </c>
      <c r="AL56" s="9">
        <f>'P&amp;C'!AN63</f>
        <v>43.65</v>
      </c>
      <c r="AM56" s="9">
        <f>'P&amp;C'!AO63</f>
        <v>35.75</v>
      </c>
      <c r="AN56" s="9">
        <f>'P&amp;C'!AP63</f>
        <v>39.35</v>
      </c>
      <c r="AO56" s="9">
        <f>'P&amp;C'!AQ63</f>
        <v>36.4</v>
      </c>
      <c r="AP56" s="9">
        <f>'P&amp;C'!AR63</f>
        <v>31.46</v>
      </c>
      <c r="AQ56" s="9">
        <f>'P&amp;C'!AS63</f>
        <v>35.03</v>
      </c>
      <c r="AR56" s="9">
        <f>'P&amp;C'!AT63</f>
        <v>31.52</v>
      </c>
      <c r="AS56" s="9">
        <f>'P&amp;C'!AU63</f>
        <v>28.7</v>
      </c>
      <c r="AT56" s="9">
        <f>'P&amp;C'!AV63</f>
        <v>27.7</v>
      </c>
      <c r="AU56" s="9">
        <f>'P&amp;C'!AW63</f>
        <v>26.8</v>
      </c>
      <c r="AV56" s="9">
        <f>'P&amp;C'!AX63</f>
        <v>23.22</v>
      </c>
      <c r="AW56" s="9">
        <f>'P&amp;C'!AY63</f>
        <v>22.47</v>
      </c>
      <c r="AX56" s="9">
        <f>'P&amp;C'!AZ63</f>
        <v>22.31</v>
      </c>
      <c r="AY56" s="9">
        <f>'P&amp;C'!BA63</f>
        <v>25.37</v>
      </c>
      <c r="AZ56" s="9">
        <f>'P&amp;C'!BB63</f>
        <v>23.93</v>
      </c>
      <c r="BA56" s="9">
        <f>'P&amp;C'!BC63</f>
        <v>23.3</v>
      </c>
      <c r="BB56" s="9">
        <f>'P&amp;C'!BD63</f>
        <v>21.68</v>
      </c>
      <c r="BC56" s="9">
        <f>'P&amp;C'!BE63</f>
        <v>18.872</v>
      </c>
      <c r="BD56" s="9">
        <f>'P&amp;C'!BF63</f>
        <v>18.02</v>
      </c>
      <c r="BE56" s="9">
        <f>'P&amp;C'!BG63</f>
        <v>17.38</v>
      </c>
      <c r="BF56" s="9">
        <f>'P&amp;C'!BH63</f>
        <v>17.88</v>
      </c>
      <c r="BG56" s="9">
        <f>'P&amp;C'!BI63</f>
        <v>16.5</v>
      </c>
      <c r="BH56" s="9">
        <f>'P&amp;C'!BJ63</f>
        <v>14.28</v>
      </c>
      <c r="BI56" s="9">
        <f>'P&amp;C'!BK63</f>
        <v>16.86</v>
      </c>
      <c r="BJ56" s="9">
        <f>'P&amp;C'!BL63</f>
        <v>18.47</v>
      </c>
      <c r="BK56" s="9">
        <f>'P&amp;C'!BM63</f>
        <v>17.543900000000001</v>
      </c>
      <c r="BL56" s="9">
        <f>'P&amp;C'!BN63</f>
        <v>16.2</v>
      </c>
      <c r="BM56" s="9">
        <f>'P&amp;C'!BO63</f>
        <v>16.77</v>
      </c>
      <c r="BN56" s="9">
        <f>'P&amp;C'!BP63</f>
        <v>15.5191</v>
      </c>
      <c r="BO56" s="9">
        <f>'P&amp;C'!BQ63</f>
        <v>0.18</v>
      </c>
      <c r="BP56" s="9">
        <f>'P&amp;C'!BR63</f>
        <v>0.16</v>
      </c>
      <c r="BQ56" s="9">
        <f>'P&amp;C'!BS63</f>
        <v>0.16</v>
      </c>
      <c r="BR56" s="9">
        <f>'P&amp;C'!BT63</f>
        <v>0.16</v>
      </c>
      <c r="BS56" s="9">
        <f>'P&amp;C'!BU63</f>
        <v>0.16</v>
      </c>
      <c r="BT56" s="9">
        <f>'P&amp;C'!BV63</f>
        <v>0.15</v>
      </c>
      <c r="BU56" s="9">
        <f>'P&amp;C'!BW63</f>
        <v>0.15</v>
      </c>
      <c r="BV56" s="9">
        <f>'P&amp;C'!BX63</f>
        <v>0.15</v>
      </c>
      <c r="BW56" s="9">
        <f>'P&amp;C'!BY63</f>
        <v>0.15</v>
      </c>
      <c r="BX56" s="9">
        <f>'P&amp;C'!BZ63</f>
        <v>0.14000000000000001</v>
      </c>
      <c r="BY56" s="9">
        <f>'P&amp;C'!CA63</f>
        <v>0.14000000000000001</v>
      </c>
      <c r="BZ56" s="9">
        <f>'P&amp;C'!CB63</f>
        <v>0.14000000000000001</v>
      </c>
      <c r="CA56" s="9">
        <f>'P&amp;C'!CC63</f>
        <v>0.14000000000000001</v>
      </c>
      <c r="CB56" s="9">
        <f>'P&amp;C'!CD63</f>
        <v>0.13</v>
      </c>
      <c r="CC56" s="9">
        <f>'P&amp;C'!CE63</f>
        <v>0.13</v>
      </c>
      <c r="CD56" s="9">
        <f>'P&amp;C'!CF63</f>
        <v>0.13</v>
      </c>
      <c r="CE56" s="9">
        <f>'P&amp;C'!CG63</f>
        <v>0.13</v>
      </c>
      <c r="CF56" s="9">
        <f>'P&amp;C'!CH63</f>
        <v>0.13</v>
      </c>
      <c r="CG56" s="9">
        <f>'P&amp;C'!CI63</f>
        <v>0.13</v>
      </c>
      <c r="CH56" s="9">
        <f>'P&amp;C'!CJ63</f>
        <v>0.13</v>
      </c>
      <c r="CI56" s="9">
        <f>'P&amp;C'!CK63</f>
        <v>0.13</v>
      </c>
      <c r="CJ56" s="9">
        <f>'P&amp;C'!CL63</f>
        <v>0.13</v>
      </c>
      <c r="CK56" s="9">
        <f>'P&amp;C'!CM63</f>
        <v>0.13</v>
      </c>
      <c r="CL56" s="9">
        <f>'P&amp;C'!CN63</f>
        <v>0.13</v>
      </c>
      <c r="CM56" s="9">
        <f>'P&amp;C'!CO63</f>
        <v>0.13</v>
      </c>
      <c r="CN56" s="9">
        <f>'P&amp;C'!CP63</f>
        <v>0.13</v>
      </c>
      <c r="CO56" s="9">
        <f>'P&amp;C'!CQ63</f>
        <v>0.13</v>
      </c>
      <c r="CP56" s="9">
        <f>'P&amp;C'!CR63</f>
        <v>0.13</v>
      </c>
      <c r="CQ56" s="9">
        <f>'P&amp;C'!CS63</f>
        <v>0.13</v>
      </c>
      <c r="CR56" s="9">
        <f>'P&amp;C'!CT63</f>
        <v>0.13</v>
      </c>
      <c r="CS56" s="9">
        <f>'P&amp;C'!CU63</f>
        <v>0.13</v>
      </c>
      <c r="CT56" s="9">
        <f>'P&amp;C'!CV63</f>
        <v>0.13</v>
      </c>
      <c r="CU56" s="9">
        <f>'P&amp;C'!CW63</f>
        <v>0</v>
      </c>
      <c r="CV56" s="9">
        <f>'P&amp;C'!CX63</f>
        <v>0</v>
      </c>
      <c r="CW56" s="9">
        <f>'P&amp;C'!CY63</f>
        <v>0</v>
      </c>
      <c r="CX56" s="9">
        <f>'P&amp;C'!CZ63</f>
        <v>0</v>
      </c>
      <c r="CY56" s="9">
        <f>'P&amp;C'!DA63</f>
        <v>0</v>
      </c>
      <c r="CZ56" s="9">
        <f>'P&amp;C'!DB63</f>
        <v>0</v>
      </c>
      <c r="DA56" s="9">
        <f>'P&amp;C'!DC63</f>
        <v>0</v>
      </c>
      <c r="DB56" s="9">
        <f>'P&amp;C'!DD63</f>
        <v>0</v>
      </c>
      <c r="DC56" s="9">
        <f>'P&amp;C'!DE63</f>
        <v>0</v>
      </c>
      <c r="DD56" s="9">
        <f>'P&amp;C'!DF63</f>
        <v>0</v>
      </c>
      <c r="DE56" s="9">
        <f>'P&amp;C'!DG63</f>
        <v>0</v>
      </c>
      <c r="DF56" s="9">
        <f>'P&amp;C'!DH63</f>
        <v>0</v>
      </c>
      <c r="DG56" s="9">
        <f>'P&amp;C'!DI63</f>
        <v>0</v>
      </c>
      <c r="DH56" s="9">
        <f>'P&amp;C'!DJ63</f>
        <v>0</v>
      </c>
      <c r="DI56" s="9">
        <f>'P&amp;C'!DK63</f>
        <v>0</v>
      </c>
      <c r="DJ56" s="9">
        <f>'P&amp;C'!DL63</f>
        <v>0</v>
      </c>
      <c r="DK56" s="9">
        <f>'P&amp;C'!DM63</f>
        <v>0</v>
      </c>
      <c r="DL56" s="9">
        <f>'P&amp;C'!DN63</f>
        <v>0</v>
      </c>
      <c r="DM56" s="9">
        <f>'P&amp;C'!DO63</f>
        <v>0</v>
      </c>
      <c r="DN56" s="9">
        <f>'P&amp;C'!DP63</f>
        <v>0</v>
      </c>
      <c r="DO56" s="9">
        <f>'P&amp;C'!DQ63</f>
        <v>0</v>
      </c>
      <c r="DP56" s="9">
        <f>'P&amp;C'!DR63</f>
        <v>0</v>
      </c>
      <c r="DQ56" s="9">
        <f>'P&amp;C'!DS63</f>
        <v>0</v>
      </c>
      <c r="DR56" s="9">
        <f>'P&amp;C'!DT63</f>
        <v>0</v>
      </c>
      <c r="DS56" s="9">
        <f>'P&amp;C'!DU63</f>
        <v>0</v>
      </c>
      <c r="DT56" s="9">
        <f>'P&amp;C'!DV63</f>
        <v>0</v>
      </c>
      <c r="DU56" s="9">
        <f>'P&amp;C'!DW63</f>
        <v>0</v>
      </c>
      <c r="DV56" s="9">
        <f>'P&amp;C'!DX63</f>
        <v>0</v>
      </c>
      <c r="DW56" s="9">
        <f>'P&amp;C'!DY63</f>
        <v>0</v>
      </c>
      <c r="DX56" s="9">
        <f>'P&amp;C'!DZ63</f>
        <v>0</v>
      </c>
      <c r="DY56" s="9">
        <f>'P&amp;C'!EA63</f>
        <v>0</v>
      </c>
      <c r="DZ56" s="9">
        <f>'P&amp;C'!EB63</f>
        <v>0</v>
      </c>
      <c r="EA56" s="9">
        <f>'P&amp;C'!EC63</f>
        <v>58495122</v>
      </c>
      <c r="EB56" s="9">
        <f>'P&amp;C'!ED63</f>
        <v>58391053</v>
      </c>
      <c r="EC56" s="9">
        <f>'P&amp;C'!EE63</f>
        <v>58362719</v>
      </c>
      <c r="ED56" s="9">
        <f>'P&amp;C'!EF63</f>
        <v>58247563</v>
      </c>
      <c r="EE56" s="9">
        <f>'P&amp;C'!EG63</f>
        <v>57967199</v>
      </c>
      <c r="EF56" s="9">
        <f>'P&amp;C'!EH63</f>
        <v>57852167</v>
      </c>
      <c r="EG56" s="9">
        <f>'P&amp;C'!EI63</f>
        <v>57812565</v>
      </c>
      <c r="EH56" s="9">
        <f>'P&amp;C'!EJ63</f>
        <v>57635978</v>
      </c>
      <c r="EI56" s="9">
        <f>'P&amp;C'!EK63</f>
        <v>57360730</v>
      </c>
      <c r="EJ56" s="9">
        <f>'P&amp;C'!EL63</f>
        <v>57181652</v>
      </c>
      <c r="EK56" s="9">
        <f>'P&amp;C'!EM63</f>
        <v>57103319</v>
      </c>
      <c r="EL56" s="9">
        <f>'P&amp;C'!EN63</f>
        <v>56948042</v>
      </c>
      <c r="EM56" s="9">
        <f>'P&amp;C'!EO63</f>
        <v>56594752</v>
      </c>
      <c r="EN56" s="9">
        <f>'P&amp;C'!EP63</f>
        <v>56424220</v>
      </c>
      <c r="EO56" s="9">
        <f>'P&amp;C'!EQ63</f>
        <v>56373933</v>
      </c>
      <c r="EP56" s="9">
        <f>'P&amp;C'!ER63</f>
        <v>56219199</v>
      </c>
      <c r="EQ56" s="9">
        <f>'P&amp;C'!ES63</f>
        <v>55921613</v>
      </c>
      <c r="ER56" s="9">
        <f>'P&amp;C'!ET63</f>
        <v>55774851</v>
      </c>
      <c r="ES56" s="9">
        <f>'P&amp;C'!EU63</f>
        <v>55728510</v>
      </c>
      <c r="ET56" s="9">
        <f>'P&amp;C'!EV63</f>
        <v>55530973</v>
      </c>
      <c r="EU56" s="9">
        <f>'P&amp;C'!EW63</f>
        <v>55163448</v>
      </c>
      <c r="EV56" s="9">
        <f>'P&amp;C'!EX63</f>
        <v>55001360</v>
      </c>
      <c r="EW56" s="9">
        <f>'P&amp;C'!EY63</f>
        <v>54950993</v>
      </c>
      <c r="EX56" s="9">
        <f>'P&amp;C'!EZ63</f>
        <v>54805134</v>
      </c>
      <c r="EY56" s="9">
        <f>'P&amp;C'!FA63</f>
        <v>54410510</v>
      </c>
      <c r="EZ56" s="9">
        <f>'P&amp;C'!FB63</f>
        <v>54220632</v>
      </c>
      <c r="FA56" s="9">
        <f>'P&amp;C'!FC63</f>
        <v>54164792</v>
      </c>
      <c r="FB56" s="9">
        <f>'P&amp;C'!FD63</f>
        <v>54017474</v>
      </c>
      <c r="FC56" s="9">
        <f>'P&amp;C'!FE63</f>
        <v>53676463</v>
      </c>
      <c r="FD56" s="9">
        <f>'P&amp;C'!FF63</f>
        <v>53512025</v>
      </c>
      <c r="FE56" s="9">
        <f>'P&amp;C'!FG63</f>
        <v>53418161</v>
      </c>
      <c r="FF56" s="9">
        <f>'P&amp;C'!FH63</f>
        <v>53251735</v>
      </c>
      <c r="FG56">
        <f>'P&amp;C'!FJ63</f>
        <v>29.283758054218598</v>
      </c>
      <c r="FH56">
        <f>'P&amp;C'!FK63</f>
        <v>29.1029517826986</v>
      </c>
      <c r="FI56">
        <f>'P&amp;C'!FL63</f>
        <v>28.315267491221601</v>
      </c>
      <c r="FJ56">
        <f>'P&amp;C'!FM63</f>
        <v>27.3415559033775</v>
      </c>
      <c r="FK56">
        <f>'P&amp;C'!FN63</f>
        <v>26.417871251636601</v>
      </c>
      <c r="FL56">
        <f>'P&amp;C'!FO63</f>
        <v>27.222904199941201</v>
      </c>
      <c r="FM56">
        <f>'P&amp;C'!FP63</f>
        <v>26.858123316272199</v>
      </c>
      <c r="FN56">
        <f>'P&amp;C'!FQ63</f>
        <v>25.608396894037298</v>
      </c>
      <c r="FO56">
        <f>'P&amp;C'!FR63</f>
        <v>24.372789537371599</v>
      </c>
      <c r="FP56">
        <f>'P&amp;C'!FS63</f>
        <v>23.766749516086001</v>
      </c>
      <c r="FQ56">
        <f>'P&amp;C'!FT63</f>
        <v>22.946354484228799</v>
      </c>
      <c r="FR56">
        <f>'P&amp;C'!FU63</f>
        <v>23.107695256669199</v>
      </c>
      <c r="FS56">
        <f>'P&amp;C'!FV63</f>
        <v>22.538944953765299</v>
      </c>
      <c r="FT56">
        <f>'P&amp;C'!FW63</f>
        <v>22.453566925692499</v>
      </c>
      <c r="FU56">
        <f>'P&amp;C'!FX63</f>
        <v>21.9618347366326</v>
      </c>
      <c r="FV56">
        <f>'P&amp;C'!FY63</f>
        <v>21.087653703497299</v>
      </c>
      <c r="FW56">
        <f>'P&amp;C'!FZ63</f>
        <v>20.6347409900355</v>
      </c>
      <c r="FX56">
        <f>'P&amp;C'!GA63</f>
        <v>20.1561990725892</v>
      </c>
      <c r="FY56">
        <f>'P&amp;C'!GB63</f>
        <v>19.721413689330699</v>
      </c>
      <c r="FZ56">
        <f>'P&amp;C'!GC63</f>
        <v>20.463264708147701</v>
      </c>
      <c r="GA56">
        <f>'P&amp;C'!GD63</f>
        <v>19.770192755173699</v>
      </c>
      <c r="GB56">
        <f>'P&amp;C'!GE63</f>
        <v>20.442730870654799</v>
      </c>
      <c r="GC56">
        <f>'P&amp;C'!GF63</f>
        <v>19.745703230513101</v>
      </c>
      <c r="GD56">
        <f>'P&amp;C'!GG63</f>
        <v>19.759426188064801</v>
      </c>
      <c r="GE56">
        <f>'P&amp;C'!GH63</f>
        <v>19.450800957388601</v>
      </c>
      <c r="GF56">
        <f>'P&amp;C'!GI63</f>
        <v>20.0395118965046</v>
      </c>
      <c r="GG56">
        <f>'P&amp;C'!GJ63</f>
        <v>20.3274850570828</v>
      </c>
      <c r="GH56">
        <f>'P&amp;C'!GK63</f>
        <v>20.061156506503799</v>
      </c>
      <c r="GI56">
        <f>'P&amp;C'!GL63</f>
        <v>19.954910218283199</v>
      </c>
      <c r="GJ56">
        <f>'P&amp;C'!GM63</f>
        <v>20.412533444585598</v>
      </c>
      <c r="GK56">
        <f>'P&amp;C'!GN63</f>
        <v>19.646951155806399</v>
      </c>
      <c r="GL56">
        <f>'P&amp;C'!GO63</f>
        <v>18.969560334513002</v>
      </c>
    </row>
    <row r="57" spans="1:194" x14ac:dyDescent="0.25">
      <c r="A57" t="str">
        <f>'P&amp;C'!B64</f>
        <v>STFC</v>
      </c>
      <c r="B57" t="str">
        <f>'P&amp;C'!C64</f>
        <v>State Auto Financial Corporation</v>
      </c>
      <c r="C57" s="9">
        <f>'P&amp;C'!E64</f>
        <v>0</v>
      </c>
      <c r="D57" s="9">
        <f>'P&amp;C'!F64</f>
        <v>0</v>
      </c>
      <c r="E57" s="9">
        <f>'P&amp;C'!G64</f>
        <v>0</v>
      </c>
      <c r="F57" s="9">
        <f>'P&amp;C'!H64</f>
        <v>0</v>
      </c>
      <c r="G57" s="9">
        <f>'P&amp;C'!I64</f>
        <v>0</v>
      </c>
      <c r="H57" s="9">
        <f>'P&amp;C'!J64</f>
        <v>0</v>
      </c>
      <c r="I57" s="9">
        <f>'P&amp;C'!K64</f>
        <v>0</v>
      </c>
      <c r="J57" s="9">
        <f>'P&amp;C'!L64</f>
        <v>0</v>
      </c>
      <c r="K57" s="9">
        <f>'P&amp;C'!M64</f>
        <v>0</v>
      </c>
      <c r="L57" s="9">
        <f>'P&amp;C'!N64</f>
        <v>0</v>
      </c>
      <c r="M57" s="9">
        <f>'P&amp;C'!O64</f>
        <v>0</v>
      </c>
      <c r="N57" s="9">
        <f>'P&amp;C'!P64</f>
        <v>0</v>
      </c>
      <c r="O57" s="9">
        <f>'P&amp;C'!Q64</f>
        <v>0</v>
      </c>
      <c r="P57" s="9">
        <f>'P&amp;C'!R64</f>
        <v>0</v>
      </c>
      <c r="Q57" s="9">
        <f>'P&amp;C'!S64</f>
        <v>0</v>
      </c>
      <c r="R57" s="9">
        <f>'P&amp;C'!T64</f>
        <v>0</v>
      </c>
      <c r="S57" s="9">
        <f>'P&amp;C'!U64</f>
        <v>0</v>
      </c>
      <c r="T57" s="9">
        <f>'P&amp;C'!V64</f>
        <v>0</v>
      </c>
      <c r="U57" s="9">
        <f>'P&amp;C'!W64</f>
        <v>0</v>
      </c>
      <c r="V57" s="9">
        <f>'P&amp;C'!X64</f>
        <v>0</v>
      </c>
      <c r="W57" s="9">
        <f>'P&amp;C'!Y64</f>
        <v>0</v>
      </c>
      <c r="X57" s="9">
        <f>'P&amp;C'!Z64</f>
        <v>0</v>
      </c>
      <c r="Y57" s="9">
        <f>'P&amp;C'!AA64</f>
        <v>0</v>
      </c>
      <c r="Z57" s="9">
        <f>'P&amp;C'!AB64</f>
        <v>0</v>
      </c>
      <c r="AA57" s="9">
        <f>'P&amp;C'!AC64</f>
        <v>0</v>
      </c>
      <c r="AB57" s="9">
        <f>'P&amp;C'!AD64</f>
        <v>0</v>
      </c>
      <c r="AC57" s="9">
        <f>'P&amp;C'!AE64</f>
        <v>0</v>
      </c>
      <c r="AD57" s="9">
        <f>'P&amp;C'!AF64</f>
        <v>0</v>
      </c>
      <c r="AE57" s="9">
        <f>'P&amp;C'!AG64</f>
        <v>0</v>
      </c>
      <c r="AF57" s="9">
        <f>'P&amp;C'!AH64</f>
        <v>0</v>
      </c>
      <c r="AG57" s="9">
        <f>'P&amp;C'!AI64</f>
        <v>4765</v>
      </c>
      <c r="AH57" s="9">
        <f>'P&amp;C'!AJ64</f>
        <v>0</v>
      </c>
      <c r="AI57" s="9" t="str">
        <f>'P&amp;C'!AK64</f>
        <v>NA</v>
      </c>
      <c r="AJ57" s="9" t="str">
        <f>'P&amp;C'!AL64</f>
        <v>NA</v>
      </c>
      <c r="AK57" s="9" t="str">
        <f>'P&amp;C'!AM64</f>
        <v>NA</v>
      </c>
      <c r="AL57" s="9" t="str">
        <f>'P&amp;C'!AN64</f>
        <v>NA</v>
      </c>
      <c r="AM57" s="9" t="str">
        <f>'P&amp;C'!AO64</f>
        <v>NA</v>
      </c>
      <c r="AN57" s="9" t="str">
        <f>'P&amp;C'!AP64</f>
        <v>NA</v>
      </c>
      <c r="AO57" s="9" t="str">
        <f>'P&amp;C'!AQ64</f>
        <v>NA</v>
      </c>
      <c r="AP57" s="9" t="str">
        <f>'P&amp;C'!AR64</f>
        <v>NA</v>
      </c>
      <c r="AQ57" s="9" t="str">
        <f>'P&amp;C'!AS64</f>
        <v>NA</v>
      </c>
      <c r="AR57" s="9" t="str">
        <f>'P&amp;C'!AT64</f>
        <v>NA</v>
      </c>
      <c r="AS57" s="9" t="str">
        <f>'P&amp;C'!AU64</f>
        <v>NA</v>
      </c>
      <c r="AT57" s="9" t="str">
        <f>'P&amp;C'!AV64</f>
        <v>NA</v>
      </c>
      <c r="AU57" s="9" t="str">
        <f>'P&amp;C'!AW64</f>
        <v>NA</v>
      </c>
      <c r="AV57" s="9" t="str">
        <f>'P&amp;C'!AX64</f>
        <v>NA</v>
      </c>
      <c r="AW57" s="9" t="str">
        <f>'P&amp;C'!AY64</f>
        <v>NA</v>
      </c>
      <c r="AX57" s="9" t="str">
        <f>'P&amp;C'!AZ64</f>
        <v>NA</v>
      </c>
      <c r="AY57" s="9" t="str">
        <f>'P&amp;C'!BA64</f>
        <v>NA</v>
      </c>
      <c r="AZ57" s="9" t="str">
        <f>'P&amp;C'!BB64</f>
        <v>NA</v>
      </c>
      <c r="BA57" s="9" t="str">
        <f>'P&amp;C'!BC64</f>
        <v>NA</v>
      </c>
      <c r="BB57" s="9" t="str">
        <f>'P&amp;C'!BD64</f>
        <v>NA</v>
      </c>
      <c r="BC57" s="9" t="str">
        <f>'P&amp;C'!BE64</f>
        <v>NA</v>
      </c>
      <c r="BD57" s="9" t="str">
        <f>'P&amp;C'!BF64</f>
        <v>NA</v>
      </c>
      <c r="BE57" s="9" t="str">
        <f>'P&amp;C'!BG64</f>
        <v>NA</v>
      </c>
      <c r="BF57" s="9" t="str">
        <f>'P&amp;C'!BH64</f>
        <v>NA</v>
      </c>
      <c r="BG57" s="9" t="str">
        <f>'P&amp;C'!BI64</f>
        <v>NA</v>
      </c>
      <c r="BH57" s="9" t="str">
        <f>'P&amp;C'!BJ64</f>
        <v>NA</v>
      </c>
      <c r="BI57" s="9" t="str">
        <f>'P&amp;C'!BK64</f>
        <v>NA</v>
      </c>
      <c r="BJ57" s="9" t="str">
        <f>'P&amp;C'!BL64</f>
        <v>NA</v>
      </c>
      <c r="BK57" s="9" t="str">
        <f>'P&amp;C'!BM64</f>
        <v>NA</v>
      </c>
      <c r="BL57" s="9" t="str">
        <f>'P&amp;C'!BN64</f>
        <v>NA</v>
      </c>
      <c r="BM57" s="9">
        <f>'P&amp;C'!BO64</f>
        <v>19.04</v>
      </c>
      <c r="BN57" s="9" t="str">
        <f>'P&amp;C'!BP64</f>
        <v>NA</v>
      </c>
      <c r="BO57" s="9">
        <f>'P&amp;C'!BQ64</f>
        <v>0.1</v>
      </c>
      <c r="BP57" s="9">
        <f>'P&amp;C'!BR64</f>
        <v>0.1</v>
      </c>
      <c r="BQ57" s="9">
        <f>'P&amp;C'!BS64</f>
        <v>0.1</v>
      </c>
      <c r="BR57" s="9">
        <f>'P&amp;C'!BT64</f>
        <v>0.1</v>
      </c>
      <c r="BS57" s="9">
        <f>'P&amp;C'!BU64</f>
        <v>0.1</v>
      </c>
      <c r="BT57" s="9">
        <f>'P&amp;C'!BV64</f>
        <v>0.1</v>
      </c>
      <c r="BU57" s="9">
        <f>'P&amp;C'!BW64</f>
        <v>0.1</v>
      </c>
      <c r="BV57" s="9">
        <f>'P&amp;C'!BX64</f>
        <v>0.1</v>
      </c>
      <c r="BW57" s="9">
        <f>'P&amp;C'!BY64</f>
        <v>0.1</v>
      </c>
      <c r="BX57" s="9">
        <f>'P&amp;C'!BZ64</f>
        <v>0.1</v>
      </c>
      <c r="BY57" s="9">
        <f>'P&amp;C'!CA64</f>
        <v>0.1</v>
      </c>
      <c r="BZ57" s="9">
        <f>'P&amp;C'!CB64</f>
        <v>0.1</v>
      </c>
      <c r="CA57" s="9">
        <f>'P&amp;C'!CC64</f>
        <v>0.1</v>
      </c>
      <c r="CB57" s="9">
        <f>'P&amp;C'!CD64</f>
        <v>0.1</v>
      </c>
      <c r="CC57" s="9">
        <f>'P&amp;C'!CE64</f>
        <v>0.1</v>
      </c>
      <c r="CD57" s="9">
        <f>'P&amp;C'!CF64</f>
        <v>0.1</v>
      </c>
      <c r="CE57" s="9">
        <f>'P&amp;C'!CG64</f>
        <v>0.1</v>
      </c>
      <c r="CF57" s="9">
        <f>'P&amp;C'!CH64</f>
        <v>0.1</v>
      </c>
      <c r="CG57" s="9">
        <f>'P&amp;C'!CI64</f>
        <v>0.1</v>
      </c>
      <c r="CH57" s="9">
        <f>'P&amp;C'!CJ64</f>
        <v>0.1</v>
      </c>
      <c r="CI57" s="9">
        <f>'P&amp;C'!CK64</f>
        <v>0.1</v>
      </c>
      <c r="CJ57" s="9">
        <f>'P&amp;C'!CL64</f>
        <v>0.15</v>
      </c>
      <c r="CK57" s="9">
        <f>'P&amp;C'!CM64</f>
        <v>0.15</v>
      </c>
      <c r="CL57" s="9">
        <f>'P&amp;C'!CN64</f>
        <v>0.15</v>
      </c>
      <c r="CM57" s="9">
        <f>'P&amp;C'!CO64</f>
        <v>0.15</v>
      </c>
      <c r="CN57" s="9">
        <f>'P&amp;C'!CP64</f>
        <v>0.15</v>
      </c>
      <c r="CO57" s="9">
        <f>'P&amp;C'!CQ64</f>
        <v>0.15</v>
      </c>
      <c r="CP57" s="9">
        <f>'P&amp;C'!CR64</f>
        <v>0.15</v>
      </c>
      <c r="CQ57" s="9">
        <f>'P&amp;C'!CS64</f>
        <v>0.15</v>
      </c>
      <c r="CR57" s="9">
        <f>'P&amp;C'!CT64</f>
        <v>0.15</v>
      </c>
      <c r="CS57" s="9">
        <f>'P&amp;C'!CU64</f>
        <v>0.15</v>
      </c>
      <c r="CT57" s="9">
        <f>'P&amp;C'!CV64</f>
        <v>0.15</v>
      </c>
      <c r="CU57" s="9">
        <f>'P&amp;C'!CW64</f>
        <v>0</v>
      </c>
      <c r="CV57" s="9">
        <f>'P&amp;C'!CX64</f>
        <v>0</v>
      </c>
      <c r="CW57" s="9">
        <f>'P&amp;C'!CY64</f>
        <v>0</v>
      </c>
      <c r="CX57" s="9">
        <f>'P&amp;C'!CZ64</f>
        <v>0</v>
      </c>
      <c r="CY57" s="9">
        <f>'P&amp;C'!DA64</f>
        <v>0</v>
      </c>
      <c r="CZ57" s="9">
        <f>'P&amp;C'!DB64</f>
        <v>0</v>
      </c>
      <c r="DA57" s="9">
        <f>'P&amp;C'!DC64</f>
        <v>0</v>
      </c>
      <c r="DB57" s="9">
        <f>'P&amp;C'!DD64</f>
        <v>0</v>
      </c>
      <c r="DC57" s="9">
        <f>'P&amp;C'!DE64</f>
        <v>0</v>
      </c>
      <c r="DD57" s="9">
        <f>'P&amp;C'!DF64</f>
        <v>0</v>
      </c>
      <c r="DE57" s="9">
        <f>'P&amp;C'!DG64</f>
        <v>0</v>
      </c>
      <c r="DF57" s="9">
        <f>'P&amp;C'!DH64</f>
        <v>0</v>
      </c>
      <c r="DG57" s="9">
        <f>'P&amp;C'!DI64</f>
        <v>0</v>
      </c>
      <c r="DH57" s="9">
        <f>'P&amp;C'!DJ64</f>
        <v>0</v>
      </c>
      <c r="DI57" s="9">
        <f>'P&amp;C'!DK64</f>
        <v>0</v>
      </c>
      <c r="DJ57" s="9">
        <f>'P&amp;C'!DL64</f>
        <v>0</v>
      </c>
      <c r="DK57" s="9">
        <f>'P&amp;C'!DM64</f>
        <v>0</v>
      </c>
      <c r="DL57" s="9">
        <f>'P&amp;C'!DN64</f>
        <v>0</v>
      </c>
      <c r="DM57" s="9">
        <f>'P&amp;C'!DO64</f>
        <v>0</v>
      </c>
      <c r="DN57" s="9">
        <f>'P&amp;C'!DP64</f>
        <v>0</v>
      </c>
      <c r="DO57" s="9">
        <f>'P&amp;C'!DQ64</f>
        <v>0</v>
      </c>
      <c r="DP57" s="9">
        <f>'P&amp;C'!DR64</f>
        <v>0</v>
      </c>
      <c r="DQ57" s="9">
        <f>'P&amp;C'!DS64</f>
        <v>0</v>
      </c>
      <c r="DR57" s="9">
        <f>'P&amp;C'!DT64</f>
        <v>0</v>
      </c>
      <c r="DS57" s="9">
        <f>'P&amp;C'!DU64</f>
        <v>0</v>
      </c>
      <c r="DT57" s="9">
        <f>'P&amp;C'!DV64</f>
        <v>0</v>
      </c>
      <c r="DU57" s="9">
        <f>'P&amp;C'!DW64</f>
        <v>0</v>
      </c>
      <c r="DV57" s="9">
        <f>'P&amp;C'!DX64</f>
        <v>0</v>
      </c>
      <c r="DW57" s="9">
        <f>'P&amp;C'!DY64</f>
        <v>0</v>
      </c>
      <c r="DX57" s="9">
        <f>'P&amp;C'!DZ64</f>
        <v>0</v>
      </c>
      <c r="DY57" s="9">
        <f>'P&amp;C'!EA64</f>
        <v>0</v>
      </c>
      <c r="DZ57" s="9">
        <f>'P&amp;C'!EB64</f>
        <v>0</v>
      </c>
      <c r="EA57" s="9">
        <f>'P&amp;C'!EC64</f>
        <v>42400000</v>
      </c>
      <c r="EB57" s="9">
        <f>'P&amp;C'!ED64</f>
        <v>42200000</v>
      </c>
      <c r="EC57" s="9">
        <f>'P&amp;C'!EE64</f>
        <v>42100000</v>
      </c>
      <c r="ED57" s="9">
        <f>'P&amp;C'!EF64</f>
        <v>41900000</v>
      </c>
      <c r="EE57" s="9">
        <f>'P&amp;C'!EG64</f>
        <v>41800000</v>
      </c>
      <c r="EF57" s="9">
        <f>'P&amp;C'!EH64</f>
        <v>41600000</v>
      </c>
      <c r="EG57" s="9">
        <f>'P&amp;C'!EI64</f>
        <v>41600000</v>
      </c>
      <c r="EH57" s="9">
        <f>'P&amp;C'!EJ64</f>
        <v>41400000</v>
      </c>
      <c r="EI57" s="9">
        <f>'P&amp;C'!EK64</f>
        <v>41300000</v>
      </c>
      <c r="EJ57" s="9">
        <f>'P&amp;C'!EL64</f>
        <v>41100000</v>
      </c>
      <c r="EK57" s="9">
        <f>'P&amp;C'!EM64</f>
        <v>41100000</v>
      </c>
      <c r="EL57" s="9">
        <f>'P&amp;C'!EN64</f>
        <v>41000000</v>
      </c>
      <c r="EM57" s="9">
        <f>'P&amp;C'!EO64</f>
        <v>40900000</v>
      </c>
      <c r="EN57" s="9">
        <f>'P&amp;C'!EP64</f>
        <v>40888914</v>
      </c>
      <c r="EO57" s="9">
        <f>'P&amp;C'!EQ64</f>
        <v>40863504</v>
      </c>
      <c r="EP57" s="9">
        <f>'P&amp;C'!ER64</f>
        <v>40783224</v>
      </c>
      <c r="EQ57" s="9">
        <f>'P&amp;C'!ES64</f>
        <v>40735786</v>
      </c>
      <c r="ER57" s="9">
        <f>'P&amp;C'!ET64</f>
        <v>40625182</v>
      </c>
      <c r="ES57" s="9">
        <f>'P&amp;C'!EU64</f>
        <v>40582583</v>
      </c>
      <c r="ET57" s="9">
        <f>'P&amp;C'!EV64</f>
        <v>40476901</v>
      </c>
      <c r="EU57" s="9">
        <f>'P&amp;C'!EW64</f>
        <v>40459169</v>
      </c>
      <c r="EV57" s="9">
        <f>'P&amp;C'!EX64</f>
        <v>40393632</v>
      </c>
      <c r="EW57" s="9">
        <f>'P&amp;C'!EY64</f>
        <v>40392921</v>
      </c>
      <c r="EX57" s="9">
        <f>'P&amp;C'!EZ64</f>
        <v>40321528</v>
      </c>
      <c r="EY57" s="9">
        <f>'P&amp;C'!FA64</f>
        <v>40321528</v>
      </c>
      <c r="EZ57" s="9">
        <f>'P&amp;C'!FB64</f>
        <v>40240122</v>
      </c>
      <c r="FA57" s="9">
        <f>'P&amp;C'!FC64</f>
        <v>40240122</v>
      </c>
      <c r="FB57" s="9">
        <f>'P&amp;C'!FD64</f>
        <v>40151144</v>
      </c>
      <c r="FC57" s="9">
        <f>'P&amp;C'!FE64</f>
        <v>40127788</v>
      </c>
      <c r="FD57" s="9">
        <f>'P&amp;C'!FF64</f>
        <v>40018053</v>
      </c>
      <c r="FE57" s="9">
        <f>'P&amp;C'!FG64</f>
        <v>40018053</v>
      </c>
      <c r="FF57" s="9">
        <f>'P&amp;C'!FH64</f>
        <v>39875560</v>
      </c>
      <c r="FG57">
        <f>'P&amp;C'!FJ64</f>
        <v>20.775943396226399</v>
      </c>
      <c r="FH57">
        <f>'P&amp;C'!FK64</f>
        <v>21.260663507109001</v>
      </c>
      <c r="FI57">
        <f>'P&amp;C'!FL64</f>
        <v>21.7197149643705</v>
      </c>
      <c r="FJ57">
        <f>'P&amp;C'!FM64</f>
        <v>21.505966587112201</v>
      </c>
      <c r="FK57">
        <f>'P&amp;C'!FN64</f>
        <v>21.322966507177</v>
      </c>
      <c r="FL57">
        <f>'P&amp;C'!FO64</f>
        <v>21.822115384615401</v>
      </c>
      <c r="FM57">
        <f>'P&amp;C'!FP64</f>
        <v>21.668269230769202</v>
      </c>
      <c r="FN57">
        <f>'P&amp;C'!FQ64</f>
        <v>21.954106280193201</v>
      </c>
      <c r="FO57">
        <f>'P&amp;C'!FR64</f>
        <v>21.418886198547199</v>
      </c>
      <c r="FP57">
        <f>'P&amp;C'!FS64</f>
        <v>21.296836982968401</v>
      </c>
      <c r="FQ57">
        <f>'P&amp;C'!FT64</f>
        <v>21.350364963503601</v>
      </c>
      <c r="FR57">
        <f>'P&amp;C'!FU64</f>
        <v>22.053658536585399</v>
      </c>
      <c r="FS57">
        <f>'P&amp;C'!FV64</f>
        <v>21.342298288508601</v>
      </c>
      <c r="FT57">
        <f>'P&amp;C'!FW64</f>
        <v>20.408954857544</v>
      </c>
      <c r="FU57">
        <f>'P&amp;C'!FX64</f>
        <v>20.646785454326199</v>
      </c>
      <c r="FV57">
        <f>'P&amp;C'!FY64</f>
        <v>20.045006741007001</v>
      </c>
      <c r="FW57">
        <f>'P&amp;C'!FZ64</f>
        <v>19.270525429409901</v>
      </c>
      <c r="FX57">
        <f>'P&amp;C'!GA64</f>
        <v>18.0676113647934</v>
      </c>
      <c r="FY57">
        <f>'P&amp;C'!GB64</f>
        <v>17.5272234396712</v>
      </c>
      <c r="FZ57">
        <f>'P&amp;C'!GC64</f>
        <v>18.9614318546768</v>
      </c>
      <c r="GA57">
        <f>'P&amp;C'!GD64</f>
        <v>18.220838890685101</v>
      </c>
      <c r="GB57">
        <f>'P&amp;C'!GE64</f>
        <v>18.297438566554298</v>
      </c>
      <c r="GC57">
        <f>'P&amp;C'!GF64</f>
        <v>17.817478463615</v>
      </c>
      <c r="GD57">
        <f>'P&amp;C'!GG64</f>
        <v>18.1615141172229</v>
      </c>
      <c r="GE57">
        <f>'P&amp;C'!GH64</f>
        <v>17.950708614018801</v>
      </c>
      <c r="GF57">
        <f>'P&amp;C'!GI64</f>
        <v>14.9403125567065</v>
      </c>
      <c r="GG57">
        <f>'P&amp;C'!GJ64</f>
        <v>16.7668477744675</v>
      </c>
      <c r="GH57">
        <f>'P&amp;C'!GK64</f>
        <v>21.541104781472701</v>
      </c>
      <c r="GI57">
        <f>'P&amp;C'!GL64</f>
        <v>20.713825541542398</v>
      </c>
      <c r="GJ57">
        <f>'P&amp;C'!GM64</f>
        <v>21.1804407375841</v>
      </c>
      <c r="GK57">
        <f>'P&amp;C'!GN64</f>
        <v>20.3658084015232</v>
      </c>
      <c r="GL57">
        <f>'P&amp;C'!GO64</f>
        <v>21.654868295266599</v>
      </c>
    </row>
    <row r="58" spans="1:194" x14ac:dyDescent="0.25">
      <c r="A58" t="str">
        <f>'P&amp;C'!B65</f>
        <v>StateNatl</v>
      </c>
      <c r="B58" t="str">
        <f>'P&amp;C'!C65</f>
        <v>State National Companies, Inc.</v>
      </c>
      <c r="C58" s="9" t="str">
        <f>'P&amp;C'!E65</f>
        <v>NA</v>
      </c>
      <c r="D58" s="9">
        <f>'P&amp;C'!F65</f>
        <v>0</v>
      </c>
      <c r="E58" s="9">
        <f>'P&amp;C'!G65</f>
        <v>0</v>
      </c>
      <c r="F58" s="9">
        <f>'P&amp;C'!H65</f>
        <v>0</v>
      </c>
      <c r="G58" s="9">
        <f>'P&amp;C'!I65</f>
        <v>272243</v>
      </c>
      <c r="H58" s="9">
        <f>'P&amp;C'!J65</f>
        <v>187311</v>
      </c>
      <c r="I58" s="9">
        <f>'P&amp;C'!K65</f>
        <v>336266</v>
      </c>
      <c r="J58" s="9">
        <f>'P&amp;C'!L65</f>
        <v>173521</v>
      </c>
      <c r="K58" s="9">
        <f>'P&amp;C'!M65</f>
        <v>1788640</v>
      </c>
      <c r="L58" s="9">
        <f>'P&amp;C'!N65</f>
        <v>0</v>
      </c>
      <c r="M58" s="9">
        <f>'P&amp;C'!O65</f>
        <v>0</v>
      </c>
      <c r="N58" s="9">
        <f>'P&amp;C'!P65</f>
        <v>0</v>
      </c>
      <c r="O58" s="9">
        <f>'P&amp;C'!Q65</f>
        <v>0</v>
      </c>
      <c r="P58" s="9">
        <f>'P&amp;C'!R65</f>
        <v>0</v>
      </c>
      <c r="Q58" s="9">
        <f>'P&amp;C'!S65</f>
        <v>21030294</v>
      </c>
      <c r="R58" s="9">
        <f>'P&amp;C'!T65</f>
        <v>0</v>
      </c>
      <c r="S58" s="9">
        <f>'P&amp;C'!U65</f>
        <v>0</v>
      </c>
      <c r="T58" s="9">
        <f>'P&amp;C'!V65</f>
        <v>0</v>
      </c>
      <c r="U58" s="9">
        <f>'P&amp;C'!W65</f>
        <v>0</v>
      </c>
      <c r="V58" s="9">
        <f>'P&amp;C'!X65</f>
        <v>0</v>
      </c>
      <c r="W58" s="9" t="str">
        <f>'P&amp;C'!Y65</f>
        <v>NA</v>
      </c>
      <c r="X58" s="9" t="str">
        <f>'P&amp;C'!Z65</f>
        <v>NA</v>
      </c>
      <c r="Y58" s="9" t="str">
        <f>'P&amp;C'!AA65</f>
        <v>NA</v>
      </c>
      <c r="Z58" s="9" t="str">
        <f>'P&amp;C'!AB65</f>
        <v>NA</v>
      </c>
      <c r="AA58" s="9" t="str">
        <f>'P&amp;C'!AC65</f>
        <v>NA</v>
      </c>
      <c r="AB58" s="9" t="str">
        <f>'P&amp;C'!AD65</f>
        <v>NA</v>
      </c>
      <c r="AC58" s="9" t="str">
        <f>'P&amp;C'!AE65</f>
        <v>NA</v>
      </c>
      <c r="AD58" s="9" t="str">
        <f>'P&amp;C'!AF65</f>
        <v>NA</v>
      </c>
      <c r="AE58" s="9" t="str">
        <f>'P&amp;C'!AG65</f>
        <v>NA</v>
      </c>
      <c r="AF58" s="9" t="str">
        <f>'P&amp;C'!AH65</f>
        <v>NA</v>
      </c>
      <c r="AG58" s="9" t="str">
        <f>'P&amp;C'!AI65</f>
        <v>NA</v>
      </c>
      <c r="AH58" s="9" t="str">
        <f>'P&amp;C'!AJ65</f>
        <v>NA</v>
      </c>
      <c r="AI58" s="9" t="str">
        <f>'P&amp;C'!AK65</f>
        <v>NA</v>
      </c>
      <c r="AJ58" s="9" t="str">
        <f>'P&amp;C'!AL65</f>
        <v>NA</v>
      </c>
      <c r="AK58" s="9" t="str">
        <f>'P&amp;C'!AM65</f>
        <v>NA</v>
      </c>
      <c r="AL58" s="9" t="str">
        <f>'P&amp;C'!AN65</f>
        <v>NA</v>
      </c>
      <c r="AM58" s="9">
        <f>'P&amp;C'!AO65</f>
        <v>10.69</v>
      </c>
      <c r="AN58" s="9">
        <f>'P&amp;C'!AP65</f>
        <v>10.3399</v>
      </c>
      <c r="AO58" s="9">
        <f>'P&amp;C'!AQ65</f>
        <v>10.51</v>
      </c>
      <c r="AP58" s="9">
        <f>'P&amp;C'!AR65</f>
        <v>9.2208000000000006</v>
      </c>
      <c r="AQ58" s="9">
        <f>'P&amp;C'!AS65</f>
        <v>9.6199999999999992</v>
      </c>
      <c r="AR58" s="9" t="str">
        <f>'P&amp;C'!AT65</f>
        <v>NA</v>
      </c>
      <c r="AS58" s="9" t="str">
        <f>'P&amp;C'!AU65</f>
        <v>NA</v>
      </c>
      <c r="AT58" s="9" t="str">
        <f>'P&amp;C'!AV65</f>
        <v>NA</v>
      </c>
      <c r="AU58" s="9" t="str">
        <f>'P&amp;C'!AW65</f>
        <v>NA</v>
      </c>
      <c r="AV58" s="9" t="str">
        <f>'P&amp;C'!AX65</f>
        <v>NA</v>
      </c>
      <c r="AW58" s="9">
        <f>'P&amp;C'!AY65</f>
        <v>9.0631000000000004</v>
      </c>
      <c r="AX58" s="9" t="str">
        <f>'P&amp;C'!AZ65</f>
        <v>NA</v>
      </c>
      <c r="AY58" s="9" t="str">
        <f>'P&amp;C'!BA65</f>
        <v>NA</v>
      </c>
      <c r="AZ58" s="9" t="str">
        <f>'P&amp;C'!BB65</f>
        <v>NA</v>
      </c>
      <c r="BA58" s="9" t="str">
        <f>'P&amp;C'!BC65</f>
        <v>NA</v>
      </c>
      <c r="BB58" s="9" t="str">
        <f>'P&amp;C'!BD65</f>
        <v>NA</v>
      </c>
      <c r="BC58" s="9" t="str">
        <f>'P&amp;C'!BE65</f>
        <v>NA</v>
      </c>
      <c r="BD58" s="9" t="str">
        <f>'P&amp;C'!BF65</f>
        <v>NA</v>
      </c>
      <c r="BE58" s="9" t="str">
        <f>'P&amp;C'!BG65</f>
        <v>NA</v>
      </c>
      <c r="BF58" s="9" t="str">
        <f>'P&amp;C'!BH65</f>
        <v>NA</v>
      </c>
      <c r="BG58" s="9" t="str">
        <f>'P&amp;C'!BI65</f>
        <v>NA</v>
      </c>
      <c r="BH58" s="9" t="str">
        <f>'P&amp;C'!BJ65</f>
        <v>NA</v>
      </c>
      <c r="BI58" s="9" t="str">
        <f>'P&amp;C'!BK65</f>
        <v>NA</v>
      </c>
      <c r="BJ58" s="9" t="str">
        <f>'P&amp;C'!BL65</f>
        <v>NA</v>
      </c>
      <c r="BK58" s="9" t="str">
        <f>'P&amp;C'!BM65</f>
        <v>NA</v>
      </c>
      <c r="BL58" s="9" t="str">
        <f>'P&amp;C'!BN65</f>
        <v>NA</v>
      </c>
      <c r="BM58" s="9" t="str">
        <f>'P&amp;C'!BO65</f>
        <v>NA</v>
      </c>
      <c r="BN58" s="9" t="str">
        <f>'P&amp;C'!BP65</f>
        <v>NA</v>
      </c>
      <c r="BO58" s="9" t="str">
        <f>'P&amp;C'!BQ65</f>
        <v>NA</v>
      </c>
      <c r="BP58" s="9">
        <f>'P&amp;C'!BR65</f>
        <v>0.06</v>
      </c>
      <c r="BQ58" s="9">
        <f>'P&amp;C'!BS65</f>
        <v>0.06</v>
      </c>
      <c r="BR58" s="9">
        <f>'P&amp;C'!BT65</f>
        <v>0.06</v>
      </c>
      <c r="BS58" s="9">
        <f>'P&amp;C'!BU65</f>
        <v>0.06</v>
      </c>
      <c r="BT58" s="9">
        <f>'P&amp;C'!BV65</f>
        <v>0.06</v>
      </c>
      <c r="BU58" s="9">
        <f>'P&amp;C'!BW65</f>
        <v>0.06</v>
      </c>
      <c r="BV58" s="9">
        <f>'P&amp;C'!BX65</f>
        <v>0.06</v>
      </c>
      <c r="BW58" s="9">
        <f>'P&amp;C'!BY65</f>
        <v>0.06</v>
      </c>
      <c r="BX58" s="9">
        <f>'P&amp;C'!BZ65</f>
        <v>0.06</v>
      </c>
      <c r="BY58" s="9">
        <f>'P&amp;C'!CA65</f>
        <v>0.01</v>
      </c>
      <c r="BZ58" s="9">
        <f>'P&amp;C'!CB65</f>
        <v>0.01</v>
      </c>
      <c r="CA58" s="9">
        <f>'P&amp;C'!CC65</f>
        <v>0.01</v>
      </c>
      <c r="CB58" s="9" t="str">
        <f>'P&amp;C'!CD65</f>
        <v>NA</v>
      </c>
      <c r="CC58" s="9" t="str">
        <f>'P&amp;C'!CE65</f>
        <v>NA</v>
      </c>
      <c r="CD58" s="9" t="str">
        <f>'P&amp;C'!CF65</f>
        <v>NA</v>
      </c>
      <c r="CE58" s="9" t="str">
        <f>'P&amp;C'!CG65</f>
        <v>NA</v>
      </c>
      <c r="CF58" s="9" t="str">
        <f>'P&amp;C'!CH65</f>
        <v>NA</v>
      </c>
      <c r="CG58" s="9" t="str">
        <f>'P&amp;C'!CI65</f>
        <v>NA</v>
      </c>
      <c r="CH58" s="9" t="str">
        <f>'P&amp;C'!CJ65</f>
        <v>NA</v>
      </c>
      <c r="CI58" s="9" t="str">
        <f>'P&amp;C'!CK65</f>
        <v>NA</v>
      </c>
      <c r="CJ58" s="9" t="str">
        <f>'P&amp;C'!CL65</f>
        <v>NA</v>
      </c>
      <c r="CK58" s="9" t="str">
        <f>'P&amp;C'!CM65</f>
        <v>NA</v>
      </c>
      <c r="CL58" s="9" t="str">
        <f>'P&amp;C'!CN65</f>
        <v>NA</v>
      </c>
      <c r="CM58" s="9" t="str">
        <f>'P&amp;C'!CO65</f>
        <v>NA</v>
      </c>
      <c r="CN58" s="9" t="str">
        <f>'P&amp;C'!CP65</f>
        <v>NA</v>
      </c>
      <c r="CO58" s="9" t="str">
        <f>'P&amp;C'!CQ65</f>
        <v>NA</v>
      </c>
      <c r="CP58" s="9" t="str">
        <f>'P&amp;C'!CR65</f>
        <v>NA</v>
      </c>
      <c r="CQ58" s="9" t="str">
        <f>'P&amp;C'!CS65</f>
        <v>NA</v>
      </c>
      <c r="CR58" s="9" t="str">
        <f>'P&amp;C'!CT65</f>
        <v>NA</v>
      </c>
      <c r="CS58" s="9" t="str">
        <f>'P&amp;C'!CU65</f>
        <v>NA</v>
      </c>
      <c r="CT58" s="9" t="str">
        <f>'P&amp;C'!CV65</f>
        <v>NA</v>
      </c>
      <c r="CU58" s="9" t="str">
        <f>'P&amp;C'!CW65</f>
        <v>NA</v>
      </c>
      <c r="CV58" s="9">
        <f>'P&amp;C'!CX65</f>
        <v>0</v>
      </c>
      <c r="CW58" s="9">
        <f>'P&amp;C'!CY65</f>
        <v>0</v>
      </c>
      <c r="CX58" s="9">
        <f>'P&amp;C'!CZ65</f>
        <v>0</v>
      </c>
      <c r="CY58" s="9">
        <f>'P&amp;C'!DA65</f>
        <v>0</v>
      </c>
      <c r="CZ58" s="9">
        <f>'P&amp;C'!DB65</f>
        <v>0</v>
      </c>
      <c r="DA58" s="9">
        <f>'P&amp;C'!DC65</f>
        <v>0</v>
      </c>
      <c r="DB58" s="9">
        <f>'P&amp;C'!DD65</f>
        <v>0</v>
      </c>
      <c r="DC58" s="9">
        <f>'P&amp;C'!DE65</f>
        <v>0</v>
      </c>
      <c r="DD58" s="9">
        <f>'P&amp;C'!DF65</f>
        <v>0</v>
      </c>
      <c r="DE58" s="9">
        <f>'P&amp;C'!DG65</f>
        <v>0</v>
      </c>
      <c r="DF58" s="9">
        <f>'P&amp;C'!DH65</f>
        <v>0</v>
      </c>
      <c r="DG58" s="9">
        <f>'P&amp;C'!DI65</f>
        <v>0</v>
      </c>
      <c r="DH58" s="9" t="str">
        <f>'P&amp;C'!DJ65</f>
        <v>NA</v>
      </c>
      <c r="DI58" s="9" t="str">
        <f>'P&amp;C'!DK65</f>
        <v>NA</v>
      </c>
      <c r="DJ58" s="9" t="str">
        <f>'P&amp;C'!DL65</f>
        <v>NA</v>
      </c>
      <c r="DK58" s="9" t="str">
        <f>'P&amp;C'!DM65</f>
        <v>NA</v>
      </c>
      <c r="DL58" s="9" t="str">
        <f>'P&amp;C'!DN65</f>
        <v>NA</v>
      </c>
      <c r="DM58" s="9" t="str">
        <f>'P&amp;C'!DO65</f>
        <v>NA</v>
      </c>
      <c r="DN58" s="9" t="str">
        <f>'P&amp;C'!DP65</f>
        <v>NA</v>
      </c>
      <c r="DO58" s="9" t="str">
        <f>'P&amp;C'!DQ65</f>
        <v>NA</v>
      </c>
      <c r="DP58" s="9" t="str">
        <f>'P&amp;C'!DR65</f>
        <v>NA</v>
      </c>
      <c r="DQ58" s="9" t="str">
        <f>'P&amp;C'!DS65</f>
        <v>NA</v>
      </c>
      <c r="DR58" s="9" t="str">
        <f>'P&amp;C'!DT65</f>
        <v>NA</v>
      </c>
      <c r="DS58" s="9" t="str">
        <f>'P&amp;C'!DU65</f>
        <v>NA</v>
      </c>
      <c r="DT58" s="9" t="str">
        <f>'P&amp;C'!DV65</f>
        <v>NA</v>
      </c>
      <c r="DU58" s="9" t="str">
        <f>'P&amp;C'!DW65</f>
        <v>NA</v>
      </c>
      <c r="DV58" s="9" t="str">
        <f>'P&amp;C'!DX65</f>
        <v>NA</v>
      </c>
      <c r="DW58" s="9" t="str">
        <f>'P&amp;C'!DY65</f>
        <v>NA</v>
      </c>
      <c r="DX58" s="9" t="str">
        <f>'P&amp;C'!DZ65</f>
        <v>NA</v>
      </c>
      <c r="DY58" s="9" t="str">
        <f>'P&amp;C'!EA65</f>
        <v>NA</v>
      </c>
      <c r="DZ58" s="9" t="str">
        <f>'P&amp;C'!EB65</f>
        <v>NA</v>
      </c>
      <c r="EA58" s="9" t="str">
        <f>'P&amp;C'!EC65</f>
        <v>NA</v>
      </c>
      <c r="EB58" s="9">
        <f>'P&amp;C'!ED65</f>
        <v>42173561</v>
      </c>
      <c r="EC58" s="9">
        <f>'P&amp;C'!EE65</f>
        <v>42173561</v>
      </c>
      <c r="ED58" s="9">
        <f>'P&amp;C'!EF65</f>
        <v>42173561</v>
      </c>
      <c r="EE58" s="9">
        <f>'P&amp;C'!EG65</f>
        <v>41924440</v>
      </c>
      <c r="EF58" s="9">
        <f>'P&amp;C'!EH65</f>
        <v>42196683</v>
      </c>
      <c r="EG58" s="9">
        <f>'P&amp;C'!EI65</f>
        <v>42383994</v>
      </c>
      <c r="EH58" s="9">
        <f>'P&amp;C'!EJ65</f>
        <v>42704712</v>
      </c>
      <c r="EI58" s="9">
        <f>'P&amp;C'!EK65</f>
        <v>42699550</v>
      </c>
      <c r="EJ58" s="9">
        <f>'P&amp;C'!EL65</f>
        <v>44488190</v>
      </c>
      <c r="EK58" s="9">
        <f>'P&amp;C'!EM65</f>
        <v>44488190</v>
      </c>
      <c r="EL58" s="9">
        <f>'P&amp;C'!EN65</f>
        <v>44477162</v>
      </c>
      <c r="EM58" s="9">
        <f>'P&amp;C'!EO65</f>
        <v>44247102</v>
      </c>
      <c r="EN58" s="9">
        <f>'P&amp;C'!EP65</f>
        <v>44247102</v>
      </c>
      <c r="EO58" s="9">
        <f>'P&amp;C'!EQ65</f>
        <v>44208602</v>
      </c>
      <c r="EP58" s="9">
        <f>'P&amp;C'!ER65</f>
        <v>34176896</v>
      </c>
      <c r="EQ58" s="9">
        <f>'P&amp;C'!ES65</f>
        <v>34176896</v>
      </c>
      <c r="ER58" s="9">
        <f>'P&amp;C'!ET65</f>
        <v>34176896</v>
      </c>
      <c r="ES58" s="9">
        <f>'P&amp;C'!EU65</f>
        <v>34176896</v>
      </c>
      <c r="ET58" s="9">
        <f>'P&amp;C'!EV65</f>
        <v>34176896</v>
      </c>
      <c r="EU58" s="9" t="str">
        <f>'P&amp;C'!EW65</f>
        <v>NA</v>
      </c>
      <c r="EV58" s="9" t="str">
        <f>'P&amp;C'!EX65</f>
        <v>NA</v>
      </c>
      <c r="EW58" s="9" t="str">
        <f>'P&amp;C'!EY65</f>
        <v>NA</v>
      </c>
      <c r="EX58" s="9" t="str">
        <f>'P&amp;C'!EZ65</f>
        <v>NA</v>
      </c>
      <c r="EY58" s="9" t="str">
        <f>'P&amp;C'!FA65</f>
        <v>NA</v>
      </c>
      <c r="EZ58" s="9" t="str">
        <f>'P&amp;C'!FB65</f>
        <v>NA</v>
      </c>
      <c r="FA58" s="9" t="str">
        <f>'P&amp;C'!FC65</f>
        <v>NA</v>
      </c>
      <c r="FB58" s="9" t="str">
        <f>'P&amp;C'!FD65</f>
        <v>NA</v>
      </c>
      <c r="FC58" s="9" t="str">
        <f>'P&amp;C'!FE65</f>
        <v>NA</v>
      </c>
      <c r="FD58" s="9" t="str">
        <f>'P&amp;C'!FF65</f>
        <v>NA</v>
      </c>
      <c r="FE58" s="9" t="str">
        <f>'P&amp;C'!FG65</f>
        <v>NA</v>
      </c>
      <c r="FF58" s="9" t="str">
        <f>'P&amp;C'!FH65</f>
        <v>NA</v>
      </c>
      <c r="FG58" t="str">
        <f>'P&amp;C'!FJ65</f>
        <v>NA</v>
      </c>
      <c r="FH58">
        <f>'P&amp;C'!FK65</f>
        <v>7.9148640068596503</v>
      </c>
      <c r="FI58">
        <f>'P&amp;C'!FL65</f>
        <v>7.5992160111876697</v>
      </c>
      <c r="FJ58">
        <f>'P&amp;C'!FM65</f>
        <v>7.2853700924140599</v>
      </c>
      <c r="FK58">
        <f>'P&amp;C'!FN65</f>
        <v>7.0693848266071102</v>
      </c>
      <c r="FL58">
        <f>'P&amp;C'!FO65</f>
        <v>6.9112541381510999</v>
      </c>
      <c r="FM58">
        <f>'P&amp;C'!FP65</f>
        <v>6.6146196604312504</v>
      </c>
      <c r="FN58">
        <f>'P&amp;C'!FQ65</f>
        <v>6.3922454271556699</v>
      </c>
      <c r="FO58">
        <f>'P&amp;C'!FR65</f>
        <v>6.17001818520336</v>
      </c>
      <c r="FP58">
        <f>'P&amp;C'!FS65</f>
        <v>6.0601251702980097</v>
      </c>
      <c r="FQ58">
        <f>'P&amp;C'!FT65</f>
        <v>5.8091821672223602</v>
      </c>
      <c r="FR58">
        <f>'P&amp;C'!FU65</f>
        <v>5.6597136301097599</v>
      </c>
      <c r="FS58">
        <f>'P&amp;C'!FV65</f>
        <v>5.4437915504613201</v>
      </c>
      <c r="FT58">
        <f>'P&amp;C'!FW65</f>
        <v>5.2563668463530098</v>
      </c>
      <c r="FU58">
        <f>'P&amp;C'!FX65</f>
        <v>5.0980802333446302</v>
      </c>
      <c r="FV58">
        <f>'P&amp;C'!FY65</f>
        <v>3.8419521772837402</v>
      </c>
      <c r="FW58">
        <f>'P&amp;C'!FZ65</f>
        <v>4.25299009014745</v>
      </c>
      <c r="FX58" t="str">
        <f>'P&amp;C'!GA65</f>
        <v>NA</v>
      </c>
      <c r="FY58">
        <f>'P&amp;C'!GB65</f>
        <v>3.7853935009194499</v>
      </c>
      <c r="FZ58">
        <f>'P&amp;C'!GC65</f>
        <v>3.8418351391536598</v>
      </c>
      <c r="GA58" t="str">
        <f>'P&amp;C'!GD65</f>
        <v>NA</v>
      </c>
      <c r="GB58" t="str">
        <f>'P&amp;C'!GE65</f>
        <v>NA</v>
      </c>
      <c r="GC58" t="str">
        <f>'P&amp;C'!GF65</f>
        <v>NA</v>
      </c>
      <c r="GD58" t="str">
        <f>'P&amp;C'!GG65</f>
        <v>NA</v>
      </c>
      <c r="GE58" t="str">
        <f>'P&amp;C'!GH65</f>
        <v>NA</v>
      </c>
      <c r="GF58" t="str">
        <f>'P&amp;C'!GI65</f>
        <v>NA</v>
      </c>
      <c r="GG58" t="str">
        <f>'P&amp;C'!GJ65</f>
        <v>NA</v>
      </c>
      <c r="GH58" t="str">
        <f>'P&amp;C'!GK65</f>
        <v>NA</v>
      </c>
      <c r="GI58" t="str">
        <f>'P&amp;C'!GL65</f>
        <v>NA</v>
      </c>
      <c r="GJ58" t="str">
        <f>'P&amp;C'!GM65</f>
        <v>NA</v>
      </c>
      <c r="GK58" t="str">
        <f>'P&amp;C'!GN65</f>
        <v>NA</v>
      </c>
      <c r="GL58" t="str">
        <f>'P&amp;C'!GO65</f>
        <v>NA</v>
      </c>
    </row>
    <row r="59" spans="1:194" x14ac:dyDescent="0.25">
      <c r="A59" t="str">
        <f>'P&amp;C'!B66</f>
        <v>TPRE</v>
      </c>
      <c r="B59" t="str">
        <f>'P&amp;C'!C66</f>
        <v>Third Point Reinsurance Ltd.</v>
      </c>
      <c r="C59" s="9">
        <f>'P&amp;C'!E66</f>
        <v>0</v>
      </c>
      <c r="D59" s="9">
        <f>'P&amp;C'!F66</f>
        <v>0</v>
      </c>
      <c r="E59" s="9">
        <f>'P&amp;C'!G66</f>
        <v>1767281</v>
      </c>
      <c r="F59" s="9">
        <f>'P&amp;C'!H66</f>
        <v>1532871</v>
      </c>
      <c r="G59" s="9">
        <f>'P&amp;C'!I66</f>
        <v>0</v>
      </c>
      <c r="H59" s="9">
        <f>'P&amp;C'!J66</f>
        <v>0</v>
      </c>
      <c r="I59" s="9">
        <f>'P&amp;C'!K66</f>
        <v>644768</v>
      </c>
      <c r="J59" s="9">
        <f>'P&amp;C'!L66</f>
        <v>0</v>
      </c>
      <c r="K59" s="9">
        <f>'P&amp;C'!M66</f>
        <v>0</v>
      </c>
      <c r="L59" s="9">
        <f>'P&amp;C'!N66</f>
        <v>0</v>
      </c>
      <c r="M59" s="9">
        <f>'P&amp;C'!O66</f>
        <v>0</v>
      </c>
      <c r="N59" s="9">
        <f>'P&amp;C'!P66</f>
        <v>0</v>
      </c>
      <c r="O59" s="9">
        <f>'P&amp;C'!Q66</f>
        <v>0</v>
      </c>
      <c r="P59" s="9">
        <f>'P&amp;C'!R66</f>
        <v>0</v>
      </c>
      <c r="Q59" s="9">
        <f>'P&amp;C'!S66</f>
        <v>0</v>
      </c>
      <c r="R59" s="9">
        <f>'P&amp;C'!T66</f>
        <v>0</v>
      </c>
      <c r="S59" s="9">
        <f>'P&amp;C'!U66</f>
        <v>0</v>
      </c>
      <c r="T59" s="9">
        <f>'P&amp;C'!V66</f>
        <v>0</v>
      </c>
      <c r="U59" s="9">
        <f>'P&amp;C'!W66</f>
        <v>0</v>
      </c>
      <c r="V59" s="9">
        <f>'P&amp;C'!X66</f>
        <v>0</v>
      </c>
      <c r="W59" s="9">
        <f>'P&amp;C'!Y66</f>
        <v>0</v>
      </c>
      <c r="X59" s="9">
        <f>'P&amp;C'!Z66</f>
        <v>0</v>
      </c>
      <c r="Y59" s="9">
        <f>'P&amp;C'!AA66</f>
        <v>0</v>
      </c>
      <c r="Z59" s="9">
        <f>'P&amp;C'!AB66</f>
        <v>0</v>
      </c>
      <c r="AA59" s="9" t="str">
        <f>'P&amp;C'!AC66</f>
        <v>NA</v>
      </c>
      <c r="AB59" s="9" t="str">
        <f>'P&amp;C'!AD66</f>
        <v>NA</v>
      </c>
      <c r="AC59" s="9" t="str">
        <f>'P&amp;C'!AE66</f>
        <v>NA</v>
      </c>
      <c r="AD59" s="9" t="str">
        <f>'P&amp;C'!AF66</f>
        <v>NA</v>
      </c>
      <c r="AE59" s="9" t="str">
        <f>'P&amp;C'!AG66</f>
        <v>NA</v>
      </c>
      <c r="AF59" s="9" t="str">
        <f>'P&amp;C'!AH66</f>
        <v>NA</v>
      </c>
      <c r="AG59" s="9" t="str">
        <f>'P&amp;C'!AI66</f>
        <v>NA</v>
      </c>
      <c r="AH59" s="9" t="str">
        <f>'P&amp;C'!AJ66</f>
        <v>NA</v>
      </c>
      <c r="AI59" s="9" t="str">
        <f>'P&amp;C'!AK66</f>
        <v>NA</v>
      </c>
      <c r="AJ59" s="9" t="str">
        <f>'P&amp;C'!AL66</f>
        <v>NA</v>
      </c>
      <c r="AK59" s="9">
        <f>'P&amp;C'!AM66</f>
        <v>12.44</v>
      </c>
      <c r="AL59" s="9">
        <f>'P&amp;C'!AN66</f>
        <v>12.32</v>
      </c>
      <c r="AM59" s="9" t="str">
        <f>'P&amp;C'!AO66</f>
        <v>NA</v>
      </c>
      <c r="AN59" s="9" t="str">
        <f>'P&amp;C'!AP66</f>
        <v>NA</v>
      </c>
      <c r="AO59" s="9">
        <f>'P&amp;C'!AQ66</f>
        <v>11.46</v>
      </c>
      <c r="AP59" s="9" t="str">
        <f>'P&amp;C'!AR66</f>
        <v>NA</v>
      </c>
      <c r="AQ59" s="9" t="str">
        <f>'P&amp;C'!AS66</f>
        <v>NA</v>
      </c>
      <c r="AR59" s="9" t="str">
        <f>'P&amp;C'!AT66</f>
        <v>NA</v>
      </c>
      <c r="AS59" s="9" t="str">
        <f>'P&amp;C'!AU66</f>
        <v>NA</v>
      </c>
      <c r="AT59" s="9" t="str">
        <f>'P&amp;C'!AV66</f>
        <v>NA</v>
      </c>
      <c r="AU59" s="9" t="str">
        <f>'P&amp;C'!AW66</f>
        <v>NA</v>
      </c>
      <c r="AV59" s="9" t="str">
        <f>'P&amp;C'!AX66</f>
        <v>NA</v>
      </c>
      <c r="AW59" s="9" t="str">
        <f>'P&amp;C'!AY66</f>
        <v>NA</v>
      </c>
      <c r="AX59" s="9" t="str">
        <f>'P&amp;C'!AZ66</f>
        <v>NA</v>
      </c>
      <c r="AY59" s="9" t="str">
        <f>'P&amp;C'!BA66</f>
        <v>NA</v>
      </c>
      <c r="AZ59" s="9" t="str">
        <f>'P&amp;C'!BB66</f>
        <v>NA</v>
      </c>
      <c r="BA59" s="9" t="str">
        <f>'P&amp;C'!BC66</f>
        <v>NA</v>
      </c>
      <c r="BB59" s="9" t="str">
        <f>'P&amp;C'!BD66</f>
        <v>NA</v>
      </c>
      <c r="BC59" s="9" t="str">
        <f>'P&amp;C'!BE66</f>
        <v>NA</v>
      </c>
      <c r="BD59" s="9" t="str">
        <f>'P&amp;C'!BF66</f>
        <v>NA</v>
      </c>
      <c r="BE59" s="9" t="str">
        <f>'P&amp;C'!BG66</f>
        <v>NA</v>
      </c>
      <c r="BF59" s="9" t="str">
        <f>'P&amp;C'!BH66</f>
        <v>NA</v>
      </c>
      <c r="BG59" s="9" t="str">
        <f>'P&amp;C'!BI66</f>
        <v>NA</v>
      </c>
      <c r="BH59" s="9" t="str">
        <f>'P&amp;C'!BJ66</f>
        <v>NA</v>
      </c>
      <c r="BI59" s="9" t="str">
        <f>'P&amp;C'!BK66</f>
        <v>NA</v>
      </c>
      <c r="BJ59" s="9" t="str">
        <f>'P&amp;C'!BL66</f>
        <v>NA</v>
      </c>
      <c r="BK59" s="9" t="str">
        <f>'P&amp;C'!BM66</f>
        <v>NA</v>
      </c>
      <c r="BL59" s="9" t="str">
        <f>'P&amp;C'!BN66</f>
        <v>NA</v>
      </c>
      <c r="BM59" s="9" t="str">
        <f>'P&amp;C'!BO66</f>
        <v>NA</v>
      </c>
      <c r="BN59" s="9" t="str">
        <f>'P&amp;C'!BP66</f>
        <v>NA</v>
      </c>
      <c r="BO59" s="9">
        <f>'P&amp;C'!BQ66</f>
        <v>0</v>
      </c>
      <c r="BP59" s="9">
        <f>'P&amp;C'!BR66</f>
        <v>0</v>
      </c>
      <c r="BQ59" s="9">
        <f>'P&amp;C'!BS66</f>
        <v>0</v>
      </c>
      <c r="BR59" s="9">
        <f>'P&amp;C'!BT66</f>
        <v>0</v>
      </c>
      <c r="BS59" s="9">
        <f>'P&amp;C'!BU66</f>
        <v>0</v>
      </c>
      <c r="BT59" s="9">
        <f>'P&amp;C'!BV66</f>
        <v>0</v>
      </c>
      <c r="BU59" s="9">
        <f>'P&amp;C'!BW66</f>
        <v>0</v>
      </c>
      <c r="BV59" s="9">
        <f>'P&amp;C'!BX66</f>
        <v>0</v>
      </c>
      <c r="BW59" s="9">
        <f>'P&amp;C'!BY66</f>
        <v>0</v>
      </c>
      <c r="BX59" s="9">
        <f>'P&amp;C'!BZ66</f>
        <v>0</v>
      </c>
      <c r="BY59" s="9">
        <f>'P&amp;C'!CA66</f>
        <v>0</v>
      </c>
      <c r="BZ59" s="9">
        <f>'P&amp;C'!CB66</f>
        <v>0</v>
      </c>
      <c r="CA59" s="9">
        <f>'P&amp;C'!CC66</f>
        <v>0</v>
      </c>
      <c r="CB59" s="9">
        <f>'P&amp;C'!CD66</f>
        <v>0</v>
      </c>
      <c r="CC59" s="9">
        <f>'P&amp;C'!CE66</f>
        <v>0</v>
      </c>
      <c r="CD59" s="9">
        <f>'P&amp;C'!CF66</f>
        <v>0</v>
      </c>
      <c r="CE59" s="9">
        <f>'P&amp;C'!CG66</f>
        <v>0</v>
      </c>
      <c r="CF59" s="9">
        <f>'P&amp;C'!CH66</f>
        <v>0</v>
      </c>
      <c r="CG59" s="9" t="str">
        <f>'P&amp;C'!CI66</f>
        <v>NA</v>
      </c>
      <c r="CH59" s="9" t="str">
        <f>'P&amp;C'!CJ66</f>
        <v>NA</v>
      </c>
      <c r="CI59" s="9" t="str">
        <f>'P&amp;C'!CK66</f>
        <v>NA</v>
      </c>
      <c r="CJ59" s="9" t="str">
        <f>'P&amp;C'!CL66</f>
        <v>NA</v>
      </c>
      <c r="CK59" s="9" t="str">
        <f>'P&amp;C'!CM66</f>
        <v>NA</v>
      </c>
      <c r="CL59" s="9" t="str">
        <f>'P&amp;C'!CN66</f>
        <v>NA</v>
      </c>
      <c r="CM59" s="9" t="str">
        <f>'P&amp;C'!CO66</f>
        <v>NA</v>
      </c>
      <c r="CN59" s="9" t="str">
        <f>'P&amp;C'!CP66</f>
        <v>NA</v>
      </c>
      <c r="CO59" s="9" t="str">
        <f>'P&amp;C'!CQ66</f>
        <v>NA</v>
      </c>
      <c r="CP59" s="9" t="str">
        <f>'P&amp;C'!CR66</f>
        <v>NA</v>
      </c>
      <c r="CQ59" s="9" t="str">
        <f>'P&amp;C'!CS66</f>
        <v>NA</v>
      </c>
      <c r="CR59" s="9" t="str">
        <f>'P&amp;C'!CT66</f>
        <v>NA</v>
      </c>
      <c r="CS59" s="9" t="str">
        <f>'P&amp;C'!CU66</f>
        <v>NA</v>
      </c>
      <c r="CT59" s="9" t="str">
        <f>'P&amp;C'!CV66</f>
        <v>NA</v>
      </c>
      <c r="CU59" s="9">
        <f>'P&amp;C'!CW66</f>
        <v>0</v>
      </c>
      <c r="CV59" s="9">
        <f>'P&amp;C'!CX66</f>
        <v>0</v>
      </c>
      <c r="CW59" s="9">
        <f>'P&amp;C'!CY66</f>
        <v>0</v>
      </c>
      <c r="CX59" s="9">
        <f>'P&amp;C'!CZ66</f>
        <v>0</v>
      </c>
      <c r="CY59" s="9">
        <f>'P&amp;C'!DA66</f>
        <v>0</v>
      </c>
      <c r="CZ59" s="9">
        <f>'P&amp;C'!DB66</f>
        <v>0</v>
      </c>
      <c r="DA59" s="9">
        <f>'P&amp;C'!DC66</f>
        <v>0</v>
      </c>
      <c r="DB59" s="9">
        <f>'P&amp;C'!DD66</f>
        <v>0</v>
      </c>
      <c r="DC59" s="9">
        <f>'P&amp;C'!DE66</f>
        <v>0</v>
      </c>
      <c r="DD59" s="9">
        <f>'P&amp;C'!DF66</f>
        <v>0</v>
      </c>
      <c r="DE59" s="9">
        <f>'P&amp;C'!DG66</f>
        <v>0</v>
      </c>
      <c r="DF59" s="9">
        <f>'P&amp;C'!DH66</f>
        <v>0</v>
      </c>
      <c r="DG59" s="9">
        <f>'P&amp;C'!DI66</f>
        <v>0</v>
      </c>
      <c r="DH59" s="9">
        <f>'P&amp;C'!DJ66</f>
        <v>0</v>
      </c>
      <c r="DI59" s="9">
        <f>'P&amp;C'!DK66</f>
        <v>0</v>
      </c>
      <c r="DJ59" s="9">
        <f>'P&amp;C'!DL66</f>
        <v>0</v>
      </c>
      <c r="DK59" s="9">
        <f>'P&amp;C'!DM66</f>
        <v>0</v>
      </c>
      <c r="DL59" s="9">
        <f>'P&amp;C'!DN66</f>
        <v>0</v>
      </c>
      <c r="DM59" s="9" t="str">
        <f>'P&amp;C'!DO66</f>
        <v>NA</v>
      </c>
      <c r="DN59" s="9" t="str">
        <f>'P&amp;C'!DP66</f>
        <v>NA</v>
      </c>
      <c r="DO59" s="9" t="str">
        <f>'P&amp;C'!DQ66</f>
        <v>NA</v>
      </c>
      <c r="DP59" s="9" t="str">
        <f>'P&amp;C'!DR66</f>
        <v>NA</v>
      </c>
      <c r="DQ59" s="9" t="str">
        <f>'P&amp;C'!DS66</f>
        <v>NA</v>
      </c>
      <c r="DR59" s="9" t="str">
        <f>'P&amp;C'!DT66</f>
        <v>NA</v>
      </c>
      <c r="DS59" s="9" t="str">
        <f>'P&amp;C'!DU66</f>
        <v>NA</v>
      </c>
      <c r="DT59" s="9" t="str">
        <f>'P&amp;C'!DV66</f>
        <v>NA</v>
      </c>
      <c r="DU59" s="9" t="str">
        <f>'P&amp;C'!DW66</f>
        <v>NA</v>
      </c>
      <c r="DV59" s="9" t="str">
        <f>'P&amp;C'!DX66</f>
        <v>NA</v>
      </c>
      <c r="DW59" s="9" t="str">
        <f>'P&amp;C'!DY66</f>
        <v>NA</v>
      </c>
      <c r="DX59" s="9" t="str">
        <f>'P&amp;C'!DZ66</f>
        <v>NA</v>
      </c>
      <c r="DY59" s="9" t="str">
        <f>'P&amp;C'!EA66</f>
        <v>NA</v>
      </c>
      <c r="DZ59" s="9" t="str">
        <f>'P&amp;C'!EB66</f>
        <v>NA</v>
      </c>
      <c r="EA59" s="9">
        <f>'P&amp;C'!EC66</f>
        <v>103282427</v>
      </c>
      <c r="EB59" s="9">
        <f>'P&amp;C'!ED66</f>
        <v>107383405</v>
      </c>
      <c r="EC59" s="9">
        <f>'P&amp;C'!EE66</f>
        <v>107332603</v>
      </c>
      <c r="ED59" s="9">
        <f>'P&amp;C'!EF66</f>
        <v>107182083</v>
      </c>
      <c r="EE59" s="9">
        <f>'P&amp;C'!EG66</f>
        <v>105856531</v>
      </c>
      <c r="EF59" s="9">
        <f>'P&amp;C'!EH66</f>
        <v>106383928</v>
      </c>
      <c r="EG59" s="9">
        <f>'P&amp;C'!EI66</f>
        <v>106285663</v>
      </c>
      <c r="EH59" s="9">
        <f>'P&amp;C'!EJ66</f>
        <v>106213131</v>
      </c>
      <c r="EI59" s="9">
        <f>'P&amp;C'!EK66</f>
        <v>105479341</v>
      </c>
      <c r="EJ59" s="9">
        <f>'P&amp;C'!EL66</f>
        <v>105479341</v>
      </c>
      <c r="EK59" s="9">
        <f>'P&amp;C'!EM66</f>
        <v>105262341</v>
      </c>
      <c r="EL59" s="9">
        <f>'P&amp;C'!EN66</f>
        <v>105170735</v>
      </c>
      <c r="EM59" s="9">
        <f>'P&amp;C'!EO66</f>
        <v>104473402</v>
      </c>
      <c r="EN59" s="9">
        <f>'P&amp;C'!EP66</f>
        <v>104031456</v>
      </c>
      <c r="EO59" s="9">
        <f>'P&amp;C'!EQ66</f>
        <v>103931386</v>
      </c>
      <c r="EP59" s="9">
        <f>'P&amp;C'!ER66</f>
        <v>103924897</v>
      </c>
      <c r="EQ59" s="9">
        <f>'P&amp;C'!ES66</f>
        <v>103888916</v>
      </c>
      <c r="ER59" s="9">
        <f>'P&amp;C'!ET66</f>
        <v>103888916</v>
      </c>
      <c r="ES59" s="9">
        <f>'P&amp;C'!EU66</f>
        <v>78432132</v>
      </c>
      <c r="ET59" s="9">
        <f>'P&amp;C'!EV66</f>
        <v>78432132</v>
      </c>
      <c r="EU59" s="9">
        <f>'P&amp;C'!EW66</f>
        <v>78432132</v>
      </c>
      <c r="EV59" s="9" t="str">
        <f>'P&amp;C'!EX66</f>
        <v>NA</v>
      </c>
      <c r="EW59" s="9" t="str">
        <f>'P&amp;C'!EY66</f>
        <v>NA</v>
      </c>
      <c r="EX59" s="9" t="str">
        <f>'P&amp;C'!EZ66</f>
        <v>NA</v>
      </c>
      <c r="EY59" s="9" t="str">
        <f>'P&amp;C'!FA66</f>
        <v>NA</v>
      </c>
      <c r="EZ59" s="9" t="str">
        <f>'P&amp;C'!FB66</f>
        <v>NA</v>
      </c>
      <c r="FA59" s="9" t="str">
        <f>'P&amp;C'!FC66</f>
        <v>NA</v>
      </c>
      <c r="FB59" s="9" t="str">
        <f>'P&amp;C'!FD66</f>
        <v>NA</v>
      </c>
      <c r="FC59" s="9" t="str">
        <f>'P&amp;C'!FE66</f>
        <v>NA</v>
      </c>
      <c r="FD59" s="9" t="str">
        <f>'P&amp;C'!FF66</f>
        <v>NA</v>
      </c>
      <c r="FE59" s="9" t="str">
        <f>'P&amp;C'!FG66</f>
        <v>NA</v>
      </c>
      <c r="FF59" s="9" t="str">
        <f>'P&amp;C'!FH66</f>
        <v>NA</v>
      </c>
      <c r="FG59">
        <f>'P&amp;C'!FJ66</f>
        <v>16.0345670420777</v>
      </c>
      <c r="FH59">
        <f>'P&amp;C'!FK66</f>
        <v>15.013064635080299</v>
      </c>
      <c r="FI59">
        <f>'P&amp;C'!FL66</f>
        <v>14.500002389767801</v>
      </c>
      <c r="FJ59">
        <f>'P&amp;C'!FM66</f>
        <v>14.0105599552492</v>
      </c>
      <c r="FK59">
        <f>'P&amp;C'!FN66</f>
        <v>13.3581838233486</v>
      </c>
      <c r="FL59">
        <f>'P&amp;C'!FO66</f>
        <v>13.696984379069001</v>
      </c>
      <c r="FM59">
        <f>'P&amp;C'!FP66</f>
        <v>12.987000890233</v>
      </c>
      <c r="FN59">
        <f>'P&amp;C'!FQ66</f>
        <v>12.5337327641721</v>
      </c>
      <c r="FO59">
        <f>'P&amp;C'!FR66</f>
        <v>13.080532992711801</v>
      </c>
      <c r="FP59">
        <f>'P&amp;C'!FS66</f>
        <v>12.6590570944125</v>
      </c>
      <c r="FQ59">
        <f>'P&amp;C'!FT66</f>
        <v>14.497150505136499</v>
      </c>
      <c r="FR59">
        <f>'P&amp;C'!FU66</f>
        <v>14.3250971860185</v>
      </c>
      <c r="FS59">
        <f>'P&amp;C'!FV66</f>
        <v>13.897441570822</v>
      </c>
      <c r="FT59">
        <f>'P&amp;C'!FW66</f>
        <v>14.0756753418889</v>
      </c>
      <c r="FU59">
        <f>'P&amp;C'!FX66</f>
        <v>14.1172850326464</v>
      </c>
      <c r="FV59">
        <f>'P&amp;C'!FY66</f>
        <v>13.795462313520501</v>
      </c>
      <c r="FW59">
        <f>'P&amp;C'!FZ66</f>
        <v>13.395663883912301</v>
      </c>
      <c r="FX59">
        <f>'P&amp;C'!GA66</f>
        <v>12.6036929675924</v>
      </c>
      <c r="FY59">
        <f>'P&amp;C'!GB66</f>
        <v>12.401358667644001</v>
      </c>
      <c r="FZ59">
        <f>'P&amp;C'!GC66</f>
        <v>12.0451398669107</v>
      </c>
      <c r="GA59">
        <f>'P&amp;C'!GD66</f>
        <v>11.073828772116</v>
      </c>
      <c r="GB59" t="str">
        <f>'P&amp;C'!GE66</f>
        <v>NA</v>
      </c>
      <c r="GC59" t="str">
        <f>'P&amp;C'!GF66</f>
        <v>NA</v>
      </c>
      <c r="GD59" t="str">
        <f>'P&amp;C'!GG66</f>
        <v>NA</v>
      </c>
      <c r="GE59" t="str">
        <f>'P&amp;C'!GH66</f>
        <v>NA</v>
      </c>
      <c r="GF59" t="str">
        <f>'P&amp;C'!GI66</f>
        <v>NA</v>
      </c>
      <c r="GG59" t="str">
        <f>'P&amp;C'!GJ66</f>
        <v>NA</v>
      </c>
      <c r="GH59" t="str">
        <f>'P&amp;C'!GK66</f>
        <v>NA</v>
      </c>
      <c r="GI59" t="str">
        <f>'P&amp;C'!GL66</f>
        <v>NA</v>
      </c>
      <c r="GJ59" t="str">
        <f>'P&amp;C'!GM66</f>
        <v>NA</v>
      </c>
      <c r="GK59" t="str">
        <f>'P&amp;C'!GN66</f>
        <v>NA</v>
      </c>
      <c r="GL59" t="str">
        <f>'P&amp;C'!GO66</f>
        <v>NA</v>
      </c>
    </row>
    <row r="60" spans="1:194" x14ac:dyDescent="0.25">
      <c r="A60" t="str">
        <f>'P&amp;C'!B67</f>
        <v>TRV</v>
      </c>
      <c r="B60" t="str">
        <f>'P&amp;C'!C67</f>
        <v>Travelers Companies, Inc.</v>
      </c>
      <c r="C60" s="9">
        <f>'P&amp;C'!E67</f>
        <v>2624009</v>
      </c>
      <c r="D60" s="9">
        <f>'P&amp;C'!F67</f>
        <v>2560755</v>
      </c>
      <c r="E60" s="9">
        <f>'P&amp;C'!G67</f>
        <v>3862457</v>
      </c>
      <c r="F60" s="9">
        <f>'P&amp;C'!H67</f>
        <v>2370269</v>
      </c>
      <c r="G60" s="9">
        <f>'P&amp;C'!I67</f>
        <v>6614968</v>
      </c>
      <c r="H60" s="9">
        <f>'P&amp;C'!J67</f>
        <v>4788579</v>
      </c>
      <c r="I60" s="9">
        <f>'P&amp;C'!K67</f>
        <v>4910606</v>
      </c>
      <c r="J60" s="9">
        <f>'P&amp;C'!L67</f>
        <v>5611859</v>
      </c>
      <c r="K60" s="9">
        <f>'P&amp;C'!M67</f>
        <v>8823255</v>
      </c>
      <c r="L60" s="9">
        <f>'P&amp;C'!N67</f>
        <v>7300905</v>
      </c>
      <c r="M60" s="9">
        <f>'P&amp;C'!O67</f>
        <v>7877026</v>
      </c>
      <c r="N60" s="9">
        <f>'P&amp;C'!P67</f>
        <v>6280145</v>
      </c>
      <c r="O60" s="9">
        <f>'P&amp;C'!Q67</f>
        <v>9733861</v>
      </c>
      <c r="P60" s="9">
        <f>'P&amp;C'!R67</f>
        <v>8121163</v>
      </c>
      <c r="Q60" s="9">
        <f>'P&amp;C'!S67</f>
        <v>9460174</v>
      </c>
      <c r="R60" s="9">
        <f>'P&amp;C'!T67</f>
        <v>8488511</v>
      </c>
      <c r="S60" s="9">
        <f>'P&amp;C'!U67</f>
        <v>11359930</v>
      </c>
      <c r="T60" s="9">
        <f>'P&amp;C'!V67</f>
        <v>9749245</v>
      </c>
      <c r="U60" s="9">
        <f>'P&amp;C'!W67</f>
        <v>3622935</v>
      </c>
      <c r="V60" s="9">
        <f>'P&amp;C'!X67</f>
        <v>4426581</v>
      </c>
      <c r="W60" s="9">
        <f>'P&amp;C'!Y67</f>
        <v>5505645</v>
      </c>
      <c r="X60" s="9">
        <f>'P&amp;C'!Z67</f>
        <v>5394647</v>
      </c>
      <c r="Y60" s="9">
        <f>'P&amp;C'!AA67</f>
        <v>5618104</v>
      </c>
      <c r="Z60" s="9">
        <f>'P&amp;C'!AB67</f>
        <v>6828695</v>
      </c>
      <c r="AA60" s="9">
        <f>'P&amp;C'!AC67</f>
        <v>20947945</v>
      </c>
      <c r="AB60" s="9">
        <f>'P&amp;C'!AD67</f>
        <v>7250741</v>
      </c>
      <c r="AC60" s="9">
        <f>'P&amp;C'!AE67</f>
        <v>4510492</v>
      </c>
      <c r="AD60" s="9">
        <f>'P&amp;C'!AF67</f>
        <v>19656130</v>
      </c>
      <c r="AE60" s="9">
        <f>'P&amp;C'!AG67</f>
        <v>29162589</v>
      </c>
      <c r="AF60" s="9">
        <f>'P&amp;C'!AH67</f>
        <v>11835029</v>
      </c>
      <c r="AG60" s="9">
        <f>'P&amp;C'!AI67</f>
        <v>28240344</v>
      </c>
      <c r="AH60" s="9">
        <f>'P&amp;C'!AJ67</f>
        <v>27769102</v>
      </c>
      <c r="AI60" s="9">
        <f>'P&amp;C'!AK67</f>
        <v>133.69</v>
      </c>
      <c r="AJ60" s="9">
        <f>'P&amp;C'!AL67</f>
        <v>128.11000000000001</v>
      </c>
      <c r="AK60" s="9">
        <f>'P&amp;C'!AM67</f>
        <v>123.04</v>
      </c>
      <c r="AL60" s="9">
        <f>'P&amp;C'!AN67</f>
        <v>120.68</v>
      </c>
      <c r="AM60" s="9">
        <f>'P&amp;C'!AO67</f>
        <v>113.53</v>
      </c>
      <c r="AN60" s="9">
        <f>'P&amp;C'!AP67</f>
        <v>117.28</v>
      </c>
      <c r="AO60" s="9">
        <f>'P&amp;C'!AQ67</f>
        <v>112.12</v>
      </c>
      <c r="AP60" s="9">
        <f>'P&amp;C'!AR67</f>
        <v>108.4</v>
      </c>
      <c r="AQ60" s="9">
        <f>'P&amp;C'!AS67</f>
        <v>113.46</v>
      </c>
      <c r="AR60" s="9">
        <f>'P&amp;C'!AT67</f>
        <v>102.81</v>
      </c>
      <c r="AS60" s="9">
        <f>'P&amp;C'!AU67</f>
        <v>101.62</v>
      </c>
      <c r="AT60" s="9">
        <f>'P&amp;C'!AV67</f>
        <v>107.04</v>
      </c>
      <c r="AU60" s="9">
        <f>'P&amp;C'!AW67</f>
        <v>102.81</v>
      </c>
      <c r="AV60" s="9">
        <f>'P&amp;C'!AX67</f>
        <v>92.464200000000005</v>
      </c>
      <c r="AW60" s="9">
        <f>'P&amp;C'!AY67</f>
        <v>92.67</v>
      </c>
      <c r="AX60" s="9">
        <f>'P&amp;C'!AZ67</f>
        <v>82.98</v>
      </c>
      <c r="AY60" s="9">
        <f>'P&amp;C'!BA67</f>
        <v>88.09</v>
      </c>
      <c r="AZ60" s="9">
        <f>'P&amp;C'!BB67</f>
        <v>82.21</v>
      </c>
      <c r="BA60" s="9">
        <f>'P&amp;C'!BC67</f>
        <v>83</v>
      </c>
      <c r="BB60" s="9">
        <f>'P&amp;C'!BD67</f>
        <v>80.84</v>
      </c>
      <c r="BC60" s="9">
        <f>'P&amp;C'!BE67</f>
        <v>72.989999999999995</v>
      </c>
      <c r="BD60" s="9">
        <f>'P&amp;C'!BF67</f>
        <v>65</v>
      </c>
      <c r="BE60" s="9">
        <f>'P&amp;C'!BG67</f>
        <v>62.4</v>
      </c>
      <c r="BF60" s="9">
        <f>'P&amp;C'!BH67</f>
        <v>58.84</v>
      </c>
      <c r="BG60" s="9">
        <f>'P&amp;C'!BI67</f>
        <v>56.74</v>
      </c>
      <c r="BH60" s="9">
        <f>'P&amp;C'!BJ67</f>
        <v>51.78</v>
      </c>
      <c r="BI60" s="9">
        <f>'P&amp;C'!BK67</f>
        <v>60.56</v>
      </c>
      <c r="BJ60" s="9">
        <f>'P&amp;C'!BL67</f>
        <v>58.26</v>
      </c>
      <c r="BK60" s="9">
        <f>'P&amp;C'!BM67</f>
        <v>55.29</v>
      </c>
      <c r="BL60" s="9">
        <f>'P&amp;C'!BN67</f>
        <v>50.73</v>
      </c>
      <c r="BM60" s="9">
        <f>'P&amp;C'!BO67</f>
        <v>50.07</v>
      </c>
      <c r="BN60" s="9">
        <f>'P&amp;C'!BP67</f>
        <v>51.86</v>
      </c>
      <c r="BO60" s="9">
        <f>'P&amp;C'!BQ67</f>
        <v>0.72</v>
      </c>
      <c r="BP60" s="9">
        <f>'P&amp;C'!BR67</f>
        <v>0.72</v>
      </c>
      <c r="BQ60" s="9">
        <f>'P&amp;C'!BS67</f>
        <v>0.72</v>
      </c>
      <c r="BR60" s="9">
        <f>'P&amp;C'!BT67</f>
        <v>0.67</v>
      </c>
      <c r="BS60" s="9">
        <f>'P&amp;C'!BU67</f>
        <v>0.67</v>
      </c>
      <c r="BT60" s="9">
        <f>'P&amp;C'!BV67</f>
        <v>0.67</v>
      </c>
      <c r="BU60" s="9">
        <f>'P&amp;C'!BW67</f>
        <v>0.67</v>
      </c>
      <c r="BV60" s="9">
        <f>'P&amp;C'!BX67</f>
        <v>0.61</v>
      </c>
      <c r="BW60" s="9">
        <f>'P&amp;C'!BY67</f>
        <v>0.61</v>
      </c>
      <c r="BX60" s="9">
        <f>'P&amp;C'!BZ67</f>
        <v>0.61</v>
      </c>
      <c r="BY60" s="9">
        <f>'P&amp;C'!CA67</f>
        <v>0.61</v>
      </c>
      <c r="BZ60" s="9">
        <f>'P&amp;C'!CB67</f>
        <v>0.55000000000000004</v>
      </c>
      <c r="CA60" s="9">
        <f>'P&amp;C'!CC67</f>
        <v>0.55000000000000004</v>
      </c>
      <c r="CB60" s="9">
        <f>'P&amp;C'!CD67</f>
        <v>0.55000000000000004</v>
      </c>
      <c r="CC60" s="9">
        <f>'P&amp;C'!CE67</f>
        <v>0.55000000000000004</v>
      </c>
      <c r="CD60" s="9">
        <f>'P&amp;C'!CF67</f>
        <v>0.5</v>
      </c>
      <c r="CE60" s="9">
        <f>'P&amp;C'!CG67</f>
        <v>0.5</v>
      </c>
      <c r="CF60" s="9">
        <f>'P&amp;C'!CH67</f>
        <v>0.5</v>
      </c>
      <c r="CG60" s="9">
        <f>'P&amp;C'!CI67</f>
        <v>0.5</v>
      </c>
      <c r="CH60" s="9">
        <f>'P&amp;C'!CJ67</f>
        <v>0.46</v>
      </c>
      <c r="CI60" s="9">
        <f>'P&amp;C'!CK67</f>
        <v>0.46</v>
      </c>
      <c r="CJ60" s="9">
        <f>'P&amp;C'!CL67</f>
        <v>0.46</v>
      </c>
      <c r="CK60" s="9">
        <f>'P&amp;C'!CM67</f>
        <v>0.46</v>
      </c>
      <c r="CL60" s="9">
        <f>'P&amp;C'!CN67</f>
        <v>0.41</v>
      </c>
      <c r="CM60" s="9">
        <f>'P&amp;C'!CO67</f>
        <v>0.41</v>
      </c>
      <c r="CN60" s="9">
        <f>'P&amp;C'!CP67</f>
        <v>0.41</v>
      </c>
      <c r="CO60" s="9">
        <f>'P&amp;C'!CQ67</f>
        <v>0.41</v>
      </c>
      <c r="CP60" s="9">
        <f>'P&amp;C'!CR67</f>
        <v>0.36</v>
      </c>
      <c r="CQ60" s="9">
        <f>'P&amp;C'!CS67</f>
        <v>0.36</v>
      </c>
      <c r="CR60" s="9">
        <f>'P&amp;C'!CT67</f>
        <v>0.36</v>
      </c>
      <c r="CS60" s="9">
        <f>'P&amp;C'!CU67</f>
        <v>0.36</v>
      </c>
      <c r="CT60" s="9">
        <f>'P&amp;C'!CV67</f>
        <v>0.33</v>
      </c>
      <c r="CU60" s="9">
        <f>'P&amp;C'!CW67</f>
        <v>0</v>
      </c>
      <c r="CV60" s="9">
        <f>'P&amp;C'!CX67</f>
        <v>0</v>
      </c>
      <c r="CW60" s="9">
        <f>'P&amp;C'!CY67</f>
        <v>0</v>
      </c>
      <c r="CX60" s="9">
        <f>'P&amp;C'!CZ67</f>
        <v>0</v>
      </c>
      <c r="CY60" s="9">
        <f>'P&amp;C'!DA67</f>
        <v>0</v>
      </c>
      <c r="CZ60" s="9">
        <f>'P&amp;C'!DB67</f>
        <v>0</v>
      </c>
      <c r="DA60" s="9">
        <f>'P&amp;C'!DC67</f>
        <v>0</v>
      </c>
      <c r="DB60" s="9">
        <f>'P&amp;C'!DD67</f>
        <v>0</v>
      </c>
      <c r="DC60" s="9">
        <f>'P&amp;C'!DE67</f>
        <v>0</v>
      </c>
      <c r="DD60" s="9">
        <f>'P&amp;C'!DF67</f>
        <v>0</v>
      </c>
      <c r="DE60" s="9">
        <f>'P&amp;C'!DG67</f>
        <v>0</v>
      </c>
      <c r="DF60" s="9">
        <f>'P&amp;C'!DH67</f>
        <v>0</v>
      </c>
      <c r="DG60" s="9">
        <f>'P&amp;C'!DI67</f>
        <v>0</v>
      </c>
      <c r="DH60" s="9">
        <f>'P&amp;C'!DJ67</f>
        <v>0</v>
      </c>
      <c r="DI60" s="9">
        <f>'P&amp;C'!DK67</f>
        <v>0</v>
      </c>
      <c r="DJ60" s="9">
        <f>'P&amp;C'!DL67</f>
        <v>0</v>
      </c>
      <c r="DK60" s="9">
        <f>'P&amp;C'!DM67</f>
        <v>0</v>
      </c>
      <c r="DL60" s="9">
        <f>'P&amp;C'!DN67</f>
        <v>0</v>
      </c>
      <c r="DM60" s="9">
        <f>'P&amp;C'!DO67</f>
        <v>0</v>
      </c>
      <c r="DN60" s="9">
        <f>'P&amp;C'!DP67</f>
        <v>0</v>
      </c>
      <c r="DO60" s="9">
        <f>'P&amp;C'!DQ67</f>
        <v>0</v>
      </c>
      <c r="DP60" s="9">
        <f>'P&amp;C'!DR67</f>
        <v>0</v>
      </c>
      <c r="DQ60" s="9">
        <f>'P&amp;C'!DS67</f>
        <v>0</v>
      </c>
      <c r="DR60" s="9">
        <f>'P&amp;C'!DT67</f>
        <v>0</v>
      </c>
      <c r="DS60" s="9">
        <f>'P&amp;C'!DU67</f>
        <v>0</v>
      </c>
      <c r="DT60" s="9">
        <f>'P&amp;C'!DV67</f>
        <v>0</v>
      </c>
      <c r="DU60" s="9">
        <f>'P&amp;C'!DW67</f>
        <v>0</v>
      </c>
      <c r="DV60" s="9">
        <f>'P&amp;C'!DX67</f>
        <v>0</v>
      </c>
      <c r="DW60" s="9">
        <f>'P&amp;C'!DY67</f>
        <v>0</v>
      </c>
      <c r="DX60" s="9">
        <f>'P&amp;C'!DZ67</f>
        <v>0</v>
      </c>
      <c r="DY60" s="9">
        <f>'P&amp;C'!EA67</f>
        <v>0</v>
      </c>
      <c r="DZ60" s="9">
        <f>'P&amp;C'!EB67</f>
        <v>0</v>
      </c>
      <c r="EA60" s="9">
        <f>'P&amp;C'!EC67</f>
        <v>271400000</v>
      </c>
      <c r="EB60" s="9">
        <f>'P&amp;C'!ED67</f>
        <v>273700000</v>
      </c>
      <c r="EC60" s="9">
        <f>'P&amp;C'!EE67</f>
        <v>275900000</v>
      </c>
      <c r="ED60" s="9">
        <f>'P&amp;C'!EF67</f>
        <v>279400000</v>
      </c>
      <c r="EE60" s="9">
        <f>'P&amp;C'!EG67</f>
        <v>279600000</v>
      </c>
      <c r="EF60" s="9">
        <f>'P&amp;C'!EH67</f>
        <v>284100000</v>
      </c>
      <c r="EG60" s="9">
        <f>'P&amp;C'!EI67</f>
        <v>288300000</v>
      </c>
      <c r="EH60" s="9">
        <f>'P&amp;C'!EJ67</f>
        <v>292400000</v>
      </c>
      <c r="EI60" s="9">
        <f>'P&amp;C'!EK67</f>
        <v>295900000</v>
      </c>
      <c r="EJ60" s="9">
        <f>'P&amp;C'!EL67</f>
        <v>304200000</v>
      </c>
      <c r="EK60" s="9">
        <f>'P&amp;C'!EM67</f>
        <v>311200000</v>
      </c>
      <c r="EL60" s="9">
        <f>'P&amp;C'!EN67</f>
        <v>318700000</v>
      </c>
      <c r="EM60" s="9">
        <f>'P&amp;C'!EO67</f>
        <v>322200000</v>
      </c>
      <c r="EN60" s="9">
        <f>'P&amp;C'!EP67</f>
        <v>331400000</v>
      </c>
      <c r="EO60" s="9">
        <f>'P&amp;C'!EQ67</f>
        <v>339000000</v>
      </c>
      <c r="EP60" s="9">
        <f>'P&amp;C'!ER67</f>
        <v>347461002</v>
      </c>
      <c r="EQ60" s="9">
        <f>'P&amp;C'!ES67</f>
        <v>353500000</v>
      </c>
      <c r="ER60" s="9">
        <f>'P&amp;C'!ET67</f>
        <v>364100000</v>
      </c>
      <c r="ES60" s="9">
        <f>'P&amp;C'!EU67</f>
        <v>373500000</v>
      </c>
      <c r="ET60" s="9">
        <f>'P&amp;C'!EV67</f>
        <v>376400000</v>
      </c>
      <c r="EU60" s="9">
        <f>'P&amp;C'!EW67</f>
        <v>377400000</v>
      </c>
      <c r="EV60" s="9">
        <f>'P&amp;C'!EX67</f>
        <v>382000000</v>
      </c>
      <c r="EW60" s="9">
        <f>'P&amp;C'!EY67</f>
        <v>386000000</v>
      </c>
      <c r="EX60" s="9">
        <f>'P&amp;C'!EZ67</f>
        <v>389800000</v>
      </c>
      <c r="EY60" s="9">
        <f>'P&amp;C'!FA67</f>
        <v>392800000</v>
      </c>
      <c r="EZ60" s="9">
        <f>'P&amp;C'!FB67</f>
        <v>412800000</v>
      </c>
      <c r="FA60" s="9">
        <f>'P&amp;C'!FC67</f>
        <v>419500000</v>
      </c>
      <c r="FB60" s="9">
        <f>'P&amp;C'!FD67</f>
        <v>420300000</v>
      </c>
      <c r="FC60" s="9">
        <f>'P&amp;C'!FE67</f>
        <v>434600000</v>
      </c>
      <c r="FD60" s="9">
        <f>'P&amp;C'!FF67</f>
        <v>460500000</v>
      </c>
      <c r="FE60" s="9">
        <f>'P&amp;C'!FG67</f>
        <v>470800000</v>
      </c>
      <c r="FF60" s="9">
        <f>'P&amp;C'!FH67</f>
        <v>497000000</v>
      </c>
      <c r="FG60">
        <f>'P&amp;C'!FJ67</f>
        <v>87.439204126750198</v>
      </c>
      <c r="FH60">
        <f>'P&amp;C'!FK67</f>
        <v>86.729996346364601</v>
      </c>
      <c r="FI60">
        <f>'P&amp;C'!FL67</f>
        <v>86.473359913012004</v>
      </c>
      <c r="FJ60">
        <f>'P&amp;C'!FM67</f>
        <v>84.509663564781704</v>
      </c>
      <c r="FK60">
        <f>'P&amp;C'!FN67</f>
        <v>83.0507868383405</v>
      </c>
      <c r="FL60">
        <f>'P&amp;C'!FO67</f>
        <v>86.022527279127104</v>
      </c>
      <c r="FM60">
        <f>'P&amp;C'!FP67</f>
        <v>85.723204994797101</v>
      </c>
      <c r="FN60">
        <f>'P&amp;C'!FQ67</f>
        <v>82.647058823529406</v>
      </c>
      <c r="FO60">
        <f>'P&amp;C'!FR67</f>
        <v>79.749915511997301</v>
      </c>
      <c r="FP60">
        <f>'P&amp;C'!FS67</f>
        <v>79.003944773175505</v>
      </c>
      <c r="FQ60">
        <f>'P&amp;C'!FT67</f>
        <v>77.509640102827802</v>
      </c>
      <c r="FR60">
        <f>'P&amp;C'!FU67</f>
        <v>77.963602133668005</v>
      </c>
      <c r="FS60">
        <f>'P&amp;C'!FV67</f>
        <v>77.082557417752994</v>
      </c>
      <c r="FT60">
        <f>'P&amp;C'!FW67</f>
        <v>76.4061557030778</v>
      </c>
      <c r="FU60">
        <f>'P&amp;C'!FX67</f>
        <v>75.315634218289105</v>
      </c>
      <c r="FV60">
        <f>'P&amp;C'!FY67</f>
        <v>73.064314711208993</v>
      </c>
      <c r="FW60">
        <f>'P&amp;C'!FZ67</f>
        <v>70.144271570014098</v>
      </c>
      <c r="FX60">
        <f>'P&amp;C'!GA67</f>
        <v>68.143367206811305</v>
      </c>
      <c r="FY60">
        <f>'P&amp;C'!GB67</f>
        <v>66.639892904953101</v>
      </c>
      <c r="FZ60">
        <f>'P&amp;C'!GC67</f>
        <v>68.002125398512206</v>
      </c>
      <c r="GA60">
        <f>'P&amp;C'!GD67</f>
        <v>67.315845257021707</v>
      </c>
      <c r="GB60">
        <f>'P&amp;C'!GE67</f>
        <v>67.8141361256545</v>
      </c>
      <c r="GC60">
        <f>'P&amp;C'!GF67</f>
        <v>64.893782383419705</v>
      </c>
      <c r="GD60">
        <f>'P&amp;C'!GG67</f>
        <v>63.807080554130302</v>
      </c>
      <c r="GE60">
        <f>'P&amp;C'!GH67</f>
        <v>62.314154786150702</v>
      </c>
      <c r="GF60">
        <f>'P&amp;C'!GI67</f>
        <v>60.978682170542598</v>
      </c>
      <c r="GG60">
        <f>'P&amp;C'!GJ67</f>
        <v>59.613825983313497</v>
      </c>
      <c r="GH60">
        <f>'P&amp;C'!GK67</f>
        <v>59.902450630502003</v>
      </c>
      <c r="GI60">
        <f>'P&amp;C'!GL67</f>
        <v>58.460653474459299</v>
      </c>
      <c r="GJ60">
        <f>'P&amp;C'!GM67</f>
        <v>59.120521172638398</v>
      </c>
      <c r="GK60">
        <f>'P&amp;C'!GN67</f>
        <v>55.679694137638101</v>
      </c>
      <c r="GL60">
        <f>'P&amp;C'!GO67</f>
        <v>53.509054325955702</v>
      </c>
    </row>
    <row r="61" spans="1:194" x14ac:dyDescent="0.25">
      <c r="A61" t="str">
        <f>'P&amp;C'!B68</f>
        <v>UFCS</v>
      </c>
      <c r="B61" t="str">
        <f>'P&amp;C'!C68</f>
        <v>United Fire Group, Inc.</v>
      </c>
      <c r="C61" s="9">
        <f>'P&amp;C'!E68</f>
        <v>0</v>
      </c>
      <c r="D61" s="9">
        <f>'P&amp;C'!F68</f>
        <v>205291</v>
      </c>
      <c r="E61" s="9">
        <f>'P&amp;C'!G68</f>
        <v>361627</v>
      </c>
      <c r="F61" s="9">
        <f>'P&amp;C'!H68</f>
        <v>134981</v>
      </c>
      <c r="G61" s="9">
        <f>'P&amp;C'!I68</f>
        <v>22923</v>
      </c>
      <c r="H61" s="9">
        <f>'P&amp;C'!J68</f>
        <v>67492</v>
      </c>
      <c r="I61" s="9">
        <f>'P&amp;C'!K68</f>
        <v>0</v>
      </c>
      <c r="J61" s="9">
        <f>'P&amp;C'!L68</f>
        <v>0</v>
      </c>
      <c r="K61" s="9">
        <f>'P&amp;C'!M68</f>
        <v>0</v>
      </c>
      <c r="L61" s="9">
        <f>'P&amp;C'!N68</f>
        <v>29691</v>
      </c>
      <c r="M61" s="9">
        <f>'P&amp;C'!O68</f>
        <v>12068</v>
      </c>
      <c r="N61" s="9">
        <f>'P&amp;C'!P68</f>
        <v>37637</v>
      </c>
      <c r="O61" s="9">
        <f>'P&amp;C'!Q68</f>
        <v>60316</v>
      </c>
      <c r="P61" s="9">
        <f>'P&amp;C'!R68</f>
        <v>200003</v>
      </c>
      <c r="Q61" s="9">
        <f>'P&amp;C'!S68</f>
        <v>201516</v>
      </c>
      <c r="R61" s="9">
        <f>'P&amp;C'!T68</f>
        <v>0</v>
      </c>
      <c r="S61" s="9">
        <f>'P&amp;C'!U68</f>
        <v>56026</v>
      </c>
      <c r="T61" s="9">
        <f>'P&amp;C'!V68</f>
        <v>0</v>
      </c>
      <c r="U61" s="9">
        <f>'P&amp;C'!W68</f>
        <v>3577</v>
      </c>
      <c r="V61" s="9">
        <f>'P&amp;C'!X68</f>
        <v>0</v>
      </c>
      <c r="W61" s="9">
        <f>'P&amp;C'!Y68</f>
        <v>202367</v>
      </c>
      <c r="X61" s="9">
        <f>'P&amp;C'!Z68</f>
        <v>35891</v>
      </c>
      <c r="Y61" s="9">
        <f>'P&amp;C'!AA68</f>
        <v>101901</v>
      </c>
      <c r="Z61" s="9">
        <f>'P&amp;C'!AB68</f>
        <v>0</v>
      </c>
      <c r="AA61" s="9">
        <f>'P&amp;C'!AC68</f>
        <v>1807</v>
      </c>
      <c r="AB61" s="9">
        <f>'P&amp;C'!AD68</f>
        <v>377543</v>
      </c>
      <c r="AC61" s="9">
        <f>'P&amp;C'!AE68</f>
        <v>323597</v>
      </c>
      <c r="AD61" s="9">
        <f>'P&amp;C'!AF68</f>
        <v>0</v>
      </c>
      <c r="AE61" s="9">
        <f>'P&amp;C'!AG68</f>
        <v>38742</v>
      </c>
      <c r="AF61" s="9">
        <f>'P&amp;C'!AH68</f>
        <v>91510</v>
      </c>
      <c r="AG61" s="9">
        <f>'P&amp;C'!AI68</f>
        <v>46800</v>
      </c>
      <c r="AH61" s="9">
        <f>'P&amp;C'!AJ68</f>
        <v>166276</v>
      </c>
      <c r="AI61" s="9" t="str">
        <f>'P&amp;C'!AK68</f>
        <v>NA</v>
      </c>
      <c r="AJ61" s="9">
        <f>'P&amp;C'!AL68</f>
        <v>41.89</v>
      </c>
      <c r="AK61" s="9">
        <f>'P&amp;C'!AM68</f>
        <v>42.68</v>
      </c>
      <c r="AL61" s="9">
        <f>'P&amp;C'!AN68</f>
        <v>42.59</v>
      </c>
      <c r="AM61" s="9">
        <f>'P&amp;C'!AO68</f>
        <v>38.32</v>
      </c>
      <c r="AN61" s="9">
        <f>'P&amp;C'!AP68</f>
        <v>42.48</v>
      </c>
      <c r="AO61" s="9" t="str">
        <f>'P&amp;C'!AQ68</f>
        <v>NA</v>
      </c>
      <c r="AP61" s="9" t="str">
        <f>'P&amp;C'!AR68</f>
        <v>NA</v>
      </c>
      <c r="AQ61" s="9" t="str">
        <f>'P&amp;C'!AS68</f>
        <v>NA</v>
      </c>
      <c r="AR61" s="9">
        <f>'P&amp;C'!AT68</f>
        <v>32.99</v>
      </c>
      <c r="AS61" s="9">
        <f>'P&amp;C'!AU68</f>
        <v>29.84</v>
      </c>
      <c r="AT61" s="9">
        <f>'P&amp;C'!AV68</f>
        <v>28.78</v>
      </c>
      <c r="AU61" s="9">
        <f>'P&amp;C'!AW68</f>
        <v>28.07</v>
      </c>
      <c r="AV61" s="9">
        <f>'P&amp;C'!AX68</f>
        <v>28.41</v>
      </c>
      <c r="AW61" s="9">
        <f>'P&amp;C'!AY68</f>
        <v>27.63</v>
      </c>
      <c r="AX61" s="9" t="str">
        <f>'P&amp;C'!AZ68</f>
        <v>NA</v>
      </c>
      <c r="AY61" s="9">
        <f>'P&amp;C'!BA68</f>
        <v>27.58</v>
      </c>
      <c r="AZ61" s="9" t="str">
        <f>'P&amp;C'!BB68</f>
        <v>NA</v>
      </c>
      <c r="BA61" s="9">
        <f>'P&amp;C'!BC68</f>
        <v>27.56</v>
      </c>
      <c r="BB61" s="9" t="str">
        <f>'P&amp;C'!BD68</f>
        <v>NA</v>
      </c>
      <c r="BC61" s="9">
        <f>'P&amp;C'!BE68</f>
        <v>21.75</v>
      </c>
      <c r="BD61" s="9">
        <f>'P&amp;C'!BF68</f>
        <v>21.34</v>
      </c>
      <c r="BE61" s="9">
        <f>'P&amp;C'!BG68</f>
        <v>20.94</v>
      </c>
      <c r="BF61" s="9" t="str">
        <f>'P&amp;C'!BH68</f>
        <v>NA</v>
      </c>
      <c r="BG61" s="9">
        <f>'P&amp;C'!BI68</f>
        <v>20.14</v>
      </c>
      <c r="BH61" s="9">
        <f>'P&amp;C'!BJ68</f>
        <v>16.72</v>
      </c>
      <c r="BI61" s="9">
        <f>'P&amp;C'!BK68</f>
        <v>18.8</v>
      </c>
      <c r="BJ61" s="9" t="str">
        <f>'P&amp;C'!BL68</f>
        <v>NA</v>
      </c>
      <c r="BK61" s="9">
        <f>'P&amp;C'!BM68</f>
        <v>19.95</v>
      </c>
      <c r="BL61" s="9">
        <f>'P&amp;C'!BN68</f>
        <v>19.87</v>
      </c>
      <c r="BM61" s="9">
        <f>'P&amp;C'!BO68</f>
        <v>19.899999999999999</v>
      </c>
      <c r="BN61" s="9">
        <f>'P&amp;C'!BP68</f>
        <v>16.584399999999999</v>
      </c>
      <c r="BO61" s="9">
        <f>'P&amp;C'!BQ68</f>
        <v>0.28000000000000003</v>
      </c>
      <c r="BP61" s="9">
        <f>'P&amp;C'!BR68</f>
        <v>0.28000000000000003</v>
      </c>
      <c r="BQ61" s="9">
        <f>'P&amp;C'!BS68</f>
        <v>0.28000000000000003</v>
      </c>
      <c r="BR61" s="9">
        <f>'P&amp;C'!BT68</f>
        <v>0.25</v>
      </c>
      <c r="BS61" s="9">
        <f>'P&amp;C'!BU68</f>
        <v>0.25</v>
      </c>
      <c r="BT61" s="9">
        <f>'P&amp;C'!BV68</f>
        <v>0.25</v>
      </c>
      <c r="BU61" s="9">
        <f>'P&amp;C'!BW68</f>
        <v>0.25</v>
      </c>
      <c r="BV61" s="9">
        <f>'P&amp;C'!BX68</f>
        <v>0.22</v>
      </c>
      <c r="BW61" s="9">
        <f>'P&amp;C'!BY68</f>
        <v>0.22</v>
      </c>
      <c r="BX61" s="9">
        <f>'P&amp;C'!BZ68</f>
        <v>0.22</v>
      </c>
      <c r="BY61" s="9">
        <f>'P&amp;C'!CA68</f>
        <v>0.22</v>
      </c>
      <c r="BZ61" s="9">
        <f>'P&amp;C'!CB68</f>
        <v>0.2</v>
      </c>
      <c r="CA61" s="9">
        <f>'P&amp;C'!CC68</f>
        <v>0.2</v>
      </c>
      <c r="CB61" s="9">
        <f>'P&amp;C'!CD68</f>
        <v>0.2</v>
      </c>
      <c r="CC61" s="9">
        <f>'P&amp;C'!CE68</f>
        <v>0.2</v>
      </c>
      <c r="CD61" s="9">
        <f>'P&amp;C'!CF68</f>
        <v>0.18</v>
      </c>
      <c r="CE61" s="9">
        <f>'P&amp;C'!CG68</f>
        <v>0.18</v>
      </c>
      <c r="CF61" s="9">
        <f>'P&amp;C'!CH68</f>
        <v>0.18</v>
      </c>
      <c r="CG61" s="9">
        <f>'P&amp;C'!CI68</f>
        <v>0.18</v>
      </c>
      <c r="CH61" s="9">
        <f>'P&amp;C'!CJ68</f>
        <v>0.15</v>
      </c>
      <c r="CI61" s="9">
        <f>'P&amp;C'!CK68</f>
        <v>0.15</v>
      </c>
      <c r="CJ61" s="9">
        <f>'P&amp;C'!CL68</f>
        <v>0.15</v>
      </c>
      <c r="CK61" s="9">
        <f>'P&amp;C'!CM68</f>
        <v>0.15</v>
      </c>
      <c r="CL61" s="9">
        <f>'P&amp;C'!CN68</f>
        <v>0.15</v>
      </c>
      <c r="CM61" s="9">
        <f>'P&amp;C'!CO68</f>
        <v>0.15</v>
      </c>
      <c r="CN61" s="9">
        <f>'P&amp;C'!CP68</f>
        <v>0.15</v>
      </c>
      <c r="CO61" s="9">
        <f>'P&amp;C'!CQ68</f>
        <v>0.15</v>
      </c>
      <c r="CP61" s="9">
        <f>'P&amp;C'!CR68</f>
        <v>0.15</v>
      </c>
      <c r="CQ61" s="9">
        <f>'P&amp;C'!CS68</f>
        <v>0.15</v>
      </c>
      <c r="CR61" s="9">
        <f>'P&amp;C'!CT68</f>
        <v>0.15</v>
      </c>
      <c r="CS61" s="9">
        <f>'P&amp;C'!CU68</f>
        <v>0.15</v>
      </c>
      <c r="CT61" s="9">
        <f>'P&amp;C'!CV68</f>
        <v>0.15</v>
      </c>
      <c r="CU61" s="9">
        <f>'P&amp;C'!CW68</f>
        <v>0</v>
      </c>
      <c r="CV61" s="9">
        <f>'P&amp;C'!CX68</f>
        <v>0</v>
      </c>
      <c r="CW61" s="9">
        <f>'P&amp;C'!CY68</f>
        <v>0</v>
      </c>
      <c r="CX61" s="9">
        <f>'P&amp;C'!CZ68</f>
        <v>0</v>
      </c>
      <c r="CY61" s="9">
        <f>'P&amp;C'!DA68</f>
        <v>0</v>
      </c>
      <c r="CZ61" s="9">
        <f>'P&amp;C'!DB68</f>
        <v>0</v>
      </c>
      <c r="DA61" s="9">
        <f>'P&amp;C'!DC68</f>
        <v>0</v>
      </c>
      <c r="DB61" s="9">
        <f>'P&amp;C'!DD68</f>
        <v>0</v>
      </c>
      <c r="DC61" s="9">
        <f>'P&amp;C'!DE68</f>
        <v>0</v>
      </c>
      <c r="DD61" s="9">
        <f>'P&amp;C'!DF68</f>
        <v>0</v>
      </c>
      <c r="DE61" s="9">
        <f>'P&amp;C'!DG68</f>
        <v>0</v>
      </c>
      <c r="DF61" s="9">
        <f>'P&amp;C'!DH68</f>
        <v>0</v>
      </c>
      <c r="DG61" s="9">
        <f>'P&amp;C'!DI68</f>
        <v>0</v>
      </c>
      <c r="DH61" s="9">
        <f>'P&amp;C'!DJ68</f>
        <v>0</v>
      </c>
      <c r="DI61" s="9">
        <f>'P&amp;C'!DK68</f>
        <v>0</v>
      </c>
      <c r="DJ61" s="9">
        <f>'P&amp;C'!DL68</f>
        <v>0</v>
      </c>
      <c r="DK61" s="9">
        <f>'P&amp;C'!DM68</f>
        <v>0</v>
      </c>
      <c r="DL61" s="9">
        <f>'P&amp;C'!DN68</f>
        <v>0</v>
      </c>
      <c r="DM61" s="9">
        <f>'P&amp;C'!DO68</f>
        <v>0</v>
      </c>
      <c r="DN61" s="9">
        <f>'P&amp;C'!DP68</f>
        <v>0</v>
      </c>
      <c r="DO61" s="9">
        <f>'P&amp;C'!DQ68</f>
        <v>0</v>
      </c>
      <c r="DP61" s="9">
        <f>'P&amp;C'!DR68</f>
        <v>0</v>
      </c>
      <c r="DQ61" s="9">
        <f>'P&amp;C'!DS68</f>
        <v>0</v>
      </c>
      <c r="DR61" s="9">
        <f>'P&amp;C'!DT68</f>
        <v>0</v>
      </c>
      <c r="DS61" s="9">
        <f>'P&amp;C'!DU68</f>
        <v>0</v>
      </c>
      <c r="DT61" s="9">
        <f>'P&amp;C'!DV68</f>
        <v>0</v>
      </c>
      <c r="DU61" s="9">
        <f>'P&amp;C'!DW68</f>
        <v>0</v>
      </c>
      <c r="DV61" s="9">
        <f>'P&amp;C'!DX68</f>
        <v>0</v>
      </c>
      <c r="DW61" s="9">
        <f>'P&amp;C'!DY68</f>
        <v>0</v>
      </c>
      <c r="DX61" s="9">
        <f>'P&amp;C'!DZ68</f>
        <v>0</v>
      </c>
      <c r="DY61" s="9">
        <f>'P&amp;C'!EA68</f>
        <v>0</v>
      </c>
      <c r="DZ61" s="9">
        <f>'P&amp;C'!EB68</f>
        <v>0</v>
      </c>
      <c r="EA61" s="9">
        <f>'P&amp;C'!EC68</f>
        <v>24916806</v>
      </c>
      <c r="EB61" s="9">
        <f>'P&amp;C'!ED68</f>
        <v>24849889</v>
      </c>
      <c r="EC61" s="9">
        <f>'P&amp;C'!EE68</f>
        <v>25028037</v>
      </c>
      <c r="ED61" s="9">
        <f>'P&amp;C'!EF68</f>
        <v>25341552</v>
      </c>
      <c r="EE61" s="9">
        <f>'P&amp;C'!EG68</f>
        <v>25429769</v>
      </c>
      <c r="EF61" s="9">
        <f>'P&amp;C'!EH68</f>
        <v>25357605</v>
      </c>
      <c r="EG61" s="9">
        <f>'P&amp;C'!EI68</f>
        <v>25390685</v>
      </c>
      <c r="EH61" s="9">
        <f>'P&amp;C'!EJ68</f>
        <v>25324068</v>
      </c>
      <c r="EI61" s="9">
        <f>'P&amp;C'!EK68</f>
        <v>25151428</v>
      </c>
      <c r="EJ61" s="9">
        <f>'P&amp;C'!EL68</f>
        <v>25064339</v>
      </c>
      <c r="EK61" s="9">
        <f>'P&amp;C'!EM68</f>
        <v>25048114</v>
      </c>
      <c r="EL61" s="9">
        <f>'P&amp;C'!EN68</f>
        <v>25006049</v>
      </c>
      <c r="EM61" s="9">
        <f>'P&amp;C'!EO68</f>
        <v>25019415</v>
      </c>
      <c r="EN61" s="9">
        <f>'P&amp;C'!EP68</f>
        <v>25056402</v>
      </c>
      <c r="EO61" s="9">
        <f>'P&amp;C'!EQ68</f>
        <v>25240105</v>
      </c>
      <c r="EP61" s="9">
        <f>'P&amp;C'!ER68</f>
        <v>25396845</v>
      </c>
      <c r="EQ61" s="9">
        <f>'P&amp;C'!ES68</f>
        <v>25360893</v>
      </c>
      <c r="ER61" s="9">
        <f>'P&amp;C'!ET68</f>
        <v>25401314</v>
      </c>
      <c r="ES61" s="9">
        <f>'P&amp;C'!EU68</f>
        <v>25323880</v>
      </c>
      <c r="ET61" s="9">
        <f>'P&amp;C'!EV68</f>
        <v>25266295</v>
      </c>
      <c r="EU61" s="9">
        <f>'P&amp;C'!EW68</f>
        <v>25227463</v>
      </c>
      <c r="EV61" s="9">
        <f>'P&amp;C'!EX68</f>
        <v>25417390</v>
      </c>
      <c r="EW61" s="9">
        <f>'P&amp;C'!EY68</f>
        <v>25432681</v>
      </c>
      <c r="EX61" s="9">
        <f>'P&amp;C'!EZ68</f>
        <v>25507809</v>
      </c>
      <c r="EY61" s="9">
        <f>'P&amp;C'!FA68</f>
        <v>25505350</v>
      </c>
      <c r="EZ61" s="9">
        <f>'P&amp;C'!FB68</f>
        <v>25502667</v>
      </c>
      <c r="FA61" s="9">
        <f>'P&amp;C'!FC68</f>
        <v>25880210</v>
      </c>
      <c r="FB61" s="9">
        <f>'P&amp;C'!FD68</f>
        <v>26195552</v>
      </c>
      <c r="FC61" s="9">
        <f>'P&amp;C'!FE68</f>
        <v>26195552</v>
      </c>
      <c r="FD61" s="9">
        <f>'P&amp;C'!FF68</f>
        <v>26231509</v>
      </c>
      <c r="FE61" s="9">
        <f>'P&amp;C'!FG68</f>
        <v>26321219</v>
      </c>
      <c r="FF61" s="9">
        <f>'P&amp;C'!FH68</f>
        <v>26366814</v>
      </c>
      <c r="FG61">
        <f>'P&amp;C'!FJ68</f>
        <v>39.064918673765803</v>
      </c>
      <c r="FH61">
        <f>'P&amp;C'!FK68</f>
        <v>37.990028848820998</v>
      </c>
      <c r="FI61">
        <f>'P&amp;C'!FL68</f>
        <v>38.4603874446885</v>
      </c>
      <c r="FJ61">
        <f>'P&amp;C'!FM68</f>
        <v>37.897639418453899</v>
      </c>
      <c r="FK61">
        <f>'P&amp;C'!FN68</f>
        <v>37.038637669103501</v>
      </c>
      <c r="FL61">
        <f>'P&amp;C'!FO68</f>
        <v>37.826127506915597</v>
      </c>
      <c r="FM61">
        <f>'P&amp;C'!FP68</f>
        <v>37.849746865828898</v>
      </c>
      <c r="FN61">
        <f>'P&amp;C'!FQ68</f>
        <v>36.691142986979798</v>
      </c>
      <c r="FO61">
        <f>'P&amp;C'!FR68</f>
        <v>34.944218674184199</v>
      </c>
      <c r="FP61">
        <f>'P&amp;C'!FS68</f>
        <v>33.731589729934598</v>
      </c>
      <c r="FQ61">
        <f>'P&amp;C'!FT68</f>
        <v>33.213678283322999</v>
      </c>
      <c r="FR61">
        <f>'P&amp;C'!FU68</f>
        <v>33.761151151867303</v>
      </c>
      <c r="FS61">
        <f>'P&amp;C'!FV68</f>
        <v>32.6712275247043</v>
      </c>
      <c r="FT61">
        <f>'P&amp;C'!FW68</f>
        <v>32.264568552180798</v>
      </c>
      <c r="FU61">
        <f>'P&amp;C'!FX68</f>
        <v>32.736234655125301</v>
      </c>
      <c r="FV61">
        <f>'P&amp;C'!FY68</f>
        <v>31.819188564563799</v>
      </c>
      <c r="FW61">
        <f>'P&amp;C'!FZ68</f>
        <v>30.867722205207802</v>
      </c>
      <c r="FX61">
        <f>'P&amp;C'!GA68</f>
        <v>29.298759898798899</v>
      </c>
      <c r="FY61">
        <f>'P&amp;C'!GB68</f>
        <v>28.999624070245201</v>
      </c>
      <c r="FZ61">
        <f>'P&amp;C'!GC68</f>
        <v>30.0060614348087</v>
      </c>
      <c r="GA61">
        <f>'P&amp;C'!GD68</f>
        <v>28.904095508930101</v>
      </c>
      <c r="GB61">
        <f>'P&amp;C'!GE68</f>
        <v>29.657726462079701</v>
      </c>
      <c r="GC61">
        <f>'P&amp;C'!GF68</f>
        <v>28.914057468027099</v>
      </c>
      <c r="GD61">
        <f>'P&amp;C'!GG68</f>
        <v>28.202735875903699</v>
      </c>
      <c r="GE61">
        <f>'P&amp;C'!GH68</f>
        <v>27.2939206872284</v>
      </c>
      <c r="GF61">
        <f>'P&amp;C'!GI68</f>
        <v>26.8778555591852</v>
      </c>
      <c r="GG61">
        <f>'P&amp;C'!GJ68</f>
        <v>27.2321206048946</v>
      </c>
      <c r="GH61">
        <f>'P&amp;C'!GK68</f>
        <v>27.424121469171599</v>
      </c>
      <c r="GI61">
        <f>'P&amp;C'!GL68</f>
        <v>27.349070559765298</v>
      </c>
      <c r="GJ61">
        <f>'P&amp;C'!GM68</f>
        <v>27.7310390340106</v>
      </c>
      <c r="GK61">
        <f>'P&amp;C'!GN68</f>
        <v>26.819996444693501</v>
      </c>
      <c r="GL61">
        <f>'P&amp;C'!GO68</f>
        <v>26.490231242955598</v>
      </c>
    </row>
    <row r="62" spans="1:194" x14ac:dyDescent="0.25">
      <c r="A62" t="str">
        <f>'P&amp;C'!B69</f>
        <v>UIHC</v>
      </c>
      <c r="B62" t="str">
        <f>'P&amp;C'!C69</f>
        <v>United Insurance Holdings Corp.</v>
      </c>
      <c r="C62" s="9">
        <f>'P&amp;C'!E69</f>
        <v>0</v>
      </c>
      <c r="D62" s="9">
        <f>'P&amp;C'!F69</f>
        <v>0</v>
      </c>
      <c r="E62" s="9">
        <f>'P&amp;C'!G69</f>
        <v>0</v>
      </c>
      <c r="F62" s="9">
        <f>'P&amp;C'!H69</f>
        <v>0</v>
      </c>
      <c r="G62" s="9">
        <f>'P&amp;C'!I69</f>
        <v>0</v>
      </c>
      <c r="H62" s="9">
        <f>'P&amp;C'!J69</f>
        <v>0</v>
      </c>
      <c r="I62" s="9">
        <f>'P&amp;C'!K69</f>
        <v>0</v>
      </c>
      <c r="J62" s="9">
        <f>'P&amp;C'!L69</f>
        <v>0</v>
      </c>
      <c r="K62" s="9">
        <f>'P&amp;C'!M69</f>
        <v>0</v>
      </c>
      <c r="L62" s="9">
        <f>'P&amp;C'!N69</f>
        <v>0</v>
      </c>
      <c r="M62" s="9">
        <f>'P&amp;C'!O69</f>
        <v>0</v>
      </c>
      <c r="N62" s="9">
        <f>'P&amp;C'!P69</f>
        <v>0</v>
      </c>
      <c r="O62" s="9">
        <f>'P&amp;C'!Q69</f>
        <v>0</v>
      </c>
      <c r="P62" s="9">
        <f>'P&amp;C'!R69</f>
        <v>0</v>
      </c>
      <c r="Q62" s="9">
        <f>'P&amp;C'!S69</f>
        <v>0</v>
      </c>
      <c r="R62" s="9">
        <f>'P&amp;C'!T69</f>
        <v>0</v>
      </c>
      <c r="S62" s="9">
        <f>'P&amp;C'!U69</f>
        <v>0</v>
      </c>
      <c r="T62" s="9">
        <f>'P&amp;C'!V69</f>
        <v>0</v>
      </c>
      <c r="U62" s="9">
        <f>'P&amp;C'!W69</f>
        <v>0</v>
      </c>
      <c r="V62" s="9">
        <f>'P&amp;C'!X69</f>
        <v>0</v>
      </c>
      <c r="W62" s="9">
        <f>'P&amp;C'!Y69</f>
        <v>0</v>
      </c>
      <c r="X62" s="9">
        <f>'P&amp;C'!Z69</f>
        <v>0</v>
      </c>
      <c r="Y62" s="9">
        <f>'P&amp;C'!AA69</f>
        <v>0</v>
      </c>
      <c r="Z62" s="9">
        <f>'P&amp;C'!AB69</f>
        <v>0</v>
      </c>
      <c r="AA62" s="9">
        <f>'P&amp;C'!AC69</f>
        <v>0</v>
      </c>
      <c r="AB62" s="9">
        <f>'P&amp;C'!AD69</f>
        <v>0</v>
      </c>
      <c r="AC62" s="9">
        <f>'P&amp;C'!AE69</f>
        <v>212083</v>
      </c>
      <c r="AD62" s="9">
        <f>'P&amp;C'!AF69</f>
        <v>0</v>
      </c>
      <c r="AE62" s="9">
        <f>'P&amp;C'!AG69</f>
        <v>0</v>
      </c>
      <c r="AF62" s="9">
        <f>'P&amp;C'!AH69</f>
        <v>0</v>
      </c>
      <c r="AG62" s="9">
        <f>'P&amp;C'!AI69</f>
        <v>0</v>
      </c>
      <c r="AH62" s="9">
        <f>'P&amp;C'!AJ69</f>
        <v>0</v>
      </c>
      <c r="AI62" s="9" t="str">
        <f>'P&amp;C'!AK69</f>
        <v>NA</v>
      </c>
      <c r="AJ62" s="9" t="str">
        <f>'P&amp;C'!AL69</f>
        <v>NA</v>
      </c>
      <c r="AK62" s="9" t="str">
        <f>'P&amp;C'!AM69</f>
        <v>NA</v>
      </c>
      <c r="AL62" s="9" t="str">
        <f>'P&amp;C'!AN69</f>
        <v>NA</v>
      </c>
      <c r="AM62" s="9" t="str">
        <f>'P&amp;C'!AO69</f>
        <v>NA</v>
      </c>
      <c r="AN62" s="9" t="str">
        <f>'P&amp;C'!AP69</f>
        <v>NA</v>
      </c>
      <c r="AO62" s="9" t="str">
        <f>'P&amp;C'!AQ69</f>
        <v>NA</v>
      </c>
      <c r="AP62" s="9" t="str">
        <f>'P&amp;C'!AR69</f>
        <v>NA</v>
      </c>
      <c r="AQ62" s="9" t="str">
        <f>'P&amp;C'!AS69</f>
        <v>NA</v>
      </c>
      <c r="AR62" s="9" t="str">
        <f>'P&amp;C'!AT69</f>
        <v>NA</v>
      </c>
      <c r="AS62" s="9" t="str">
        <f>'P&amp;C'!AU69</f>
        <v>NA</v>
      </c>
      <c r="AT62" s="9" t="str">
        <f>'P&amp;C'!AV69</f>
        <v>NA</v>
      </c>
      <c r="AU62" s="9" t="str">
        <f>'P&amp;C'!AW69</f>
        <v>NA</v>
      </c>
      <c r="AV62" s="9" t="str">
        <f>'P&amp;C'!AX69</f>
        <v>NA</v>
      </c>
      <c r="AW62" s="9" t="str">
        <f>'P&amp;C'!AY69</f>
        <v>NA</v>
      </c>
      <c r="AX62" s="9" t="str">
        <f>'P&amp;C'!AZ69</f>
        <v>NA</v>
      </c>
      <c r="AY62" s="9" t="str">
        <f>'P&amp;C'!BA69</f>
        <v>NA</v>
      </c>
      <c r="AZ62" s="9" t="str">
        <f>'P&amp;C'!BB69</f>
        <v>NA</v>
      </c>
      <c r="BA62" s="9" t="str">
        <f>'P&amp;C'!BC69</f>
        <v>NA</v>
      </c>
      <c r="BB62" s="9" t="str">
        <f>'P&amp;C'!BD69</f>
        <v>NA</v>
      </c>
      <c r="BC62" s="9" t="str">
        <f>'P&amp;C'!BE69</f>
        <v>NA</v>
      </c>
      <c r="BD62" s="9" t="str">
        <f>'P&amp;C'!BF69</f>
        <v>NA</v>
      </c>
      <c r="BE62" s="9" t="str">
        <f>'P&amp;C'!BG69</f>
        <v>NA</v>
      </c>
      <c r="BF62" s="9" t="str">
        <f>'P&amp;C'!BH69</f>
        <v>NA</v>
      </c>
      <c r="BG62" s="9" t="str">
        <f>'P&amp;C'!BI69</f>
        <v>NA</v>
      </c>
      <c r="BH62" s="9" t="str">
        <f>'P&amp;C'!BJ69</f>
        <v>NA</v>
      </c>
      <c r="BI62" s="9">
        <f>'P&amp;C'!BK69</f>
        <v>2</v>
      </c>
      <c r="BJ62" s="9" t="str">
        <f>'P&amp;C'!BL69</f>
        <v>NA</v>
      </c>
      <c r="BK62" s="9" t="str">
        <f>'P&amp;C'!BM69</f>
        <v>NA</v>
      </c>
      <c r="BL62" s="9" t="str">
        <f>'P&amp;C'!BN69</f>
        <v>NA</v>
      </c>
      <c r="BM62" s="9" t="str">
        <f>'P&amp;C'!BO69</f>
        <v>NA</v>
      </c>
      <c r="BN62" s="9" t="str">
        <f>'P&amp;C'!BP69</f>
        <v>NA</v>
      </c>
      <c r="BO62" s="9">
        <f>'P&amp;C'!BQ69</f>
        <v>0.06</v>
      </c>
      <c r="BP62" s="9">
        <f>'P&amp;C'!BR69</f>
        <v>0.06</v>
      </c>
      <c r="BQ62" s="9">
        <f>'P&amp;C'!BS69</f>
        <v>0.06</v>
      </c>
      <c r="BR62" s="9">
        <f>'P&amp;C'!BT69</f>
        <v>0.06</v>
      </c>
      <c r="BS62" s="9">
        <f>'P&amp;C'!BU69</f>
        <v>0.06</v>
      </c>
      <c r="BT62" s="9">
        <f>'P&amp;C'!BV69</f>
        <v>0.06</v>
      </c>
      <c r="BU62" s="9">
        <f>'P&amp;C'!BW69</f>
        <v>0.06</v>
      </c>
      <c r="BV62" s="9">
        <f>'P&amp;C'!BX69</f>
        <v>0.05</v>
      </c>
      <c r="BW62" s="9">
        <f>'P&amp;C'!BY69</f>
        <v>0.05</v>
      </c>
      <c r="BX62" s="9">
        <f>'P&amp;C'!BZ69</f>
        <v>0.05</v>
      </c>
      <c r="BY62" s="9">
        <f>'P&amp;C'!CA69</f>
        <v>0.05</v>
      </c>
      <c r="BZ62" s="9">
        <f>'P&amp;C'!CB69</f>
        <v>0.05</v>
      </c>
      <c r="CA62" s="9">
        <f>'P&amp;C'!CC69</f>
        <v>0.04</v>
      </c>
      <c r="CB62" s="9">
        <f>'P&amp;C'!CD69</f>
        <v>0.04</v>
      </c>
      <c r="CC62" s="9">
        <f>'P&amp;C'!CE69</f>
        <v>0.04</v>
      </c>
      <c r="CD62" s="9">
        <f>'P&amp;C'!CF69</f>
        <v>0.04</v>
      </c>
      <c r="CE62" s="9">
        <f>'P&amp;C'!CG69</f>
        <v>0.03</v>
      </c>
      <c r="CF62" s="9">
        <f>'P&amp;C'!CH69</f>
        <v>0.03</v>
      </c>
      <c r="CG62" s="9">
        <f>'P&amp;C'!CI69</f>
        <v>0.03</v>
      </c>
      <c r="CH62" s="9">
        <f>'P&amp;C'!CJ69</f>
        <v>0.03</v>
      </c>
      <c r="CI62" s="9">
        <f>'P&amp;C'!CK69</f>
        <v>0.03</v>
      </c>
      <c r="CJ62" s="9">
        <f>'P&amp;C'!CL69</f>
        <v>0</v>
      </c>
      <c r="CK62" s="9">
        <f>'P&amp;C'!CM69</f>
        <v>0</v>
      </c>
      <c r="CL62" s="9">
        <f>'P&amp;C'!CN69</f>
        <v>0.05</v>
      </c>
      <c r="CM62" s="9">
        <f>'P&amp;C'!CO69</f>
        <v>0.05</v>
      </c>
      <c r="CN62" s="9">
        <f>'P&amp;C'!CP69</f>
        <v>0</v>
      </c>
      <c r="CO62" s="9">
        <f>'P&amp;C'!CQ69</f>
        <v>0</v>
      </c>
      <c r="CP62" s="9">
        <f>'P&amp;C'!CR69</f>
        <v>0</v>
      </c>
      <c r="CQ62" s="9">
        <f>'P&amp;C'!CS69</f>
        <v>0</v>
      </c>
      <c r="CR62" s="9">
        <f>'P&amp;C'!CT69</f>
        <v>0</v>
      </c>
      <c r="CS62" s="9">
        <f>'P&amp;C'!CU69</f>
        <v>0</v>
      </c>
      <c r="CT62" s="9">
        <f>'P&amp;C'!CV69</f>
        <v>0.05</v>
      </c>
      <c r="CU62" s="9">
        <f>'P&amp;C'!CW69</f>
        <v>0</v>
      </c>
      <c r="CV62" s="9">
        <f>'P&amp;C'!CX69</f>
        <v>0</v>
      </c>
      <c r="CW62" s="9">
        <f>'P&amp;C'!CY69</f>
        <v>0</v>
      </c>
      <c r="CX62" s="9">
        <f>'P&amp;C'!CZ69</f>
        <v>0</v>
      </c>
      <c r="CY62" s="9">
        <f>'P&amp;C'!DA69</f>
        <v>0</v>
      </c>
      <c r="CZ62" s="9">
        <f>'P&amp;C'!DB69</f>
        <v>0</v>
      </c>
      <c r="DA62" s="9">
        <f>'P&amp;C'!DC69</f>
        <v>0</v>
      </c>
      <c r="DB62" s="9">
        <f>'P&amp;C'!DD69</f>
        <v>0</v>
      </c>
      <c r="DC62" s="9">
        <f>'P&amp;C'!DE69</f>
        <v>0</v>
      </c>
      <c r="DD62" s="9">
        <f>'P&amp;C'!DF69</f>
        <v>0</v>
      </c>
      <c r="DE62" s="9">
        <f>'P&amp;C'!DG69</f>
        <v>0</v>
      </c>
      <c r="DF62" s="9">
        <f>'P&amp;C'!DH69</f>
        <v>0</v>
      </c>
      <c r="DG62" s="9">
        <f>'P&amp;C'!DI69</f>
        <v>0</v>
      </c>
      <c r="DH62" s="9">
        <f>'P&amp;C'!DJ69</f>
        <v>0</v>
      </c>
      <c r="DI62" s="9">
        <f>'P&amp;C'!DK69</f>
        <v>0</v>
      </c>
      <c r="DJ62" s="9">
        <f>'P&amp;C'!DL69</f>
        <v>0</v>
      </c>
      <c r="DK62" s="9">
        <f>'P&amp;C'!DM69</f>
        <v>0</v>
      </c>
      <c r="DL62" s="9">
        <f>'P&amp;C'!DN69</f>
        <v>0</v>
      </c>
      <c r="DM62" s="9">
        <f>'P&amp;C'!DO69</f>
        <v>0</v>
      </c>
      <c r="DN62" s="9">
        <f>'P&amp;C'!DP69</f>
        <v>0</v>
      </c>
      <c r="DO62" s="9">
        <f>'P&amp;C'!DQ69</f>
        <v>0</v>
      </c>
      <c r="DP62" s="9">
        <f>'P&amp;C'!DR69</f>
        <v>0</v>
      </c>
      <c r="DQ62" s="9">
        <f>'P&amp;C'!DS69</f>
        <v>0</v>
      </c>
      <c r="DR62" s="9">
        <f>'P&amp;C'!DT69</f>
        <v>0</v>
      </c>
      <c r="DS62" s="9">
        <f>'P&amp;C'!DU69</f>
        <v>0</v>
      </c>
      <c r="DT62" s="9">
        <f>'P&amp;C'!DV69</f>
        <v>0</v>
      </c>
      <c r="DU62" s="9">
        <f>'P&amp;C'!DW69</f>
        <v>0</v>
      </c>
      <c r="DV62" s="9">
        <f>'P&amp;C'!DX69</f>
        <v>0</v>
      </c>
      <c r="DW62" s="9">
        <f>'P&amp;C'!DY69</f>
        <v>0</v>
      </c>
      <c r="DX62" s="9">
        <f>'P&amp;C'!DZ69</f>
        <v>0</v>
      </c>
      <c r="DY62" s="9">
        <f>'P&amp;C'!EA69</f>
        <v>0</v>
      </c>
      <c r="DZ62" s="9">
        <f>'P&amp;C'!EB69</f>
        <v>0</v>
      </c>
      <c r="EA62" s="9">
        <f>'P&amp;C'!EC69</f>
        <v>42753054</v>
      </c>
      <c r="EB62" s="9">
        <f>'P&amp;C'!ED69</f>
        <v>42741004</v>
      </c>
      <c r="EC62" s="9">
        <f>'P&amp;C'!EE69</f>
        <v>42741004</v>
      </c>
      <c r="ED62" s="9">
        <f>'P&amp;C'!EF69</f>
        <v>21726608</v>
      </c>
      <c r="EE62" s="9">
        <f>'P&amp;C'!EG69</f>
        <v>21646614</v>
      </c>
      <c r="EF62" s="9">
        <f>'P&amp;C'!EH69</f>
        <v>21643714</v>
      </c>
      <c r="EG62" s="9">
        <f>'P&amp;C'!EI69</f>
        <v>21642514</v>
      </c>
      <c r="EH62" s="9">
        <f>'P&amp;C'!EJ69</f>
        <v>21594948</v>
      </c>
      <c r="EI62" s="9">
        <f>'P&amp;C'!EK69</f>
        <v>21524348</v>
      </c>
      <c r="EJ62" s="9">
        <f>'P&amp;C'!EL69</f>
        <v>21527817</v>
      </c>
      <c r="EK62" s="9">
        <f>'P&amp;C'!EM69</f>
        <v>21528973</v>
      </c>
      <c r="EL62" s="9">
        <f>'P&amp;C'!EN69</f>
        <v>21470371</v>
      </c>
      <c r="EM62" s="9">
        <f>'P&amp;C'!EO69</f>
        <v>20904414</v>
      </c>
      <c r="EN62" s="9">
        <f>'P&amp;C'!EP69</f>
        <v>20905070</v>
      </c>
      <c r="EO62" s="9">
        <f>'P&amp;C'!EQ69</f>
        <v>20840070</v>
      </c>
      <c r="EP62" s="9">
        <f>'P&amp;C'!ER69</f>
        <v>20847471</v>
      </c>
      <c r="EQ62" s="9">
        <f>'P&amp;C'!ES69</f>
        <v>16209315</v>
      </c>
      <c r="ER62" s="9">
        <f>'P&amp;C'!ET69</f>
        <v>16207016</v>
      </c>
      <c r="ES62" s="9">
        <f>'P&amp;C'!EU69</f>
        <v>16202739</v>
      </c>
      <c r="ET62" s="9">
        <f>'P&amp;C'!EV69</f>
        <v>16198839</v>
      </c>
      <c r="EU62" s="9">
        <f>'P&amp;C'!EW69</f>
        <v>15448839</v>
      </c>
      <c r="EV62" s="9">
        <f>'P&amp;C'!EX69</f>
        <v>10448839</v>
      </c>
      <c r="EW62" s="9">
        <f>'P&amp;C'!EY69</f>
        <v>10361849</v>
      </c>
      <c r="EX62" s="9">
        <f>'P&amp;C'!EZ69</f>
        <v>10361849</v>
      </c>
      <c r="EY62" s="9">
        <f>'P&amp;C'!FA69</f>
        <v>10361849</v>
      </c>
      <c r="EZ62" s="9">
        <f>'P&amp;C'!FB69</f>
        <v>10361849</v>
      </c>
      <c r="FA62" s="9">
        <f>'P&amp;C'!FC69</f>
        <v>10361849</v>
      </c>
      <c r="FB62" s="9">
        <f>'P&amp;C'!FD69</f>
        <v>10573932</v>
      </c>
      <c r="FC62" s="9">
        <f>'P&amp;C'!FE69</f>
        <v>10573932</v>
      </c>
      <c r="FD62" s="9">
        <f>'P&amp;C'!FF69</f>
        <v>10573932</v>
      </c>
      <c r="FE62" s="9">
        <f>'P&amp;C'!FG69</f>
        <v>10573932</v>
      </c>
      <c r="FF62" s="9">
        <f>'P&amp;C'!FH69</f>
        <v>10573932</v>
      </c>
      <c r="FG62">
        <f>'P&amp;C'!FJ69</f>
        <v>12.5634299715758</v>
      </c>
      <c r="FH62">
        <f>'P&amp;C'!FK69</f>
        <v>11.726818583859201</v>
      </c>
      <c r="FI62">
        <f>'P&amp;C'!FL69</f>
        <v>12.3876827975309</v>
      </c>
      <c r="FJ62">
        <f>'P&amp;C'!FM69</f>
        <v>11.3734734846783</v>
      </c>
      <c r="FK62">
        <f>'P&amp;C'!FN69</f>
        <v>11.1484872414688</v>
      </c>
      <c r="FL62">
        <f>'P&amp;C'!FO69</f>
        <v>11.988469261791201</v>
      </c>
      <c r="FM62">
        <f>'P&amp;C'!FP69</f>
        <v>11.9743944719176</v>
      </c>
      <c r="FN62">
        <f>'P&amp;C'!FQ69</f>
        <v>11.354137087989301</v>
      </c>
      <c r="FO62">
        <f>'P&amp;C'!FR69</f>
        <v>11.113507363846701</v>
      </c>
      <c r="FP62">
        <f>'P&amp;C'!FS69</f>
        <v>10.5529975473129</v>
      </c>
      <c r="FQ62">
        <f>'P&amp;C'!FT69</f>
        <v>10.193565666137401</v>
      </c>
      <c r="FR62">
        <f>'P&amp;C'!FU69</f>
        <v>10.141976587176799</v>
      </c>
      <c r="FS62">
        <f>'P&amp;C'!FV69</f>
        <v>9.7473672306719497</v>
      </c>
      <c r="FT62">
        <f>'P&amp;C'!FW69</f>
        <v>9.1643797413737396</v>
      </c>
      <c r="FU62">
        <f>'P&amp;C'!FX69</f>
        <v>8.8479069408116207</v>
      </c>
      <c r="FV62">
        <f>'P&amp;C'!FY69</f>
        <v>8.3297393722241004</v>
      </c>
      <c r="FW62">
        <f>'P&amp;C'!FZ69</f>
        <v>6.6373563595993996</v>
      </c>
      <c r="FX62">
        <f>'P&amp;C'!GA69</f>
        <v>6.2234775359017398</v>
      </c>
      <c r="FY62">
        <f>'P&amp;C'!GB69</f>
        <v>5.9824453137213398</v>
      </c>
      <c r="FZ62">
        <f>'P&amp;C'!GC69</f>
        <v>5.9079542675867103</v>
      </c>
      <c r="GA62">
        <f>'P&amp;C'!GD69</f>
        <v>5.6953147094095602</v>
      </c>
      <c r="GB62">
        <f>'P&amp;C'!GE69</f>
        <v>6.2201168952837698</v>
      </c>
      <c r="GC62">
        <f>'P&amp;C'!GF69</f>
        <v>6.0916734069373097</v>
      </c>
      <c r="GD62">
        <f>'P&amp;C'!GG69</f>
        <v>5.7479123658335496</v>
      </c>
      <c r="GE62">
        <f>'P&amp;C'!GH69</f>
        <v>5.3068713894595501</v>
      </c>
      <c r="GF62">
        <f>'P&amp;C'!GI69</f>
        <v>4.9979496902531597</v>
      </c>
      <c r="GG62">
        <f>'P&amp;C'!GJ69</f>
        <v>4.5009341479498497</v>
      </c>
      <c r="GH62">
        <f>'P&amp;C'!GK69</f>
        <v>4.3860694394478799</v>
      </c>
      <c r="GI62">
        <f>'P&amp;C'!GL69</f>
        <v>4.2834586036679596</v>
      </c>
      <c r="GJ62">
        <f>'P&amp;C'!GM69</f>
        <v>4.3628992507233804</v>
      </c>
      <c r="GK62">
        <f>'P&amp;C'!GN69</f>
        <v>4.267475902058</v>
      </c>
      <c r="GL62">
        <f>'P&amp;C'!GO69</f>
        <v>4.2116783047214597</v>
      </c>
    </row>
    <row r="63" spans="1:194" x14ac:dyDescent="0.25">
      <c r="A63" t="str">
        <f>'P&amp;C'!B70</f>
        <v>UVE</v>
      </c>
      <c r="B63" t="str">
        <f>'P&amp;C'!C70</f>
        <v>Universal Insurance Holdings, Inc.</v>
      </c>
      <c r="C63" s="9">
        <f>'P&amp;C'!E70</f>
        <v>10000</v>
      </c>
      <c r="D63" s="9">
        <f>'P&amp;C'!F70</f>
        <v>406266</v>
      </c>
      <c r="E63" s="9">
        <f>'P&amp;C'!G70</f>
        <v>254214</v>
      </c>
      <c r="F63" s="9">
        <f>'P&amp;C'!H70</f>
        <v>100079</v>
      </c>
      <c r="G63" s="9">
        <f>'P&amp;C'!I70</f>
        <v>3929</v>
      </c>
      <c r="H63" s="9">
        <f>'P&amp;C'!J70</f>
        <v>70000</v>
      </c>
      <c r="I63" s="9">
        <f>'P&amp;C'!K70</f>
        <v>267107</v>
      </c>
      <c r="J63" s="9">
        <f>'P&amp;C'!L70</f>
        <v>100000</v>
      </c>
      <c r="K63" s="9">
        <f>'P&amp;C'!M70</f>
        <v>448100</v>
      </c>
      <c r="L63" s="9">
        <f>'P&amp;C'!N70</f>
        <v>100000</v>
      </c>
      <c r="M63" s="9">
        <f>'P&amp;C'!O70</f>
        <v>200000</v>
      </c>
      <c r="N63" s="9">
        <f>'P&amp;C'!P70</f>
        <v>0</v>
      </c>
      <c r="O63" s="9">
        <f>'P&amp;C'!Q70</f>
        <v>0</v>
      </c>
      <c r="P63" s="9">
        <f>'P&amp;C'!R70</f>
        <v>719937</v>
      </c>
      <c r="Q63" s="9">
        <f>'P&amp;C'!S70</f>
        <v>446271</v>
      </c>
      <c r="R63" s="9">
        <f>'P&amp;C'!T70</f>
        <v>1225000</v>
      </c>
      <c r="S63" s="9">
        <f>'P&amp;C'!U70</f>
        <v>591333</v>
      </c>
      <c r="T63" s="9">
        <f>'P&amp;C'!V70</f>
        <v>591333</v>
      </c>
      <c r="U63" s="9">
        <f>'P&amp;C'!W70</f>
        <v>6666000</v>
      </c>
      <c r="V63" s="9">
        <f>'P&amp;C'!X70</f>
        <v>221023</v>
      </c>
      <c r="W63" s="9">
        <f>'P&amp;C'!Y70</f>
        <v>0</v>
      </c>
      <c r="X63" s="9">
        <f>'P&amp;C'!Z70</f>
        <v>0</v>
      </c>
      <c r="Y63" s="9">
        <f>'P&amp;C'!AA70</f>
        <v>0</v>
      </c>
      <c r="Z63" s="9">
        <f>'P&amp;C'!AB70</f>
        <v>0</v>
      </c>
      <c r="AA63" s="9">
        <f>'P&amp;C'!AC70</f>
        <v>70000</v>
      </c>
      <c r="AB63" s="9">
        <f>'P&amp;C'!AD70</f>
        <v>0</v>
      </c>
      <c r="AC63" s="9">
        <f>'P&amp;C'!AE70</f>
        <v>0</v>
      </c>
      <c r="AD63" s="9">
        <f>'P&amp;C'!AF70</f>
        <v>0</v>
      </c>
      <c r="AE63" s="9">
        <f>'P&amp;C'!AG70</f>
        <v>173035</v>
      </c>
      <c r="AF63" s="9">
        <f>'P&amp;C'!AH70</f>
        <v>0</v>
      </c>
      <c r="AG63" s="9">
        <f>'P&amp;C'!AI70</f>
        <v>0</v>
      </c>
      <c r="AH63" s="9">
        <f>'P&amp;C'!AJ70</f>
        <v>0</v>
      </c>
      <c r="AI63" s="9">
        <f>'P&amp;C'!AK70</f>
        <v>25.67</v>
      </c>
      <c r="AJ63" s="9">
        <f>'P&amp;C'!AL70</f>
        <v>22.03</v>
      </c>
      <c r="AK63" s="9">
        <f>'P&amp;C'!AM70</f>
        <v>25.02</v>
      </c>
      <c r="AL63" s="9">
        <f>'P&amp;C'!AN70</f>
        <v>25.42</v>
      </c>
      <c r="AM63" s="9">
        <f>'P&amp;C'!AO70</f>
        <v>24.03</v>
      </c>
      <c r="AN63" s="9">
        <f>'P&amp;C'!AP70</f>
        <v>21.23</v>
      </c>
      <c r="AO63" s="9">
        <f>'P&amp;C'!AQ70</f>
        <v>18.88</v>
      </c>
      <c r="AP63" s="9">
        <f>'P&amp;C'!AR70</f>
        <v>18.7</v>
      </c>
      <c r="AQ63" s="9">
        <f>'P&amp;C'!AS70</f>
        <v>24.51</v>
      </c>
      <c r="AR63" s="9">
        <f>'P&amp;C'!AT70</f>
        <v>26</v>
      </c>
      <c r="AS63" s="9">
        <f>'P&amp;C'!AU70</f>
        <v>25.5</v>
      </c>
      <c r="AT63" s="9" t="str">
        <f>'P&amp;C'!AV70</f>
        <v>NA</v>
      </c>
      <c r="AU63" s="9" t="str">
        <f>'P&amp;C'!AW70</f>
        <v>NA</v>
      </c>
      <c r="AV63" s="9">
        <f>'P&amp;C'!AX70</f>
        <v>13.16</v>
      </c>
      <c r="AW63" s="9">
        <f>'P&amp;C'!AY70</f>
        <v>12.28</v>
      </c>
      <c r="AX63" s="9">
        <f>'P&amp;C'!AZ70</f>
        <v>12.03</v>
      </c>
      <c r="AY63" s="9">
        <f>'P&amp;C'!BA70</f>
        <v>7.24</v>
      </c>
      <c r="AZ63" s="9">
        <f>'P&amp;C'!BB70</f>
        <v>7.24</v>
      </c>
      <c r="BA63" s="9">
        <f>'P&amp;C'!BC70</f>
        <v>4.21</v>
      </c>
      <c r="BB63" s="9">
        <f>'P&amp;C'!BD70</f>
        <v>4.62</v>
      </c>
      <c r="BC63" s="9" t="str">
        <f>'P&amp;C'!BE70</f>
        <v>NA</v>
      </c>
      <c r="BD63" s="9" t="str">
        <f>'P&amp;C'!BF70</f>
        <v>NA</v>
      </c>
      <c r="BE63" s="9" t="str">
        <f>'P&amp;C'!BG70</f>
        <v>NA</v>
      </c>
      <c r="BF63" s="9" t="str">
        <f>'P&amp;C'!BH70</f>
        <v>NA</v>
      </c>
      <c r="BG63" s="9">
        <f>'P&amp;C'!BI70</f>
        <v>3.76</v>
      </c>
      <c r="BH63" s="9" t="str">
        <f>'P&amp;C'!BJ70</f>
        <v>NA</v>
      </c>
      <c r="BI63" s="9" t="str">
        <f>'P&amp;C'!BK70</f>
        <v>NA</v>
      </c>
      <c r="BJ63" s="9" t="str">
        <f>'P&amp;C'!BL70</f>
        <v>NA</v>
      </c>
      <c r="BK63" s="9">
        <f>'P&amp;C'!BM70</f>
        <v>4.82</v>
      </c>
      <c r="BL63" s="9" t="str">
        <f>'P&amp;C'!BN70</f>
        <v>NA</v>
      </c>
      <c r="BM63" s="9" t="str">
        <f>'P&amp;C'!BO70</f>
        <v>NA</v>
      </c>
      <c r="BN63" s="9" t="str">
        <f>'P&amp;C'!BP70</f>
        <v>NA</v>
      </c>
      <c r="BO63" s="9">
        <f>'P&amp;C'!BQ70</f>
        <v>0.27</v>
      </c>
      <c r="BP63" s="9">
        <f>'P&amp;C'!BR70</f>
        <v>0.14000000000000001</v>
      </c>
      <c r="BQ63" s="9">
        <f>'P&amp;C'!BS70</f>
        <v>0.14000000000000001</v>
      </c>
      <c r="BR63" s="9">
        <f>'P&amp;C'!BT70</f>
        <v>0.14000000000000001</v>
      </c>
      <c r="BS63" s="9">
        <f>'P&amp;C'!BU70</f>
        <v>0.27</v>
      </c>
      <c r="BT63" s="9">
        <f>'P&amp;C'!BV70</f>
        <v>0.14000000000000001</v>
      </c>
      <c r="BU63" s="9">
        <f>'P&amp;C'!BW70</f>
        <v>0.14000000000000001</v>
      </c>
      <c r="BV63" s="9">
        <f>'P&amp;C'!BX70</f>
        <v>0.14000000000000001</v>
      </c>
      <c r="BW63" s="9">
        <f>'P&amp;C'!BY70</f>
        <v>0.27</v>
      </c>
      <c r="BX63" s="9">
        <f>'P&amp;C'!BZ70</f>
        <v>0.12</v>
      </c>
      <c r="BY63" s="9">
        <f>'P&amp;C'!CA70</f>
        <v>0.12</v>
      </c>
      <c r="BZ63" s="9">
        <f>'P&amp;C'!CB70</f>
        <v>0.12</v>
      </c>
      <c r="CA63" s="9">
        <f>'P&amp;C'!CC70</f>
        <v>0.25</v>
      </c>
      <c r="CB63" s="9">
        <f>'P&amp;C'!CD70</f>
        <v>0.1</v>
      </c>
      <c r="CC63" s="9">
        <f>'P&amp;C'!CE70</f>
        <v>0.1</v>
      </c>
      <c r="CD63" s="9">
        <f>'P&amp;C'!CF70</f>
        <v>0.1</v>
      </c>
      <c r="CE63" s="9">
        <f>'P&amp;C'!CG70</f>
        <v>0.23</v>
      </c>
      <c r="CF63" s="9">
        <f>'P&amp;C'!CH70</f>
        <v>0.1</v>
      </c>
      <c r="CG63" s="9">
        <f>'P&amp;C'!CI70</f>
        <v>0.08</v>
      </c>
      <c r="CH63" s="9">
        <f>'P&amp;C'!CJ70</f>
        <v>0.08</v>
      </c>
      <c r="CI63" s="9">
        <f>'P&amp;C'!CK70</f>
        <v>0.2</v>
      </c>
      <c r="CJ63" s="9">
        <f>'P&amp;C'!CL70</f>
        <v>0.08</v>
      </c>
      <c r="CK63" s="9">
        <f>'P&amp;C'!CM70</f>
        <v>0.08</v>
      </c>
      <c r="CL63" s="9">
        <f>'P&amp;C'!CN70</f>
        <v>0.1</v>
      </c>
      <c r="CM63" s="9">
        <f>'P&amp;C'!CO70</f>
        <v>0.14000000000000001</v>
      </c>
      <c r="CN63" s="9">
        <f>'P&amp;C'!CP70</f>
        <v>0.08</v>
      </c>
      <c r="CO63" s="9">
        <f>'P&amp;C'!CQ70</f>
        <v>0</v>
      </c>
      <c r="CP63" s="9">
        <f>'P&amp;C'!CR70</f>
        <v>0.1</v>
      </c>
      <c r="CQ63" s="9">
        <f>'P&amp;C'!CS70</f>
        <v>0.1</v>
      </c>
      <c r="CR63" s="9">
        <f>'P&amp;C'!CT70</f>
        <v>0</v>
      </c>
      <c r="CS63" s="9">
        <f>'P&amp;C'!CU70</f>
        <v>0.1</v>
      </c>
      <c r="CT63" s="9">
        <f>'P&amp;C'!CV70</f>
        <v>0.12</v>
      </c>
      <c r="CU63" s="9">
        <f>'P&amp;C'!CW70</f>
        <v>0.13</v>
      </c>
      <c r="CV63" s="9">
        <f>'P&amp;C'!CX70</f>
        <v>0</v>
      </c>
      <c r="CW63" s="9">
        <f>'P&amp;C'!CY70</f>
        <v>0</v>
      </c>
      <c r="CX63" s="9">
        <f>'P&amp;C'!CZ70</f>
        <v>0</v>
      </c>
      <c r="CY63" s="9">
        <f>'P&amp;C'!DA70</f>
        <v>0.13</v>
      </c>
      <c r="CZ63" s="9">
        <f>'P&amp;C'!DB70</f>
        <v>0</v>
      </c>
      <c r="DA63" s="9">
        <f>'P&amp;C'!DC70</f>
        <v>0</v>
      </c>
      <c r="DB63" s="9">
        <f>'P&amp;C'!DD70</f>
        <v>0</v>
      </c>
      <c r="DC63" s="9">
        <f>'P&amp;C'!DE70</f>
        <v>0.15</v>
      </c>
      <c r="DD63" s="9">
        <f>'P&amp;C'!DF70</f>
        <v>0</v>
      </c>
      <c r="DE63" s="9">
        <f>'P&amp;C'!DG70</f>
        <v>0</v>
      </c>
      <c r="DF63" s="9">
        <f>'P&amp;C'!DH70</f>
        <v>0</v>
      </c>
      <c r="DG63" s="9">
        <f>'P&amp;C'!DI70</f>
        <v>0.15</v>
      </c>
      <c r="DH63" s="9">
        <f>'P&amp;C'!DJ70</f>
        <v>0</v>
      </c>
      <c r="DI63" s="9">
        <f>'P&amp;C'!DK70</f>
        <v>0</v>
      </c>
      <c r="DJ63" s="9">
        <f>'P&amp;C'!DL70</f>
        <v>0</v>
      </c>
      <c r="DK63" s="9">
        <f>'P&amp;C'!DM70</f>
        <v>0.17</v>
      </c>
      <c r="DL63" s="9">
        <f>'P&amp;C'!DN70</f>
        <v>0</v>
      </c>
      <c r="DM63" s="9">
        <f>'P&amp;C'!DO70</f>
        <v>0</v>
      </c>
      <c r="DN63" s="9">
        <f>'P&amp;C'!DP70</f>
        <v>0</v>
      </c>
      <c r="DO63" s="9">
        <f>'P&amp;C'!DQ70</f>
        <v>0.12</v>
      </c>
      <c r="DP63" s="9">
        <f>'P&amp;C'!DR70</f>
        <v>0</v>
      </c>
      <c r="DQ63" s="9">
        <f>'P&amp;C'!DS70</f>
        <v>0</v>
      </c>
      <c r="DR63" s="9">
        <f>'P&amp;C'!DT70</f>
        <v>0</v>
      </c>
      <c r="DS63" s="9">
        <f>'P&amp;C'!DU70</f>
        <v>0</v>
      </c>
      <c r="DT63" s="9">
        <f>'P&amp;C'!DV70</f>
        <v>0</v>
      </c>
      <c r="DU63" s="9">
        <f>'P&amp;C'!DW70</f>
        <v>0</v>
      </c>
      <c r="DV63" s="9">
        <f>'P&amp;C'!DX70</f>
        <v>0</v>
      </c>
      <c r="DW63" s="9">
        <f>'P&amp;C'!DY70</f>
        <v>0</v>
      </c>
      <c r="DX63" s="9">
        <f>'P&amp;C'!DZ70</f>
        <v>0</v>
      </c>
      <c r="DY63" s="9">
        <f>'P&amp;C'!EA70</f>
        <v>0</v>
      </c>
      <c r="DZ63" s="9">
        <f>'P&amp;C'!EB70</f>
        <v>0</v>
      </c>
      <c r="EA63" s="9">
        <f>'P&amp;C'!EC70</f>
        <v>34735000</v>
      </c>
      <c r="EB63" s="9">
        <f>'P&amp;C'!ED70</f>
        <v>34440000</v>
      </c>
      <c r="EC63" s="9">
        <f>'P&amp;C'!EE70</f>
        <v>34821000</v>
      </c>
      <c r="ED63" s="9">
        <f>'P&amp;C'!EF70</f>
        <v>35073000</v>
      </c>
      <c r="EE63" s="9">
        <f>'P&amp;C'!EG70</f>
        <v>35052000</v>
      </c>
      <c r="EF63" s="9">
        <f>'P&amp;C'!EH70</f>
        <v>35024000</v>
      </c>
      <c r="EG63" s="9">
        <f>'P&amp;C'!EI70</f>
        <v>35064000</v>
      </c>
      <c r="EH63" s="9">
        <f>'P&amp;C'!EJ70</f>
        <v>34800000</v>
      </c>
      <c r="EI63" s="9">
        <f>'P&amp;C'!EK70</f>
        <v>35110000</v>
      </c>
      <c r="EJ63" s="9">
        <f>'P&amp;C'!EL70</f>
        <v>35628000</v>
      </c>
      <c r="EK63" s="9">
        <f>'P&amp;C'!EM70</f>
        <v>35695000</v>
      </c>
      <c r="EL63" s="9">
        <f>'P&amp;C'!EN70</f>
        <v>35557000</v>
      </c>
      <c r="EM63" s="9">
        <f>'P&amp;C'!EO70</f>
        <v>34102000</v>
      </c>
      <c r="EN63" s="9">
        <f>'P&amp;C'!EP70</f>
        <v>34289000</v>
      </c>
      <c r="EO63" s="9">
        <f>'P&amp;C'!EQ70</f>
        <v>34988000</v>
      </c>
      <c r="EP63" s="9">
        <f>'P&amp;C'!ER70</f>
        <v>34776000</v>
      </c>
      <c r="EQ63" s="9">
        <f>'P&amp;C'!ES70</f>
        <v>35366000</v>
      </c>
      <c r="ER63" s="9">
        <f>'P&amp;C'!ET70</f>
        <v>35111000</v>
      </c>
      <c r="ES63" s="9">
        <f>'P&amp;C'!EU70</f>
        <v>35297000</v>
      </c>
      <c r="ET63" s="9">
        <f>'P&amp;C'!EV70</f>
        <v>40672000</v>
      </c>
      <c r="EU63" s="9">
        <f>'P&amp;C'!EW70</f>
        <v>40871000</v>
      </c>
      <c r="EV63" s="9">
        <f>'P&amp;C'!EX70</f>
        <v>40871000</v>
      </c>
      <c r="EW63" s="9">
        <f>'P&amp;C'!EY70</f>
        <v>40171000</v>
      </c>
      <c r="EX63" s="9">
        <f>'P&amp;C'!EZ70</f>
        <v>40117000</v>
      </c>
      <c r="EY63" s="9">
        <f>'P&amp;C'!FA70</f>
        <v>40082000</v>
      </c>
      <c r="EZ63" s="9">
        <f>'P&amp;C'!FB70</f>
        <v>39993000</v>
      </c>
      <c r="FA63" s="9">
        <f>'P&amp;C'!FC70</f>
        <v>39989000</v>
      </c>
      <c r="FB63" s="9">
        <f>'P&amp;C'!FD70</f>
        <v>39387998</v>
      </c>
      <c r="FC63" s="9">
        <f>'P&amp;C'!FE70</f>
        <v>39387998</v>
      </c>
      <c r="FD63" s="9">
        <f>'P&amp;C'!FF70</f>
        <v>39166033</v>
      </c>
      <c r="FE63" s="9">
        <f>'P&amp;C'!FG70</f>
        <v>39166033</v>
      </c>
      <c r="FF63" s="9">
        <f>'P&amp;C'!FH70</f>
        <v>39166033</v>
      </c>
      <c r="FG63">
        <f>'P&amp;C'!FJ70</f>
        <v>12.6641140060458</v>
      </c>
      <c r="FH63">
        <f>'P&amp;C'!FK70</f>
        <v>12.208391405342599</v>
      </c>
      <c r="FI63">
        <f>'P&amp;C'!FL70</f>
        <v>12.089486229574099</v>
      </c>
      <c r="FJ63">
        <f>'P&amp;C'!FM70</f>
        <v>11.3667208393921</v>
      </c>
      <c r="FK63">
        <f>'P&amp;C'!FN70</f>
        <v>10.5868424055689</v>
      </c>
      <c r="FL63">
        <f>'P&amp;C'!FO70</f>
        <v>10.6545226130653</v>
      </c>
      <c r="FM63">
        <f>'P&amp;C'!FP70</f>
        <v>10.017767510837301</v>
      </c>
      <c r="FN63">
        <f>'P&amp;C'!FQ70</f>
        <v>9.0286494252873606</v>
      </c>
      <c r="FO63">
        <f>'P&amp;C'!FR70</f>
        <v>8.3449729421817196</v>
      </c>
      <c r="FP63">
        <f>'P&amp;C'!FS70</f>
        <v>7.9390928483215504</v>
      </c>
      <c r="FQ63">
        <f>'P&amp;C'!FT70</f>
        <v>7.15024513237148</v>
      </c>
      <c r="FR63">
        <f>'P&amp;C'!FU70</f>
        <v>6.8008830891244996</v>
      </c>
      <c r="FS63">
        <f>'P&amp;C'!FV70</f>
        <v>5.85930443962231</v>
      </c>
      <c r="FT63">
        <f>'P&amp;C'!FW70</f>
        <v>5.5130508326285401</v>
      </c>
      <c r="FU63">
        <f>'P&amp;C'!FX70</f>
        <v>5.0874013947639201</v>
      </c>
      <c r="FV63">
        <f>'P&amp;C'!FY70</f>
        <v>4.9109155739590502</v>
      </c>
      <c r="FW63">
        <f>'P&amp;C'!FZ70</f>
        <v>4.9595656845557903</v>
      </c>
      <c r="FX63">
        <f>'P&amp;C'!GA70</f>
        <v>4.73447067870468</v>
      </c>
      <c r="FY63">
        <f>'P&amp;C'!GB70</f>
        <v>4.4123013287248201</v>
      </c>
      <c r="FZ63">
        <f>'P&amp;C'!GC70</f>
        <v>4.2254376475216402</v>
      </c>
      <c r="GA63">
        <f>'P&amp;C'!GD70</f>
        <v>3.9937119228792999</v>
      </c>
      <c r="GB63">
        <f>'P&amp;C'!GE70</f>
        <v>4.0548799882557303</v>
      </c>
      <c r="GC63">
        <f>'P&amp;C'!GF70</f>
        <v>4.0196659281571296</v>
      </c>
      <c r="GD63">
        <f>'P&amp;C'!GG70</f>
        <v>3.8957549168681598</v>
      </c>
      <c r="GE63">
        <f>'P&amp;C'!GH70</f>
        <v>3.7352926500673602</v>
      </c>
      <c r="GF63">
        <f>'P&amp;C'!GI70</f>
        <v>3.9171605030880401</v>
      </c>
      <c r="GG63">
        <f>'P&amp;C'!GJ70</f>
        <v>3.9490609917727402</v>
      </c>
      <c r="GH63">
        <f>'P&amp;C'!GK70</f>
        <v>3.8045599575789599</v>
      </c>
      <c r="GI63">
        <f>'P&amp;C'!GL70</f>
        <v>3.54173878042748</v>
      </c>
      <c r="GJ63">
        <f>'P&amp;C'!GM70</f>
        <v>3.4975714798585802</v>
      </c>
      <c r="GK63">
        <f>'P&amp;C'!GN70</f>
        <v>3.14859562110873</v>
      </c>
      <c r="GL63">
        <f>'P&amp;C'!GO70</f>
        <v>2.92281324483386</v>
      </c>
    </row>
    <row r="64" spans="1:194" x14ac:dyDescent="0.25">
      <c r="A64" t="str">
        <f>'P&amp;C'!B71</f>
        <v>VR</v>
      </c>
      <c r="B64" t="str">
        <f>'P&amp;C'!C71</f>
        <v>Validus Holdings, Ltd.</v>
      </c>
      <c r="C64" s="9">
        <f>'P&amp;C'!E71</f>
        <v>175308</v>
      </c>
      <c r="D64" s="9">
        <f>'P&amp;C'!F71</f>
        <v>83859</v>
      </c>
      <c r="E64" s="9">
        <f>'P&amp;C'!G71</f>
        <v>267953</v>
      </c>
      <c r="F64" s="9">
        <f>'P&amp;C'!H71</f>
        <v>0</v>
      </c>
      <c r="G64" s="9">
        <f>'P&amp;C'!I71</f>
        <v>317401</v>
      </c>
      <c r="H64" s="9">
        <f>'P&amp;C'!J71</f>
        <v>1349690</v>
      </c>
      <c r="I64" s="9">
        <f>'P&amp;C'!K71</f>
        <v>1453842</v>
      </c>
      <c r="J64" s="9">
        <f>'P&amp;C'!L71</f>
        <v>1356636</v>
      </c>
      <c r="K64" s="9">
        <f>'P&amp;C'!M71</f>
        <v>1233505</v>
      </c>
      <c r="L64" s="9">
        <f>'P&amp;C'!N71</f>
        <v>1352940</v>
      </c>
      <c r="M64" s="9">
        <f>'P&amp;C'!O71</f>
        <v>1968842</v>
      </c>
      <c r="N64" s="9">
        <f>'P&amp;C'!P71</f>
        <v>1430489</v>
      </c>
      <c r="O64" s="9">
        <f>'P&amp;C'!Q71</f>
        <v>5543094</v>
      </c>
      <c r="P64" s="9">
        <f>'P&amp;C'!R71</f>
        <v>2330428</v>
      </c>
      <c r="Q64" s="9">
        <f>'P&amp;C'!S71</f>
        <v>0</v>
      </c>
      <c r="R64" s="9">
        <f>'P&amp;C'!T71</f>
        <v>5366672</v>
      </c>
      <c r="S64" s="9">
        <f>'P&amp;C'!U71</f>
        <v>3955865</v>
      </c>
      <c r="T64" s="9">
        <f>'P&amp;C'!V71</f>
        <v>0</v>
      </c>
      <c r="U64" s="9">
        <f>'P&amp;C'!W71</f>
        <v>7806999</v>
      </c>
      <c r="V64" s="9">
        <f>'P&amp;C'!X71</f>
        <v>1904389</v>
      </c>
      <c r="W64" s="9">
        <f>'P&amp;C'!Y71</f>
        <v>0</v>
      </c>
      <c r="X64" s="9">
        <f>'P&amp;C'!Z71</f>
        <v>1174628</v>
      </c>
      <c r="Y64" s="9">
        <f>'P&amp;C'!AA71</f>
        <v>6558884</v>
      </c>
      <c r="Z64" s="9">
        <f>'P&amp;C'!AB71</f>
        <v>372560</v>
      </c>
      <c r="AA64" s="9">
        <f>'P&amp;C'!AC71</f>
        <v>0</v>
      </c>
      <c r="AB64" s="9">
        <f>'P&amp;C'!AD71</f>
        <v>0</v>
      </c>
      <c r="AC64" s="9">
        <f>'P&amp;C'!AE71</f>
        <v>0</v>
      </c>
      <c r="AD64" s="9">
        <f>'P&amp;C'!AF71</f>
        <v>195100</v>
      </c>
      <c r="AE64" s="9">
        <f>'P&amp;C'!AG71</f>
        <v>11766618</v>
      </c>
      <c r="AF64" s="9">
        <f>'P&amp;C'!AH71</f>
        <v>2471673</v>
      </c>
      <c r="AG64" s="9">
        <f>'P&amp;C'!AI71</f>
        <v>12615123</v>
      </c>
      <c r="AH64" s="9">
        <f>'P&amp;C'!AJ71</f>
        <v>4826600</v>
      </c>
      <c r="AI64" s="9">
        <f>'P&amp;C'!AK71</f>
        <v>46.92</v>
      </c>
      <c r="AJ64" s="9">
        <f>'P&amp;C'!AL71</f>
        <v>51.84</v>
      </c>
      <c r="AK64" s="9">
        <f>'P&amp;C'!AM71</f>
        <v>52.23</v>
      </c>
      <c r="AL64" s="9" t="str">
        <f>'P&amp;C'!AN71</f>
        <v>NA</v>
      </c>
      <c r="AM64" s="9">
        <f>'P&amp;C'!AO71</f>
        <v>52.49</v>
      </c>
      <c r="AN64" s="9">
        <f>'P&amp;C'!AP71</f>
        <v>49.59</v>
      </c>
      <c r="AO64" s="9">
        <f>'P&amp;C'!AQ71</f>
        <v>47.27</v>
      </c>
      <c r="AP64" s="9">
        <f>'P&amp;C'!AR71</f>
        <v>44.5</v>
      </c>
      <c r="AQ64" s="9">
        <f>'P&amp;C'!AS71</f>
        <v>45.81</v>
      </c>
      <c r="AR64" s="9">
        <f>'P&amp;C'!AT71</f>
        <v>44.86</v>
      </c>
      <c r="AS64" s="9">
        <f>'P&amp;C'!AU71</f>
        <v>43.23</v>
      </c>
      <c r="AT64" s="9">
        <f>'P&amp;C'!AV71</f>
        <v>40.619999999999997</v>
      </c>
      <c r="AU64" s="9">
        <f>'P&amp;C'!AW71</f>
        <v>40.49</v>
      </c>
      <c r="AV64" s="9">
        <f>'P&amp;C'!AX71</f>
        <v>38.270000000000003</v>
      </c>
      <c r="AW64" s="9" t="str">
        <f>'P&amp;C'!AY71</f>
        <v>NA</v>
      </c>
      <c r="AX64" s="9">
        <f>'P&amp;C'!AZ71</f>
        <v>36.770000000000003</v>
      </c>
      <c r="AY64" s="9">
        <f>'P&amp;C'!BA71</f>
        <v>39.520000000000003</v>
      </c>
      <c r="AZ64" s="9" t="str">
        <f>'P&amp;C'!BB71</f>
        <v>NA</v>
      </c>
      <c r="BA64" s="9">
        <f>'P&amp;C'!BC71</f>
        <v>36.83</v>
      </c>
      <c r="BB64" s="9">
        <f>'P&amp;C'!BD71</f>
        <v>36.590000000000003</v>
      </c>
      <c r="BC64" s="9" t="str">
        <f>'P&amp;C'!BE71</f>
        <v>NA</v>
      </c>
      <c r="BD64" s="9">
        <f>'P&amp;C'!BF71</f>
        <v>32.71</v>
      </c>
      <c r="BE64" s="9">
        <f>'P&amp;C'!BG71</f>
        <v>32.01</v>
      </c>
      <c r="BF64" s="9">
        <f>'P&amp;C'!BH71</f>
        <v>30.35</v>
      </c>
      <c r="BG64" s="9" t="str">
        <f>'P&amp;C'!BI71</f>
        <v>NA</v>
      </c>
      <c r="BH64" s="9" t="str">
        <f>'P&amp;C'!BJ71</f>
        <v>NA</v>
      </c>
      <c r="BI64" s="9" t="str">
        <f>'P&amp;C'!BK71</f>
        <v>NA</v>
      </c>
      <c r="BJ64" s="9">
        <f>'P&amp;C'!BL71</f>
        <v>30.75</v>
      </c>
      <c r="BK64" s="9">
        <f>'P&amp;C'!BM71</f>
        <v>29.76</v>
      </c>
      <c r="BL64" s="9">
        <f>'P&amp;C'!BN71</f>
        <v>25.26</v>
      </c>
      <c r="BM64" s="9">
        <f>'P&amp;C'!BO71</f>
        <v>25.06</v>
      </c>
      <c r="BN64" s="9">
        <f>'P&amp;C'!BP71</f>
        <v>26.58</v>
      </c>
      <c r="BO64" s="9">
        <f>'P&amp;C'!BQ71</f>
        <v>0.38</v>
      </c>
      <c r="BP64" s="9">
        <f>'P&amp;C'!BR71</f>
        <v>0.38</v>
      </c>
      <c r="BQ64" s="9">
        <f>'P&amp;C'!BS71</f>
        <v>0.38</v>
      </c>
      <c r="BR64" s="9">
        <f>'P&amp;C'!BT71</f>
        <v>0.38</v>
      </c>
      <c r="BS64" s="9">
        <f>'P&amp;C'!BU71</f>
        <v>0.35</v>
      </c>
      <c r="BT64" s="9">
        <f>'P&amp;C'!BV71</f>
        <v>0.35</v>
      </c>
      <c r="BU64" s="9">
        <f>'P&amp;C'!BW71</f>
        <v>0.35</v>
      </c>
      <c r="BV64" s="9">
        <f>'P&amp;C'!BX71</f>
        <v>0.35</v>
      </c>
      <c r="BW64" s="9">
        <f>'P&amp;C'!BY71</f>
        <v>0.32</v>
      </c>
      <c r="BX64" s="9">
        <f>'P&amp;C'!BZ71</f>
        <v>0.32</v>
      </c>
      <c r="BY64" s="9">
        <f>'P&amp;C'!CA71</f>
        <v>0.32</v>
      </c>
      <c r="BZ64" s="9">
        <f>'P&amp;C'!CB71</f>
        <v>0.32</v>
      </c>
      <c r="CA64" s="9">
        <f>'P&amp;C'!CC71</f>
        <v>0.3</v>
      </c>
      <c r="CB64" s="9">
        <f>'P&amp;C'!CD71</f>
        <v>0.3</v>
      </c>
      <c r="CC64" s="9">
        <f>'P&amp;C'!CE71</f>
        <v>0.3</v>
      </c>
      <c r="CD64" s="9">
        <f>'P&amp;C'!CF71</f>
        <v>0.3</v>
      </c>
      <c r="CE64" s="9">
        <f>'P&amp;C'!CG71</f>
        <v>0.3</v>
      </c>
      <c r="CF64" s="9">
        <f>'P&amp;C'!CH71</f>
        <v>0.3</v>
      </c>
      <c r="CG64" s="9">
        <f>'P&amp;C'!CI71</f>
        <v>0.3</v>
      </c>
      <c r="CH64" s="9">
        <f>'P&amp;C'!CJ71</f>
        <v>2.2999999999999998</v>
      </c>
      <c r="CI64" s="9">
        <f>'P&amp;C'!CK71</f>
        <v>0.25</v>
      </c>
      <c r="CJ64" s="9">
        <f>'P&amp;C'!CL71</f>
        <v>0.25</v>
      </c>
      <c r="CK64" s="9">
        <f>'P&amp;C'!CM71</f>
        <v>0.25</v>
      </c>
      <c r="CL64" s="9">
        <f>'P&amp;C'!CN71</f>
        <v>0.25</v>
      </c>
      <c r="CM64" s="9">
        <f>'P&amp;C'!CO71</f>
        <v>0.25</v>
      </c>
      <c r="CN64" s="9">
        <f>'P&amp;C'!CP71</f>
        <v>0.25</v>
      </c>
      <c r="CO64" s="9">
        <f>'P&amp;C'!CQ71</f>
        <v>0.25</v>
      </c>
      <c r="CP64" s="9">
        <f>'P&amp;C'!CR71</f>
        <v>0.25</v>
      </c>
      <c r="CQ64" s="9">
        <f>'P&amp;C'!CS71</f>
        <v>0.22</v>
      </c>
      <c r="CR64" s="9">
        <f>'P&amp;C'!CT71</f>
        <v>0.22</v>
      </c>
      <c r="CS64" s="9">
        <f>'P&amp;C'!CU71</f>
        <v>0.22</v>
      </c>
      <c r="CT64" s="9">
        <f>'P&amp;C'!CV71</f>
        <v>0.22</v>
      </c>
      <c r="CU64" s="9">
        <f>'P&amp;C'!CW71</f>
        <v>0</v>
      </c>
      <c r="CV64" s="9">
        <f>'P&amp;C'!CX71</f>
        <v>0</v>
      </c>
      <c r="CW64" s="9">
        <f>'P&amp;C'!CY71</f>
        <v>0</v>
      </c>
      <c r="CX64" s="9">
        <f>'P&amp;C'!CZ71</f>
        <v>0</v>
      </c>
      <c r="CY64" s="9">
        <f>'P&amp;C'!DA71</f>
        <v>0</v>
      </c>
      <c r="CZ64" s="9">
        <f>'P&amp;C'!DB71</f>
        <v>0</v>
      </c>
      <c r="DA64" s="9">
        <f>'P&amp;C'!DC71</f>
        <v>0</v>
      </c>
      <c r="DB64" s="9">
        <f>'P&amp;C'!DD71</f>
        <v>0</v>
      </c>
      <c r="DC64" s="9">
        <f>'P&amp;C'!DE71</f>
        <v>0</v>
      </c>
      <c r="DD64" s="9">
        <f>'P&amp;C'!DF71</f>
        <v>0</v>
      </c>
      <c r="DE64" s="9">
        <f>'P&amp;C'!DG71</f>
        <v>0</v>
      </c>
      <c r="DF64" s="9">
        <f>'P&amp;C'!DH71</f>
        <v>0</v>
      </c>
      <c r="DG64" s="9">
        <f>'P&amp;C'!DI71</f>
        <v>0</v>
      </c>
      <c r="DH64" s="9">
        <f>'P&amp;C'!DJ71</f>
        <v>0</v>
      </c>
      <c r="DI64" s="9">
        <f>'P&amp;C'!DK71</f>
        <v>0</v>
      </c>
      <c r="DJ64" s="9">
        <f>'P&amp;C'!DL71</f>
        <v>0</v>
      </c>
      <c r="DK64" s="9">
        <f>'P&amp;C'!DM71</f>
        <v>0</v>
      </c>
      <c r="DL64" s="9">
        <f>'P&amp;C'!DN71</f>
        <v>0</v>
      </c>
      <c r="DM64" s="9">
        <f>'P&amp;C'!DO71</f>
        <v>0</v>
      </c>
      <c r="DN64" s="9">
        <f>'P&amp;C'!DP71</f>
        <v>2</v>
      </c>
      <c r="DO64" s="9">
        <f>'P&amp;C'!DQ71</f>
        <v>0</v>
      </c>
      <c r="DP64" s="9">
        <f>'P&amp;C'!DR71</f>
        <v>0</v>
      </c>
      <c r="DQ64" s="9">
        <f>'P&amp;C'!DS71</f>
        <v>0</v>
      </c>
      <c r="DR64" s="9">
        <f>'P&amp;C'!DT71</f>
        <v>0</v>
      </c>
      <c r="DS64" s="9">
        <f>'P&amp;C'!DU71</f>
        <v>0</v>
      </c>
      <c r="DT64" s="9">
        <f>'P&amp;C'!DV71</f>
        <v>0</v>
      </c>
      <c r="DU64" s="9">
        <f>'P&amp;C'!DW71</f>
        <v>0</v>
      </c>
      <c r="DV64" s="9">
        <f>'P&amp;C'!DX71</f>
        <v>0</v>
      </c>
      <c r="DW64" s="9">
        <f>'P&amp;C'!DY71</f>
        <v>0</v>
      </c>
      <c r="DX64" s="9">
        <f>'P&amp;C'!DZ71</f>
        <v>0</v>
      </c>
      <c r="DY64" s="9">
        <f>'P&amp;C'!EA71</f>
        <v>0</v>
      </c>
      <c r="DZ64" s="9">
        <f>'P&amp;C'!EB71</f>
        <v>0</v>
      </c>
      <c r="EA64" s="9">
        <f>'P&amp;C'!EC71</f>
        <v>79319550</v>
      </c>
      <c r="EB64" s="9">
        <f>'P&amp;C'!ED71</f>
        <v>79457253</v>
      </c>
      <c r="EC64" s="9">
        <f>'P&amp;C'!EE71</f>
        <v>79518581</v>
      </c>
      <c r="ED64" s="9">
        <f>'P&amp;C'!EF71</f>
        <v>79137590</v>
      </c>
      <c r="EE64" s="9">
        <f>'P&amp;C'!EG71</f>
        <v>79132252</v>
      </c>
      <c r="EF64" s="9">
        <f>'P&amp;C'!EH71</f>
        <v>79443030</v>
      </c>
      <c r="EG64" s="9">
        <f>'P&amp;C'!EI71</f>
        <v>80772238</v>
      </c>
      <c r="EH64" s="9">
        <f>'P&amp;C'!EJ71</f>
        <v>81555486</v>
      </c>
      <c r="EI64" s="9">
        <f>'P&amp;C'!EK71</f>
        <v>82900617</v>
      </c>
      <c r="EJ64" s="9">
        <f>'P&amp;C'!EL71</f>
        <v>81997891</v>
      </c>
      <c r="EK64" s="9">
        <f>'P&amp;C'!EM71</f>
        <v>83295795</v>
      </c>
      <c r="EL64" s="9">
        <f>'P&amp;C'!EN71</f>
        <v>83634915</v>
      </c>
      <c r="EM64" s="9">
        <f>'P&amp;C'!EO71</f>
        <v>83869845</v>
      </c>
      <c r="EN64" s="9">
        <f>'P&amp;C'!EP71</f>
        <v>89112271</v>
      </c>
      <c r="EO64" s="9">
        <f>'P&amp;C'!EQ71</f>
        <v>91394939</v>
      </c>
      <c r="EP64" s="9">
        <f>'P&amp;C'!ER71</f>
        <v>90786237</v>
      </c>
      <c r="EQ64" s="9">
        <f>'P&amp;C'!ES71</f>
        <v>96044312</v>
      </c>
      <c r="ER64" s="9">
        <f>'P&amp;C'!ET71</f>
        <v>99897996</v>
      </c>
      <c r="ES64" s="9">
        <f>'P&amp;C'!EU71</f>
        <v>99737461</v>
      </c>
      <c r="ET64" s="9">
        <f>'P&amp;C'!EV71</f>
        <v>106282441</v>
      </c>
      <c r="EU64" s="9">
        <f>'P&amp;C'!EW71</f>
        <v>107921259</v>
      </c>
      <c r="EV64" s="9">
        <f>'P&amp;C'!EX71</f>
        <v>93494391</v>
      </c>
      <c r="EW64" s="9">
        <f>'P&amp;C'!EY71</f>
        <v>93411062</v>
      </c>
      <c r="EX64" s="9">
        <f>'P&amp;C'!EZ71</f>
        <v>99340458</v>
      </c>
      <c r="EY64" s="9">
        <f>'P&amp;C'!FA71</f>
        <v>99471080</v>
      </c>
      <c r="EZ64" s="9">
        <f>'P&amp;C'!FB71</f>
        <v>99039622</v>
      </c>
      <c r="FA64" s="9">
        <f>'P&amp;C'!FC71</f>
        <v>98763928</v>
      </c>
      <c r="FB64" s="9">
        <f>'P&amp;C'!FD71</f>
        <v>98288177</v>
      </c>
      <c r="FC64" s="9">
        <f>'P&amp;C'!FE71</f>
        <v>98001226</v>
      </c>
      <c r="FD64" s="9">
        <f>'P&amp;C'!FF71</f>
        <v>109237890</v>
      </c>
      <c r="FE64" s="9">
        <f>'P&amp;C'!FG71</f>
        <v>111407993</v>
      </c>
      <c r="FF64" s="9">
        <f>'P&amp;C'!FH71</f>
        <v>123910430</v>
      </c>
      <c r="FG64">
        <f>'P&amp;C'!FJ71</f>
        <v>44.0631849272972</v>
      </c>
      <c r="FH64">
        <f>'P&amp;C'!FK71</f>
        <v>44.505528022721897</v>
      </c>
      <c r="FI64">
        <f>'P&amp;C'!FL71</f>
        <v>47.931325635702699</v>
      </c>
      <c r="FJ64">
        <f>'P&amp;C'!FM71</f>
        <v>47.535892867093899</v>
      </c>
      <c r="FK64">
        <f>'P&amp;C'!FN71</f>
        <v>46.6092005065141</v>
      </c>
      <c r="FL64">
        <f>'P&amp;C'!FO71</f>
        <v>46.796049949252897</v>
      </c>
      <c r="FM64">
        <f>'P&amp;C'!FP71</f>
        <v>46.009075544000702</v>
      </c>
      <c r="FN64">
        <f>'P&amp;C'!FQ71</f>
        <v>45.667387721777501</v>
      </c>
      <c r="FO64">
        <f>'P&amp;C'!FR71</f>
        <v>43.8956322846186</v>
      </c>
      <c r="FP64">
        <f>'P&amp;C'!FS71</f>
        <v>44.451935965036</v>
      </c>
      <c r="FQ64">
        <f>'P&amp;C'!FT71</f>
        <v>43.9078107124135</v>
      </c>
      <c r="FR64">
        <f>'P&amp;C'!FU71</f>
        <v>44.021530959886803</v>
      </c>
      <c r="FS64">
        <f>'P&amp;C'!FV71</f>
        <v>42.763713227322597</v>
      </c>
      <c r="FT64">
        <f>'P&amp;C'!FW71</f>
        <v>41.547701101681</v>
      </c>
      <c r="FU64">
        <f>'P&amp;C'!FX71</f>
        <v>41.327299315775001</v>
      </c>
      <c r="FV64">
        <f>'P&amp;C'!FY71</f>
        <v>40.194021919864298</v>
      </c>
      <c r="FW64">
        <f>'P&amp;C'!FZ71</f>
        <v>38.5665108413708</v>
      </c>
      <c r="FX64">
        <f>'P&amp;C'!GA71</f>
        <v>37.880259379777698</v>
      </c>
      <c r="FY64">
        <f>'P&amp;C'!GB71</f>
        <v>36.273792853018399</v>
      </c>
      <c r="FZ64">
        <f>'P&amp;C'!GC71</f>
        <v>36.731279064243502</v>
      </c>
      <c r="GA64">
        <f>'P&amp;C'!GD71</f>
        <v>37.257043118816803</v>
      </c>
      <c r="GB64">
        <f>'P&amp;C'!GE71</f>
        <v>38.8670695763984</v>
      </c>
      <c r="GC64">
        <f>'P&amp;C'!GF71</f>
        <v>37.231500483315301</v>
      </c>
      <c r="GD64">
        <f>'P&amp;C'!GG71</f>
        <v>35.630105510485997</v>
      </c>
      <c r="GE64">
        <f>'P&amp;C'!GH71</f>
        <v>34.667613943670901</v>
      </c>
      <c r="GF64">
        <f>'P&amp;C'!GI71</f>
        <v>34.7726387727934</v>
      </c>
      <c r="GG64">
        <f>'P&amp;C'!GJ71</f>
        <v>34.509735173757001</v>
      </c>
      <c r="GH64">
        <f>'P&amp;C'!GK71</f>
        <v>33.730618485273197</v>
      </c>
      <c r="GI64">
        <f>'P&amp;C'!GL71</f>
        <v>35.763134228545297</v>
      </c>
      <c r="GJ64">
        <f>'P&amp;C'!GM71</f>
        <v>34.432054665281399</v>
      </c>
      <c r="GK64">
        <f>'P&amp;C'!GN71</f>
        <v>32.339923761125497</v>
      </c>
      <c r="GL64">
        <f>'P&amp;C'!GO71</f>
        <v>30.340989051527</v>
      </c>
    </row>
    <row r="65" spans="1:194" x14ac:dyDescent="0.25">
      <c r="A65" t="str">
        <f>'P&amp;C'!B72</f>
        <v>WRB</v>
      </c>
      <c r="B65" t="str">
        <f>'P&amp;C'!C72</f>
        <v>W. R. Berkley Corporation</v>
      </c>
      <c r="C65" s="9">
        <f>'P&amp;C'!E72</f>
        <v>289884</v>
      </c>
      <c r="D65" s="9">
        <f>'P&amp;C'!F72</f>
        <v>441119</v>
      </c>
      <c r="E65" s="9">
        <f>'P&amp;C'!G72</f>
        <v>0</v>
      </c>
      <c r="F65" s="9">
        <f>'P&amp;C'!H72</f>
        <v>0</v>
      </c>
      <c r="G65" s="9">
        <f>'P&amp;C'!I72</f>
        <v>574552</v>
      </c>
      <c r="H65" s="9">
        <f>'P&amp;C'!J72</f>
        <v>1087285</v>
      </c>
      <c r="I65" s="9">
        <f>'P&amp;C'!K72</f>
        <v>0</v>
      </c>
      <c r="J65" s="9">
        <f>'P&amp;C'!L72</f>
        <v>734055</v>
      </c>
      <c r="K65" s="9">
        <f>'P&amp;C'!M72</f>
        <v>0</v>
      </c>
      <c r="L65" s="9">
        <f>'P&amp;C'!N72</f>
        <v>106113</v>
      </c>
      <c r="M65" s="9">
        <f>'P&amp;C'!O72</f>
        <v>2565422</v>
      </c>
      <c r="N65" s="9">
        <f>'P&amp;C'!P72</f>
        <v>1830490</v>
      </c>
      <c r="O65" s="9">
        <f>'P&amp;C'!Q72</f>
        <v>169465</v>
      </c>
      <c r="P65" s="9">
        <f>'P&amp;C'!R72</f>
        <v>738302</v>
      </c>
      <c r="Q65" s="9">
        <f>'P&amp;C'!S72</f>
        <v>100514</v>
      </c>
      <c r="R65" s="9">
        <f>'P&amp;C'!T72</f>
        <v>4808187</v>
      </c>
      <c r="S65" s="9">
        <f>'P&amp;C'!U72</f>
        <v>2953280</v>
      </c>
      <c r="T65" s="9">
        <f>'P&amp;C'!V72</f>
        <v>194838</v>
      </c>
      <c r="U65" s="9">
        <f>'P&amp;C'!W72</f>
        <v>776237</v>
      </c>
      <c r="V65" s="9">
        <f>'P&amp;C'!X72</f>
        <v>0</v>
      </c>
      <c r="W65" s="9">
        <f>'P&amp;C'!Y72</f>
        <v>170300</v>
      </c>
      <c r="X65" s="9">
        <f>'P&amp;C'!Z72</f>
        <v>1970672</v>
      </c>
      <c r="Y65" s="9">
        <f>'P&amp;C'!AA72</f>
        <v>1287203</v>
      </c>
      <c r="Z65" s="9">
        <f>'P&amp;C'!AB72</f>
        <v>181010</v>
      </c>
      <c r="AA65" s="9">
        <f>'P&amp;C'!AC72</f>
        <v>295469</v>
      </c>
      <c r="AB65" s="9">
        <f>'P&amp;C'!AD72</f>
        <v>3989935</v>
      </c>
      <c r="AC65" s="9">
        <f>'P&amp;C'!AE72</f>
        <v>1127564</v>
      </c>
      <c r="AD65" s="9">
        <f>'P&amp;C'!AF72</f>
        <v>779152</v>
      </c>
      <c r="AE65" s="9">
        <f>'P&amp;C'!AG72</f>
        <v>5573917</v>
      </c>
      <c r="AF65" s="9">
        <f>'P&amp;C'!AH72</f>
        <v>3316904</v>
      </c>
      <c r="AG65" s="9">
        <f>'P&amp;C'!AI72</f>
        <v>5060351</v>
      </c>
      <c r="AH65" s="9">
        <f>'P&amp;C'!AJ72</f>
        <v>3863726</v>
      </c>
      <c r="AI65" s="9">
        <f>'P&amp;C'!AK72</f>
        <v>67.02</v>
      </c>
      <c r="AJ65" s="9">
        <f>'P&amp;C'!AL72</f>
        <v>64.332999999999998</v>
      </c>
      <c r="AK65" s="9" t="str">
        <f>'P&amp;C'!AM72</f>
        <v>NA</v>
      </c>
      <c r="AL65" s="9" t="str">
        <f>'P&amp;C'!AN72</f>
        <v>NA</v>
      </c>
      <c r="AM65" s="9">
        <f>'P&amp;C'!AO72</f>
        <v>56.604100000000003</v>
      </c>
      <c r="AN65" s="9">
        <f>'P&amp;C'!AP72</f>
        <v>57.433100000000003</v>
      </c>
      <c r="AO65" s="9" t="str">
        <f>'P&amp;C'!AQ72</f>
        <v>NA</v>
      </c>
      <c r="AP65" s="9">
        <f>'P&amp;C'!AR72</f>
        <v>50.981999999999999</v>
      </c>
      <c r="AQ65" s="9" t="str">
        <f>'P&amp;C'!AS72</f>
        <v>NA</v>
      </c>
      <c r="AR65" s="9">
        <f>'P&amp;C'!AT72</f>
        <v>52.018000000000001</v>
      </c>
      <c r="AS65" s="9">
        <f>'P&amp;C'!AU72</f>
        <v>49.473199999999999</v>
      </c>
      <c r="AT65" s="9">
        <f>'P&amp;C'!AV72</f>
        <v>49.8337</v>
      </c>
      <c r="AU65" s="9">
        <f>'P&amp;C'!AW72</f>
        <v>50.747900000000001</v>
      </c>
      <c r="AV65" s="9">
        <f>'P&amp;C'!AX72</f>
        <v>44.784300000000002</v>
      </c>
      <c r="AW65" s="9">
        <f>'P&amp;C'!AY72</f>
        <v>45.62</v>
      </c>
      <c r="AX65" s="9">
        <f>'P&amp;C'!AZ72</f>
        <v>40.073599999999999</v>
      </c>
      <c r="AY65" s="9">
        <f>'P&amp;C'!BA72</f>
        <v>43.036799999999999</v>
      </c>
      <c r="AZ65" s="9">
        <f>'P&amp;C'!BB72</f>
        <v>41.1</v>
      </c>
      <c r="BA65" s="9">
        <f>'P&amp;C'!BC72</f>
        <v>40.399799999999999</v>
      </c>
      <c r="BB65" s="9" t="str">
        <f>'P&amp;C'!BD72</f>
        <v>NA</v>
      </c>
      <c r="BC65" s="9">
        <f>'P&amp;C'!BE72</f>
        <v>37</v>
      </c>
      <c r="BD65" s="9">
        <f>'P&amp;C'!BF72</f>
        <v>37.033700000000003</v>
      </c>
      <c r="BE65" s="9">
        <f>'P&amp;C'!BG72</f>
        <v>37.56</v>
      </c>
      <c r="BF65" s="9">
        <f>'P&amp;C'!BH72</f>
        <v>36.082299999999996</v>
      </c>
      <c r="BG65" s="9">
        <f>'P&amp;C'!BI72</f>
        <v>32.209000000000003</v>
      </c>
      <c r="BH65" s="9">
        <f>'P&amp;C'!BJ72</f>
        <v>29.7</v>
      </c>
      <c r="BI65" s="9">
        <f>'P&amp;C'!BK72</f>
        <v>31.8</v>
      </c>
      <c r="BJ65" s="9">
        <f>'P&amp;C'!BL72</f>
        <v>29.908100000000001</v>
      </c>
      <c r="BK65" s="9">
        <f>'P&amp;C'!BM72</f>
        <v>27.221599999999999</v>
      </c>
      <c r="BL65" s="9">
        <f>'P&amp;C'!BN72</f>
        <v>26.404299999999999</v>
      </c>
      <c r="BM65" s="9">
        <f>'P&amp;C'!BO72</f>
        <v>26.869499999999999</v>
      </c>
      <c r="BN65" s="9">
        <f>'P&amp;C'!BP72</f>
        <v>24.78</v>
      </c>
      <c r="BO65" s="9">
        <f>'P&amp;C'!BQ72</f>
        <v>0.64</v>
      </c>
      <c r="BP65" s="9">
        <f>'P&amp;C'!BR72</f>
        <v>0.14000000000000001</v>
      </c>
      <c r="BQ65" s="9">
        <f>'P&amp;C'!BS72</f>
        <v>0.64</v>
      </c>
      <c r="BR65" s="9">
        <f>'P&amp;C'!BT72</f>
        <v>0.13</v>
      </c>
      <c r="BS65" s="9">
        <f>'P&amp;C'!BU72</f>
        <v>0.63</v>
      </c>
      <c r="BT65" s="9">
        <f>'P&amp;C'!BV72</f>
        <v>0.63</v>
      </c>
      <c r="BU65" s="9">
        <f>'P&amp;C'!BW72</f>
        <v>0.13</v>
      </c>
      <c r="BV65" s="9">
        <f>'P&amp;C'!BX72</f>
        <v>0.12</v>
      </c>
      <c r="BW65" s="9">
        <f>'P&amp;C'!BY72</f>
        <v>0.12</v>
      </c>
      <c r="BX65" s="9">
        <f>'P&amp;C'!BZ72</f>
        <v>0.12</v>
      </c>
      <c r="BY65" s="9">
        <f>'P&amp;C'!CA72</f>
        <v>0.12</v>
      </c>
      <c r="BZ65" s="9">
        <f>'P&amp;C'!CB72</f>
        <v>0.11</v>
      </c>
      <c r="CA65" s="9">
        <f>'P&amp;C'!CC72</f>
        <v>1.1100000000000001</v>
      </c>
      <c r="CB65" s="9">
        <f>'P&amp;C'!CD72</f>
        <v>0.11</v>
      </c>
      <c r="CC65" s="9">
        <f>'P&amp;C'!CE72</f>
        <v>0.11</v>
      </c>
      <c r="CD65" s="9">
        <f>'P&amp;C'!CF72</f>
        <v>0.1</v>
      </c>
      <c r="CE65" s="9">
        <f>'P&amp;C'!CG72</f>
        <v>0.1</v>
      </c>
      <c r="CF65" s="9">
        <f>'P&amp;C'!CH72</f>
        <v>0.1</v>
      </c>
      <c r="CG65" s="9">
        <f>'P&amp;C'!CI72</f>
        <v>0.1</v>
      </c>
      <c r="CH65" s="9">
        <f>'P&amp;C'!CJ72</f>
        <v>0.09</v>
      </c>
      <c r="CI65" s="9">
        <f>'P&amp;C'!CK72</f>
        <v>1.0900000000000001</v>
      </c>
      <c r="CJ65" s="9">
        <f>'P&amp;C'!CL72</f>
        <v>0.09</v>
      </c>
      <c r="CK65" s="9">
        <f>'P&amp;C'!CM72</f>
        <v>0.09</v>
      </c>
      <c r="CL65" s="9">
        <f>'P&amp;C'!CN72</f>
        <v>0.08</v>
      </c>
      <c r="CM65" s="9">
        <f>'P&amp;C'!CO72</f>
        <v>0.08</v>
      </c>
      <c r="CN65" s="9">
        <f>'P&amp;C'!CP72</f>
        <v>0.08</v>
      </c>
      <c r="CO65" s="9">
        <f>'P&amp;C'!CQ72</f>
        <v>0.08</v>
      </c>
      <c r="CP65" s="9">
        <f>'P&amp;C'!CR72</f>
        <v>7.0000000000000007E-2</v>
      </c>
      <c r="CQ65" s="9">
        <f>'P&amp;C'!CS72</f>
        <v>7.0000000000000007E-2</v>
      </c>
      <c r="CR65" s="9">
        <f>'P&amp;C'!CT72</f>
        <v>7.0000000000000007E-2</v>
      </c>
      <c r="CS65" s="9">
        <f>'P&amp;C'!CU72</f>
        <v>7.0000000000000007E-2</v>
      </c>
      <c r="CT65" s="9">
        <f>'P&amp;C'!CV72</f>
        <v>0.06</v>
      </c>
      <c r="CU65" s="9">
        <f>'P&amp;C'!CW72</f>
        <v>0.5</v>
      </c>
      <c r="CV65" s="9">
        <f>'P&amp;C'!CX72</f>
        <v>0.5</v>
      </c>
      <c r="CW65" s="9">
        <f>'P&amp;C'!CY72</f>
        <v>0</v>
      </c>
      <c r="CX65" s="9">
        <f>'P&amp;C'!CZ72</f>
        <v>0</v>
      </c>
      <c r="CY65" s="9">
        <f>'P&amp;C'!DA72</f>
        <v>1</v>
      </c>
      <c r="CZ65" s="9">
        <f>'P&amp;C'!DB72</f>
        <v>0</v>
      </c>
      <c r="DA65" s="9">
        <f>'P&amp;C'!DC72</f>
        <v>0</v>
      </c>
      <c r="DB65" s="9">
        <f>'P&amp;C'!DD72</f>
        <v>0</v>
      </c>
      <c r="DC65" s="9">
        <f>'P&amp;C'!DE72</f>
        <v>0</v>
      </c>
      <c r="DD65" s="9">
        <f>'P&amp;C'!DF72</f>
        <v>0</v>
      </c>
      <c r="DE65" s="9">
        <f>'P&amp;C'!DG72</f>
        <v>0</v>
      </c>
      <c r="DF65" s="9">
        <f>'P&amp;C'!DH72</f>
        <v>0</v>
      </c>
      <c r="DG65" s="9">
        <f>'P&amp;C'!DI72</f>
        <v>1</v>
      </c>
      <c r="DH65" s="9">
        <f>'P&amp;C'!DJ72</f>
        <v>0</v>
      </c>
      <c r="DI65" s="9">
        <f>'P&amp;C'!DK72</f>
        <v>0</v>
      </c>
      <c r="DJ65" s="9">
        <f>'P&amp;C'!DL72</f>
        <v>0</v>
      </c>
      <c r="DK65" s="9">
        <f>'P&amp;C'!DM72</f>
        <v>0</v>
      </c>
      <c r="DL65" s="9">
        <f>'P&amp;C'!DN72</f>
        <v>0</v>
      </c>
      <c r="DM65" s="9">
        <f>'P&amp;C'!DO72</f>
        <v>0</v>
      </c>
      <c r="DN65" s="9">
        <f>'P&amp;C'!DP72</f>
        <v>0</v>
      </c>
      <c r="DO65" s="9">
        <f>'P&amp;C'!DQ72</f>
        <v>1</v>
      </c>
      <c r="DP65" s="9">
        <f>'P&amp;C'!DR72</f>
        <v>0</v>
      </c>
      <c r="DQ65" s="9">
        <f>'P&amp;C'!DS72</f>
        <v>0</v>
      </c>
      <c r="DR65" s="9">
        <f>'P&amp;C'!DT72</f>
        <v>0</v>
      </c>
      <c r="DS65" s="9">
        <f>'P&amp;C'!DU72</f>
        <v>0</v>
      </c>
      <c r="DT65" s="9">
        <f>'P&amp;C'!DV72</f>
        <v>0</v>
      </c>
      <c r="DU65" s="9">
        <f>'P&amp;C'!DW72</f>
        <v>0</v>
      </c>
      <c r="DV65" s="9">
        <f>'P&amp;C'!DX72</f>
        <v>0</v>
      </c>
      <c r="DW65" s="9">
        <f>'P&amp;C'!DY72</f>
        <v>0</v>
      </c>
      <c r="DX65" s="9">
        <f>'P&amp;C'!DZ72</f>
        <v>0</v>
      </c>
      <c r="DY65" s="9">
        <f>'P&amp;C'!EA72</f>
        <v>0</v>
      </c>
      <c r="DZ65" s="9">
        <f>'P&amp;C'!EB72</f>
        <v>0</v>
      </c>
      <c r="EA65" s="9">
        <f>'P&amp;C'!EC72</f>
        <v>121514852</v>
      </c>
      <c r="EB65" s="9">
        <f>'P&amp;C'!ED72</f>
        <v>121769109</v>
      </c>
      <c r="EC65" s="9">
        <f>'P&amp;C'!EE72</f>
        <v>121271028</v>
      </c>
      <c r="ED65" s="9">
        <f>'P&amp;C'!EF72</f>
        <v>121218479</v>
      </c>
      <c r="EE65" s="9">
        <f>'P&amp;C'!EG72</f>
        <v>121193599</v>
      </c>
      <c r="EF65" s="9">
        <f>'P&amp;C'!EH72</f>
        <v>121684506</v>
      </c>
      <c r="EG65" s="9">
        <f>'P&amp;C'!EI72</f>
        <v>122641527</v>
      </c>
      <c r="EH65" s="9">
        <f>'P&amp;C'!EJ72</f>
        <v>122599552</v>
      </c>
      <c r="EI65" s="9">
        <f>'P&amp;C'!EK72</f>
        <v>123307837</v>
      </c>
      <c r="EJ65" s="9">
        <f>'P&amp;C'!EL72</f>
        <v>123267846</v>
      </c>
      <c r="EK65" s="9">
        <f>'P&amp;C'!EM72</f>
        <v>122481580</v>
      </c>
      <c r="EL65" s="9">
        <f>'P&amp;C'!EN72</f>
        <v>124933275</v>
      </c>
      <c r="EM65" s="9">
        <f>'P&amp;C'!EO72</f>
        <v>126748836</v>
      </c>
      <c r="EN65" s="9">
        <f>'P&amp;C'!EP72</f>
        <v>126907538</v>
      </c>
      <c r="EO65" s="9">
        <f>'P&amp;C'!EQ72</f>
        <v>127613325</v>
      </c>
      <c r="EP65" s="9">
        <f>'P&amp;C'!ER72</f>
        <v>127580268</v>
      </c>
      <c r="EQ65" s="9">
        <f>'P&amp;C'!ES72</f>
        <v>132233167</v>
      </c>
      <c r="ER65" s="9">
        <f>'P&amp;C'!ET72</f>
        <v>135138372</v>
      </c>
      <c r="ES65" s="9">
        <f>'P&amp;C'!EU72</f>
        <v>135308430</v>
      </c>
      <c r="ET65" s="9">
        <f>'P&amp;C'!EV72</f>
        <v>136028287</v>
      </c>
      <c r="EU65" s="9">
        <f>'P&amp;C'!EW72</f>
        <v>136017732</v>
      </c>
      <c r="EV65" s="9">
        <f>'P&amp;C'!EX72</f>
        <v>135956622</v>
      </c>
      <c r="EW65" s="9">
        <f>'P&amp;C'!EY72</f>
        <v>137167115</v>
      </c>
      <c r="EX65" s="9">
        <f>'P&amp;C'!EZ72</f>
        <v>138274272</v>
      </c>
      <c r="EY65" s="9">
        <f>'P&amp;C'!FA72</f>
        <v>137520019</v>
      </c>
      <c r="EZ65" s="9">
        <f>'P&amp;C'!FB72</f>
        <v>137082096</v>
      </c>
      <c r="FA65" s="9">
        <f>'P&amp;C'!FC72</f>
        <v>140911472</v>
      </c>
      <c r="FB65" s="9">
        <f>'P&amp;C'!FD72</f>
        <v>141599454</v>
      </c>
      <c r="FC65" s="9">
        <f>'P&amp;C'!FE72</f>
        <v>141009834</v>
      </c>
      <c r="FD65" s="9">
        <f>'P&amp;C'!FF72</f>
        <v>145203276</v>
      </c>
      <c r="FE65" s="9">
        <f>'P&amp;C'!FG72</f>
        <v>148421425</v>
      </c>
      <c r="FF65" s="9">
        <f>'P&amp;C'!FH72</f>
        <v>153188227</v>
      </c>
      <c r="FG65">
        <f>'P&amp;C'!FJ72</f>
        <v>44.532367121675001</v>
      </c>
      <c r="FH65">
        <f>'P&amp;C'!FK72</f>
        <v>44.596992164901202</v>
      </c>
      <c r="FI65">
        <f>'P&amp;C'!FL72</f>
        <v>43.592588330330599</v>
      </c>
      <c r="FJ65">
        <f>'P&amp;C'!FM72</f>
        <v>42.729508262514997</v>
      </c>
      <c r="FK65">
        <f>'P&amp;C'!FN72</f>
        <v>41.645829826375603</v>
      </c>
      <c r="FL65">
        <f>'P&amp;C'!FO72</f>
        <v>40.4798043885719</v>
      </c>
      <c r="FM65">
        <f>'P&amp;C'!FP72</f>
        <v>39.974233197536797</v>
      </c>
      <c r="FN65">
        <f>'P&amp;C'!FQ72</f>
        <v>38.753918121984697</v>
      </c>
      <c r="FO65">
        <f>'P&amp;C'!FR72</f>
        <v>37.307004257969403</v>
      </c>
      <c r="FP65">
        <f>'P&amp;C'!FS72</f>
        <v>37.181358713771999</v>
      </c>
      <c r="FQ65">
        <f>'P&amp;C'!FT72</f>
        <v>36.758074152864502</v>
      </c>
      <c r="FR65">
        <f>'P&amp;C'!FU72</f>
        <v>36.648538990112897</v>
      </c>
      <c r="FS65">
        <f>'P&amp;C'!FV72</f>
        <v>36.2129163852834</v>
      </c>
      <c r="FT65">
        <f>'P&amp;C'!FW72</f>
        <v>37.104990564075102</v>
      </c>
      <c r="FU65">
        <f>'P&amp;C'!FX72</f>
        <v>36.200866954920301</v>
      </c>
      <c r="FV65">
        <f>'P&amp;C'!FY72</f>
        <v>34.299536037971002</v>
      </c>
      <c r="FW65">
        <f>'P&amp;C'!FZ72</f>
        <v>32.7908277353744</v>
      </c>
      <c r="FX65">
        <f>'P&amp;C'!GA72</f>
        <v>32.315573551529802</v>
      </c>
      <c r="FY65">
        <f>'P&amp;C'!GB72</f>
        <v>31.3254983447816</v>
      </c>
      <c r="FZ65">
        <f>'P&amp;C'!GC72</f>
        <v>32.1884594488792</v>
      </c>
      <c r="GA65">
        <f>'P&amp;C'!GD72</f>
        <v>31.659232488893402</v>
      </c>
      <c r="GB65">
        <f>'P&amp;C'!GE72</f>
        <v>31.807211273607599</v>
      </c>
      <c r="GC65">
        <f>'P&amp;C'!GF72</f>
        <v>30.6763322972857</v>
      </c>
      <c r="GD65">
        <f>'P&amp;C'!GG72</f>
        <v>29.845870387225801</v>
      </c>
      <c r="GE65">
        <f>'P&amp;C'!GH72</f>
        <v>28.747494573862699</v>
      </c>
      <c r="GF65">
        <f>'P&amp;C'!GI72</f>
        <v>27.780593608665001</v>
      </c>
      <c r="GG65">
        <f>'P&amp;C'!GJ72</f>
        <v>27.3897855527334</v>
      </c>
      <c r="GH65">
        <f>'P&amp;C'!GK72</f>
        <v>26.408371602901799</v>
      </c>
      <c r="GI65">
        <f>'P&amp;C'!GL72</f>
        <v>25.894640795052599</v>
      </c>
      <c r="GJ65">
        <f>'P&amp;C'!GM72</f>
        <v>26.358854327776999</v>
      </c>
      <c r="GK65">
        <f>'P&amp;C'!GN72</f>
        <v>24.810178180138099</v>
      </c>
      <c r="GL65">
        <f>'P&amp;C'!GO72</f>
        <v>23.8006801919576</v>
      </c>
    </row>
    <row r="66" spans="1:194" x14ac:dyDescent="0.25">
      <c r="A66" t="str">
        <f>'P&amp;C'!B73</f>
        <v>WTM</v>
      </c>
      <c r="B66" t="str">
        <f>'P&amp;C'!C73</f>
        <v>White Mountains Insurance Group, Ltd.</v>
      </c>
      <c r="C66" s="9">
        <f>'P&amp;C'!E73</f>
        <v>0</v>
      </c>
      <c r="D66" s="9">
        <f>'P&amp;C'!F73</f>
        <v>821842</v>
      </c>
      <c r="E66" s="9">
        <f>'P&amp;C'!G73</f>
        <v>3184</v>
      </c>
      <c r="F66" s="9">
        <f>'P&amp;C'!H73</f>
        <v>7699</v>
      </c>
      <c r="G66" s="9">
        <f>'P&amp;C'!I73</f>
        <v>24808</v>
      </c>
      <c r="H66" s="9">
        <f>'P&amp;C'!J73</f>
        <v>389373</v>
      </c>
      <c r="I66" s="9">
        <f>'P&amp;C'!K73</f>
        <v>463276</v>
      </c>
      <c r="J66" s="9">
        <f>'P&amp;C'!L73</f>
        <v>228688</v>
      </c>
      <c r="K66" s="9">
        <f>'P&amp;C'!M73</f>
        <v>121267</v>
      </c>
      <c r="L66" s="9">
        <f>'P&amp;C'!N73</f>
        <v>215540</v>
      </c>
      <c r="M66" s="9">
        <f>'P&amp;C'!O73</f>
        <v>33168</v>
      </c>
      <c r="N66" s="9">
        <f>'P&amp;C'!P73</f>
        <v>17520</v>
      </c>
      <c r="O66" s="9">
        <f>'P&amp;C'!Q73</f>
        <v>44026</v>
      </c>
      <c r="P66" s="9">
        <f>'P&amp;C'!R73</f>
        <v>122264</v>
      </c>
      <c r="Q66" s="9">
        <f>'P&amp;C'!S73</f>
        <v>25266</v>
      </c>
      <c r="R66" s="9">
        <f>'P&amp;C'!T73</f>
        <v>26323</v>
      </c>
      <c r="S66" s="9">
        <f>'P&amp;C'!U73</f>
        <v>0</v>
      </c>
      <c r="T66" s="9">
        <f>'P&amp;C'!V73</f>
        <v>0</v>
      </c>
      <c r="U66" s="9">
        <f>'P&amp;C'!W73</f>
        <v>1311</v>
      </c>
      <c r="V66" s="9">
        <f>'P&amp;C'!X73</f>
        <v>140224</v>
      </c>
      <c r="W66" s="9">
        <f>'P&amp;C'!Y73</f>
        <v>292449</v>
      </c>
      <c r="X66" s="9">
        <f>'P&amp;C'!Z73</f>
        <v>50000</v>
      </c>
      <c r="Y66" s="9">
        <f>'P&amp;C'!AA73</f>
        <v>10172</v>
      </c>
      <c r="Z66" s="9">
        <f>'P&amp;C'!AB73</f>
        <v>977019</v>
      </c>
      <c r="AA66" s="9">
        <f>'P&amp;C'!AC73</f>
        <v>52862</v>
      </c>
      <c r="AB66" s="9">
        <f>'P&amp;C'!AD73</f>
        <v>327872</v>
      </c>
      <c r="AC66" s="9">
        <f>'P&amp;C'!AE73</f>
        <v>19295</v>
      </c>
      <c r="AD66" s="9">
        <f>'P&amp;C'!AF73</f>
        <v>246473</v>
      </c>
      <c r="AE66" s="9">
        <f>'P&amp;C'!AG73</f>
        <v>147161</v>
      </c>
      <c r="AF66" s="9">
        <f>'P&amp;C'!AH73</f>
        <v>189392</v>
      </c>
      <c r="AG66" s="9">
        <f>'P&amp;C'!AI73</f>
        <v>244090</v>
      </c>
      <c r="AH66" s="9">
        <f>'P&amp;C'!AJ73</f>
        <v>107228</v>
      </c>
      <c r="AI66" s="9" t="str">
        <f>'P&amp;C'!AK73</f>
        <v>NA</v>
      </c>
      <c r="AJ66" s="9">
        <f>'P&amp;C'!AL73</f>
        <v>869.6</v>
      </c>
      <c r="AK66" s="9">
        <f>'P&amp;C'!AM73</f>
        <v>869.7</v>
      </c>
      <c r="AL66" s="9">
        <f>'P&amp;C'!AN73</f>
        <v>836.05</v>
      </c>
      <c r="AM66" s="9">
        <f>'P&amp;C'!AO73</f>
        <v>824.22</v>
      </c>
      <c r="AN66" s="9">
        <f>'P&amp;C'!AP73</f>
        <v>820.17</v>
      </c>
      <c r="AO66" s="9">
        <f>'P&amp;C'!AQ73</f>
        <v>808.76</v>
      </c>
      <c r="AP66" s="9">
        <f>'P&amp;C'!AR73</f>
        <v>755.36</v>
      </c>
      <c r="AQ66" s="9">
        <f>'P&amp;C'!AS73</f>
        <v>761.18</v>
      </c>
      <c r="AR66" s="9">
        <f>'P&amp;C'!AT73</f>
        <v>738.51</v>
      </c>
      <c r="AS66" s="9">
        <f>'P&amp;C'!AU73</f>
        <v>652.03</v>
      </c>
      <c r="AT66" s="9">
        <f>'P&amp;C'!AV73</f>
        <v>631.55999999999995</v>
      </c>
      <c r="AU66" s="9">
        <f>'P&amp;C'!AW73</f>
        <v>627.1</v>
      </c>
      <c r="AV66" s="9">
        <f>'P&amp;C'!AX73</f>
        <v>626.13</v>
      </c>
      <c r="AW66" s="9">
        <f>'P&amp;C'!AY73</f>
        <v>589.22</v>
      </c>
      <c r="AX66" s="9">
        <f>'P&amp;C'!AZ73</f>
        <v>586.41999999999996</v>
      </c>
      <c r="AY66" s="9" t="str">
        <f>'P&amp;C'!BA73</f>
        <v>NA</v>
      </c>
      <c r="AZ66" s="9" t="str">
        <f>'P&amp;C'!BB73</f>
        <v>NA</v>
      </c>
      <c r="BA66" s="9">
        <f>'P&amp;C'!BC73</f>
        <v>600.09</v>
      </c>
      <c r="BB66" s="9">
        <f>'P&amp;C'!BD73</f>
        <v>563.57000000000005</v>
      </c>
      <c r="BC66" s="9">
        <f>'P&amp;C'!BE73</f>
        <v>518.89</v>
      </c>
      <c r="BD66" s="9">
        <f>'P&amp;C'!BF73</f>
        <v>528.45000000000005</v>
      </c>
      <c r="BE66" s="9">
        <f>'P&amp;C'!BG73</f>
        <v>507.72</v>
      </c>
      <c r="BF66" s="9">
        <f>'P&amp;C'!BH73</f>
        <v>497.02</v>
      </c>
      <c r="BG66" s="9">
        <f>'P&amp;C'!BI73</f>
        <v>433.5</v>
      </c>
      <c r="BH66" s="9">
        <f>'P&amp;C'!BJ73</f>
        <v>415</v>
      </c>
      <c r="BI66" s="9">
        <f>'P&amp;C'!BK73</f>
        <v>371.19</v>
      </c>
      <c r="BJ66" s="9">
        <f>'P&amp;C'!BL73</f>
        <v>349.13</v>
      </c>
      <c r="BK66" s="9">
        <f>'P&amp;C'!BM73</f>
        <v>319.82</v>
      </c>
      <c r="BL66" s="9">
        <f>'P&amp;C'!BN73</f>
        <v>316.65530000000001</v>
      </c>
      <c r="BM66" s="9">
        <f>'P&amp;C'!BO73</f>
        <v>334.84969999999998</v>
      </c>
      <c r="BN66" s="9">
        <f>'P&amp;C'!BP73</f>
        <v>342.2</v>
      </c>
      <c r="BO66" s="9">
        <f>'P&amp;C'!BQ73</f>
        <v>0</v>
      </c>
      <c r="BP66" s="9">
        <f>'P&amp;C'!BR73</f>
        <v>0</v>
      </c>
      <c r="BQ66" s="9">
        <f>'P&amp;C'!BS73</f>
        <v>0</v>
      </c>
      <c r="BR66" s="9">
        <f>'P&amp;C'!BT73</f>
        <v>1</v>
      </c>
      <c r="BS66" s="9">
        <f>'P&amp;C'!BU73</f>
        <v>0</v>
      </c>
      <c r="BT66" s="9">
        <f>'P&amp;C'!BV73</f>
        <v>0</v>
      </c>
      <c r="BU66" s="9">
        <f>'P&amp;C'!BW73</f>
        <v>0</v>
      </c>
      <c r="BV66" s="9">
        <f>'P&amp;C'!BX73</f>
        <v>1</v>
      </c>
      <c r="BW66" s="9">
        <f>'P&amp;C'!BY73</f>
        <v>0</v>
      </c>
      <c r="BX66" s="9">
        <f>'P&amp;C'!BZ73</f>
        <v>0</v>
      </c>
      <c r="BY66" s="9">
        <f>'P&amp;C'!CA73</f>
        <v>0</v>
      </c>
      <c r="BZ66" s="9">
        <f>'P&amp;C'!CB73</f>
        <v>1</v>
      </c>
      <c r="CA66" s="9">
        <f>'P&amp;C'!CC73</f>
        <v>0</v>
      </c>
      <c r="CB66" s="9">
        <f>'P&amp;C'!CD73</f>
        <v>0</v>
      </c>
      <c r="CC66" s="9">
        <f>'P&amp;C'!CE73</f>
        <v>0</v>
      </c>
      <c r="CD66" s="9">
        <f>'P&amp;C'!CF73</f>
        <v>1</v>
      </c>
      <c r="CE66" s="9">
        <f>'P&amp;C'!CG73</f>
        <v>0</v>
      </c>
      <c r="CF66" s="9">
        <f>'P&amp;C'!CH73</f>
        <v>0</v>
      </c>
      <c r="CG66" s="9">
        <f>'P&amp;C'!CI73</f>
        <v>0</v>
      </c>
      <c r="CH66" s="9">
        <f>'P&amp;C'!CJ73</f>
        <v>1</v>
      </c>
      <c r="CI66" s="9">
        <f>'P&amp;C'!CK73</f>
        <v>0</v>
      </c>
      <c r="CJ66" s="9">
        <f>'P&amp;C'!CL73</f>
        <v>0</v>
      </c>
      <c r="CK66" s="9">
        <f>'P&amp;C'!CM73</f>
        <v>0</v>
      </c>
      <c r="CL66" s="9">
        <f>'P&amp;C'!CN73</f>
        <v>1</v>
      </c>
      <c r="CM66" s="9">
        <f>'P&amp;C'!CO73</f>
        <v>0</v>
      </c>
      <c r="CN66" s="9">
        <f>'P&amp;C'!CP73</f>
        <v>0</v>
      </c>
      <c r="CO66" s="9">
        <f>'P&amp;C'!CQ73</f>
        <v>0</v>
      </c>
      <c r="CP66" s="9">
        <f>'P&amp;C'!CR73</f>
        <v>1</v>
      </c>
      <c r="CQ66" s="9">
        <f>'P&amp;C'!CS73</f>
        <v>0</v>
      </c>
      <c r="CR66" s="9">
        <f>'P&amp;C'!CT73</f>
        <v>0</v>
      </c>
      <c r="CS66" s="9">
        <f>'P&amp;C'!CU73</f>
        <v>0</v>
      </c>
      <c r="CT66" s="9">
        <f>'P&amp;C'!CV73</f>
        <v>1</v>
      </c>
      <c r="CU66" s="9">
        <f>'P&amp;C'!CW73</f>
        <v>0</v>
      </c>
      <c r="CV66" s="9">
        <f>'P&amp;C'!CX73</f>
        <v>0</v>
      </c>
      <c r="CW66" s="9">
        <f>'P&amp;C'!CY73</f>
        <v>0</v>
      </c>
      <c r="CX66" s="9">
        <f>'P&amp;C'!CZ73</f>
        <v>0</v>
      </c>
      <c r="CY66" s="9">
        <f>'P&amp;C'!DA73</f>
        <v>0</v>
      </c>
      <c r="CZ66" s="9">
        <f>'P&amp;C'!DB73</f>
        <v>0</v>
      </c>
      <c r="DA66" s="9">
        <f>'P&amp;C'!DC73</f>
        <v>0</v>
      </c>
      <c r="DB66" s="9">
        <f>'P&amp;C'!DD73</f>
        <v>0</v>
      </c>
      <c r="DC66" s="9">
        <f>'P&amp;C'!DE73</f>
        <v>0</v>
      </c>
      <c r="DD66" s="9">
        <f>'P&amp;C'!DF73</f>
        <v>0</v>
      </c>
      <c r="DE66" s="9">
        <f>'P&amp;C'!DG73</f>
        <v>0</v>
      </c>
      <c r="DF66" s="9">
        <f>'P&amp;C'!DH73</f>
        <v>0</v>
      </c>
      <c r="DG66" s="9">
        <f>'P&amp;C'!DI73</f>
        <v>0</v>
      </c>
      <c r="DH66" s="9">
        <f>'P&amp;C'!DJ73</f>
        <v>0</v>
      </c>
      <c r="DI66" s="9">
        <f>'P&amp;C'!DK73</f>
        <v>0</v>
      </c>
      <c r="DJ66" s="9">
        <f>'P&amp;C'!DL73</f>
        <v>0</v>
      </c>
      <c r="DK66" s="9">
        <f>'P&amp;C'!DM73</f>
        <v>0</v>
      </c>
      <c r="DL66" s="9">
        <f>'P&amp;C'!DN73</f>
        <v>0</v>
      </c>
      <c r="DM66" s="9">
        <f>'P&amp;C'!DO73</f>
        <v>0</v>
      </c>
      <c r="DN66" s="9">
        <f>'P&amp;C'!DP73</f>
        <v>0</v>
      </c>
      <c r="DO66" s="9">
        <f>'P&amp;C'!DQ73</f>
        <v>0</v>
      </c>
      <c r="DP66" s="9">
        <f>'P&amp;C'!DR73</f>
        <v>0</v>
      </c>
      <c r="DQ66" s="9">
        <f>'P&amp;C'!DS73</f>
        <v>0</v>
      </c>
      <c r="DR66" s="9">
        <f>'P&amp;C'!DT73</f>
        <v>0</v>
      </c>
      <c r="DS66" s="9">
        <f>'P&amp;C'!DU73</f>
        <v>0</v>
      </c>
      <c r="DT66" s="9">
        <f>'P&amp;C'!DV73</f>
        <v>0</v>
      </c>
      <c r="DU66" s="9">
        <f>'P&amp;C'!DW73</f>
        <v>0</v>
      </c>
      <c r="DV66" s="9">
        <f>'P&amp;C'!DX73</f>
        <v>0</v>
      </c>
      <c r="DW66" s="9">
        <f>'P&amp;C'!DY73</f>
        <v>0</v>
      </c>
      <c r="DX66" s="9">
        <f>'P&amp;C'!DZ73</f>
        <v>0</v>
      </c>
      <c r="DY66" s="9">
        <f>'P&amp;C'!EA73</f>
        <v>0</v>
      </c>
      <c r="DZ66" s="9">
        <f>'P&amp;C'!EB73</f>
        <v>0</v>
      </c>
      <c r="EA66" s="9">
        <f>'P&amp;C'!EC73</f>
        <v>3750171</v>
      </c>
      <c r="EB66" s="9">
        <f>'P&amp;C'!ED73</f>
        <v>3749971</v>
      </c>
      <c r="EC66" s="9">
        <f>'P&amp;C'!EE73</f>
        <v>4571625</v>
      </c>
      <c r="ED66" s="9">
        <f>'P&amp;C'!EF73</f>
        <v>4572792</v>
      </c>
      <c r="EE66" s="9">
        <f>'P&amp;C'!EG73</f>
        <v>4563814</v>
      </c>
      <c r="EF66" s="9">
        <f>'P&amp;C'!EH73</f>
        <v>4578698</v>
      </c>
      <c r="EG66" s="9">
        <f>'P&amp;C'!EI73</f>
        <v>4963921</v>
      </c>
      <c r="EH66" s="9">
        <f>'P&amp;C'!EJ73</f>
        <v>5415462</v>
      </c>
      <c r="EI66" s="9">
        <f>'P&amp;C'!EK73</f>
        <v>5623735</v>
      </c>
      <c r="EJ66" s="9">
        <f>'P&amp;C'!EL73</f>
        <v>5745002</v>
      </c>
      <c r="EK66" s="9">
        <f>'P&amp;C'!EM73</f>
        <v>5960542</v>
      </c>
      <c r="EL66" s="9">
        <f>'P&amp;C'!EN73</f>
        <v>5991584</v>
      </c>
      <c r="EM66" s="9">
        <f>'P&amp;C'!EO73</f>
        <v>5986214</v>
      </c>
      <c r="EN66" s="9">
        <f>'P&amp;C'!EP73</f>
        <v>6028251</v>
      </c>
      <c r="EO66" s="9">
        <f>'P&amp;C'!EQ73</f>
        <v>6150515</v>
      </c>
      <c r="EP66" s="9">
        <f>'P&amp;C'!ER73</f>
        <v>6174386</v>
      </c>
      <c r="EQ66" s="9">
        <f>'P&amp;C'!ES73</f>
        <v>6176739</v>
      </c>
      <c r="ER66" s="9">
        <f>'P&amp;C'!ET73</f>
        <v>6176739</v>
      </c>
      <c r="ES66" s="9">
        <f>'P&amp;C'!EU73</f>
        <v>6176489</v>
      </c>
      <c r="ET66" s="9">
        <f>'P&amp;C'!EV73</f>
        <v>6176210</v>
      </c>
      <c r="EU66" s="9">
        <f>'P&amp;C'!EW73</f>
        <v>6290964</v>
      </c>
      <c r="EV66" s="9">
        <f>'P&amp;C'!EX73</f>
        <v>6583653</v>
      </c>
      <c r="EW66" s="9">
        <f>'P&amp;C'!EY73</f>
        <v>6630318</v>
      </c>
      <c r="EX66" s="9">
        <f>'P&amp;C'!EZ73</f>
        <v>6638873</v>
      </c>
      <c r="EY66" s="9">
        <f>'P&amp;C'!FA73</f>
        <v>7577855</v>
      </c>
      <c r="EZ66" s="9">
        <f>'P&amp;C'!FB73</f>
        <v>7630717</v>
      </c>
      <c r="FA66" s="9">
        <f>'P&amp;C'!FC73</f>
        <v>7958589</v>
      </c>
      <c r="FB66" s="9">
        <f>'P&amp;C'!FD73</f>
        <v>7975452</v>
      </c>
      <c r="FC66" s="9">
        <f>'P&amp;C'!FE73</f>
        <v>8194925</v>
      </c>
      <c r="FD66" s="9">
        <f>'P&amp;C'!FF73</f>
        <v>8243580</v>
      </c>
      <c r="FE66" s="9">
        <f>'P&amp;C'!FG73</f>
        <v>8432972</v>
      </c>
      <c r="FF66" s="9">
        <f>'P&amp;C'!FH73</f>
        <v>8676162</v>
      </c>
      <c r="FG66">
        <f>'P&amp;C'!FJ73</f>
        <v>931.29086646982205</v>
      </c>
      <c r="FH66">
        <f>'P&amp;C'!FK73</f>
        <v>925.02048682509803</v>
      </c>
      <c r="FI66">
        <f>'P&amp;C'!FL73</f>
        <v>797.81259399010196</v>
      </c>
      <c r="FJ66">
        <f>'P&amp;C'!FM73</f>
        <v>792.77605454173295</v>
      </c>
      <c r="FK66">
        <f>'P&amp;C'!FN73</f>
        <v>785.02322837871998</v>
      </c>
      <c r="FL66">
        <f>'P&amp;C'!FO73</f>
        <v>794.33061538454797</v>
      </c>
      <c r="FM66">
        <f>'P&amp;C'!FP73</f>
        <v>780.67318154338102</v>
      </c>
      <c r="FN66">
        <f>'P&amp;C'!FQ73</f>
        <v>699.09086242318801</v>
      </c>
      <c r="FO66">
        <f>'P&amp;C'!FR73</f>
        <v>695.836485894161</v>
      </c>
      <c r="FP66">
        <f>'P&amp;C'!FS73</f>
        <v>651.95799757772102</v>
      </c>
      <c r="FQ66">
        <f>'P&amp;C'!FT73</f>
        <v>666.81855442005099</v>
      </c>
      <c r="FR66">
        <f>'P&amp;C'!FU73</f>
        <v>669.48907000219003</v>
      </c>
      <c r="FS66">
        <f>'P&amp;C'!FV73</f>
        <v>667.48365494451104</v>
      </c>
      <c r="FT66">
        <f>'P&amp;C'!FW73</f>
        <v>665.08511341017504</v>
      </c>
      <c r="FU66">
        <f>'P&amp;C'!FX73</f>
        <v>667.39126723534503</v>
      </c>
      <c r="FV66">
        <f>'P&amp;C'!FY73</f>
        <v>650.08893191970799</v>
      </c>
      <c r="FW66">
        <f>'P&amp;C'!FZ73</f>
        <v>632.29157003396097</v>
      </c>
      <c r="FX66">
        <f>'P&amp;C'!GA73</f>
        <v>613.59238264721898</v>
      </c>
      <c r="FY66">
        <f>'P&amp;C'!GB73</f>
        <v>597.29726710433704</v>
      </c>
      <c r="FZ66">
        <f>'P&amp;C'!GC73</f>
        <v>608.609487047882</v>
      </c>
      <c r="GA66">
        <f>'P&amp;C'!GD73</f>
        <v>593.20002467030497</v>
      </c>
      <c r="GB66">
        <f>'P&amp;C'!GE73</f>
        <v>578.59975305502905</v>
      </c>
      <c r="GC66">
        <f>'P&amp;C'!GF73</f>
        <v>564.45256471861501</v>
      </c>
      <c r="GD66">
        <f>'P&amp;C'!GG73</f>
        <v>560.15531551816105</v>
      </c>
      <c r="GE66">
        <f>'P&amp;C'!GH73</f>
        <v>539.42705422576705</v>
      </c>
      <c r="GF66">
        <f>'P&amp;C'!GI73</f>
        <v>451.42546893037701</v>
      </c>
      <c r="GG66">
        <f>'P&amp;C'!GJ73</f>
        <v>454.91732265606402</v>
      </c>
      <c r="GH66">
        <f>'P&amp;C'!GK73</f>
        <v>450.78322833614902</v>
      </c>
      <c r="GI66">
        <f>'P&amp;C'!GL73</f>
        <v>445.76368911246902</v>
      </c>
      <c r="GJ66">
        <f>'P&amp;C'!GM73</f>
        <v>444.92805310314202</v>
      </c>
      <c r="GK66">
        <f>'P&amp;C'!GN73</f>
        <v>416.65026280177398</v>
      </c>
      <c r="GL66">
        <f>'P&amp;C'!GO73</f>
        <v>414.73407250809697</v>
      </c>
    </row>
    <row r="67" spans="1:194" x14ac:dyDescent="0.25">
      <c r="A67" t="str">
        <f>'P&amp;C'!B74</f>
        <v>WLTW</v>
      </c>
      <c r="B67" t="str">
        <f>'P&amp;C'!C74</f>
        <v>Willis Towers Watson Public Limited Company</v>
      </c>
      <c r="C67" s="9">
        <f>'P&amp;C'!E74</f>
        <v>443009</v>
      </c>
      <c r="D67" s="9">
        <f>'P&amp;C'!F74</f>
        <v>1116645</v>
      </c>
      <c r="E67" s="9">
        <f>'P&amp;C'!G74</f>
        <v>1001248</v>
      </c>
      <c r="F67" s="9">
        <f>'P&amp;C'!H74</f>
        <v>1236589</v>
      </c>
      <c r="G67" s="9">
        <f>'P&amp;C'!I74</f>
        <v>1378996</v>
      </c>
      <c r="H67" s="9">
        <f>'P&amp;C'!J74</f>
        <v>1488720</v>
      </c>
      <c r="I67" s="9">
        <f>'P&amp;C'!K74</f>
        <v>302614</v>
      </c>
      <c r="J67" s="9">
        <f>'P&amp;C'!L74</f>
        <v>0</v>
      </c>
      <c r="K67" s="9">
        <f>'P&amp;C'!M74</f>
        <v>0</v>
      </c>
      <c r="L67" s="9">
        <f>'P&amp;C'!N74</f>
        <v>0</v>
      </c>
      <c r="M67" s="9">
        <f>'P&amp;C'!O74</f>
        <v>504681</v>
      </c>
      <c r="N67" s="9">
        <f>'P&amp;C'!P74</f>
        <v>141752</v>
      </c>
      <c r="O67" s="9">
        <f>'P&amp;C'!Q74</f>
        <v>92223</v>
      </c>
      <c r="P67" s="9">
        <f>'P&amp;C'!R74</f>
        <v>736014</v>
      </c>
      <c r="Q67" s="9">
        <f>'P&amp;C'!S74</f>
        <v>736882</v>
      </c>
      <c r="R67" s="9">
        <f>'P&amp;C'!T74</f>
        <v>341261</v>
      </c>
      <c r="S67" s="9">
        <f>'P&amp;C'!U74</f>
        <v>0</v>
      </c>
      <c r="T67" s="9">
        <f>'P&amp;C'!V74</f>
        <v>0</v>
      </c>
      <c r="U67" s="9">
        <f>'P&amp;C'!W74</f>
        <v>0</v>
      </c>
      <c r="V67" s="9">
        <f>'P&amp;C'!X74</f>
        <v>0</v>
      </c>
      <c r="W67" s="9">
        <f>'P&amp;C'!Y74</f>
        <v>0</v>
      </c>
      <c r="X67" s="9">
        <f>'P&amp;C'!Z74</f>
        <v>436654</v>
      </c>
      <c r="Y67" s="9">
        <f>'P&amp;C'!AA74</f>
        <v>392544</v>
      </c>
      <c r="Z67" s="9">
        <f>'P&amp;C'!AB74</f>
        <v>226501</v>
      </c>
      <c r="AA67" s="9">
        <f>'P&amp;C'!AC74</f>
        <v>0</v>
      </c>
      <c r="AB67" s="9">
        <f>'P&amp;C'!AD74</f>
        <v>0</v>
      </c>
      <c r="AC67" s="9">
        <f>'P&amp;C'!AE74</f>
        <v>0</v>
      </c>
      <c r="AD67" s="9">
        <f>'P&amp;C'!AF74</f>
        <v>0</v>
      </c>
      <c r="AE67" s="9">
        <f>'P&amp;C'!AG74</f>
        <v>0</v>
      </c>
      <c r="AF67" s="9">
        <f>'P&amp;C'!AH74</f>
        <v>0</v>
      </c>
      <c r="AG67" s="9">
        <f>'P&amp;C'!AI74</f>
        <v>0</v>
      </c>
      <c r="AH67" s="9">
        <f>'P&amp;C'!AJ74</f>
        <v>0</v>
      </c>
      <c r="AI67" s="9">
        <f>'P&amp;C'!AK74</f>
        <v>158.91</v>
      </c>
      <c r="AJ67" s="9">
        <f>'P&amp;C'!AL74</f>
        <v>148.83000000000001</v>
      </c>
      <c r="AK67" s="9">
        <f>'P&amp;C'!AM74</f>
        <v>139.51</v>
      </c>
      <c r="AL67" s="9">
        <f>'P&amp;C'!AN74</f>
        <v>126.24</v>
      </c>
      <c r="AM67" s="9">
        <f>'P&amp;C'!AO74</f>
        <v>125.74</v>
      </c>
      <c r="AN67" s="9">
        <f>'P&amp;C'!AP74</f>
        <v>124.07</v>
      </c>
      <c r="AO67" s="9">
        <f>'P&amp;C'!AQ74</f>
        <v>124.89</v>
      </c>
      <c r="AP67" s="9" t="str">
        <f>'P&amp;C'!AR74</f>
        <v>NA</v>
      </c>
      <c r="AQ67" s="9" t="str">
        <f>'P&amp;C'!AS74</f>
        <v>NA</v>
      </c>
      <c r="AR67" s="9" t="str">
        <f>'P&amp;C'!AT74</f>
        <v>NA</v>
      </c>
      <c r="AS67" s="9">
        <f>'P&amp;C'!AU74</f>
        <v>127.1377</v>
      </c>
      <c r="AT67" s="9">
        <f>'P&amp;C'!AV74</f>
        <v>127.94670000000001</v>
      </c>
      <c r="AU67" s="9">
        <f>'P&amp;C'!AW74</f>
        <v>108.2381</v>
      </c>
      <c r="AV67" s="9">
        <f>'P&amp;C'!AX74</f>
        <v>111.245</v>
      </c>
      <c r="AW67" s="9">
        <f>'P&amp;C'!AY74</f>
        <v>112.44710000000001</v>
      </c>
      <c r="AX67" s="9">
        <f>'P&amp;C'!AZ74</f>
        <v>112.66200000000001</v>
      </c>
      <c r="AY67" s="9" t="str">
        <f>'P&amp;C'!BA74</f>
        <v>NA</v>
      </c>
      <c r="AZ67" s="9" t="str">
        <f>'P&amp;C'!BB74</f>
        <v>NA</v>
      </c>
      <c r="BA67" s="9" t="str">
        <f>'P&amp;C'!BC74</f>
        <v>NA</v>
      </c>
      <c r="BB67" s="9" t="str">
        <f>'P&amp;C'!BD74</f>
        <v>NA</v>
      </c>
      <c r="BC67" s="9" t="str">
        <f>'P&amp;C'!BE74</f>
        <v>NA</v>
      </c>
      <c r="BD67" s="9">
        <f>'P&amp;C'!BF74</f>
        <v>97.085800000000006</v>
      </c>
      <c r="BE67" s="9">
        <f>'P&amp;C'!BG74</f>
        <v>93.695099999999996</v>
      </c>
      <c r="BF67" s="9">
        <f>'P&amp;C'!BH74</f>
        <v>93.642099999999999</v>
      </c>
      <c r="BG67" s="9" t="str">
        <f>'P&amp;C'!BI74</f>
        <v>NA</v>
      </c>
      <c r="BH67" s="9" t="str">
        <f>'P&amp;C'!BJ74</f>
        <v>NA</v>
      </c>
      <c r="BI67" s="9" t="str">
        <f>'P&amp;C'!BK74</f>
        <v>NA</v>
      </c>
      <c r="BJ67" s="9" t="str">
        <f>'P&amp;C'!BL74</f>
        <v>NA</v>
      </c>
      <c r="BK67" s="9" t="str">
        <f>'P&amp;C'!BM74</f>
        <v>NA</v>
      </c>
      <c r="BL67" s="9" t="str">
        <f>'P&amp;C'!BN74</f>
        <v>NA</v>
      </c>
      <c r="BM67" s="9" t="str">
        <f>'P&amp;C'!BO74</f>
        <v>NA</v>
      </c>
      <c r="BN67" s="9" t="str">
        <f>'P&amp;C'!BP74</f>
        <v>NA</v>
      </c>
      <c r="BO67" s="9">
        <f>'P&amp;C'!BQ74</f>
        <v>0.53</v>
      </c>
      <c r="BP67" s="9">
        <f>'P&amp;C'!BR74</f>
        <v>0.53</v>
      </c>
      <c r="BQ67" s="9">
        <f>'P&amp;C'!BS74</f>
        <v>0.53</v>
      </c>
      <c r="BR67" s="9">
        <f>'P&amp;C'!BT74</f>
        <v>0.53</v>
      </c>
      <c r="BS67" s="9">
        <f>'P&amp;C'!BU74</f>
        <v>0.48</v>
      </c>
      <c r="BT67" s="9">
        <f>'P&amp;C'!BV74</f>
        <v>0.48</v>
      </c>
      <c r="BU67" s="9">
        <f>'P&amp;C'!BW74</f>
        <v>0.48</v>
      </c>
      <c r="BV67" s="9">
        <f>'P&amp;C'!BX74</f>
        <v>0.48</v>
      </c>
      <c r="BW67" s="9">
        <f>'P&amp;C'!BY74</f>
        <v>0.82118999999999998</v>
      </c>
      <c r="BX67" s="9">
        <f>'P&amp;C'!BZ74</f>
        <v>0.82118999999999998</v>
      </c>
      <c r="BY67" s="9">
        <f>'P&amp;C'!CA74</f>
        <v>0.82118999999999998</v>
      </c>
      <c r="BZ67" s="9">
        <f>'P&amp;C'!CB74</f>
        <v>0.82118999999999998</v>
      </c>
      <c r="CA67" s="9">
        <f>'P&amp;C'!CC74</f>
        <v>0.79469999999999996</v>
      </c>
      <c r="CB67" s="9">
        <f>'P&amp;C'!CD74</f>
        <v>0.79469999999999996</v>
      </c>
      <c r="CC67" s="9">
        <f>'P&amp;C'!CE74</f>
        <v>0.79469999999999996</v>
      </c>
      <c r="CD67" s="9">
        <f>'P&amp;C'!CF74</f>
        <v>0.79469999999999996</v>
      </c>
      <c r="CE67" s="9">
        <f>'P&amp;C'!CG74</f>
        <v>0.74172000000000005</v>
      </c>
      <c r="CF67" s="9">
        <f>'P&amp;C'!CH74</f>
        <v>0.74172000000000005</v>
      </c>
      <c r="CG67" s="9">
        <f>'P&amp;C'!CI74</f>
        <v>0.74172000000000005</v>
      </c>
      <c r="CH67" s="9">
        <f>'P&amp;C'!CJ74</f>
        <v>0.74172000000000005</v>
      </c>
      <c r="CI67" s="9">
        <f>'P&amp;C'!CK74</f>
        <v>0.71523000000000003</v>
      </c>
      <c r="CJ67" s="9">
        <f>'P&amp;C'!CL74</f>
        <v>0.71523000000000003</v>
      </c>
      <c r="CK67" s="9">
        <f>'P&amp;C'!CM74</f>
        <v>0.71523000000000003</v>
      </c>
      <c r="CL67" s="9">
        <f>'P&amp;C'!CN74</f>
        <v>0.71523000000000003</v>
      </c>
      <c r="CM67" s="9">
        <f>'P&amp;C'!CO74</f>
        <v>0.68874000000000002</v>
      </c>
      <c r="CN67" s="9">
        <f>'P&amp;C'!CP74</f>
        <v>0.68874000000000002</v>
      </c>
      <c r="CO67" s="9">
        <f>'P&amp;C'!CQ74</f>
        <v>0.68874000000000002</v>
      </c>
      <c r="CP67" s="9">
        <f>'P&amp;C'!CR74</f>
        <v>0.68874000000000002</v>
      </c>
      <c r="CQ67" s="9">
        <f>'P&amp;C'!CS74</f>
        <v>0.68874000000000002</v>
      </c>
      <c r="CR67" s="9">
        <f>'P&amp;C'!CT74</f>
        <v>0.68874000000000002</v>
      </c>
      <c r="CS67" s="9">
        <f>'P&amp;C'!CU74</f>
        <v>0.68874000000000002</v>
      </c>
      <c r="CT67" s="9">
        <f>'P&amp;C'!CV74</f>
        <v>0.68874000000000002</v>
      </c>
      <c r="CU67" s="9">
        <f>'P&amp;C'!CW74</f>
        <v>0</v>
      </c>
      <c r="CV67" s="9">
        <f>'P&amp;C'!CX74</f>
        <v>0</v>
      </c>
      <c r="CW67" s="9">
        <f>'P&amp;C'!CY74</f>
        <v>0</v>
      </c>
      <c r="CX67" s="9">
        <f>'P&amp;C'!CZ74</f>
        <v>0</v>
      </c>
      <c r="CY67" s="9">
        <f>'P&amp;C'!DA74</f>
        <v>0</v>
      </c>
      <c r="CZ67" s="9">
        <f>'P&amp;C'!DB74</f>
        <v>0</v>
      </c>
      <c r="DA67" s="9">
        <f>'P&amp;C'!DC74</f>
        <v>0</v>
      </c>
      <c r="DB67" s="9">
        <f>'P&amp;C'!DD74</f>
        <v>0</v>
      </c>
      <c r="DC67" s="9">
        <f>'P&amp;C'!DE74</f>
        <v>0</v>
      </c>
      <c r="DD67" s="9">
        <f>'P&amp;C'!DF74</f>
        <v>0</v>
      </c>
      <c r="DE67" s="9">
        <f>'P&amp;C'!DG74</f>
        <v>0</v>
      </c>
      <c r="DF67" s="9">
        <f>'P&amp;C'!DH74</f>
        <v>0</v>
      </c>
      <c r="DG67" s="9">
        <f>'P&amp;C'!DI74</f>
        <v>0</v>
      </c>
      <c r="DH67" s="9">
        <f>'P&amp;C'!DJ74</f>
        <v>0</v>
      </c>
      <c r="DI67" s="9">
        <f>'P&amp;C'!DK74</f>
        <v>0</v>
      </c>
      <c r="DJ67" s="9">
        <f>'P&amp;C'!DL74</f>
        <v>0</v>
      </c>
      <c r="DK67" s="9">
        <f>'P&amp;C'!DM74</f>
        <v>0</v>
      </c>
      <c r="DL67" s="9">
        <f>'P&amp;C'!DN74</f>
        <v>0</v>
      </c>
      <c r="DM67" s="9">
        <f>'P&amp;C'!DO74</f>
        <v>0</v>
      </c>
      <c r="DN67" s="9">
        <f>'P&amp;C'!DP74</f>
        <v>0</v>
      </c>
      <c r="DO67" s="9">
        <f>'P&amp;C'!DQ74</f>
        <v>0</v>
      </c>
      <c r="DP67" s="9">
        <f>'P&amp;C'!DR74</f>
        <v>0</v>
      </c>
      <c r="DQ67" s="9">
        <f>'P&amp;C'!DS74</f>
        <v>0</v>
      </c>
      <c r="DR67" s="9">
        <f>'P&amp;C'!DT74</f>
        <v>0</v>
      </c>
      <c r="DS67" s="9">
        <f>'P&amp;C'!DU74</f>
        <v>0</v>
      </c>
      <c r="DT67" s="9">
        <f>'P&amp;C'!DV74</f>
        <v>0</v>
      </c>
      <c r="DU67" s="9">
        <f>'P&amp;C'!DW74</f>
        <v>0</v>
      </c>
      <c r="DV67" s="9">
        <f>'P&amp;C'!DX74</f>
        <v>0</v>
      </c>
      <c r="DW67" s="9">
        <f>'P&amp;C'!DY74</f>
        <v>0</v>
      </c>
      <c r="DX67" s="9">
        <f>'P&amp;C'!DZ74</f>
        <v>0</v>
      </c>
      <c r="DY67" s="9">
        <f>'P&amp;C'!EA74</f>
        <v>0</v>
      </c>
      <c r="DZ67" s="9">
        <f>'P&amp;C'!EB74</f>
        <v>0</v>
      </c>
      <c r="EA67" s="9">
        <f>'P&amp;C'!EC74</f>
        <v>132122062</v>
      </c>
      <c r="EB67" s="9">
        <f>'P&amp;C'!ED74</f>
        <v>132265925</v>
      </c>
      <c r="EC67" s="9">
        <f>'P&amp;C'!EE74</f>
        <v>134595379</v>
      </c>
      <c r="ED67" s="9">
        <f>'P&amp;C'!EF74</f>
        <v>135415282</v>
      </c>
      <c r="EE67" s="9">
        <f>'P&amp;C'!EG74</f>
        <v>136279252</v>
      </c>
      <c r="EF67" s="9">
        <f>'P&amp;C'!EH74</f>
        <v>137189332</v>
      </c>
      <c r="EG67" s="9">
        <f>'P&amp;C'!EI74</f>
        <v>138369902</v>
      </c>
      <c r="EH67" s="9">
        <f>'P&amp;C'!EJ74</f>
        <v>138380877</v>
      </c>
      <c r="EI67" s="9">
        <f>'P&amp;C'!EK74</f>
        <v>68607373</v>
      </c>
      <c r="EJ67" s="9">
        <f>'P&amp;C'!EL74</f>
        <v>67931220</v>
      </c>
      <c r="EK67" s="9">
        <f>'P&amp;C'!EM74</f>
        <v>67802813</v>
      </c>
      <c r="EL67" s="9">
        <f>'P&amp;C'!EN74</f>
        <v>67776645</v>
      </c>
      <c r="EM67" s="9">
        <f>'P&amp;C'!EO74</f>
        <v>67442458</v>
      </c>
      <c r="EN67" s="9">
        <f>'P&amp;C'!EP74</f>
        <v>66942183</v>
      </c>
      <c r="EO67" s="9">
        <f>'P&amp;C'!EQ74</f>
        <v>67514802</v>
      </c>
      <c r="EP67" s="9">
        <f>'P&amp;C'!ER74</f>
        <v>67649172</v>
      </c>
      <c r="EQ67" s="9">
        <f>'P&amp;C'!ES74</f>
        <v>67502772</v>
      </c>
      <c r="ER67" s="9">
        <f>'P&amp;C'!ET74</f>
        <v>66913097</v>
      </c>
      <c r="ES67" s="9">
        <f>'P&amp;C'!EU74</f>
        <v>66149690</v>
      </c>
      <c r="ET67" s="9">
        <f>'P&amp;C'!EV74</f>
        <v>65621694</v>
      </c>
      <c r="EU67" s="9">
        <f>'P&amp;C'!EW74</f>
        <v>65357616</v>
      </c>
      <c r="EV67" s="9">
        <f>'P&amp;C'!EX74</f>
        <v>65178194</v>
      </c>
      <c r="EW67" s="9">
        <f>'P&amp;C'!EY74</f>
        <v>65383764</v>
      </c>
      <c r="EX67" s="9">
        <f>'P&amp;C'!EZ74</f>
        <v>65553207</v>
      </c>
      <c r="EY67" s="9">
        <f>'P&amp;C'!FA74</f>
        <v>65603354</v>
      </c>
      <c r="EZ67" s="9">
        <f>'P&amp;C'!FB74</f>
        <v>65408012</v>
      </c>
      <c r="FA67" s="9">
        <f>'P&amp;C'!FC74</f>
        <v>65271139</v>
      </c>
      <c r="FB67" s="9">
        <f>'P&amp;C'!FD74</f>
        <v>64806291</v>
      </c>
      <c r="FC67" s="9">
        <f>'P&amp;C'!FE74</f>
        <v>64491301</v>
      </c>
      <c r="FD67" s="9">
        <f>'P&amp;C'!FF74</f>
        <v>64366342</v>
      </c>
      <c r="FE67" s="9">
        <f>'P&amp;C'!FG74</f>
        <v>64235235</v>
      </c>
      <c r="FF67" s="9">
        <f>'P&amp;C'!FH74</f>
        <v>63920462</v>
      </c>
      <c r="FG67">
        <f>'P&amp;C'!FJ74</f>
        <v>76.641250119151195</v>
      </c>
      <c r="FH67">
        <f>'P&amp;C'!FK74</f>
        <v>74.962617922945796</v>
      </c>
      <c r="FI67">
        <f>'P&amp;C'!FL74</f>
        <v>76.250760436582297</v>
      </c>
      <c r="FJ67">
        <f>'P&amp;C'!FM74</f>
        <v>75.899853016589404</v>
      </c>
      <c r="FK67">
        <f>'P&amp;C'!FN74</f>
        <v>73.855703287834302</v>
      </c>
      <c r="FL67">
        <f>'P&amp;C'!FO74</f>
        <v>78.482778821315407</v>
      </c>
      <c r="FM67">
        <f>'P&amp;C'!FP74</f>
        <v>79.858407357981605</v>
      </c>
      <c r="FN67">
        <f>'P&amp;C'!FQ74</f>
        <v>80.581943414045597</v>
      </c>
      <c r="FO67">
        <f>'P&amp;C'!FR74</f>
        <v>32.489219489572903</v>
      </c>
      <c r="FP67">
        <f>'P&amp;C'!FS74</f>
        <v>35.226807350140298</v>
      </c>
      <c r="FQ67">
        <f>'P&amp;C'!FT74</f>
        <v>35.293520934006096</v>
      </c>
      <c r="FR67">
        <f>'P&amp;C'!FU74</f>
        <v>33.905484699043498</v>
      </c>
      <c r="FS67">
        <f>'P&amp;C'!FV74</f>
        <v>29.4324978487587</v>
      </c>
      <c r="FT67">
        <f>'P&amp;C'!FW74</f>
        <v>33.730600031373299</v>
      </c>
      <c r="FU67">
        <f>'P&amp;C'!FX74</f>
        <v>36.199469266013701</v>
      </c>
      <c r="FV67">
        <f>'P&amp;C'!FY74</f>
        <v>36.0980027959544</v>
      </c>
      <c r="FW67">
        <f>'P&amp;C'!FZ74</f>
        <v>32.813467275092101</v>
      </c>
      <c r="FX67">
        <f>'P&amp;C'!GA74</f>
        <v>30.248188930785901</v>
      </c>
      <c r="FY67">
        <f>'P&amp;C'!GB74</f>
        <v>29.886761374089598</v>
      </c>
      <c r="FZ67">
        <f>'P&amp;C'!GC74</f>
        <v>28.420479361596499</v>
      </c>
      <c r="GA67">
        <f>'P&amp;C'!GD74</f>
        <v>25.995440225359498</v>
      </c>
      <c r="GB67">
        <f>'P&amp;C'!GE74</f>
        <v>41.025990993245401</v>
      </c>
      <c r="GC67">
        <f>'P&amp;C'!GF74</f>
        <v>41.095829233691703</v>
      </c>
      <c r="GD67">
        <f>'P&amp;C'!GG74</f>
        <v>40.806546657587603</v>
      </c>
      <c r="GE67">
        <f>'P&amp;C'!GH74</f>
        <v>37.894403996478601</v>
      </c>
      <c r="GF67">
        <f>'P&amp;C'!GI74</f>
        <v>41.095882871352202</v>
      </c>
      <c r="GG67">
        <f>'P&amp;C'!GJ74</f>
        <v>41.473154007623499</v>
      </c>
      <c r="GH67">
        <f>'P&amp;C'!GK74</f>
        <v>40.582479870665601</v>
      </c>
      <c r="GI67">
        <f>'P&amp;C'!GL74</f>
        <v>39.958877554664298</v>
      </c>
      <c r="GJ67">
        <f>'P&amp;C'!GM74</f>
        <v>38.3740930935612</v>
      </c>
      <c r="GK67">
        <f>'P&amp;C'!GN74</f>
        <v>37.378239528507997</v>
      </c>
      <c r="GL67">
        <f>'P&amp;C'!GO74</f>
        <v>36.748795714273797</v>
      </c>
    </row>
    <row r="68" spans="1:194" x14ac:dyDescent="0.25">
      <c r="A68" t="str">
        <f>'P&amp;C'!B75</f>
        <v>XL</v>
      </c>
      <c r="B68" t="str">
        <f>'P&amp;C'!C75</f>
        <v>XL Group Ltd</v>
      </c>
      <c r="C68" s="9">
        <f>'P&amp;C'!E75</f>
        <v>704</v>
      </c>
      <c r="D68" s="9">
        <f>'P&amp;C'!F75</f>
        <v>2749227</v>
      </c>
      <c r="E68" s="9">
        <f>'P&amp;C'!G75</f>
        <v>5973583</v>
      </c>
      <c r="F68" s="9">
        <f>'P&amp;C'!H75</f>
        <v>5096852</v>
      </c>
      <c r="G68" s="9">
        <f>'P&amp;C'!I75</f>
        <v>4031766</v>
      </c>
      <c r="H68" s="9">
        <f>'P&amp;C'!J75</f>
        <v>6595250</v>
      </c>
      <c r="I68" s="9">
        <f>'P&amp;C'!K75</f>
        <v>9658665</v>
      </c>
      <c r="J68" s="9">
        <f>'P&amp;C'!L75</f>
        <v>9970341</v>
      </c>
      <c r="K68" s="9">
        <f>'P&amp;C'!M75</f>
        <v>4692403</v>
      </c>
      <c r="L68" s="9">
        <f>'P&amp;C'!N75</f>
        <v>4759644</v>
      </c>
      <c r="M68" s="9">
        <f>'P&amp;C'!O75</f>
        <v>2927573</v>
      </c>
      <c r="N68" s="9">
        <f>'P&amp;C'!P75</f>
        <v>54558</v>
      </c>
      <c r="O68" s="9">
        <f>'P&amp;C'!Q75</f>
        <v>5176833</v>
      </c>
      <c r="P68" s="9">
        <f>'P&amp;C'!R75</f>
        <v>8243718</v>
      </c>
      <c r="Q68" s="9">
        <f>'P&amp;C'!S75</f>
        <v>5477545</v>
      </c>
      <c r="R68" s="9">
        <f>'P&amp;C'!T75</f>
        <v>5841550</v>
      </c>
      <c r="S68" s="9">
        <f>'P&amp;C'!U75</f>
        <v>4862763</v>
      </c>
      <c r="T68" s="9">
        <f>'P&amp;C'!V75</f>
        <v>4834609</v>
      </c>
      <c r="U68" s="9">
        <f>'P&amp;C'!W75</f>
        <v>4856862</v>
      </c>
      <c r="V68" s="9">
        <f>'P&amp;C'!X75</f>
        <v>8041467</v>
      </c>
      <c r="W68" s="9">
        <f>'P&amp;C'!Y75</f>
        <v>2087899</v>
      </c>
      <c r="X68" s="9">
        <f>'P&amp;C'!Z75</f>
        <v>5337141</v>
      </c>
      <c r="Y68" s="9">
        <f>'P&amp;C'!AA75</f>
        <v>6130849</v>
      </c>
      <c r="Z68" s="9">
        <f>'P&amp;C'!AB75</f>
        <v>4750327</v>
      </c>
      <c r="AA68" s="9">
        <f>'P&amp;C'!AC75</f>
        <v>4948243</v>
      </c>
      <c r="AB68" s="9">
        <f>'P&amp;C'!AD75</f>
        <v>15133440</v>
      </c>
      <c r="AC68" s="9">
        <f>'P&amp;C'!AE75</f>
        <v>4322047</v>
      </c>
      <c r="AD68" s="9">
        <f>'P&amp;C'!AF75</f>
        <v>7288643</v>
      </c>
      <c r="AE68" s="9">
        <f>'P&amp;C'!AG75</f>
        <v>11786609</v>
      </c>
      <c r="AF68" s="9">
        <f>'P&amp;C'!AH75</f>
        <v>13893802</v>
      </c>
      <c r="AG68" s="9">
        <f>'P&amp;C'!AI75</f>
        <v>0</v>
      </c>
      <c r="AH68" s="9">
        <f>'P&amp;C'!AJ75</f>
        <v>98896</v>
      </c>
      <c r="AI68" s="9">
        <f>'P&amp;C'!AK75</f>
        <v>40.47</v>
      </c>
      <c r="AJ68" s="9">
        <f>'P&amp;C'!AL75</f>
        <v>44</v>
      </c>
      <c r="AK68" s="9">
        <f>'P&amp;C'!AM75</f>
        <v>41.87</v>
      </c>
      <c r="AL68" s="9">
        <f>'P&amp;C'!AN75</f>
        <v>39.33</v>
      </c>
      <c r="AM68" s="9">
        <f>'P&amp;C'!AO75</f>
        <v>35.93</v>
      </c>
      <c r="AN68" s="9">
        <f>'P&amp;C'!AP75</f>
        <v>33.61</v>
      </c>
      <c r="AO68" s="9">
        <f>'P&amp;C'!AQ75</f>
        <v>34</v>
      </c>
      <c r="AP68" s="9">
        <f>'P&amp;C'!AR75</f>
        <v>35.69</v>
      </c>
      <c r="AQ68" s="9">
        <f>'P&amp;C'!AS75</f>
        <v>37.65</v>
      </c>
      <c r="AR68" s="9">
        <f>'P&amp;C'!AT75</f>
        <v>37.85</v>
      </c>
      <c r="AS68" s="9">
        <f>'P&amp;C'!AU75</f>
        <v>37.57</v>
      </c>
      <c r="AT68" s="9">
        <f>'P&amp;C'!AV75</f>
        <v>36.04</v>
      </c>
      <c r="AU68" s="9">
        <f>'P&amp;C'!AW75</f>
        <v>33.82</v>
      </c>
      <c r="AV68" s="9">
        <f>'P&amp;C'!AX75</f>
        <v>33.35</v>
      </c>
      <c r="AW68" s="9">
        <f>'P&amp;C'!AY75</f>
        <v>31.96</v>
      </c>
      <c r="AX68" s="9">
        <f>'P&amp;C'!AZ75</f>
        <v>30.19</v>
      </c>
      <c r="AY68" s="9">
        <f>'P&amp;C'!BA75</f>
        <v>30.85</v>
      </c>
      <c r="AZ68" s="9">
        <f>'P&amp;C'!BB75</f>
        <v>31.03</v>
      </c>
      <c r="BA68" s="9">
        <f>'P&amp;C'!BC75</f>
        <v>30.97</v>
      </c>
      <c r="BB68" s="9">
        <f>'P&amp;C'!BD75</f>
        <v>27.89</v>
      </c>
      <c r="BC68" s="9">
        <f>'P&amp;C'!BE75</f>
        <v>24.78</v>
      </c>
      <c r="BD68" s="9">
        <f>'P&amp;C'!BF75</f>
        <v>23.43</v>
      </c>
      <c r="BE68" s="9">
        <f>'P&amp;C'!BG75</f>
        <v>20.45</v>
      </c>
      <c r="BF68" s="9">
        <f>'P&amp;C'!BH75</f>
        <v>21.13</v>
      </c>
      <c r="BG68" s="9">
        <f>'P&amp;C'!BI75</f>
        <v>20.21</v>
      </c>
      <c r="BH68" s="9">
        <f>'P&amp;C'!BJ75</f>
        <v>20.329999999999998</v>
      </c>
      <c r="BI68" s="9">
        <f>'P&amp;C'!BK75</f>
        <v>21.36</v>
      </c>
      <c r="BJ68" s="9">
        <f>'P&amp;C'!BL75</f>
        <v>22.82</v>
      </c>
      <c r="BK68" s="9">
        <f>'P&amp;C'!BM75</f>
        <v>21.29</v>
      </c>
      <c r="BL68" s="9">
        <f>'P&amp;C'!BN75</f>
        <v>19.329999999999998</v>
      </c>
      <c r="BM68" s="9" t="str">
        <f>'P&amp;C'!BO75</f>
        <v>NA</v>
      </c>
      <c r="BN68" s="9">
        <f>'P&amp;C'!BP75</f>
        <v>18.62</v>
      </c>
      <c r="BO68" s="9">
        <f>'P&amp;C'!BQ75</f>
        <v>0.22</v>
      </c>
      <c r="BP68" s="9">
        <f>'P&amp;C'!BR75</f>
        <v>0.22</v>
      </c>
      <c r="BQ68" s="9">
        <f>'P&amp;C'!BS75</f>
        <v>0.22</v>
      </c>
      <c r="BR68" s="9">
        <f>'P&amp;C'!BT75</f>
        <v>0.22</v>
      </c>
      <c r="BS68" s="9">
        <f>'P&amp;C'!BU75</f>
        <v>0.2</v>
      </c>
      <c r="BT68" s="9">
        <f>'P&amp;C'!BV75</f>
        <v>0.2</v>
      </c>
      <c r="BU68" s="9">
        <f>'P&amp;C'!BW75</f>
        <v>0.2</v>
      </c>
      <c r="BV68" s="9">
        <f>'P&amp;C'!BX75</f>
        <v>0.2</v>
      </c>
      <c r="BW68" s="9">
        <f>'P&amp;C'!BY75</f>
        <v>0.2</v>
      </c>
      <c r="BX68" s="9">
        <f>'P&amp;C'!BZ75</f>
        <v>0.2</v>
      </c>
      <c r="BY68" s="9">
        <f>'P&amp;C'!CA75</f>
        <v>0.16</v>
      </c>
      <c r="BZ68" s="9">
        <f>'P&amp;C'!CB75</f>
        <v>0.16</v>
      </c>
      <c r="CA68" s="9">
        <f>'P&amp;C'!CC75</f>
        <v>0.16</v>
      </c>
      <c r="CB68" s="9">
        <f>'P&amp;C'!CD75</f>
        <v>0.16</v>
      </c>
      <c r="CC68" s="9">
        <f>'P&amp;C'!CE75</f>
        <v>0.16</v>
      </c>
      <c r="CD68" s="9">
        <f>'P&amp;C'!CF75</f>
        <v>0.16</v>
      </c>
      <c r="CE68" s="9">
        <f>'P&amp;C'!CG75</f>
        <v>0.14000000000000001</v>
      </c>
      <c r="CF68" s="9">
        <f>'P&amp;C'!CH75</f>
        <v>0.14000000000000001</v>
      </c>
      <c r="CG68" s="9">
        <f>'P&amp;C'!CI75</f>
        <v>0.14000000000000001</v>
      </c>
      <c r="CH68" s="9">
        <f>'P&amp;C'!CJ75</f>
        <v>0.14000000000000001</v>
      </c>
      <c r="CI68" s="9">
        <f>'P&amp;C'!CK75</f>
        <v>0.11</v>
      </c>
      <c r="CJ68" s="9">
        <f>'P&amp;C'!CL75</f>
        <v>0.11</v>
      </c>
      <c r="CK68" s="9">
        <f>'P&amp;C'!CM75</f>
        <v>0.11</v>
      </c>
      <c r="CL68" s="9">
        <f>'P&amp;C'!CN75</f>
        <v>0.11</v>
      </c>
      <c r="CM68" s="9">
        <f>'P&amp;C'!CO75</f>
        <v>0.11</v>
      </c>
      <c r="CN68" s="9">
        <f>'P&amp;C'!CP75</f>
        <v>0.11</v>
      </c>
      <c r="CO68" s="9">
        <f>'P&amp;C'!CQ75</f>
        <v>0.11</v>
      </c>
      <c r="CP68" s="9">
        <f>'P&amp;C'!CR75</f>
        <v>0.11</v>
      </c>
      <c r="CQ68" s="9">
        <f>'P&amp;C'!CS75</f>
        <v>0.1</v>
      </c>
      <c r="CR68" s="9">
        <f>'P&amp;C'!CT75</f>
        <v>0.1</v>
      </c>
      <c r="CS68" s="9">
        <f>'P&amp;C'!CU75</f>
        <v>0.1</v>
      </c>
      <c r="CT68" s="9">
        <f>'P&amp;C'!CV75</f>
        <v>0.1</v>
      </c>
      <c r="CU68" s="9">
        <f>'P&amp;C'!CW75</f>
        <v>0</v>
      </c>
      <c r="CV68" s="9">
        <f>'P&amp;C'!CX75</f>
        <v>0</v>
      </c>
      <c r="CW68" s="9">
        <f>'P&amp;C'!CY75</f>
        <v>0</v>
      </c>
      <c r="CX68" s="9">
        <f>'P&amp;C'!CZ75</f>
        <v>0</v>
      </c>
      <c r="CY68" s="9">
        <f>'P&amp;C'!DA75</f>
        <v>0</v>
      </c>
      <c r="CZ68" s="9">
        <f>'P&amp;C'!DB75</f>
        <v>0</v>
      </c>
      <c r="DA68" s="9">
        <f>'P&amp;C'!DC75</f>
        <v>0</v>
      </c>
      <c r="DB68" s="9">
        <f>'P&amp;C'!DD75</f>
        <v>0</v>
      </c>
      <c r="DC68" s="9">
        <f>'P&amp;C'!DE75</f>
        <v>0</v>
      </c>
      <c r="DD68" s="9">
        <f>'P&amp;C'!DF75</f>
        <v>0</v>
      </c>
      <c r="DE68" s="9">
        <f>'P&amp;C'!DG75</f>
        <v>0</v>
      </c>
      <c r="DF68" s="9">
        <f>'P&amp;C'!DH75</f>
        <v>0</v>
      </c>
      <c r="DG68" s="9">
        <f>'P&amp;C'!DI75</f>
        <v>0</v>
      </c>
      <c r="DH68" s="9">
        <f>'P&amp;C'!DJ75</f>
        <v>0</v>
      </c>
      <c r="DI68" s="9">
        <f>'P&amp;C'!DK75</f>
        <v>0</v>
      </c>
      <c r="DJ68" s="9">
        <f>'P&amp;C'!DL75</f>
        <v>0</v>
      </c>
      <c r="DK68" s="9">
        <f>'P&amp;C'!DM75</f>
        <v>0</v>
      </c>
      <c r="DL68" s="9">
        <f>'P&amp;C'!DN75</f>
        <v>0</v>
      </c>
      <c r="DM68" s="9">
        <f>'P&amp;C'!DO75</f>
        <v>0</v>
      </c>
      <c r="DN68" s="9">
        <f>'P&amp;C'!DP75</f>
        <v>0</v>
      </c>
      <c r="DO68" s="9">
        <f>'P&amp;C'!DQ75</f>
        <v>0</v>
      </c>
      <c r="DP68" s="9">
        <f>'P&amp;C'!DR75</f>
        <v>0</v>
      </c>
      <c r="DQ68" s="9">
        <f>'P&amp;C'!DS75</f>
        <v>0</v>
      </c>
      <c r="DR68" s="9">
        <f>'P&amp;C'!DT75</f>
        <v>0</v>
      </c>
      <c r="DS68" s="9">
        <f>'P&amp;C'!DU75</f>
        <v>0</v>
      </c>
      <c r="DT68" s="9">
        <f>'P&amp;C'!DV75</f>
        <v>0</v>
      </c>
      <c r="DU68" s="9">
        <f>'P&amp;C'!DW75</f>
        <v>0</v>
      </c>
      <c r="DV68" s="9">
        <f>'P&amp;C'!DX75</f>
        <v>0</v>
      </c>
      <c r="DW68" s="9">
        <f>'P&amp;C'!DY75</f>
        <v>0</v>
      </c>
      <c r="DX68" s="9">
        <f>'P&amp;C'!DZ75</f>
        <v>0</v>
      </c>
      <c r="DY68" s="9">
        <f>'P&amp;C'!EA75</f>
        <v>0</v>
      </c>
      <c r="DZ68" s="9">
        <f>'P&amp;C'!EB75</f>
        <v>0</v>
      </c>
      <c r="EA68" s="9">
        <f>'P&amp;C'!EC75</f>
        <v>256033895</v>
      </c>
      <c r="EB68" s="9">
        <f>'P&amp;C'!ED75</f>
        <v>255980636</v>
      </c>
      <c r="EC68" s="9">
        <f>'P&amp;C'!EE75</f>
        <v>258611313</v>
      </c>
      <c r="ED68" s="9">
        <f>'P&amp;C'!EF75</f>
        <v>263735436</v>
      </c>
      <c r="EE68" s="9">
        <f>'P&amp;C'!EG75</f>
        <v>266889127</v>
      </c>
      <c r="EF68" s="9">
        <f>'P&amp;C'!EH75</f>
        <v>270371192</v>
      </c>
      <c r="EG68" s="9">
        <f>'P&amp;C'!EI75</f>
        <v>276732659</v>
      </c>
      <c r="EH68" s="9">
        <f>'P&amp;C'!EJ75</f>
        <v>286273358</v>
      </c>
      <c r="EI68" s="9">
        <f>'P&amp;C'!EK75</f>
        <v>294745045</v>
      </c>
      <c r="EJ68" s="9">
        <f>'P&amp;C'!EL75</f>
        <v>299317344</v>
      </c>
      <c r="EK68" s="9">
        <f>'P&amp;C'!EM75</f>
        <v>303891887</v>
      </c>
      <c r="EL68" s="9">
        <f>'P&amp;C'!EN75</f>
        <v>256683621</v>
      </c>
      <c r="EM68" s="9">
        <f>'P&amp;C'!EO75</f>
        <v>255182955</v>
      </c>
      <c r="EN68" s="9">
        <f>'P&amp;C'!EP75</f>
        <v>260249801</v>
      </c>
      <c r="EO68" s="9">
        <f>'P&amp;C'!EQ75</f>
        <v>268307061</v>
      </c>
      <c r="EP68" s="9">
        <f>'P&amp;C'!ER75</f>
        <v>273554157</v>
      </c>
      <c r="EQ68" s="9">
        <f>'P&amp;C'!ES75</f>
        <v>278253308</v>
      </c>
      <c r="ER68" s="9">
        <f>'P&amp;C'!ET75</f>
        <v>282810509</v>
      </c>
      <c r="ES68" s="9">
        <f>'P&amp;C'!EU75</f>
        <v>287447771</v>
      </c>
      <c r="ET68" s="9">
        <f>'P&amp;C'!EV75</f>
        <v>291831433</v>
      </c>
      <c r="EU68" s="9">
        <f>'P&amp;C'!EW75</f>
        <v>298681573</v>
      </c>
      <c r="EV68" s="9">
        <f>'P&amp;C'!EX75</f>
        <v>300580557</v>
      </c>
      <c r="EW68" s="9">
        <f>'P&amp;C'!EY75</f>
        <v>305692155</v>
      </c>
      <c r="EX68" s="9">
        <f>'P&amp;C'!EZ75</f>
        <v>311667649</v>
      </c>
      <c r="EY68" s="9">
        <f>'P&amp;C'!FA75</f>
        <v>315645796</v>
      </c>
      <c r="EZ68" s="9">
        <f>'P&amp;C'!FB75</f>
        <v>320517493</v>
      </c>
      <c r="FA68" s="9">
        <f>'P&amp;C'!FC75</f>
        <v>305161844</v>
      </c>
      <c r="FB68" s="9">
        <f>'P&amp;C'!FD75</f>
        <v>309361883</v>
      </c>
      <c r="FC68" s="9">
        <f>'P&amp;C'!FE75</f>
        <v>316396289</v>
      </c>
      <c r="FD68" s="9">
        <f>'P&amp;C'!FF75</f>
        <v>328153403</v>
      </c>
      <c r="FE68" s="9">
        <f>'P&amp;C'!FG75</f>
        <v>342010919</v>
      </c>
      <c r="FF68" s="9">
        <f>'P&amp;C'!FH75</f>
        <v>342083631</v>
      </c>
      <c r="FG68">
        <f>'P&amp;C'!FJ75</f>
        <v>38.464895438941802</v>
      </c>
      <c r="FH68">
        <f>'P&amp;C'!FK75</f>
        <v>38.830464504354197</v>
      </c>
      <c r="FI68">
        <f>'P&amp;C'!FL75</f>
        <v>42.846354521234701</v>
      </c>
      <c r="FJ68">
        <f>'P&amp;C'!FM75</f>
        <v>41.613232436463299</v>
      </c>
      <c r="FK68">
        <f>'P&amp;C'!FN75</f>
        <v>40.985229046067502</v>
      </c>
      <c r="FL68">
        <f>'P&amp;C'!FO75</f>
        <v>42.9489766054662</v>
      </c>
      <c r="FM68">
        <f>'P&amp;C'!FP75</f>
        <v>42.225547364830497</v>
      </c>
      <c r="FN68">
        <f>'P&amp;C'!FQ75</f>
        <v>40.830708388867997</v>
      </c>
      <c r="FO68">
        <f>'P&amp;C'!FR75</f>
        <v>39.617558286688102</v>
      </c>
      <c r="FP68">
        <f>'P&amp;C'!FS75</f>
        <v>39.884855452947001</v>
      </c>
      <c r="FQ68">
        <f>'P&amp;C'!FT75</f>
        <v>40.301497091299403</v>
      </c>
      <c r="FR68">
        <f>'P&amp;C'!FU75</f>
        <v>39.909274148816799</v>
      </c>
      <c r="FS68">
        <f>'P&amp;C'!FV75</f>
        <v>39.319836232792298</v>
      </c>
      <c r="FT68">
        <f>'P&amp;C'!FW75</f>
        <v>37.813877137220203</v>
      </c>
      <c r="FU68">
        <f>'P&amp;C'!FX75</f>
        <v>37.398527502785299</v>
      </c>
      <c r="FV68">
        <f>'P&amp;C'!FY75</f>
        <v>37.4513116976687</v>
      </c>
      <c r="FW68">
        <f>'P&amp;C'!FZ75</f>
        <v>35.929969968227702</v>
      </c>
      <c r="FX68">
        <f>'P&amp;C'!GA75</f>
        <v>35.033705200820499</v>
      </c>
      <c r="FY68">
        <f>'P&amp;C'!GB75</f>
        <v>34.415205119124103</v>
      </c>
      <c r="FZ68">
        <f>'P&amp;C'!GC75</f>
        <v>35.936341374165799</v>
      </c>
      <c r="GA68">
        <f>'P&amp;C'!GD75</f>
        <v>35.188233724750098</v>
      </c>
      <c r="GB68">
        <f>'P&amp;C'!GE75</f>
        <v>34.636465192257901</v>
      </c>
      <c r="GC68">
        <f>'P&amp;C'!GF75</f>
        <v>32.280239576314898</v>
      </c>
      <c r="GD68">
        <f>'P&amp;C'!GG75</f>
        <v>31.155052605411701</v>
      </c>
      <c r="GE68">
        <f>'P&amp;C'!GH75</f>
        <v>29.817149853629001</v>
      </c>
      <c r="GF68">
        <f>'P&amp;C'!GI75</f>
        <v>30.9715451318596</v>
      </c>
      <c r="GG68">
        <f>'P&amp;C'!GJ75</f>
        <v>31.5002356585576</v>
      </c>
      <c r="GH68">
        <f>'P&amp;C'!GK75</f>
        <v>29.912922400979799</v>
      </c>
      <c r="GI68">
        <f>'P&amp;C'!GL75</f>
        <v>30.3756818083287</v>
      </c>
      <c r="GJ68">
        <f>'P&amp;C'!GM75</f>
        <v>30.069433715426101</v>
      </c>
      <c r="GK68">
        <f>'P&amp;C'!GN75</f>
        <v>27.791522059563199</v>
      </c>
      <c r="GL68">
        <f>'P&amp;C'!GO75</f>
        <v>26.4241173235208</v>
      </c>
    </row>
    <row r="69" spans="1:194" x14ac:dyDescent="0.25">
      <c r="A69" t="s">
        <v>362</v>
      </c>
      <c r="B69" s="10" t="str">
        <f>historical!B10</f>
        <v>Chubb Corporation</v>
      </c>
      <c r="C69" s="9" t="str">
        <f>historical!D10</f>
        <v>NA</v>
      </c>
      <c r="D69" s="9" t="str">
        <f>historical!E10</f>
        <v>NA</v>
      </c>
      <c r="E69" s="9" t="str">
        <f>historical!F10</f>
        <v>NA</v>
      </c>
      <c r="F69" s="9" t="str">
        <f>historical!G10</f>
        <v>NA</v>
      </c>
      <c r="G69" s="9" t="str">
        <f>historical!H10</f>
        <v>NA</v>
      </c>
      <c r="H69" s="9" t="str">
        <f>historical!I10</f>
        <v>NA</v>
      </c>
      <c r="I69" s="9" t="str">
        <f>historical!J10</f>
        <v>NA</v>
      </c>
      <c r="J69" s="9" t="str">
        <f>historical!K10</f>
        <v>NA</v>
      </c>
      <c r="K69" s="9">
        <f>historical!L10</f>
        <v>0</v>
      </c>
      <c r="L69" s="9">
        <f>historical!M10</f>
        <v>0</v>
      </c>
      <c r="M69" s="9">
        <f>historical!N10</f>
        <v>2812097</v>
      </c>
      <c r="N69" s="9">
        <f>historical!O10</f>
        <v>3234526</v>
      </c>
      <c r="O69" s="9">
        <f>historical!P10</f>
        <v>3445374</v>
      </c>
      <c r="P69" s="9">
        <f>historical!Q10</f>
        <v>4696069</v>
      </c>
      <c r="Q69" s="9">
        <f>historical!R10</f>
        <v>4031286</v>
      </c>
      <c r="R69" s="9">
        <f>historical!S10</f>
        <v>4720726</v>
      </c>
      <c r="S69" s="9">
        <f>historical!T10</f>
        <v>3469086</v>
      </c>
      <c r="T69" s="9">
        <f>historical!U10</f>
        <v>3781625</v>
      </c>
      <c r="U69" s="9">
        <f>historical!V10</f>
        <v>3706390</v>
      </c>
      <c r="V69" s="9">
        <f>historical!W10</f>
        <v>3930600</v>
      </c>
      <c r="W69" s="9">
        <f>historical!X10</f>
        <v>369900</v>
      </c>
      <c r="X69" s="9">
        <f>historical!Y10</f>
        <v>4076272</v>
      </c>
      <c r="Y69" s="9">
        <f>historical!Z10</f>
        <v>4257422</v>
      </c>
      <c r="Z69" s="9">
        <f>historical!AA10</f>
        <v>4391046</v>
      </c>
      <c r="AA69" s="9">
        <f>historical!AB10</f>
        <v>5995873</v>
      </c>
      <c r="AB69" s="9">
        <f>historical!AC10</f>
        <v>7997173</v>
      </c>
      <c r="AC69" s="9">
        <f>historical!AD10</f>
        <v>7026590</v>
      </c>
      <c r="AD69" s="9">
        <f>historical!AE10</f>
        <v>6563253</v>
      </c>
      <c r="AE69" s="9">
        <f>historical!AF10</f>
        <v>8111960</v>
      </c>
      <c r="AF69" s="9">
        <f>historical!AG10</f>
        <v>10161051</v>
      </c>
      <c r="AG69" s="9">
        <f>historical!AH10</f>
        <v>12433151</v>
      </c>
      <c r="AH69" s="9">
        <f>historical!AI10</f>
        <v>6961667</v>
      </c>
      <c r="AI69" s="9" t="str">
        <f>historical!AJ10</f>
        <v>NA</v>
      </c>
      <c r="AJ69" s="9" t="str">
        <f>historical!AK10</f>
        <v>NA</v>
      </c>
      <c r="AK69" s="9" t="str">
        <f>historical!AL10</f>
        <v>NA</v>
      </c>
      <c r="AL69" s="9" t="str">
        <f>historical!AM10</f>
        <v>NA</v>
      </c>
      <c r="AM69" s="9" t="str">
        <f>historical!AN10</f>
        <v>NA</v>
      </c>
      <c r="AN69" s="9" t="str">
        <f>historical!AO10</f>
        <v>NA</v>
      </c>
      <c r="AO69" s="9" t="str">
        <f>historical!AP10</f>
        <v>NA</v>
      </c>
      <c r="AP69" s="9" t="str">
        <f>historical!AQ10</f>
        <v>NA</v>
      </c>
      <c r="AQ69" s="9" t="str">
        <f>historical!AR10</f>
        <v>NA</v>
      </c>
      <c r="AR69" s="9" t="str">
        <f>historical!AS10</f>
        <v>NA</v>
      </c>
      <c r="AS69" s="9">
        <f>historical!AT10</f>
        <v>98.76</v>
      </c>
      <c r="AT69" s="9">
        <f>historical!AU10</f>
        <v>100.77</v>
      </c>
      <c r="AU69" s="9">
        <f>historical!AV10</f>
        <v>100.58</v>
      </c>
      <c r="AV69" s="9">
        <f>historical!AW10</f>
        <v>90.38</v>
      </c>
      <c r="AW69" s="9">
        <f>historical!AX10</f>
        <v>92.95</v>
      </c>
      <c r="AX69" s="9">
        <f>historical!AY10</f>
        <v>86.73</v>
      </c>
      <c r="AY69" s="9">
        <f>historical!AZ10</f>
        <v>93.72</v>
      </c>
      <c r="AZ69" s="9">
        <f>historical!BA10</f>
        <v>86.17</v>
      </c>
      <c r="BA69" s="9">
        <f>historical!BB10</f>
        <v>87.28</v>
      </c>
      <c r="BB69" s="9">
        <f>historical!BC10</f>
        <v>82.86</v>
      </c>
      <c r="BC69" s="9">
        <f>historical!BD10</f>
        <v>76.540000000000006</v>
      </c>
      <c r="BD69" s="9">
        <f>historical!BE10</f>
        <v>73.8</v>
      </c>
      <c r="BE69" s="9">
        <f>historical!BF10</f>
        <v>71.63</v>
      </c>
      <c r="BF69" s="9">
        <f>historical!BG10</f>
        <v>68.44</v>
      </c>
      <c r="BG69" s="9">
        <f>historical!BH10</f>
        <v>66.099999999999994</v>
      </c>
      <c r="BH69" s="9">
        <f>historical!BI10</f>
        <v>59.97</v>
      </c>
      <c r="BI69" s="9">
        <f>historical!BJ10</f>
        <v>64.86</v>
      </c>
      <c r="BJ69" s="9">
        <f>historical!BK10</f>
        <v>58.91</v>
      </c>
      <c r="BK69" s="9">
        <f>historical!BL10</f>
        <v>58.28</v>
      </c>
      <c r="BL69" s="9">
        <f>historical!BM10</f>
        <v>54.63</v>
      </c>
      <c r="BM69" s="9">
        <f>historical!BN10</f>
        <v>51.14</v>
      </c>
      <c r="BN69" s="9">
        <f>historical!BO10</f>
        <v>49.47</v>
      </c>
      <c r="BO69" s="9" t="str">
        <f>historical!BP10</f>
        <v>NA</v>
      </c>
      <c r="BP69" s="9" t="str">
        <f>historical!BQ10</f>
        <v>NA</v>
      </c>
      <c r="BQ69" s="9" t="str">
        <f>historical!BR10</f>
        <v>NA</v>
      </c>
      <c r="BR69" s="9" t="str">
        <f>historical!BS10</f>
        <v>NA</v>
      </c>
      <c r="BS69" s="9" t="str">
        <f>historical!BT10</f>
        <v>NA</v>
      </c>
      <c r="BT69" s="9" t="str">
        <f>historical!BU10</f>
        <v>NA</v>
      </c>
      <c r="BU69" s="9" t="str">
        <f>historical!BV10</f>
        <v>NA</v>
      </c>
      <c r="BV69" s="9" t="str">
        <f>historical!BW10</f>
        <v>NA</v>
      </c>
      <c r="BW69" s="9">
        <f>historical!BX10</f>
        <v>0.56999999999999995</v>
      </c>
      <c r="BX69" s="9">
        <f>historical!BY10</f>
        <v>0.56999999999999995</v>
      </c>
      <c r="BY69" s="9">
        <f>historical!BZ10</f>
        <v>0.56999999999999995</v>
      </c>
      <c r="BZ69" s="9">
        <f>historical!CA10</f>
        <v>0.56999999999999995</v>
      </c>
      <c r="CA69" s="9">
        <f>historical!CB10</f>
        <v>0.5</v>
      </c>
      <c r="CB69" s="9">
        <f>historical!CC10</f>
        <v>0.5</v>
      </c>
      <c r="CC69" s="9">
        <f>historical!CD10</f>
        <v>0.5</v>
      </c>
      <c r="CD69" s="9">
        <f>historical!CE10</f>
        <v>0.5</v>
      </c>
      <c r="CE69" s="9">
        <f>historical!CF10</f>
        <v>0.44</v>
      </c>
      <c r="CF69" s="9">
        <f>historical!CG10</f>
        <v>0.44</v>
      </c>
      <c r="CG69" s="9">
        <f>historical!CH10</f>
        <v>0.44</v>
      </c>
      <c r="CH69" s="9">
        <f>historical!CI10</f>
        <v>0.44</v>
      </c>
      <c r="CI69" s="9">
        <f>historical!CJ10</f>
        <v>0.41</v>
      </c>
      <c r="CJ69" s="9">
        <f>historical!CK10</f>
        <v>0.41</v>
      </c>
      <c r="CK69" s="9">
        <f>historical!CL10</f>
        <v>0.41</v>
      </c>
      <c r="CL69" s="9">
        <f>historical!CM10</f>
        <v>0.41</v>
      </c>
      <c r="CM69" s="9">
        <f>historical!CN10</f>
        <v>0.39</v>
      </c>
      <c r="CN69" s="9">
        <f>historical!CO10</f>
        <v>0.39</v>
      </c>
      <c r="CO69" s="9">
        <f>historical!CP10</f>
        <v>0.39</v>
      </c>
      <c r="CP69" s="9">
        <f>historical!CQ10</f>
        <v>0.39</v>
      </c>
      <c r="CQ69" s="9">
        <f>historical!CR10</f>
        <v>0.37</v>
      </c>
      <c r="CR69" s="9">
        <f>historical!CS10</f>
        <v>0.37</v>
      </c>
      <c r="CS69" s="9">
        <f>historical!CT10</f>
        <v>0.37</v>
      </c>
      <c r="CT69" s="9">
        <f>historical!CU10</f>
        <v>0.37</v>
      </c>
      <c r="CU69" s="9" t="str">
        <f>historical!CV10</f>
        <v>NA</v>
      </c>
      <c r="CV69" s="9" t="str">
        <f>historical!CW10</f>
        <v>NA</v>
      </c>
      <c r="CW69" s="9" t="str">
        <f>historical!CX10</f>
        <v>NA</v>
      </c>
      <c r="CX69" s="9" t="str">
        <f>historical!CY10</f>
        <v>NA</v>
      </c>
      <c r="CY69" s="9" t="str">
        <f>historical!CZ10</f>
        <v>NA</v>
      </c>
      <c r="CZ69" s="9" t="str">
        <f>historical!DA10</f>
        <v>NA</v>
      </c>
      <c r="DA69" s="9" t="str">
        <f>historical!DB10</f>
        <v>NA</v>
      </c>
      <c r="DB69" s="9" t="str">
        <f>historical!DC10</f>
        <v>NA</v>
      </c>
      <c r="DC69" s="9">
        <f>historical!DD10</f>
        <v>0</v>
      </c>
      <c r="DD69" s="9">
        <f>historical!DE10</f>
        <v>0</v>
      </c>
      <c r="DE69" s="9">
        <f>historical!DF10</f>
        <v>0</v>
      </c>
      <c r="DF69" s="9">
        <f>historical!DG10</f>
        <v>0</v>
      </c>
      <c r="DG69" s="9">
        <f>historical!DH10</f>
        <v>0</v>
      </c>
      <c r="DH69" s="9">
        <f>historical!DI10</f>
        <v>0</v>
      </c>
      <c r="DI69" s="9">
        <f>historical!DJ10</f>
        <v>0</v>
      </c>
      <c r="DJ69" s="9">
        <f>historical!DK10</f>
        <v>0</v>
      </c>
      <c r="DK69" s="9">
        <f>historical!DL10</f>
        <v>0</v>
      </c>
      <c r="DL69" s="9">
        <f>historical!DM10</f>
        <v>0</v>
      </c>
      <c r="DM69" s="9">
        <f>historical!DN10</f>
        <v>0</v>
      </c>
      <c r="DN69" s="9">
        <f>historical!DO10</f>
        <v>0</v>
      </c>
      <c r="DO69" s="9">
        <f>historical!DP10</f>
        <v>0</v>
      </c>
      <c r="DP69" s="9">
        <f>historical!DQ10</f>
        <v>0</v>
      </c>
      <c r="DQ69" s="9">
        <f>historical!DR10</f>
        <v>0</v>
      </c>
      <c r="DR69" s="9">
        <f>historical!DS10</f>
        <v>0</v>
      </c>
      <c r="DS69" s="9">
        <f>historical!DT10</f>
        <v>0</v>
      </c>
      <c r="DT69" s="9">
        <f>historical!DU10</f>
        <v>0</v>
      </c>
      <c r="DU69" s="9">
        <f>historical!DV10</f>
        <v>0</v>
      </c>
      <c r="DV69" s="9">
        <f>historical!DW10</f>
        <v>0</v>
      </c>
      <c r="DW69" s="9">
        <f>historical!DX10</f>
        <v>0</v>
      </c>
      <c r="DX69" s="9">
        <f>historical!DY10</f>
        <v>0</v>
      </c>
      <c r="DY69" s="9">
        <f>historical!DZ10</f>
        <v>0</v>
      </c>
      <c r="DZ69" s="9">
        <f>historical!EA10</f>
        <v>0</v>
      </c>
      <c r="EA69" s="9" t="str">
        <f>historical!EB10</f>
        <v>NA</v>
      </c>
      <c r="EB69" s="9" t="str">
        <f>historical!EC10</f>
        <v>NA</v>
      </c>
      <c r="EC69" s="9" t="str">
        <f>historical!ED10</f>
        <v>NA</v>
      </c>
      <c r="ED69" s="9" t="str">
        <f>historical!EE10</f>
        <v>NA</v>
      </c>
      <c r="EE69" s="9" t="str">
        <f>historical!EF10</f>
        <v>NA</v>
      </c>
      <c r="EF69" s="9" t="str">
        <f>historical!EG10</f>
        <v>NA</v>
      </c>
      <c r="EG69" s="9" t="str">
        <f>historical!EH10</f>
        <v>NA</v>
      </c>
      <c r="EH69" s="9" t="str">
        <f>historical!EI10</f>
        <v>NA</v>
      </c>
      <c r="EI69" s="9">
        <f>historical!EJ10</f>
        <v>227489727</v>
      </c>
      <c r="EJ69" s="9">
        <f>historical!EK10</f>
        <v>227055872</v>
      </c>
      <c r="EK69" s="9">
        <f>historical!EL10</f>
        <v>226977329</v>
      </c>
      <c r="EL69" s="9">
        <f>historical!EM10</f>
        <v>229752692</v>
      </c>
      <c r="EM69" s="9">
        <f>historical!EN10</f>
        <v>232429389</v>
      </c>
      <c r="EN69" s="9">
        <f>historical!EO10</f>
        <v>235813729</v>
      </c>
      <c r="EO69" s="9">
        <f>historical!EP10</f>
        <v>240483744</v>
      </c>
      <c r="EP69" s="9">
        <f>historical!EQ10</f>
        <v>244486040</v>
      </c>
      <c r="EQ69" s="9">
        <f>historical!ER10</f>
        <v>248306491</v>
      </c>
      <c r="ER69" s="9">
        <f>historical!ES10</f>
        <v>251759971</v>
      </c>
      <c r="ES69" s="9">
        <f>historical!ET10</f>
        <v>255514506</v>
      </c>
      <c r="ET69" s="9">
        <f>historical!EU10</f>
        <v>259172761</v>
      </c>
      <c r="EU69" s="9">
        <f>historical!EV10</f>
        <v>261763015</v>
      </c>
      <c r="EV69" s="9">
        <f>historical!EW10</f>
        <v>261944304</v>
      </c>
      <c r="EW69" s="9">
        <f>historical!EX10</f>
        <v>265848938</v>
      </c>
      <c r="EX69" s="9">
        <f>historical!EY10</f>
        <v>269951695</v>
      </c>
      <c r="EY69" s="9">
        <f>historical!EZ10</f>
        <v>272460951</v>
      </c>
      <c r="EZ69" s="9">
        <f>historical!FA10</f>
        <v>278071725</v>
      </c>
      <c r="FA69" s="9">
        <f>historical!FB10</f>
        <v>285924718</v>
      </c>
      <c r="FB69" s="9">
        <f>historical!FC10</f>
        <v>292545247</v>
      </c>
      <c r="FC69" s="9">
        <f>historical!FD10</f>
        <v>297272913</v>
      </c>
      <c r="FD69" s="9">
        <f>historical!FE10</f>
        <v>304932537</v>
      </c>
      <c r="FE69" s="9">
        <f>historical!FF10</f>
        <v>314549426</v>
      </c>
      <c r="FF69" s="9">
        <f>historical!FG10</f>
        <v>326772038</v>
      </c>
      <c r="FG69" s="12" t="str">
        <f>historical!FI10</f>
        <v>NA</v>
      </c>
      <c r="FH69" s="12" t="str">
        <f>historical!FJ10</f>
        <v>NA</v>
      </c>
      <c r="FI69" s="12" t="str">
        <f>historical!FK10</f>
        <v>NA</v>
      </c>
      <c r="FJ69" s="12" t="str">
        <f>historical!FL10</f>
        <v>NA</v>
      </c>
      <c r="FK69" s="12" t="str">
        <f>historical!FM10</f>
        <v>NA</v>
      </c>
      <c r="FL69" s="12" t="str">
        <f>historical!FN10</f>
        <v>NA</v>
      </c>
      <c r="FM69" s="12" t="str">
        <f>historical!FO10</f>
        <v>NA</v>
      </c>
      <c r="FN69" s="12" t="str">
        <f>historical!FP10</f>
        <v>NA</v>
      </c>
      <c r="FO69" s="12">
        <f>historical!FQ10</f>
        <v>73.383533490283696</v>
      </c>
      <c r="FP69" s="12">
        <f>historical!FR10</f>
        <v>72.101196308193295</v>
      </c>
      <c r="FQ69" s="12">
        <f>historical!FS10</f>
        <v>70.130352093446305</v>
      </c>
      <c r="FR69" s="12">
        <f>historical!FT10</f>
        <v>70.345204050971503</v>
      </c>
      <c r="FS69" s="12">
        <f>historical!FU10</f>
        <v>70.111615704501105</v>
      </c>
      <c r="FT69" s="12">
        <f>historical!FV10</f>
        <v>69.995924622353101</v>
      </c>
      <c r="FU69" s="12">
        <f>historical!FW10</f>
        <v>68.603389674438901</v>
      </c>
      <c r="FV69" s="12">
        <f>historical!FX10</f>
        <v>66.3677975233269</v>
      </c>
      <c r="FW69" s="12">
        <f>historical!FY10</f>
        <v>64.827141389549894</v>
      </c>
      <c r="FX69" s="12">
        <f>historical!FZ10</f>
        <v>62.047194945061399</v>
      </c>
      <c r="FY69" s="12">
        <f>historical!GA10</f>
        <v>60.751932416705898</v>
      </c>
      <c r="FZ69" s="12">
        <f>historical!GB10</f>
        <v>61.796617585132701</v>
      </c>
      <c r="GA69" s="12">
        <f>historical!GC10</f>
        <v>60.463087193582297</v>
      </c>
      <c r="GB69" s="12">
        <f>historical!GD10</f>
        <v>60.982429302986503</v>
      </c>
      <c r="GC69" s="12">
        <f>historical!GE10</f>
        <v>58.533241159684501</v>
      </c>
      <c r="GD69" s="12">
        <f>historical!GF10</f>
        <v>57.380636191226699</v>
      </c>
      <c r="GE69" s="12">
        <f>historical!GG10</f>
        <v>56.1585061780101</v>
      </c>
      <c r="GF69" s="12">
        <f>historical!GH10</f>
        <v>56.237289138260998</v>
      </c>
      <c r="GG69" s="12">
        <f>historical!GI10</f>
        <v>55.227823989669901</v>
      </c>
      <c r="GH69" s="12">
        <f>historical!GJ10</f>
        <v>53.253300676595799</v>
      </c>
      <c r="GI69" s="12">
        <f>historical!GK10</f>
        <v>52.241557575075802</v>
      </c>
      <c r="GJ69" s="12">
        <f>historical!GL10</f>
        <v>52.401754687135899</v>
      </c>
      <c r="GK69" s="12">
        <f>historical!GM10</f>
        <v>49.381746447695001</v>
      </c>
      <c r="GL69" s="12">
        <f>historical!GN10</f>
        <v>48.171196337184803</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EC235B-A319-42DF-A0B9-F2E4007DDC9F}">
  <sheetPr codeName="Sheet1"/>
  <dimension ref="B3:GO75"/>
  <sheetViews>
    <sheetView workbookViewId="0">
      <selection activeCell="E47" sqref="E47"/>
    </sheetView>
  </sheetViews>
  <sheetFormatPr defaultRowHeight="13.2" x14ac:dyDescent="0.25"/>
  <cols>
    <col min="3" max="3" width="47.5546875" bestFit="1" customWidth="1"/>
    <col min="4" max="4" width="8.109375" bestFit="1" customWidth="1"/>
    <col min="5" max="164" width="14.77734375" bestFit="1" customWidth="1"/>
    <col min="165" max="165" width="8.109375" bestFit="1" customWidth="1"/>
  </cols>
  <sheetData>
    <row r="3" spans="2:197" x14ac:dyDescent="0.25">
      <c r="E3" t="str">
        <f>E7&amp;"_"&amp;E4</f>
        <v>2017Q4_sharesrepurchased</v>
      </c>
      <c r="F3" t="str">
        <f t="shared" ref="F3:BQ3" si="0">F7&amp;"_"&amp;F4</f>
        <v>2017Q3_sharesrepurchased</v>
      </c>
      <c r="G3" t="str">
        <f t="shared" si="0"/>
        <v>2017Q2_sharesrepurchased</v>
      </c>
      <c r="H3" t="str">
        <f t="shared" si="0"/>
        <v>2017Q1_sharesrepurchased</v>
      </c>
      <c r="I3" t="str">
        <f t="shared" si="0"/>
        <v>2016Q4_sharesrepurchased</v>
      </c>
      <c r="J3" t="str">
        <f t="shared" si="0"/>
        <v>2016Q3_sharesrepurchased</v>
      </c>
      <c r="K3" t="str">
        <f t="shared" si="0"/>
        <v>2016Q2_sharesrepurchased</v>
      </c>
      <c r="L3" t="str">
        <f t="shared" si="0"/>
        <v>2016Q1_sharesrepurchased</v>
      </c>
      <c r="M3" t="str">
        <f t="shared" si="0"/>
        <v>2015Q4_sharesrepurchased</v>
      </c>
      <c r="N3" t="str">
        <f t="shared" si="0"/>
        <v>2015Q3_sharesrepurchased</v>
      </c>
      <c r="O3" t="str">
        <f t="shared" si="0"/>
        <v>2015Q2_sharesrepurchased</v>
      </c>
      <c r="P3" t="str">
        <f t="shared" si="0"/>
        <v>2015Q1_sharesrepurchased</v>
      </c>
      <c r="Q3" t="str">
        <f t="shared" si="0"/>
        <v>2014Q4_sharesrepurchased</v>
      </c>
      <c r="R3" t="str">
        <f t="shared" si="0"/>
        <v>2014Q3_sharesrepurchased</v>
      </c>
      <c r="S3" t="str">
        <f t="shared" si="0"/>
        <v>2014Q2_sharesrepurchased</v>
      </c>
      <c r="T3" t="str">
        <f t="shared" si="0"/>
        <v>2014Q1_sharesrepurchased</v>
      </c>
      <c r="U3" t="str">
        <f t="shared" si="0"/>
        <v>2013Q4_sharesrepurchased</v>
      </c>
      <c r="V3" t="str">
        <f t="shared" si="0"/>
        <v>2013Q3_sharesrepurchased</v>
      </c>
      <c r="W3" t="str">
        <f t="shared" si="0"/>
        <v>2013Q2_sharesrepurchased</v>
      </c>
      <c r="X3" t="str">
        <f t="shared" si="0"/>
        <v>2013Q1_sharesrepurchased</v>
      </c>
      <c r="Y3" t="str">
        <f t="shared" si="0"/>
        <v>2012Q4_sharesrepurchased</v>
      </c>
      <c r="Z3" t="str">
        <f t="shared" si="0"/>
        <v>2012Q3_sharesrepurchased</v>
      </c>
      <c r="AA3" t="str">
        <f t="shared" si="0"/>
        <v>2012Q2_sharesrepurchased</v>
      </c>
      <c r="AB3" t="str">
        <f t="shared" si="0"/>
        <v>2012Q1_sharesrepurchased</v>
      </c>
      <c r="AC3" t="str">
        <f t="shared" si="0"/>
        <v>2011Q4_sharesrepurchased</v>
      </c>
      <c r="AD3" t="str">
        <f t="shared" si="0"/>
        <v>2011Q3_sharesrepurchased</v>
      </c>
      <c r="AE3" t="str">
        <f t="shared" si="0"/>
        <v>2011Q2_sharesrepurchased</v>
      </c>
      <c r="AF3" t="str">
        <f t="shared" si="0"/>
        <v>2011Q1_sharesrepurchased</v>
      </c>
      <c r="AG3" t="str">
        <f t="shared" si="0"/>
        <v>2010Q4_sharesrepurchased</v>
      </c>
      <c r="AH3" t="str">
        <f t="shared" si="0"/>
        <v>2010Q3_sharesrepurchased</v>
      </c>
      <c r="AI3" t="str">
        <f t="shared" si="0"/>
        <v>2010Q2_sharesrepurchased</v>
      </c>
      <c r="AJ3" t="str">
        <f t="shared" si="0"/>
        <v>2010Q1_sharesrepurchased</v>
      </c>
      <c r="AK3" t="str">
        <f t="shared" si="0"/>
        <v>2017Q4_avgpricepershare</v>
      </c>
      <c r="AL3" t="str">
        <f t="shared" si="0"/>
        <v>2017Q3_avgpricepershare</v>
      </c>
      <c r="AM3" t="str">
        <f t="shared" si="0"/>
        <v>2017Q2_avgpricepershare</v>
      </c>
      <c r="AN3" t="str">
        <f t="shared" si="0"/>
        <v>2017Q1_avgpricepershare</v>
      </c>
      <c r="AO3" t="str">
        <f t="shared" si="0"/>
        <v>2016Q4_avgpricepershare</v>
      </c>
      <c r="AP3" t="str">
        <f t="shared" si="0"/>
        <v>2016Q3_avgpricepershare</v>
      </c>
      <c r="AQ3" t="str">
        <f t="shared" si="0"/>
        <v>2016Q2_avgpricepershare</v>
      </c>
      <c r="AR3" t="str">
        <f t="shared" si="0"/>
        <v>2016Q1_avgpricepershare</v>
      </c>
      <c r="AS3" t="str">
        <f t="shared" si="0"/>
        <v>2015Q4_avgpricepershare</v>
      </c>
      <c r="AT3" t="str">
        <f t="shared" si="0"/>
        <v>2015Q3_avgpricepershare</v>
      </c>
      <c r="AU3" t="str">
        <f t="shared" si="0"/>
        <v>2015Q2_avgpricepershare</v>
      </c>
      <c r="AV3" t="str">
        <f t="shared" si="0"/>
        <v>2015Q1_avgpricepershare</v>
      </c>
      <c r="AW3" t="str">
        <f t="shared" si="0"/>
        <v>2014Q4_avgpricepershare</v>
      </c>
      <c r="AX3" t="str">
        <f t="shared" si="0"/>
        <v>2014Q3_avgpricepershare</v>
      </c>
      <c r="AY3" t="str">
        <f t="shared" si="0"/>
        <v>2014Q2_avgpricepershare</v>
      </c>
      <c r="AZ3" t="str">
        <f t="shared" si="0"/>
        <v>2014Q1_avgpricepershare</v>
      </c>
      <c r="BA3" t="str">
        <f t="shared" si="0"/>
        <v>2013Q4_avgpricepershare</v>
      </c>
      <c r="BB3" t="str">
        <f t="shared" si="0"/>
        <v>2013Q3_avgpricepershare</v>
      </c>
      <c r="BC3" t="str">
        <f t="shared" si="0"/>
        <v>2013Q2_avgpricepershare</v>
      </c>
      <c r="BD3" t="str">
        <f t="shared" si="0"/>
        <v>2013Q1_avgpricepershare</v>
      </c>
      <c r="BE3" t="str">
        <f t="shared" si="0"/>
        <v>2012Q4_avgpricepershare</v>
      </c>
      <c r="BF3" t="str">
        <f t="shared" si="0"/>
        <v>2012Q3_avgpricepershare</v>
      </c>
      <c r="BG3" t="str">
        <f t="shared" si="0"/>
        <v>2012Q2_avgpricepershare</v>
      </c>
      <c r="BH3" t="str">
        <f t="shared" si="0"/>
        <v>2012Q1_avgpricepershare</v>
      </c>
      <c r="BI3" t="str">
        <f t="shared" si="0"/>
        <v>2011Q4_avgpricepershare</v>
      </c>
      <c r="BJ3" t="str">
        <f t="shared" si="0"/>
        <v>2011Q3_avgpricepershare</v>
      </c>
      <c r="BK3" t="str">
        <f t="shared" si="0"/>
        <v>2011Q2_avgpricepershare</v>
      </c>
      <c r="BL3" t="str">
        <f t="shared" si="0"/>
        <v>2011Q1_avgpricepershare</v>
      </c>
      <c r="BM3" t="str">
        <f t="shared" si="0"/>
        <v>2010Q4_avgpricepershare</v>
      </c>
      <c r="BN3" t="str">
        <f t="shared" si="0"/>
        <v>2010Q3_avgpricepershare</v>
      </c>
      <c r="BO3" t="str">
        <f t="shared" si="0"/>
        <v>2010Q2_avgpricepershare</v>
      </c>
      <c r="BP3" t="str">
        <f t="shared" si="0"/>
        <v>2010Q1_avgpricepershare</v>
      </c>
      <c r="BQ3" t="str">
        <f t="shared" si="0"/>
        <v>2017Q4_commondivpershare</v>
      </c>
      <c r="BR3" t="str">
        <f t="shared" ref="BR3:EC3" si="1">BR7&amp;"_"&amp;BR4</f>
        <v>2017Q3_commondivpershare</v>
      </c>
      <c r="BS3" t="str">
        <f t="shared" si="1"/>
        <v>2017Q2_commondivpershare</v>
      </c>
      <c r="BT3" t="str">
        <f t="shared" si="1"/>
        <v>2017Q1_commondivpershare</v>
      </c>
      <c r="BU3" t="str">
        <f t="shared" si="1"/>
        <v>2016Q4_commondivpershare</v>
      </c>
      <c r="BV3" t="str">
        <f t="shared" si="1"/>
        <v>2016Q3_commondivpershare</v>
      </c>
      <c r="BW3" t="str">
        <f t="shared" si="1"/>
        <v>2016Q2_commondivpershare</v>
      </c>
      <c r="BX3" t="str">
        <f t="shared" si="1"/>
        <v>2016Q1_commondivpershare</v>
      </c>
      <c r="BY3" t="str">
        <f t="shared" si="1"/>
        <v>2015Q4_commondivpershare</v>
      </c>
      <c r="BZ3" t="str">
        <f t="shared" si="1"/>
        <v>2015Q3_commondivpershare</v>
      </c>
      <c r="CA3" t="str">
        <f t="shared" si="1"/>
        <v>2015Q2_commondivpershare</v>
      </c>
      <c r="CB3" t="str">
        <f t="shared" si="1"/>
        <v>2015Q1_commondivpershare</v>
      </c>
      <c r="CC3" t="str">
        <f t="shared" si="1"/>
        <v>2014Q4_commondivpershare</v>
      </c>
      <c r="CD3" t="str">
        <f t="shared" si="1"/>
        <v>2014Q3_commondivpershare</v>
      </c>
      <c r="CE3" t="str">
        <f t="shared" si="1"/>
        <v>2014Q2_commondivpershare</v>
      </c>
      <c r="CF3" t="str">
        <f t="shared" si="1"/>
        <v>2014Q1_commondivpershare</v>
      </c>
      <c r="CG3" t="str">
        <f t="shared" si="1"/>
        <v>2013Q4_commondivpershare</v>
      </c>
      <c r="CH3" t="str">
        <f t="shared" si="1"/>
        <v>2013Q3_commondivpershare</v>
      </c>
      <c r="CI3" t="str">
        <f t="shared" si="1"/>
        <v>2013Q2_commondivpershare</v>
      </c>
      <c r="CJ3" t="str">
        <f t="shared" si="1"/>
        <v>2013Q1_commondivpershare</v>
      </c>
      <c r="CK3" t="str">
        <f t="shared" si="1"/>
        <v>2012Q4_commondivpershare</v>
      </c>
      <c r="CL3" t="str">
        <f t="shared" si="1"/>
        <v>2012Q3_commondivpershare</v>
      </c>
      <c r="CM3" t="str">
        <f t="shared" si="1"/>
        <v>2012Q2_commondivpershare</v>
      </c>
      <c r="CN3" t="str">
        <f t="shared" si="1"/>
        <v>2012Q1_commondivpershare</v>
      </c>
      <c r="CO3" t="str">
        <f t="shared" si="1"/>
        <v>2011Q4_commondivpershare</v>
      </c>
      <c r="CP3" t="str">
        <f t="shared" si="1"/>
        <v>2011Q3_commondivpershare</v>
      </c>
      <c r="CQ3" t="str">
        <f t="shared" si="1"/>
        <v>2011Q2_commondivpershare</v>
      </c>
      <c r="CR3" t="str">
        <f t="shared" si="1"/>
        <v>2011Q1_commondivpershare</v>
      </c>
      <c r="CS3" t="str">
        <f t="shared" si="1"/>
        <v>2010Q4_commondivpershare</v>
      </c>
      <c r="CT3" t="str">
        <f t="shared" si="1"/>
        <v>2010Q3_commondivpershare</v>
      </c>
      <c r="CU3" t="str">
        <f t="shared" si="1"/>
        <v>2010Q2_commondivpershare</v>
      </c>
      <c r="CV3" t="str">
        <f t="shared" si="1"/>
        <v>2010Q1_commondivpershare</v>
      </c>
      <c r="CW3" t="str">
        <f t="shared" si="1"/>
        <v>2017Q4_specdivpershare</v>
      </c>
      <c r="CX3" t="str">
        <f t="shared" si="1"/>
        <v>2017Q3_specdivpershare</v>
      </c>
      <c r="CY3" t="str">
        <f t="shared" si="1"/>
        <v>2017Q2_specdivpershare</v>
      </c>
      <c r="CZ3" t="str">
        <f t="shared" si="1"/>
        <v>2017Q1_specdivpershare</v>
      </c>
      <c r="DA3" t="str">
        <f t="shared" si="1"/>
        <v>2016Q4_specdivpershare</v>
      </c>
      <c r="DB3" t="str">
        <f t="shared" si="1"/>
        <v>2016Q3_specdivpershare</v>
      </c>
      <c r="DC3" t="str">
        <f t="shared" si="1"/>
        <v>2016Q2_specdivpershare</v>
      </c>
      <c r="DD3" t="str">
        <f t="shared" si="1"/>
        <v>2016Q1_specdivpershare</v>
      </c>
      <c r="DE3" t="str">
        <f t="shared" si="1"/>
        <v>2015Q4_specdivpershare</v>
      </c>
      <c r="DF3" t="str">
        <f t="shared" si="1"/>
        <v>2015Q3_specdivpershare</v>
      </c>
      <c r="DG3" t="str">
        <f t="shared" si="1"/>
        <v>2015Q2_specdivpershare</v>
      </c>
      <c r="DH3" t="str">
        <f t="shared" si="1"/>
        <v>2015Q1_specdivpershare</v>
      </c>
      <c r="DI3" t="str">
        <f t="shared" si="1"/>
        <v>2014Q4_specdivpershare</v>
      </c>
      <c r="DJ3" t="str">
        <f t="shared" si="1"/>
        <v>2014Q3_specdivpershare</v>
      </c>
      <c r="DK3" t="str">
        <f t="shared" si="1"/>
        <v>2014Q2_specdivpershare</v>
      </c>
      <c r="DL3" t="str">
        <f t="shared" si="1"/>
        <v>2014Q1_specdivpershare</v>
      </c>
      <c r="DM3" t="str">
        <f t="shared" si="1"/>
        <v>2013Q4_specdivpershare</v>
      </c>
      <c r="DN3" t="str">
        <f t="shared" si="1"/>
        <v>2013Q3_specdivpershare</v>
      </c>
      <c r="DO3" t="str">
        <f t="shared" si="1"/>
        <v>2013Q2_specdivpershare</v>
      </c>
      <c r="DP3" t="str">
        <f t="shared" si="1"/>
        <v>2013Q1_specdivpershare</v>
      </c>
      <c r="DQ3" t="str">
        <f t="shared" si="1"/>
        <v>2012Q4_specdivpershare</v>
      </c>
      <c r="DR3" t="str">
        <f t="shared" si="1"/>
        <v>2012Q3_specdivpershare</v>
      </c>
      <c r="DS3" t="str">
        <f t="shared" si="1"/>
        <v>2012Q2_specdivpershare</v>
      </c>
      <c r="DT3" t="str">
        <f t="shared" si="1"/>
        <v>2012Q1_specdivpershare</v>
      </c>
      <c r="DU3" t="str">
        <f t="shared" si="1"/>
        <v>2011Q4_specdivpershare</v>
      </c>
      <c r="DV3" t="str">
        <f t="shared" si="1"/>
        <v>2011Q3_specdivpershare</v>
      </c>
      <c r="DW3" t="str">
        <f t="shared" si="1"/>
        <v>2011Q2_specdivpershare</v>
      </c>
      <c r="DX3" t="str">
        <f t="shared" si="1"/>
        <v>2011Q1_specdivpershare</v>
      </c>
      <c r="DY3" t="str">
        <f t="shared" si="1"/>
        <v>2010Q4_specdivpershare</v>
      </c>
      <c r="DZ3" t="str">
        <f t="shared" si="1"/>
        <v>2010Q3_specdivpershare</v>
      </c>
      <c r="EA3" t="str">
        <f t="shared" si="1"/>
        <v>2010Q2_specdivpershare</v>
      </c>
      <c r="EB3" t="str">
        <f t="shared" si="1"/>
        <v>2010Q1_specdivpershare</v>
      </c>
      <c r="EC3" t="str">
        <f t="shared" si="1"/>
        <v>2017Q4_commonshares</v>
      </c>
      <c r="ED3" t="str">
        <f t="shared" ref="ED3:FJ3" si="2">ED7&amp;"_"&amp;ED4</f>
        <v>2017Q3_commonshares</v>
      </c>
      <c r="EE3" t="str">
        <f t="shared" si="2"/>
        <v>2017Q2_commonshares</v>
      </c>
      <c r="EF3" t="str">
        <f t="shared" si="2"/>
        <v>2017Q1_commonshares</v>
      </c>
      <c r="EG3" t="str">
        <f t="shared" si="2"/>
        <v>2016Q4_commonshares</v>
      </c>
      <c r="EH3" t="str">
        <f t="shared" si="2"/>
        <v>2016Q3_commonshares</v>
      </c>
      <c r="EI3" t="str">
        <f t="shared" si="2"/>
        <v>2016Q2_commonshares</v>
      </c>
      <c r="EJ3" t="str">
        <f t="shared" si="2"/>
        <v>2016Q1_commonshares</v>
      </c>
      <c r="EK3" t="str">
        <f t="shared" si="2"/>
        <v>2015Q4_commonshares</v>
      </c>
      <c r="EL3" t="str">
        <f t="shared" si="2"/>
        <v>2015Q3_commonshares</v>
      </c>
      <c r="EM3" t="str">
        <f t="shared" si="2"/>
        <v>2015Q2_commonshares</v>
      </c>
      <c r="EN3" t="str">
        <f t="shared" si="2"/>
        <v>2015Q1_commonshares</v>
      </c>
      <c r="EO3" t="str">
        <f t="shared" si="2"/>
        <v>2014Q4_commonshares</v>
      </c>
      <c r="EP3" t="str">
        <f t="shared" si="2"/>
        <v>2014Q3_commonshares</v>
      </c>
      <c r="EQ3" t="str">
        <f t="shared" si="2"/>
        <v>2014Q2_commonshares</v>
      </c>
      <c r="ER3" t="str">
        <f t="shared" si="2"/>
        <v>2014Q1_commonshares</v>
      </c>
      <c r="ES3" t="str">
        <f t="shared" si="2"/>
        <v>2013Q4_commonshares</v>
      </c>
      <c r="ET3" t="str">
        <f t="shared" si="2"/>
        <v>2013Q3_commonshares</v>
      </c>
      <c r="EU3" t="str">
        <f t="shared" si="2"/>
        <v>2013Q2_commonshares</v>
      </c>
      <c r="EV3" t="str">
        <f t="shared" si="2"/>
        <v>2013Q1_commonshares</v>
      </c>
      <c r="EW3" t="str">
        <f t="shared" si="2"/>
        <v>2012Q4_commonshares</v>
      </c>
      <c r="EX3" t="str">
        <f t="shared" si="2"/>
        <v>2012Q3_commonshares</v>
      </c>
      <c r="EY3" t="str">
        <f t="shared" si="2"/>
        <v>2012Q2_commonshares</v>
      </c>
      <c r="EZ3" t="str">
        <f t="shared" si="2"/>
        <v>2012Q1_commonshares</v>
      </c>
      <c r="FA3" t="str">
        <f t="shared" si="2"/>
        <v>2011Q4_commonshares</v>
      </c>
      <c r="FB3" t="str">
        <f t="shared" si="2"/>
        <v>2011Q3_commonshares</v>
      </c>
      <c r="FC3" t="str">
        <f t="shared" si="2"/>
        <v>2011Q2_commonshares</v>
      </c>
      <c r="FD3" t="str">
        <f t="shared" si="2"/>
        <v>2011Q1_commonshares</v>
      </c>
      <c r="FE3" t="str">
        <f t="shared" si="2"/>
        <v>2010Q4_commonshares</v>
      </c>
      <c r="FF3" t="str">
        <f t="shared" si="2"/>
        <v>2010Q3_commonshares</v>
      </c>
      <c r="FG3" t="str">
        <f t="shared" si="2"/>
        <v>2010Q2_commonshares</v>
      </c>
      <c r="FH3" t="str">
        <f t="shared" si="2"/>
        <v>2010Q1_commonshares</v>
      </c>
      <c r="FJ3" t="str">
        <f t="shared" si="2"/>
        <v>2017Q4_bvps</v>
      </c>
      <c r="FK3" t="str">
        <f t="shared" ref="FK3:GO3" si="3">FK7&amp;"_"&amp;FK4</f>
        <v>2017Q3_bvps</v>
      </c>
      <c r="FL3" t="str">
        <f t="shared" si="3"/>
        <v>2017Q2_bvps</v>
      </c>
      <c r="FM3" t="str">
        <f t="shared" si="3"/>
        <v>2017Q1_bvps</v>
      </c>
      <c r="FN3" t="str">
        <f t="shared" si="3"/>
        <v>2016Q4_bvps</v>
      </c>
      <c r="FO3" t="str">
        <f t="shared" si="3"/>
        <v>2016Q3_bvps</v>
      </c>
      <c r="FP3" t="str">
        <f t="shared" si="3"/>
        <v>2016Q2_bvps</v>
      </c>
      <c r="FQ3" t="str">
        <f t="shared" si="3"/>
        <v>2016Q1_bvps</v>
      </c>
      <c r="FR3" t="str">
        <f t="shared" si="3"/>
        <v>2015Q4_bvps</v>
      </c>
      <c r="FS3" t="str">
        <f t="shared" si="3"/>
        <v>2015Q3_bvps</v>
      </c>
      <c r="FT3" t="str">
        <f t="shared" si="3"/>
        <v>2015Q2_bvps</v>
      </c>
      <c r="FU3" t="str">
        <f t="shared" si="3"/>
        <v>2015Q1_bvps</v>
      </c>
      <c r="FV3" t="str">
        <f t="shared" si="3"/>
        <v>2014Q4_bvps</v>
      </c>
      <c r="FW3" t="str">
        <f t="shared" si="3"/>
        <v>2014Q3_bvps</v>
      </c>
      <c r="FX3" t="str">
        <f t="shared" si="3"/>
        <v>2014Q2_bvps</v>
      </c>
      <c r="FY3" t="str">
        <f t="shared" si="3"/>
        <v>2014Q1_bvps</v>
      </c>
      <c r="FZ3" t="str">
        <f t="shared" si="3"/>
        <v>2013Q4_bvps</v>
      </c>
      <c r="GA3" t="str">
        <f t="shared" si="3"/>
        <v>2013Q3_bvps</v>
      </c>
      <c r="GB3" t="str">
        <f t="shared" si="3"/>
        <v>2013Q2_bvps</v>
      </c>
      <c r="GC3" t="str">
        <f t="shared" si="3"/>
        <v>2013Q1_bvps</v>
      </c>
      <c r="GD3" t="str">
        <f t="shared" si="3"/>
        <v>2012Q4_bvps</v>
      </c>
      <c r="GE3" t="str">
        <f t="shared" si="3"/>
        <v>2012Q3_bvps</v>
      </c>
      <c r="GF3" t="str">
        <f t="shared" si="3"/>
        <v>2012Q2_bvps</v>
      </c>
      <c r="GG3" t="str">
        <f t="shared" si="3"/>
        <v>2012Q1_bvps</v>
      </c>
      <c r="GH3" t="str">
        <f t="shared" si="3"/>
        <v>2011Q4_bvps</v>
      </c>
      <c r="GI3" t="str">
        <f t="shared" si="3"/>
        <v>2011Q3_bvps</v>
      </c>
      <c r="GJ3" t="str">
        <f t="shared" si="3"/>
        <v>2011Q2_bvps</v>
      </c>
      <c r="GK3" t="str">
        <f t="shared" si="3"/>
        <v>2011Q1_bvps</v>
      </c>
      <c r="GL3" t="str">
        <f t="shared" si="3"/>
        <v>2010Q4_bvps</v>
      </c>
      <c r="GM3" t="str">
        <f t="shared" si="3"/>
        <v>2010Q3_bvps</v>
      </c>
      <c r="GN3" t="str">
        <f t="shared" si="3"/>
        <v>2010Q2_bvps</v>
      </c>
      <c r="GO3" t="str">
        <f t="shared" si="3"/>
        <v>2010Q1_bvps</v>
      </c>
    </row>
    <row r="4" spans="2:197" x14ac:dyDescent="0.25">
      <c r="C4" t="str">
        <f>[1]!SNLTable(1,$D$9:$D$75,$E$6:$GO$6,,,"Options:Curr=Reported currency,Mag=MIstandard,ConvMethod=MIrecommended")</f>
        <v>SNLTable</v>
      </c>
      <c r="E4" t="s">
        <v>355</v>
      </c>
      <c r="F4" t="s">
        <v>355</v>
      </c>
      <c r="G4" t="s">
        <v>355</v>
      </c>
      <c r="H4" t="s">
        <v>355</v>
      </c>
      <c r="I4" t="s">
        <v>355</v>
      </c>
      <c r="J4" t="s">
        <v>355</v>
      </c>
      <c r="K4" t="s">
        <v>355</v>
      </c>
      <c r="L4" t="s">
        <v>355</v>
      </c>
      <c r="M4" t="s">
        <v>355</v>
      </c>
      <c r="N4" t="s">
        <v>355</v>
      </c>
      <c r="O4" t="s">
        <v>355</v>
      </c>
      <c r="P4" t="s">
        <v>355</v>
      </c>
      <c r="Q4" t="s">
        <v>355</v>
      </c>
      <c r="R4" t="s">
        <v>355</v>
      </c>
      <c r="S4" t="s">
        <v>355</v>
      </c>
      <c r="T4" t="s">
        <v>355</v>
      </c>
      <c r="U4" t="s">
        <v>355</v>
      </c>
      <c r="V4" t="s">
        <v>355</v>
      </c>
      <c r="W4" t="s">
        <v>355</v>
      </c>
      <c r="X4" t="s">
        <v>355</v>
      </c>
      <c r="Y4" t="s">
        <v>355</v>
      </c>
      <c r="Z4" t="s">
        <v>355</v>
      </c>
      <c r="AA4" t="s">
        <v>355</v>
      </c>
      <c r="AB4" t="s">
        <v>355</v>
      </c>
      <c r="AC4" t="s">
        <v>355</v>
      </c>
      <c r="AD4" t="s">
        <v>355</v>
      </c>
      <c r="AE4" t="s">
        <v>355</v>
      </c>
      <c r="AF4" t="s">
        <v>355</v>
      </c>
      <c r="AG4" t="s">
        <v>355</v>
      </c>
      <c r="AH4" t="s">
        <v>355</v>
      </c>
      <c r="AI4" t="s">
        <v>355</v>
      </c>
      <c r="AJ4" t="s">
        <v>355</v>
      </c>
      <c r="AK4" t="s">
        <v>356</v>
      </c>
      <c r="AL4" t="s">
        <v>356</v>
      </c>
      <c r="AM4" t="s">
        <v>356</v>
      </c>
      <c r="AN4" t="s">
        <v>356</v>
      </c>
      <c r="AO4" t="s">
        <v>356</v>
      </c>
      <c r="AP4" t="s">
        <v>356</v>
      </c>
      <c r="AQ4" t="s">
        <v>356</v>
      </c>
      <c r="AR4" t="s">
        <v>356</v>
      </c>
      <c r="AS4" t="s">
        <v>356</v>
      </c>
      <c r="AT4" t="s">
        <v>356</v>
      </c>
      <c r="AU4" t="s">
        <v>356</v>
      </c>
      <c r="AV4" t="s">
        <v>356</v>
      </c>
      <c r="AW4" t="s">
        <v>356</v>
      </c>
      <c r="AX4" t="s">
        <v>356</v>
      </c>
      <c r="AY4" t="s">
        <v>356</v>
      </c>
      <c r="AZ4" t="s">
        <v>356</v>
      </c>
      <c r="BA4" t="s">
        <v>356</v>
      </c>
      <c r="BB4" t="s">
        <v>356</v>
      </c>
      <c r="BC4" t="s">
        <v>356</v>
      </c>
      <c r="BD4" t="s">
        <v>356</v>
      </c>
      <c r="BE4" t="s">
        <v>356</v>
      </c>
      <c r="BF4" t="s">
        <v>356</v>
      </c>
      <c r="BG4" t="s">
        <v>356</v>
      </c>
      <c r="BH4" t="s">
        <v>356</v>
      </c>
      <c r="BI4" t="s">
        <v>356</v>
      </c>
      <c r="BJ4" t="s">
        <v>356</v>
      </c>
      <c r="BK4" t="s">
        <v>356</v>
      </c>
      <c r="BL4" t="s">
        <v>356</v>
      </c>
      <c r="BM4" t="s">
        <v>356</v>
      </c>
      <c r="BN4" t="s">
        <v>356</v>
      </c>
      <c r="BO4" t="s">
        <v>356</v>
      </c>
      <c r="BP4" t="s">
        <v>356</v>
      </c>
      <c r="BQ4" t="s">
        <v>357</v>
      </c>
      <c r="BR4" t="s">
        <v>357</v>
      </c>
      <c r="BS4" t="s">
        <v>357</v>
      </c>
      <c r="BT4" t="s">
        <v>357</v>
      </c>
      <c r="BU4" t="s">
        <v>357</v>
      </c>
      <c r="BV4" t="s">
        <v>357</v>
      </c>
      <c r="BW4" t="s">
        <v>357</v>
      </c>
      <c r="BX4" t="s">
        <v>357</v>
      </c>
      <c r="BY4" t="s">
        <v>357</v>
      </c>
      <c r="BZ4" t="s">
        <v>357</v>
      </c>
      <c r="CA4" t="s">
        <v>357</v>
      </c>
      <c r="CB4" t="s">
        <v>357</v>
      </c>
      <c r="CC4" t="s">
        <v>357</v>
      </c>
      <c r="CD4" t="s">
        <v>357</v>
      </c>
      <c r="CE4" t="s">
        <v>357</v>
      </c>
      <c r="CF4" t="s">
        <v>357</v>
      </c>
      <c r="CG4" t="s">
        <v>357</v>
      </c>
      <c r="CH4" t="s">
        <v>357</v>
      </c>
      <c r="CI4" t="s">
        <v>357</v>
      </c>
      <c r="CJ4" t="s">
        <v>357</v>
      </c>
      <c r="CK4" t="s">
        <v>357</v>
      </c>
      <c r="CL4" t="s">
        <v>357</v>
      </c>
      <c r="CM4" t="s">
        <v>357</v>
      </c>
      <c r="CN4" t="s">
        <v>357</v>
      </c>
      <c r="CO4" t="s">
        <v>357</v>
      </c>
      <c r="CP4" t="s">
        <v>357</v>
      </c>
      <c r="CQ4" t="s">
        <v>357</v>
      </c>
      <c r="CR4" t="s">
        <v>357</v>
      </c>
      <c r="CS4" t="s">
        <v>357</v>
      </c>
      <c r="CT4" t="s">
        <v>357</v>
      </c>
      <c r="CU4" t="s">
        <v>357</v>
      </c>
      <c r="CV4" t="s">
        <v>357</v>
      </c>
      <c r="CW4" t="s">
        <v>358</v>
      </c>
      <c r="CX4" t="s">
        <v>358</v>
      </c>
      <c r="CY4" t="s">
        <v>358</v>
      </c>
      <c r="CZ4" t="s">
        <v>358</v>
      </c>
      <c r="DA4" t="s">
        <v>358</v>
      </c>
      <c r="DB4" t="s">
        <v>358</v>
      </c>
      <c r="DC4" t="s">
        <v>358</v>
      </c>
      <c r="DD4" t="s">
        <v>358</v>
      </c>
      <c r="DE4" t="s">
        <v>358</v>
      </c>
      <c r="DF4" t="s">
        <v>358</v>
      </c>
      <c r="DG4" t="s">
        <v>358</v>
      </c>
      <c r="DH4" t="s">
        <v>358</v>
      </c>
      <c r="DI4" t="s">
        <v>358</v>
      </c>
      <c r="DJ4" t="s">
        <v>358</v>
      </c>
      <c r="DK4" t="s">
        <v>358</v>
      </c>
      <c r="DL4" t="s">
        <v>358</v>
      </c>
      <c r="DM4" t="s">
        <v>358</v>
      </c>
      <c r="DN4" t="s">
        <v>358</v>
      </c>
      <c r="DO4" t="s">
        <v>358</v>
      </c>
      <c r="DP4" t="s">
        <v>358</v>
      </c>
      <c r="DQ4" t="s">
        <v>358</v>
      </c>
      <c r="DR4" t="s">
        <v>358</v>
      </c>
      <c r="DS4" t="s">
        <v>358</v>
      </c>
      <c r="DT4" t="s">
        <v>358</v>
      </c>
      <c r="DU4" t="s">
        <v>358</v>
      </c>
      <c r="DV4" t="s">
        <v>358</v>
      </c>
      <c r="DW4" t="s">
        <v>358</v>
      </c>
      <c r="DX4" t="s">
        <v>358</v>
      </c>
      <c r="DY4" t="s">
        <v>358</v>
      </c>
      <c r="DZ4" t="s">
        <v>358</v>
      </c>
      <c r="EA4" t="s">
        <v>358</v>
      </c>
      <c r="EB4" t="s">
        <v>358</v>
      </c>
      <c r="EC4" t="s">
        <v>359</v>
      </c>
      <c r="ED4" t="s">
        <v>359</v>
      </c>
      <c r="EE4" t="s">
        <v>359</v>
      </c>
      <c r="EF4" t="s">
        <v>359</v>
      </c>
      <c r="EG4" t="s">
        <v>359</v>
      </c>
      <c r="EH4" t="s">
        <v>359</v>
      </c>
      <c r="EI4" t="s">
        <v>359</v>
      </c>
      <c r="EJ4" t="s">
        <v>359</v>
      </c>
      <c r="EK4" t="s">
        <v>359</v>
      </c>
      <c r="EL4" t="s">
        <v>359</v>
      </c>
      <c r="EM4" t="s">
        <v>359</v>
      </c>
      <c r="EN4" t="s">
        <v>359</v>
      </c>
      <c r="EO4" t="s">
        <v>359</v>
      </c>
      <c r="EP4" t="s">
        <v>359</v>
      </c>
      <c r="EQ4" t="s">
        <v>359</v>
      </c>
      <c r="ER4" t="s">
        <v>359</v>
      </c>
      <c r="ES4" t="s">
        <v>359</v>
      </c>
      <c r="ET4" t="s">
        <v>359</v>
      </c>
      <c r="EU4" t="s">
        <v>359</v>
      </c>
      <c r="EV4" t="s">
        <v>359</v>
      </c>
      <c r="EW4" t="s">
        <v>359</v>
      </c>
      <c r="EX4" t="s">
        <v>359</v>
      </c>
      <c r="EY4" t="s">
        <v>359</v>
      </c>
      <c r="EZ4" t="s">
        <v>359</v>
      </c>
      <c r="FA4" t="s">
        <v>359</v>
      </c>
      <c r="FB4" t="s">
        <v>359</v>
      </c>
      <c r="FC4" t="s">
        <v>359</v>
      </c>
      <c r="FD4" t="s">
        <v>359</v>
      </c>
      <c r="FE4" t="s">
        <v>359</v>
      </c>
      <c r="FF4" t="s">
        <v>359</v>
      </c>
      <c r="FG4" t="s">
        <v>359</v>
      </c>
      <c r="FH4" t="s">
        <v>359</v>
      </c>
      <c r="FI4" t="s">
        <v>349</v>
      </c>
      <c r="FJ4" t="s">
        <v>363</v>
      </c>
      <c r="FK4" t="s">
        <v>363</v>
      </c>
      <c r="FL4" t="s">
        <v>363</v>
      </c>
      <c r="FM4" t="s">
        <v>363</v>
      </c>
      <c r="FN4" t="s">
        <v>363</v>
      </c>
      <c r="FO4" t="s">
        <v>363</v>
      </c>
      <c r="FP4" t="s">
        <v>363</v>
      </c>
      <c r="FQ4" t="s">
        <v>363</v>
      </c>
      <c r="FR4" t="s">
        <v>363</v>
      </c>
      <c r="FS4" t="s">
        <v>363</v>
      </c>
      <c r="FT4" t="s">
        <v>363</v>
      </c>
      <c r="FU4" t="s">
        <v>363</v>
      </c>
      <c r="FV4" t="s">
        <v>363</v>
      </c>
      <c r="FW4" t="s">
        <v>363</v>
      </c>
      <c r="FX4" t="s">
        <v>363</v>
      </c>
      <c r="FY4" t="s">
        <v>363</v>
      </c>
      <c r="FZ4" t="s">
        <v>363</v>
      </c>
      <c r="GA4" t="s">
        <v>363</v>
      </c>
      <c r="GB4" t="s">
        <v>363</v>
      </c>
      <c r="GC4" t="s">
        <v>363</v>
      </c>
      <c r="GD4" t="s">
        <v>363</v>
      </c>
      <c r="GE4" t="s">
        <v>363</v>
      </c>
      <c r="GF4" t="s">
        <v>363</v>
      </c>
      <c r="GG4" t="s">
        <v>363</v>
      </c>
      <c r="GH4" t="s">
        <v>363</v>
      </c>
      <c r="GI4" t="s">
        <v>363</v>
      </c>
      <c r="GJ4" t="s">
        <v>363</v>
      </c>
      <c r="GK4" t="s">
        <v>363</v>
      </c>
      <c r="GL4" t="s">
        <v>363</v>
      </c>
      <c r="GM4" t="s">
        <v>363</v>
      </c>
      <c r="GN4" t="s">
        <v>363</v>
      </c>
      <c r="GO4" t="s">
        <v>363</v>
      </c>
    </row>
    <row r="5" spans="2:197" x14ac:dyDescent="0.25">
      <c r="C5" s="3" t="str">
        <f>[1]!SNLLabel(1,130509,"","","Options:Curr=Reported currency,Mag=MIstandard,ConvMethod=MIrecommended")</f>
        <v xml:space="preserve">Institution Name </v>
      </c>
      <c r="D5" s="3" t="str">
        <f>[1]!SNLLabel(1,130992,"","","Options:Curr=Reported currency,Mag=MIstandard,ConvMethod=MIrecommended")</f>
        <v xml:space="preserve">SNL Institution Key </v>
      </c>
      <c r="E5" s="3" t="str">
        <f>[1]!SNLLabel(1,138457,"2017Q4","Current/Restated","Options:Curr=Reported currency,Mag=MIstandard,ConvMethod=MIrecommended")</f>
        <v>Shares Repurchased (actual)</v>
      </c>
      <c r="F5" s="3" t="str">
        <f>[1]!SNLLabel(1,138457,"2017Q3","Current/Restated","Options:Curr=Reported currency,Mag=MIstandard,ConvMethod=MIrecommended")</f>
        <v>Shares Repurchased (actual)</v>
      </c>
      <c r="G5" s="3" t="str">
        <f>[1]!SNLLabel(1,138457,"2017Q2","Current/Restated","Options:Curr=Reported currency,Mag=MIstandard,ConvMethod=MIrecommended")</f>
        <v>Shares Repurchased (actual)</v>
      </c>
      <c r="H5" s="3" t="str">
        <f>[1]!SNLLabel(1,138457,"2017Q1","Current/Restated","Options:Curr=Reported currency,Mag=MIstandard,ConvMethod=MIrecommended")</f>
        <v>Shares Repurchased (actual)</v>
      </c>
      <c r="I5" s="3" t="str">
        <f>[1]!SNLLabel(1,138457,"2016Q4","Current/Restated","Options:Curr=Reported currency,Mag=MIstandard,ConvMethod=MIrecommended")</f>
        <v>Shares Repurchased (actual)</v>
      </c>
      <c r="J5" s="3" t="str">
        <f>[1]!SNLLabel(1,138457,"2016Q3","Current/Restated","Options:Curr=Reported currency,Mag=MIstandard,ConvMethod=MIrecommended")</f>
        <v>Shares Repurchased (actual)</v>
      </c>
      <c r="K5" s="3" t="str">
        <f>[1]!SNLLabel(1,138457,"2016Q2","Current/Restated","Options:Curr=Reported currency,Mag=MIstandard,ConvMethod=MIrecommended")</f>
        <v>Shares Repurchased (actual)</v>
      </c>
      <c r="L5" s="3" t="str">
        <f>[1]!SNLLabel(1,138457,"2016Q1","Current/Restated","Options:Curr=Reported currency,Mag=MIstandard,ConvMethod=MIrecommended")</f>
        <v>Shares Repurchased (actual)</v>
      </c>
      <c r="M5" s="3" t="str">
        <f>[1]!SNLLabel(1,138457,"2015Q4","Current/Restated","Options:Curr=Reported currency,Mag=MIstandard,ConvMethod=MIrecommended")</f>
        <v>Shares Repurchased (actual)</v>
      </c>
      <c r="N5" s="3" t="str">
        <f>[1]!SNLLabel(1,138457,"2015Q3","Current/Restated","Options:Curr=Reported currency,Mag=MIstandard,ConvMethod=MIrecommended")</f>
        <v>Shares Repurchased (actual)</v>
      </c>
      <c r="O5" s="3" t="str">
        <f>[1]!SNLLabel(1,138457,"2015Q2","Current/Restated","Options:Curr=Reported currency,Mag=MIstandard,ConvMethod=MIrecommended")</f>
        <v>Shares Repurchased (actual)</v>
      </c>
      <c r="P5" s="3" t="str">
        <f>[1]!SNLLabel(1,138457,"2015Q1","Current/Restated","Options:Curr=Reported currency,Mag=MIstandard,ConvMethod=MIrecommended")</f>
        <v>Shares Repurchased (actual)</v>
      </c>
      <c r="Q5" s="3" t="str">
        <f>[1]!SNLLabel(1,138457,"2014Q4","Current/Restated","Options:Curr=Reported currency,Mag=MIstandard,ConvMethod=MIrecommended")</f>
        <v>Shares Repurchased (actual)</v>
      </c>
      <c r="R5" s="3" t="str">
        <f>[1]!SNLLabel(1,138457,"2014Q3","Current/Restated","Options:Curr=Reported currency,Mag=MIstandard,ConvMethod=MIrecommended")</f>
        <v>Shares Repurchased (actual)</v>
      </c>
      <c r="S5" s="3" t="str">
        <f>[1]!SNLLabel(1,138457,"2014Q2","Current/Restated","Options:Curr=Reported currency,Mag=MIstandard,ConvMethod=MIrecommended")</f>
        <v>Shares Repurchased (actual)</v>
      </c>
      <c r="T5" s="3" t="str">
        <f>[1]!SNLLabel(1,138457,"2014Q1","Current/Restated","Options:Curr=Reported currency,Mag=MIstandard,ConvMethod=MIrecommended")</f>
        <v>Shares Repurchased (actual)</v>
      </c>
      <c r="U5" s="3" t="str">
        <f>[1]!SNLLabel(1,138457,"2013Q4","Current/Restated","Options:Curr=Reported currency,Mag=MIstandard,ConvMethod=MIrecommended")</f>
        <v>Shares Repurchased (actual)</v>
      </c>
      <c r="V5" s="3" t="str">
        <f>[1]!SNLLabel(1,138457,"2013Q3","Current/Restated","Options:Curr=Reported currency,Mag=MIstandard,ConvMethod=MIrecommended")</f>
        <v>Shares Repurchased (actual)</v>
      </c>
      <c r="W5" s="3" t="str">
        <f>[1]!SNLLabel(1,138457,"2013Q2","Current/Restated","Options:Curr=Reported currency,Mag=MIstandard,ConvMethod=MIrecommended")</f>
        <v>Shares Repurchased (actual)</v>
      </c>
      <c r="X5" s="3" t="str">
        <f>[1]!SNLLabel(1,138457,"2013Q1","Current/Restated","Options:Curr=Reported currency,Mag=MIstandard,ConvMethod=MIrecommended")</f>
        <v>Shares Repurchased (actual)</v>
      </c>
      <c r="Y5" s="3" t="str">
        <f>[1]!SNLLabel(1,138457,"2012Q4","Current/Restated","Options:Curr=Reported currency,Mag=MIstandard,ConvMethod=MIrecommended")</f>
        <v>Shares Repurchased (actual)</v>
      </c>
      <c r="Z5" s="3" t="str">
        <f>[1]!SNLLabel(1,138457,"2012Q3","Current/Restated","Options:Curr=Reported currency,Mag=MIstandard,ConvMethod=MIrecommended")</f>
        <v>Shares Repurchased (actual)</v>
      </c>
      <c r="AA5" s="3" t="str">
        <f>[1]!SNLLabel(1,138457,"2012Q2","Current/Restated","Options:Curr=Reported currency,Mag=MIstandard,ConvMethod=MIrecommended")</f>
        <v>Shares Repurchased (actual)</v>
      </c>
      <c r="AB5" s="3" t="str">
        <f>[1]!SNLLabel(1,138457,"2012Q1","Current/Restated","Options:Curr=Reported currency,Mag=MIstandard,ConvMethod=MIrecommended")</f>
        <v>Shares Repurchased (actual)</v>
      </c>
      <c r="AC5" s="3" t="str">
        <f>[1]!SNLLabel(1,138457,"2011Q4","Current/Restated","Options:Curr=Reported currency,Mag=MIstandard,ConvMethod=MIrecommended")</f>
        <v>Shares Repurchased (actual)</v>
      </c>
      <c r="AD5" s="3" t="str">
        <f>[1]!SNLLabel(1,138457,"2011Q3","Current/Restated","Options:Curr=Reported currency,Mag=MIstandard,ConvMethod=MIrecommended")</f>
        <v>Shares Repurchased (actual)</v>
      </c>
      <c r="AE5" s="3" t="str">
        <f>[1]!SNLLabel(1,138457,"2011Q2","Current/Restated","Options:Curr=Reported currency,Mag=MIstandard,ConvMethod=MIrecommended")</f>
        <v>Shares Repurchased (actual)</v>
      </c>
      <c r="AF5" s="3" t="str">
        <f>[1]!SNLLabel(1,138457,"2011Q1","Current/Restated","Options:Curr=Reported currency,Mag=MIstandard,ConvMethod=MIrecommended")</f>
        <v>Shares Repurchased (actual)</v>
      </c>
      <c r="AG5" s="3" t="str">
        <f>[1]!SNLLabel(1,138457,"2010Q4","Current/Restated","Options:Curr=Reported currency,Mag=MIstandard,ConvMethod=MIrecommended")</f>
        <v>Shares Repurchased (actual)</v>
      </c>
      <c r="AH5" s="3" t="str">
        <f>[1]!SNLLabel(1,138457,"2010Q3","Current/Restated","Options:Curr=Reported currency,Mag=MIstandard,ConvMethod=MIrecommended")</f>
        <v>Shares Repurchased (actual)</v>
      </c>
      <c r="AI5" s="3" t="str">
        <f>[1]!SNLLabel(1,138457,"2010Q2","Current/Restated","Options:Curr=Reported currency,Mag=MIstandard,ConvMethod=MIrecommended")</f>
        <v>Shares Repurchased (actual)</v>
      </c>
      <c r="AJ5" s="3" t="str">
        <f>[1]!SNLLabel(1,138457,"2010Q1","Current/Restated","Options:Curr=Reported currency,Mag=MIstandard,ConvMethod=MIrecommended")</f>
        <v>Shares Repurchased (actual)</v>
      </c>
      <c r="AK5" s="3" t="str">
        <f>[1]!SNLLabel(1,133871,"2017Q4","Current/Restated","Options:Curr=Reported currency,Mag=MIstandard,ConvMethod=MIrecommended")</f>
        <v>Avg Price per Share (Reported)</v>
      </c>
      <c r="AL5" s="3" t="str">
        <f>[1]!SNLLabel(1,133871,"2017Q3","Current/Restated","Options:Curr=Reported currency,Mag=MIstandard,ConvMethod=MIrecommended")</f>
        <v>Avg Price per Share (Reported)</v>
      </c>
      <c r="AM5" s="3" t="str">
        <f>[1]!SNLLabel(1,133871,"2017Q2","Current/Restated","Options:Curr=Reported currency,Mag=MIstandard,ConvMethod=MIrecommended")</f>
        <v>Avg Price per Share (Reported)</v>
      </c>
      <c r="AN5" s="3" t="str">
        <f>[1]!SNLLabel(1,133871,"2017Q1","Current/Restated","Options:Curr=Reported currency,Mag=MIstandard,ConvMethod=MIrecommended")</f>
        <v>Avg Price per Share (Reported)</v>
      </c>
      <c r="AO5" s="3" t="str">
        <f>[1]!SNLLabel(1,133871,"2016Q4","Current/Restated","Options:Curr=Reported currency,Mag=MIstandard,ConvMethod=MIrecommended")</f>
        <v>Avg Price per Share (Reported)</v>
      </c>
      <c r="AP5" s="3" t="str">
        <f>[1]!SNLLabel(1,133871,"2016Q3","Current/Restated","Options:Curr=Reported currency,Mag=MIstandard,ConvMethod=MIrecommended")</f>
        <v>Avg Price per Share (Reported)</v>
      </c>
      <c r="AQ5" s="3" t="str">
        <f>[1]!SNLLabel(1,133871,"2016Q2","Current/Restated","Options:Curr=Reported currency,Mag=MIstandard,ConvMethod=MIrecommended")</f>
        <v>Avg Price per Share (Reported)</v>
      </c>
      <c r="AR5" s="3" t="str">
        <f>[1]!SNLLabel(1,133871,"2016Q1","Current/Restated","Options:Curr=Reported currency,Mag=MIstandard,ConvMethod=MIrecommended")</f>
        <v>Avg Price per Share (Reported)</v>
      </c>
      <c r="AS5" s="3" t="str">
        <f>[1]!SNLLabel(1,133871,"2015Q4","Current/Restated","Options:Curr=Reported currency,Mag=MIstandard,ConvMethod=MIrecommended")</f>
        <v>Avg Price per Share (Reported)</v>
      </c>
      <c r="AT5" s="3" t="str">
        <f>[1]!SNLLabel(1,133871,"2015Q3","Current/Restated","Options:Curr=Reported currency,Mag=MIstandard,ConvMethod=MIrecommended")</f>
        <v>Avg Price per Share (Reported)</v>
      </c>
      <c r="AU5" s="3" t="str">
        <f>[1]!SNLLabel(1,133871,"2015Q2","Current/Restated","Options:Curr=Reported currency,Mag=MIstandard,ConvMethod=MIrecommended")</f>
        <v>Avg Price per Share (Reported)</v>
      </c>
      <c r="AV5" s="3" t="str">
        <f>[1]!SNLLabel(1,133871,"2015Q1","Current/Restated","Options:Curr=Reported currency,Mag=MIstandard,ConvMethod=MIrecommended")</f>
        <v>Avg Price per Share (Reported)</v>
      </c>
      <c r="AW5" s="3" t="str">
        <f>[1]!SNLLabel(1,133871,"2014Q4","Current/Restated","Options:Curr=Reported currency,Mag=MIstandard,ConvMethod=MIrecommended")</f>
        <v>Avg Price per Share (Reported)</v>
      </c>
      <c r="AX5" s="3" t="str">
        <f>[1]!SNLLabel(1,133871,"2014Q3","Current/Restated","Options:Curr=Reported currency,Mag=MIstandard,ConvMethod=MIrecommended")</f>
        <v>Avg Price per Share (Reported)</v>
      </c>
      <c r="AY5" s="3" t="str">
        <f>[1]!SNLLabel(1,133871,"2014Q2","Current/Restated","Options:Curr=Reported currency,Mag=MIstandard,ConvMethod=MIrecommended")</f>
        <v>Avg Price per Share (Reported)</v>
      </c>
      <c r="AZ5" s="3" t="str">
        <f>[1]!SNLLabel(1,133871,"2014Q1","Current/Restated","Options:Curr=Reported currency,Mag=MIstandard,ConvMethod=MIrecommended")</f>
        <v>Avg Price per Share (Reported)</v>
      </c>
      <c r="BA5" s="3" t="str">
        <f>[1]!SNLLabel(1,133871,"2013Q4","Current/Restated","Options:Curr=Reported currency,Mag=MIstandard,ConvMethod=MIrecommended")</f>
        <v>Avg Price per Share (Reported)</v>
      </c>
      <c r="BB5" s="3" t="str">
        <f>[1]!SNLLabel(1,133871,"2013Q3","Current/Restated","Options:Curr=Reported currency,Mag=MIstandard,ConvMethod=MIrecommended")</f>
        <v>Avg Price per Share (Reported)</v>
      </c>
      <c r="BC5" s="3" t="str">
        <f>[1]!SNLLabel(1,133871,"2013Q2","Current/Restated","Options:Curr=Reported currency,Mag=MIstandard,ConvMethod=MIrecommended")</f>
        <v>Avg Price per Share (Reported)</v>
      </c>
      <c r="BD5" s="3" t="str">
        <f>[1]!SNLLabel(1,133871,"2013Q1","Current/Restated","Options:Curr=Reported currency,Mag=MIstandard,ConvMethod=MIrecommended")</f>
        <v>Avg Price per Share (Reported)</v>
      </c>
      <c r="BE5" s="3" t="str">
        <f>[1]!SNLLabel(1,133871,"2012Q4","Current/Restated","Options:Curr=Reported currency,Mag=MIstandard,ConvMethod=MIrecommended")</f>
        <v>Avg Price per Share (Reported)</v>
      </c>
      <c r="BF5" s="3" t="str">
        <f>[1]!SNLLabel(1,133871,"2012Q3","Current/Restated","Options:Curr=Reported currency,Mag=MIstandard,ConvMethod=MIrecommended")</f>
        <v>Avg Price per Share (Reported)</v>
      </c>
      <c r="BG5" s="3" t="str">
        <f>[1]!SNLLabel(1,133871,"2012Q2","Current/Restated","Options:Curr=Reported currency,Mag=MIstandard,ConvMethod=MIrecommended")</f>
        <v>Avg Price per Share (Reported)</v>
      </c>
      <c r="BH5" s="3" t="str">
        <f>[1]!SNLLabel(1,133871,"2012Q1","Current/Restated","Options:Curr=Reported currency,Mag=MIstandard,ConvMethod=MIrecommended")</f>
        <v>Avg Price per Share (Reported)</v>
      </c>
      <c r="BI5" s="3" t="str">
        <f>[1]!SNLLabel(1,133871,"2011Q4","Current/Restated","Options:Curr=Reported currency,Mag=MIstandard,ConvMethod=MIrecommended")</f>
        <v>Avg Price per Share (Reported)</v>
      </c>
      <c r="BJ5" s="3" t="str">
        <f>[1]!SNLLabel(1,133871,"2011Q3","Current/Restated","Options:Curr=Reported currency,Mag=MIstandard,ConvMethod=MIrecommended")</f>
        <v>Avg Price per Share (Reported)</v>
      </c>
      <c r="BK5" s="3" t="str">
        <f>[1]!SNLLabel(1,133871,"2011Q2","Current/Restated","Options:Curr=Reported currency,Mag=MIstandard,ConvMethod=MIrecommended")</f>
        <v>Avg Price per Share (Reported)</v>
      </c>
      <c r="BL5" s="3" t="str">
        <f>[1]!SNLLabel(1,133871,"2011Q1","Current/Restated","Options:Curr=Reported currency,Mag=MIstandard,ConvMethod=MIrecommended")</f>
        <v>Avg Price per Share (Reported)</v>
      </c>
      <c r="BM5" s="3" t="str">
        <f>[1]!SNLLabel(1,133871,"2010Q4","Current/Restated","Options:Curr=Reported currency,Mag=MIstandard,ConvMethod=MIrecommended")</f>
        <v>Avg Price per Share (Reported)</v>
      </c>
      <c r="BN5" s="3" t="str">
        <f>[1]!SNLLabel(1,133871,"2010Q3","Current/Restated","Options:Curr=Reported currency,Mag=MIstandard,ConvMethod=MIrecommended")</f>
        <v>Avg Price per Share (Reported)</v>
      </c>
      <c r="BO5" s="3" t="str">
        <f>[1]!SNLLabel(1,133871,"2010Q2","Current/Restated","Options:Curr=Reported currency,Mag=MIstandard,ConvMethod=MIrecommended")</f>
        <v>Avg Price per Share (Reported)</v>
      </c>
      <c r="BP5" s="3" t="str">
        <f>[1]!SNLLabel(1,133871,"2010Q1","Current/Restated","Options:Curr=Reported currency,Mag=MIstandard,ConvMethod=MIrecommended")</f>
        <v>Avg Price per Share (Reported)</v>
      </c>
      <c r="BQ5" s="3" t="str">
        <f>[1]!SNLLabel(1,132932,"2017Q4","Current/Restated","Options:Curr=Reported currency,Mag=MIstandard,ConvMethod=MIrecommended")</f>
        <v>Common Dividends Declared per Share (Reported)</v>
      </c>
      <c r="BR5" s="3" t="str">
        <f>[1]!SNLLabel(1,132932,"2017Q3","Current/Restated","Options:Curr=Reported currency,Mag=MIstandard,ConvMethod=MIrecommended")</f>
        <v>Common Dividends Declared per Share (Reported)</v>
      </c>
      <c r="BS5" s="3" t="str">
        <f>[1]!SNLLabel(1,132932,"2017Q2","Current/Restated","Options:Curr=Reported currency,Mag=MIstandard,ConvMethod=MIrecommended")</f>
        <v>Common Dividends Declared per Share (Reported)</v>
      </c>
      <c r="BT5" s="3" t="str">
        <f>[1]!SNLLabel(1,132932,"2017Q1","Current/Restated","Options:Curr=Reported currency,Mag=MIstandard,ConvMethod=MIrecommended")</f>
        <v>Common Dividends Declared per Share (Reported)</v>
      </c>
      <c r="BU5" s="3" t="str">
        <f>[1]!SNLLabel(1,132932,"2016Q4","Current/Restated","Options:Curr=Reported currency,Mag=MIstandard,ConvMethod=MIrecommended")</f>
        <v>Common Dividends Declared per Share (Reported)</v>
      </c>
      <c r="BV5" s="3" t="str">
        <f>[1]!SNLLabel(1,132932,"2016Q3","Current/Restated","Options:Curr=Reported currency,Mag=MIstandard,ConvMethod=MIrecommended")</f>
        <v>Common Dividends Declared per Share (Reported)</v>
      </c>
      <c r="BW5" s="3" t="str">
        <f>[1]!SNLLabel(1,132932,"2016Q2","Current/Restated","Options:Curr=Reported currency,Mag=MIstandard,ConvMethod=MIrecommended")</f>
        <v>Common Dividends Declared per Share (Reported)</v>
      </c>
      <c r="BX5" s="3" t="str">
        <f>[1]!SNLLabel(1,132932,"2016Q1","Current/Restated","Options:Curr=Reported currency,Mag=MIstandard,ConvMethod=MIrecommended")</f>
        <v>Common Dividends Declared per Share (Reported)</v>
      </c>
      <c r="BY5" s="3" t="str">
        <f>[1]!SNLLabel(1,132932,"2015Q4","Current/Restated","Options:Curr=Reported currency,Mag=MIstandard,ConvMethod=MIrecommended")</f>
        <v>Common Dividends Declared per Share (Reported)</v>
      </c>
      <c r="BZ5" s="3" t="str">
        <f>[1]!SNLLabel(1,132932,"2015Q3","Current/Restated","Options:Curr=Reported currency,Mag=MIstandard,ConvMethod=MIrecommended")</f>
        <v>Common Dividends Declared per Share (Reported)</v>
      </c>
      <c r="CA5" s="3" t="str">
        <f>[1]!SNLLabel(1,132932,"2015Q2","Current/Restated","Options:Curr=Reported currency,Mag=MIstandard,ConvMethod=MIrecommended")</f>
        <v>Common Dividends Declared per Share (Reported)</v>
      </c>
      <c r="CB5" s="3" t="str">
        <f>[1]!SNLLabel(1,132932,"2015Q1","Current/Restated","Options:Curr=Reported currency,Mag=MIstandard,ConvMethod=MIrecommended")</f>
        <v>Common Dividends Declared per Share (Reported)</v>
      </c>
      <c r="CC5" s="3" t="str">
        <f>[1]!SNLLabel(1,132932,"2014Q4","Current/Restated","Options:Curr=Reported currency,Mag=MIstandard,ConvMethod=MIrecommended")</f>
        <v>Common Dividends Declared per Share (Reported)</v>
      </c>
      <c r="CD5" s="3" t="str">
        <f>[1]!SNLLabel(1,132932,"2014Q3","Current/Restated","Options:Curr=Reported currency,Mag=MIstandard,ConvMethod=MIrecommended")</f>
        <v>Common Dividends Declared per Share (Reported)</v>
      </c>
      <c r="CE5" s="3" t="str">
        <f>[1]!SNLLabel(1,132932,"2014Q2","Current/Restated","Options:Curr=Reported currency,Mag=MIstandard,ConvMethod=MIrecommended")</f>
        <v>Common Dividends Declared per Share (Reported)</v>
      </c>
      <c r="CF5" s="3" t="str">
        <f>[1]!SNLLabel(1,132932,"2014Q1","Current/Restated","Options:Curr=Reported currency,Mag=MIstandard,ConvMethod=MIrecommended")</f>
        <v>Common Dividends Declared per Share (Reported)</v>
      </c>
      <c r="CG5" s="3" t="str">
        <f>[1]!SNLLabel(1,132932,"2013Q4","Current/Restated","Options:Curr=Reported currency,Mag=MIstandard,ConvMethod=MIrecommended")</f>
        <v>Common Dividends Declared per Share (Reported)</v>
      </c>
      <c r="CH5" s="3" t="str">
        <f>[1]!SNLLabel(1,132932,"2013Q3","Current/Restated","Options:Curr=Reported currency,Mag=MIstandard,ConvMethod=MIrecommended")</f>
        <v>Common Dividends Declared per Share (Reported)</v>
      </c>
      <c r="CI5" s="3" t="str">
        <f>[1]!SNLLabel(1,132932,"2013Q2","Current/Restated","Options:Curr=Reported currency,Mag=MIstandard,ConvMethod=MIrecommended")</f>
        <v>Common Dividends Declared per Share (Reported)</v>
      </c>
      <c r="CJ5" s="3" t="str">
        <f>[1]!SNLLabel(1,132932,"2013Q1","Current/Restated","Options:Curr=Reported currency,Mag=MIstandard,ConvMethod=MIrecommended")</f>
        <v>Common Dividends Declared per Share (Reported)</v>
      </c>
      <c r="CK5" s="3" t="str">
        <f>[1]!SNLLabel(1,132932,"2012Q4","Current/Restated","Options:Curr=Reported currency,Mag=MIstandard,ConvMethod=MIrecommended")</f>
        <v>Common Dividends Declared per Share (Reported)</v>
      </c>
      <c r="CL5" s="3" t="str">
        <f>[1]!SNLLabel(1,132932,"2012Q3","Current/Restated","Options:Curr=Reported currency,Mag=MIstandard,ConvMethod=MIrecommended")</f>
        <v>Common Dividends Declared per Share (Reported)</v>
      </c>
      <c r="CM5" s="3" t="str">
        <f>[1]!SNLLabel(1,132932,"2012Q2","Current/Restated","Options:Curr=Reported currency,Mag=MIstandard,ConvMethod=MIrecommended")</f>
        <v>Common Dividends Declared per Share (Reported)</v>
      </c>
      <c r="CN5" s="3" t="str">
        <f>[1]!SNLLabel(1,132932,"2012Q1","Current/Restated","Options:Curr=Reported currency,Mag=MIstandard,ConvMethod=MIrecommended")</f>
        <v>Common Dividends Declared per Share (Reported)</v>
      </c>
      <c r="CO5" s="3" t="str">
        <f>[1]!SNLLabel(1,132932,"2011Q4","Current/Restated","Options:Curr=Reported currency,Mag=MIstandard,ConvMethod=MIrecommended")</f>
        <v>Common Dividends Declared per Share (Reported)</v>
      </c>
      <c r="CP5" s="3" t="str">
        <f>[1]!SNLLabel(1,132932,"2011Q3","Current/Restated","Options:Curr=Reported currency,Mag=MIstandard,ConvMethod=MIrecommended")</f>
        <v>Common Dividends Declared per Share (Reported)</v>
      </c>
      <c r="CQ5" s="3" t="str">
        <f>[1]!SNLLabel(1,132932,"2011Q2","Current/Restated","Options:Curr=Reported currency,Mag=MIstandard,ConvMethod=MIrecommended")</f>
        <v>Common Dividends Declared per Share (Reported)</v>
      </c>
      <c r="CR5" s="3" t="str">
        <f>[1]!SNLLabel(1,132932,"2011Q1","Current/Restated","Options:Curr=Reported currency,Mag=MIstandard,ConvMethod=MIrecommended")</f>
        <v>Common Dividends Declared per Share (Reported)</v>
      </c>
      <c r="CS5" s="3" t="str">
        <f>[1]!SNLLabel(1,132932,"2010Q4","Current/Restated","Options:Curr=Reported currency,Mag=MIstandard,ConvMethod=MIrecommended")</f>
        <v>Common Dividends Declared per Share (Reported)</v>
      </c>
      <c r="CT5" s="3" t="str">
        <f>[1]!SNLLabel(1,132932,"2010Q3","Current/Restated","Options:Curr=Reported currency,Mag=MIstandard,ConvMethod=MIrecommended")</f>
        <v>Common Dividends Declared per Share (Reported)</v>
      </c>
      <c r="CU5" s="3" t="str">
        <f>[1]!SNLLabel(1,132932,"2010Q2","Current/Restated","Options:Curr=Reported currency,Mag=MIstandard,ConvMethod=MIrecommended")</f>
        <v>Common Dividends Declared per Share (Reported)</v>
      </c>
      <c r="CV5" s="3" t="str">
        <f>[1]!SNLLabel(1,132932,"2010Q1","Current/Restated","Options:Curr=Reported currency,Mag=MIstandard,ConvMethod=MIrecommended")</f>
        <v>Common Dividends Declared per Share (Reported)</v>
      </c>
      <c r="CW5" s="3" t="str">
        <f>[1]!SNLLabel(1,260392,"2017Q4","Current/Restated","Options:Curr=Reported currency,Mag=MIstandard,ConvMethod=MIrecommended")</f>
        <v>Special Dividends Paid per Common Share (Reported)</v>
      </c>
      <c r="CX5" s="3" t="str">
        <f>[1]!SNLLabel(1,260392,"2017Q3","Current/Restated","Options:Curr=Reported currency,Mag=MIstandard,ConvMethod=MIrecommended")</f>
        <v>Special Dividends Paid per Common Share (Reported)</v>
      </c>
      <c r="CY5" s="3" t="str">
        <f>[1]!SNLLabel(1,260392,"2017Q2","Current/Restated","Options:Curr=Reported currency,Mag=MIstandard,ConvMethod=MIrecommended")</f>
        <v>Special Dividends Paid per Common Share (Reported)</v>
      </c>
      <c r="CZ5" s="3" t="str">
        <f>[1]!SNLLabel(1,260392,"2017Q1","Current/Restated","Options:Curr=Reported currency,Mag=MIstandard,ConvMethod=MIrecommended")</f>
        <v>Special Dividends Paid per Common Share (Reported)</v>
      </c>
      <c r="DA5" s="3" t="str">
        <f>[1]!SNLLabel(1,260392,"2016Q4","Current/Restated","Options:Curr=Reported currency,Mag=MIstandard,ConvMethod=MIrecommended")</f>
        <v>Special Dividends Paid per Common Share (Reported)</v>
      </c>
      <c r="DB5" s="3" t="str">
        <f>[1]!SNLLabel(1,260392,"2016Q3","Current/Restated","Options:Curr=Reported currency,Mag=MIstandard,ConvMethod=MIrecommended")</f>
        <v>Special Dividends Paid per Common Share (Reported)</v>
      </c>
      <c r="DC5" s="3" t="str">
        <f>[1]!SNLLabel(1,260392,"2016Q2","Current/Restated","Options:Curr=Reported currency,Mag=MIstandard,ConvMethod=MIrecommended")</f>
        <v>Special Dividends Paid per Common Share (Reported)</v>
      </c>
      <c r="DD5" s="3" t="str">
        <f>[1]!SNLLabel(1,260392,"2016Q1","Current/Restated","Options:Curr=Reported currency,Mag=MIstandard,ConvMethod=MIrecommended")</f>
        <v>Special Dividends Paid per Common Share (Reported)</v>
      </c>
      <c r="DE5" s="3" t="str">
        <f>[1]!SNLLabel(1,260392,"2015Q4","Current/Restated","Options:Curr=Reported currency,Mag=MIstandard,ConvMethod=MIrecommended")</f>
        <v>Special Dividends Paid per Common Share (Reported)</v>
      </c>
      <c r="DF5" s="3" t="str">
        <f>[1]!SNLLabel(1,260392,"2015Q3","Current/Restated","Options:Curr=Reported currency,Mag=MIstandard,ConvMethod=MIrecommended")</f>
        <v>Special Dividends Paid per Common Share (Reported)</v>
      </c>
      <c r="DG5" s="3" t="str">
        <f>[1]!SNLLabel(1,260392,"2015Q2","Current/Restated","Options:Curr=Reported currency,Mag=MIstandard,ConvMethod=MIrecommended")</f>
        <v>Special Dividends Paid per Common Share (Reported)</v>
      </c>
      <c r="DH5" s="3" t="str">
        <f>[1]!SNLLabel(1,260392,"2015Q1","Current/Restated","Options:Curr=Reported currency,Mag=MIstandard,ConvMethod=MIrecommended")</f>
        <v>Special Dividends Paid per Common Share (Reported)</v>
      </c>
      <c r="DI5" s="3" t="str">
        <f>[1]!SNLLabel(1,260392,"2014Q4","Current/Restated","Options:Curr=Reported currency,Mag=MIstandard,ConvMethod=MIrecommended")</f>
        <v>Special Dividends Paid per Common Share (Reported)</v>
      </c>
      <c r="DJ5" s="3" t="str">
        <f>[1]!SNLLabel(1,260392,"2014Q3","Current/Restated","Options:Curr=Reported currency,Mag=MIstandard,ConvMethod=MIrecommended")</f>
        <v>Special Dividends Paid per Common Share (Reported)</v>
      </c>
      <c r="DK5" s="3" t="str">
        <f>[1]!SNLLabel(1,260392,"2014Q2","Current/Restated","Options:Curr=Reported currency,Mag=MIstandard,ConvMethod=MIrecommended")</f>
        <v>Special Dividends Paid per Common Share (Reported)</v>
      </c>
      <c r="DL5" s="3" t="str">
        <f>[1]!SNLLabel(1,260392,"2014Q1","Current/Restated","Options:Curr=Reported currency,Mag=MIstandard,ConvMethod=MIrecommended")</f>
        <v>Special Dividends Paid per Common Share (Reported)</v>
      </c>
      <c r="DM5" s="3" t="str">
        <f>[1]!SNLLabel(1,260392,"2013Q4","Current/Restated","Options:Curr=Reported currency,Mag=MIstandard,ConvMethod=MIrecommended")</f>
        <v>Special Dividends Paid per Common Share (Reported)</v>
      </c>
      <c r="DN5" s="3" t="str">
        <f>[1]!SNLLabel(1,260392,"2013Q3","Current/Restated","Options:Curr=Reported currency,Mag=MIstandard,ConvMethod=MIrecommended")</f>
        <v>Special Dividends Paid per Common Share (Reported)</v>
      </c>
      <c r="DO5" s="3" t="str">
        <f>[1]!SNLLabel(1,260392,"2013Q2","Current/Restated","Options:Curr=Reported currency,Mag=MIstandard,ConvMethod=MIrecommended")</f>
        <v>Special Dividends Paid per Common Share (Reported)</v>
      </c>
      <c r="DP5" s="3" t="str">
        <f>[1]!SNLLabel(1,260392,"2013Q1","Current/Restated","Options:Curr=Reported currency,Mag=MIstandard,ConvMethod=MIrecommended")</f>
        <v>Special Dividends Paid per Common Share (Reported)</v>
      </c>
      <c r="DQ5" s="3" t="str">
        <f>[1]!SNLLabel(1,260392,"2012Q4","Current/Restated","Options:Curr=Reported currency,Mag=MIstandard,ConvMethod=MIrecommended")</f>
        <v>Special Dividends Paid per Common Share (Reported)</v>
      </c>
      <c r="DR5" s="3" t="str">
        <f>[1]!SNLLabel(1,260392,"2012Q3","Current/Restated","Options:Curr=Reported currency,Mag=MIstandard,ConvMethod=MIrecommended")</f>
        <v>Special Dividends Paid per Common Share (Reported)</v>
      </c>
      <c r="DS5" s="3" t="str">
        <f>[1]!SNLLabel(1,260392,"2012Q2","Current/Restated","Options:Curr=Reported currency,Mag=MIstandard,ConvMethod=MIrecommended")</f>
        <v>Special Dividends Paid per Common Share (Reported)</v>
      </c>
      <c r="DT5" s="3" t="str">
        <f>[1]!SNLLabel(1,260392,"2012Q1","Current/Restated","Options:Curr=Reported currency,Mag=MIstandard,ConvMethod=MIrecommended")</f>
        <v>Special Dividends Paid per Common Share (Reported)</v>
      </c>
      <c r="DU5" s="3" t="str">
        <f>[1]!SNLLabel(1,260392,"2011Q4","Current/Restated","Options:Curr=Reported currency,Mag=MIstandard,ConvMethod=MIrecommended")</f>
        <v>Special Dividends Paid per Common Share (Reported)</v>
      </c>
      <c r="DV5" s="3" t="str">
        <f>[1]!SNLLabel(1,260392,"2011Q3","Current/Restated","Options:Curr=Reported currency,Mag=MIstandard,ConvMethod=MIrecommended")</f>
        <v>Special Dividends Paid per Common Share (Reported)</v>
      </c>
      <c r="DW5" s="3" t="str">
        <f>[1]!SNLLabel(1,260392,"2011Q2","Current/Restated","Options:Curr=Reported currency,Mag=MIstandard,ConvMethod=MIrecommended")</f>
        <v>Special Dividends Paid per Common Share (Reported)</v>
      </c>
      <c r="DX5" s="3" t="str">
        <f>[1]!SNLLabel(1,260392,"2011Q1","Current/Restated","Options:Curr=Reported currency,Mag=MIstandard,ConvMethod=MIrecommended")</f>
        <v>Special Dividends Paid per Common Share (Reported)</v>
      </c>
      <c r="DY5" s="3" t="str">
        <f>[1]!SNLLabel(1,260392,"2010Q4","Current/Restated","Options:Curr=Reported currency,Mag=MIstandard,ConvMethod=MIrecommended")</f>
        <v>Special Dividends Paid per Common Share (Reported)</v>
      </c>
      <c r="DZ5" s="3" t="str">
        <f>[1]!SNLLabel(1,260392,"2010Q3","Current/Restated","Options:Curr=Reported currency,Mag=MIstandard,ConvMethod=MIrecommended")</f>
        <v>Special Dividends Paid per Common Share (Reported)</v>
      </c>
      <c r="EA5" s="3" t="str">
        <f>[1]!SNLLabel(1,260392,"2010Q2","Current/Restated","Options:Curr=Reported currency,Mag=MIstandard,ConvMethod=MIrecommended")</f>
        <v>Special Dividends Paid per Common Share (Reported)</v>
      </c>
      <c r="EB5" s="3" t="str">
        <f>[1]!SNLLabel(1,260392,"2010Q1","Current/Restated","Options:Curr=Reported currency,Mag=MIstandard,ConvMethod=MIrecommended")</f>
        <v>Special Dividends Paid per Common Share (Reported)</v>
      </c>
      <c r="EC5" s="3" t="str">
        <f>[1]!SNLLabel(1,132884,"2017Q4","Current/Restated","Options:Curr=Reported currency,Mag=MIstandard,ConvMethod=MIrecommended")</f>
        <v>Common Shares Outstanding (actual)</v>
      </c>
      <c r="ED5" s="3" t="str">
        <f>[1]!SNLLabel(1,132884,"2017Q3","Current/Restated","Options:Curr=Reported currency,Mag=MIstandard,ConvMethod=MIrecommended")</f>
        <v>Common Shares Outstanding (actual)</v>
      </c>
      <c r="EE5" s="3" t="str">
        <f>[1]!SNLLabel(1,132884,"2017Q2","Current/Restated","Options:Curr=Reported currency,Mag=MIstandard,ConvMethod=MIrecommended")</f>
        <v>Common Shares Outstanding (actual)</v>
      </c>
      <c r="EF5" s="3" t="str">
        <f>[1]!SNLLabel(1,132884,"2017Q1","Current/Restated","Options:Curr=Reported currency,Mag=MIstandard,ConvMethod=MIrecommended")</f>
        <v>Common Shares Outstanding (actual)</v>
      </c>
      <c r="EG5" s="3" t="str">
        <f>[1]!SNLLabel(1,132884,"2016Q4","Current/Restated","Options:Curr=Reported currency,Mag=MIstandard,ConvMethod=MIrecommended")</f>
        <v>Common Shares Outstanding (actual)</v>
      </c>
      <c r="EH5" s="3" t="str">
        <f>[1]!SNLLabel(1,132884,"2016Q3","Current/Restated","Options:Curr=Reported currency,Mag=MIstandard,ConvMethod=MIrecommended")</f>
        <v>Common Shares Outstanding (actual)</v>
      </c>
      <c r="EI5" s="3" t="str">
        <f>[1]!SNLLabel(1,132884,"2016Q2","Current/Restated","Options:Curr=Reported currency,Mag=MIstandard,ConvMethod=MIrecommended")</f>
        <v>Common Shares Outstanding (actual)</v>
      </c>
      <c r="EJ5" s="3" t="str">
        <f>[1]!SNLLabel(1,132884,"2016Q1","Current/Restated","Options:Curr=Reported currency,Mag=MIstandard,ConvMethod=MIrecommended")</f>
        <v>Common Shares Outstanding (actual)</v>
      </c>
      <c r="EK5" s="3" t="str">
        <f>[1]!SNLLabel(1,132884,"2015Q4","Current/Restated","Options:Curr=Reported currency,Mag=MIstandard,ConvMethod=MIrecommended")</f>
        <v>Common Shares Outstanding (actual)</v>
      </c>
      <c r="EL5" s="3" t="str">
        <f>[1]!SNLLabel(1,132884,"2015Q3","Current/Restated","Options:Curr=Reported currency,Mag=MIstandard,ConvMethod=MIrecommended")</f>
        <v>Common Shares Outstanding (actual)</v>
      </c>
      <c r="EM5" s="3" t="str">
        <f>[1]!SNLLabel(1,132884,"2015Q2","Current/Restated","Options:Curr=Reported currency,Mag=MIstandard,ConvMethod=MIrecommended")</f>
        <v>Common Shares Outstanding (actual)</v>
      </c>
      <c r="EN5" s="3" t="str">
        <f>[1]!SNLLabel(1,132884,"2015Q1","Current/Restated","Options:Curr=Reported currency,Mag=MIstandard,ConvMethod=MIrecommended")</f>
        <v>Common Shares Outstanding (actual)</v>
      </c>
      <c r="EO5" s="3" t="str">
        <f>[1]!SNLLabel(1,132884,"2014Q4","Current/Restated","Options:Curr=Reported currency,Mag=MIstandard,ConvMethod=MIrecommended")</f>
        <v>Common Shares Outstanding (actual)</v>
      </c>
      <c r="EP5" s="3" t="str">
        <f>[1]!SNLLabel(1,132884,"2014Q3","Current/Restated","Options:Curr=Reported currency,Mag=MIstandard,ConvMethod=MIrecommended")</f>
        <v>Common Shares Outstanding (actual)</v>
      </c>
      <c r="EQ5" s="3" t="str">
        <f>[1]!SNLLabel(1,132884,"2014Q2","Current/Restated","Options:Curr=Reported currency,Mag=MIstandard,ConvMethod=MIrecommended")</f>
        <v>Common Shares Outstanding (actual)</v>
      </c>
      <c r="ER5" s="3" t="str">
        <f>[1]!SNLLabel(1,132884,"2014Q1","Current/Restated","Options:Curr=Reported currency,Mag=MIstandard,ConvMethod=MIrecommended")</f>
        <v>Common Shares Outstanding (actual)</v>
      </c>
      <c r="ES5" s="3" t="str">
        <f>[1]!SNLLabel(1,132884,"2013Q4","Current/Restated","Options:Curr=Reported currency,Mag=MIstandard,ConvMethod=MIrecommended")</f>
        <v>Common Shares Outstanding (actual)</v>
      </c>
      <c r="ET5" s="3" t="str">
        <f>[1]!SNLLabel(1,132884,"2013Q3","Current/Restated","Options:Curr=Reported currency,Mag=MIstandard,ConvMethod=MIrecommended")</f>
        <v>Common Shares Outstanding (actual)</v>
      </c>
      <c r="EU5" s="3" t="str">
        <f>[1]!SNLLabel(1,132884,"2013Q2","Current/Restated","Options:Curr=Reported currency,Mag=MIstandard,ConvMethod=MIrecommended")</f>
        <v>Common Shares Outstanding (actual)</v>
      </c>
      <c r="EV5" s="3" t="str">
        <f>[1]!SNLLabel(1,132884,"2013Q1","Current/Restated","Options:Curr=Reported currency,Mag=MIstandard,ConvMethod=MIrecommended")</f>
        <v>Common Shares Outstanding (actual)</v>
      </c>
      <c r="EW5" s="3" t="str">
        <f>[1]!SNLLabel(1,132884,"2012Q4","Current/Restated","Options:Curr=Reported currency,Mag=MIstandard,ConvMethod=MIrecommended")</f>
        <v>Common Shares Outstanding (actual)</v>
      </c>
      <c r="EX5" s="3" t="str">
        <f>[1]!SNLLabel(1,132884,"2012Q3","Current/Restated","Options:Curr=Reported currency,Mag=MIstandard,ConvMethod=MIrecommended")</f>
        <v>Common Shares Outstanding (actual)</v>
      </c>
      <c r="EY5" s="3" t="str">
        <f>[1]!SNLLabel(1,132884,"2012Q2","Current/Restated","Options:Curr=Reported currency,Mag=MIstandard,ConvMethod=MIrecommended")</f>
        <v>Common Shares Outstanding (actual)</v>
      </c>
      <c r="EZ5" s="3" t="str">
        <f>[1]!SNLLabel(1,132884,"2012Q1","Current/Restated","Options:Curr=Reported currency,Mag=MIstandard,ConvMethod=MIrecommended")</f>
        <v>Common Shares Outstanding (actual)</v>
      </c>
      <c r="FA5" s="3" t="str">
        <f>[1]!SNLLabel(1,132884,"2011Q4","Current/Restated","Options:Curr=Reported currency,Mag=MIstandard,ConvMethod=MIrecommended")</f>
        <v>Common Shares Outstanding (actual)</v>
      </c>
      <c r="FB5" s="3" t="str">
        <f>[1]!SNLLabel(1,132884,"2011Q3","Current/Restated","Options:Curr=Reported currency,Mag=MIstandard,ConvMethod=MIrecommended")</f>
        <v>Common Shares Outstanding (actual)</v>
      </c>
      <c r="FC5" s="3" t="str">
        <f>[1]!SNLLabel(1,132884,"2011Q2","Current/Restated","Options:Curr=Reported currency,Mag=MIstandard,ConvMethod=MIrecommended")</f>
        <v>Common Shares Outstanding (actual)</v>
      </c>
      <c r="FD5" s="3" t="str">
        <f>[1]!SNLLabel(1,132884,"2011Q1","Current/Restated","Options:Curr=Reported currency,Mag=MIstandard,ConvMethod=MIrecommended")</f>
        <v>Common Shares Outstanding (actual)</v>
      </c>
      <c r="FE5" s="3" t="str">
        <f>[1]!SNLLabel(1,132884,"2010Q4","Current/Restated","Options:Curr=Reported currency,Mag=MIstandard,ConvMethod=MIrecommended")</f>
        <v>Common Shares Outstanding (actual)</v>
      </c>
      <c r="FF5" s="3" t="str">
        <f>[1]!SNLLabel(1,132884,"2010Q3","Current/Restated","Options:Curr=Reported currency,Mag=MIstandard,ConvMethod=MIrecommended")</f>
        <v>Common Shares Outstanding (actual)</v>
      </c>
      <c r="FG5" s="3" t="str">
        <f>[1]!SNLLabel(1,132884,"2010Q2","Current/Restated","Options:Curr=Reported currency,Mag=MIstandard,ConvMethod=MIrecommended")</f>
        <v>Common Shares Outstanding (actual)</v>
      </c>
      <c r="FH5" s="3" t="str">
        <f>[1]!SNLLabel(1,132884,"2010Q1","Current/Restated","Options:Curr=Reported currency,Mag=MIstandard,ConvMethod=MIrecommended")</f>
        <v>Common Shares Outstanding (actual)</v>
      </c>
      <c r="FI5" s="3" t="str">
        <f>[1]!SNLLabel(1,131166,"","","Options:Curr=Reported currency,Mag=MIstandard,ConvMethod=MIrecommended")</f>
        <v xml:space="preserve">Ticker </v>
      </c>
      <c r="FJ5" s="3" t="str">
        <f>[1]!SNLLabel(1,245122,"2017Q4","Current/Restated","Options:Curr=Reported currency,Mag=MIstandard,ConvMethod=MIrecommended")</f>
        <v>Basic Book Value per Share (Reported)</v>
      </c>
      <c r="FK5" s="3" t="str">
        <f>[1]!SNLLabel(1,245122,"2017Q3","Current/Restated","Options:Curr=Reported currency,Mag=MIstandard,ConvMethod=MIrecommended")</f>
        <v>Basic Book Value per Share (Reported)</v>
      </c>
      <c r="FL5" s="3" t="str">
        <f>[1]!SNLLabel(1,245122,"2017Q2","Current/Restated","Options:Curr=Reported currency,Mag=MIstandard,ConvMethod=MIrecommended")</f>
        <v>Basic Book Value per Share (Reported)</v>
      </c>
      <c r="FM5" s="3" t="str">
        <f>[1]!SNLLabel(1,245122,"2017Q1","Current/Restated","Options:Curr=Reported currency,Mag=MIstandard,ConvMethod=MIrecommended")</f>
        <v>Basic Book Value per Share (Reported)</v>
      </c>
      <c r="FN5" s="3" t="str">
        <f>[1]!SNLLabel(1,245122,"2016Q4","Current/Restated","Options:Curr=Reported currency,Mag=MIstandard,ConvMethod=MIrecommended")</f>
        <v>Basic Book Value per Share (Reported)</v>
      </c>
      <c r="FO5" s="3" t="str">
        <f>[1]!SNLLabel(1,245122,"2016Q3","Current/Restated","Options:Curr=Reported currency,Mag=MIstandard,ConvMethod=MIrecommended")</f>
        <v>Basic Book Value per Share (Reported)</v>
      </c>
      <c r="FP5" s="3" t="str">
        <f>[1]!SNLLabel(1,245122,"2016Q2","Current/Restated","Options:Curr=Reported currency,Mag=MIstandard,ConvMethod=MIrecommended")</f>
        <v>Basic Book Value per Share (Reported)</v>
      </c>
      <c r="FQ5" s="3" t="str">
        <f>[1]!SNLLabel(1,245122,"2016Q1","Current/Restated","Options:Curr=Reported currency,Mag=MIstandard,ConvMethod=MIrecommended")</f>
        <v>Basic Book Value per Share (Reported)</v>
      </c>
      <c r="FR5" s="3" t="str">
        <f>[1]!SNLLabel(1,245122,"2015Q4","Current/Restated","Options:Curr=Reported currency,Mag=MIstandard,ConvMethod=MIrecommended")</f>
        <v>Basic Book Value per Share (Reported)</v>
      </c>
      <c r="FS5" s="3" t="str">
        <f>[1]!SNLLabel(1,245122,"2015Q3","Current/Restated","Options:Curr=Reported currency,Mag=MIstandard,ConvMethod=MIrecommended")</f>
        <v>Basic Book Value per Share (Reported)</v>
      </c>
      <c r="FT5" s="3" t="str">
        <f>[1]!SNLLabel(1,245122,"2015Q2","Current/Restated","Options:Curr=Reported currency,Mag=MIstandard,ConvMethod=MIrecommended")</f>
        <v>Basic Book Value per Share (Reported)</v>
      </c>
      <c r="FU5" s="3" t="str">
        <f>[1]!SNLLabel(1,245122,"2015Q1","Current/Restated","Options:Curr=Reported currency,Mag=MIstandard,ConvMethod=MIrecommended")</f>
        <v>Basic Book Value per Share (Reported)</v>
      </c>
      <c r="FV5" s="3" t="str">
        <f>[1]!SNLLabel(1,245122,"2014Q4","Current/Restated","Options:Curr=Reported currency,Mag=MIstandard,ConvMethod=MIrecommended")</f>
        <v>Basic Book Value per Share (Reported)</v>
      </c>
      <c r="FW5" s="3" t="str">
        <f>[1]!SNLLabel(1,245122,"2014Q3","Current/Restated","Options:Curr=Reported currency,Mag=MIstandard,ConvMethod=MIrecommended")</f>
        <v>Basic Book Value per Share (Reported)</v>
      </c>
      <c r="FX5" s="3" t="str">
        <f>[1]!SNLLabel(1,245122,"2014Q2","Current/Restated","Options:Curr=Reported currency,Mag=MIstandard,ConvMethod=MIrecommended")</f>
        <v>Basic Book Value per Share (Reported)</v>
      </c>
      <c r="FY5" s="3" t="str">
        <f>[1]!SNLLabel(1,245122,"2014Q1","Current/Restated","Options:Curr=Reported currency,Mag=MIstandard,ConvMethod=MIrecommended")</f>
        <v>Basic Book Value per Share (Reported)</v>
      </c>
      <c r="FZ5" s="3" t="str">
        <f>[1]!SNLLabel(1,245122,"2013Q4","Current/Restated","Options:Curr=Reported currency,Mag=MIstandard,ConvMethod=MIrecommended")</f>
        <v>Basic Book Value per Share (Reported)</v>
      </c>
      <c r="GA5" s="3" t="str">
        <f>[1]!SNLLabel(1,245122,"2013Q3","Current/Restated","Options:Curr=Reported currency,Mag=MIstandard,ConvMethod=MIrecommended")</f>
        <v>Basic Book Value per Share (Reported)</v>
      </c>
      <c r="GB5" s="3" t="str">
        <f>[1]!SNLLabel(1,245122,"2013Q2","Current/Restated","Options:Curr=Reported currency,Mag=MIstandard,ConvMethod=MIrecommended")</f>
        <v>Basic Book Value per Share (Reported)</v>
      </c>
      <c r="GC5" s="3" t="str">
        <f>[1]!SNLLabel(1,245122,"2013Q1","Current/Restated","Options:Curr=Reported currency,Mag=MIstandard,ConvMethod=MIrecommended")</f>
        <v>Basic Book Value per Share (Reported)</v>
      </c>
      <c r="GD5" s="3" t="str">
        <f>[1]!SNLLabel(1,245122,"2012Q4","Current/Restated","Options:Curr=Reported currency,Mag=MIstandard,ConvMethod=MIrecommended")</f>
        <v>Basic Book Value per Share (Reported)</v>
      </c>
      <c r="GE5" s="3" t="str">
        <f>[1]!SNLLabel(1,245122,"2012Q3","Current/Restated","Options:Curr=Reported currency,Mag=MIstandard,ConvMethod=MIrecommended")</f>
        <v>Basic Book Value per Share (Reported)</v>
      </c>
      <c r="GF5" s="3" t="str">
        <f>[1]!SNLLabel(1,245122,"2012Q2","Current/Restated","Options:Curr=Reported currency,Mag=MIstandard,ConvMethod=MIrecommended")</f>
        <v>Basic Book Value per Share (Reported)</v>
      </c>
      <c r="GG5" s="3" t="str">
        <f>[1]!SNLLabel(1,245122,"2012Q1","Current/Restated","Options:Curr=Reported currency,Mag=MIstandard,ConvMethod=MIrecommended")</f>
        <v>Basic Book Value per Share (Reported)</v>
      </c>
      <c r="GH5" s="3" t="str">
        <f>[1]!SNLLabel(1,245122,"2011Q4","Current/Restated","Options:Curr=Reported currency,Mag=MIstandard,ConvMethod=MIrecommended")</f>
        <v>Basic Book Value per Share (Reported)</v>
      </c>
      <c r="GI5" s="3" t="str">
        <f>[1]!SNLLabel(1,245122,"2011Q3","Current/Restated","Options:Curr=Reported currency,Mag=MIstandard,ConvMethod=MIrecommended")</f>
        <v>Basic Book Value per Share (Reported)</v>
      </c>
      <c r="GJ5" s="3" t="str">
        <f>[1]!SNLLabel(1,245122,"2011Q2","Current/Restated","Options:Curr=Reported currency,Mag=MIstandard,ConvMethod=MIrecommended")</f>
        <v>Basic Book Value per Share (Reported)</v>
      </c>
      <c r="GK5" s="3" t="str">
        <f>[1]!SNLLabel(1,245122,"2011Q1","Current/Restated","Options:Curr=Reported currency,Mag=MIstandard,ConvMethod=MIrecommended")</f>
        <v>Basic Book Value per Share (Reported)</v>
      </c>
      <c r="GL5" s="3" t="str">
        <f>[1]!SNLLabel(1,245122,"2010Q4","Current/Restated","Options:Curr=Reported currency,Mag=MIstandard,ConvMethod=MIrecommended")</f>
        <v>Basic Book Value per Share (Reported)</v>
      </c>
      <c r="GM5" s="3" t="str">
        <f>[1]!SNLLabel(1,245122,"2010Q3","Current/Restated","Options:Curr=Reported currency,Mag=MIstandard,ConvMethod=MIrecommended")</f>
        <v>Basic Book Value per Share (Reported)</v>
      </c>
      <c r="GN5" s="3" t="str">
        <f>[1]!SNLLabel(1,245122,"2010Q2","Current/Restated","Options:Curr=Reported currency,Mag=MIstandard,ConvMethod=MIrecommended")</f>
        <v>Basic Book Value per Share (Reported)</v>
      </c>
      <c r="GO5" s="3" t="str">
        <f>[1]!SNLLabel(1,245122,"2010Q1","Current/Restated","Options:Curr=Reported currency,Mag=MIstandard,ConvMethod=MIrecommended")</f>
        <v>Basic Book Value per Share (Reported)</v>
      </c>
    </row>
    <row r="6" spans="2:197" x14ac:dyDescent="0.25">
      <c r="C6" s="2">
        <v>130509</v>
      </c>
      <c r="D6" s="2">
        <v>130992</v>
      </c>
      <c r="E6" s="2">
        <v>138457</v>
      </c>
      <c r="F6" s="2">
        <v>138457</v>
      </c>
      <c r="G6" s="2">
        <v>138457</v>
      </c>
      <c r="H6" s="2">
        <v>138457</v>
      </c>
      <c r="I6" s="2">
        <v>138457</v>
      </c>
      <c r="J6" s="2">
        <v>138457</v>
      </c>
      <c r="K6" s="2">
        <v>138457</v>
      </c>
      <c r="L6" s="2">
        <v>138457</v>
      </c>
      <c r="M6" s="2">
        <v>138457</v>
      </c>
      <c r="N6" s="2">
        <v>138457</v>
      </c>
      <c r="O6" s="2">
        <v>138457</v>
      </c>
      <c r="P6" s="2">
        <v>138457</v>
      </c>
      <c r="Q6" s="2">
        <v>138457</v>
      </c>
      <c r="R6" s="2">
        <v>138457</v>
      </c>
      <c r="S6" s="2">
        <v>138457</v>
      </c>
      <c r="T6" s="2">
        <v>138457</v>
      </c>
      <c r="U6" s="2">
        <v>138457</v>
      </c>
      <c r="V6" s="2">
        <v>138457</v>
      </c>
      <c r="W6" s="2">
        <v>138457</v>
      </c>
      <c r="X6" s="2">
        <v>138457</v>
      </c>
      <c r="Y6" s="2">
        <v>138457</v>
      </c>
      <c r="Z6" s="2">
        <v>138457</v>
      </c>
      <c r="AA6" s="2">
        <v>138457</v>
      </c>
      <c r="AB6" s="2">
        <v>138457</v>
      </c>
      <c r="AC6" s="2">
        <v>138457</v>
      </c>
      <c r="AD6" s="2">
        <v>138457</v>
      </c>
      <c r="AE6" s="2">
        <v>138457</v>
      </c>
      <c r="AF6" s="2">
        <v>138457</v>
      </c>
      <c r="AG6" s="2">
        <v>138457</v>
      </c>
      <c r="AH6" s="2">
        <v>138457</v>
      </c>
      <c r="AI6" s="2">
        <v>138457</v>
      </c>
      <c r="AJ6" s="2">
        <v>138457</v>
      </c>
      <c r="AK6" s="2">
        <v>133871</v>
      </c>
      <c r="AL6" s="2">
        <v>133871</v>
      </c>
      <c r="AM6" s="2">
        <v>133871</v>
      </c>
      <c r="AN6" s="2">
        <v>133871</v>
      </c>
      <c r="AO6" s="2">
        <v>133871</v>
      </c>
      <c r="AP6" s="2">
        <v>133871</v>
      </c>
      <c r="AQ6" s="2">
        <v>133871</v>
      </c>
      <c r="AR6" s="2">
        <v>133871</v>
      </c>
      <c r="AS6" s="2">
        <v>133871</v>
      </c>
      <c r="AT6" s="2">
        <v>133871</v>
      </c>
      <c r="AU6" s="2">
        <v>133871</v>
      </c>
      <c r="AV6" s="2">
        <v>133871</v>
      </c>
      <c r="AW6" s="2">
        <v>133871</v>
      </c>
      <c r="AX6" s="2">
        <v>133871</v>
      </c>
      <c r="AY6" s="2">
        <v>133871</v>
      </c>
      <c r="AZ6" s="2">
        <v>133871</v>
      </c>
      <c r="BA6" s="2">
        <v>133871</v>
      </c>
      <c r="BB6" s="2">
        <v>133871</v>
      </c>
      <c r="BC6" s="2">
        <v>133871</v>
      </c>
      <c r="BD6" s="2">
        <v>133871</v>
      </c>
      <c r="BE6" s="2">
        <v>133871</v>
      </c>
      <c r="BF6" s="2">
        <v>133871</v>
      </c>
      <c r="BG6" s="2">
        <v>133871</v>
      </c>
      <c r="BH6" s="2">
        <v>133871</v>
      </c>
      <c r="BI6" s="2">
        <v>133871</v>
      </c>
      <c r="BJ6" s="2">
        <v>133871</v>
      </c>
      <c r="BK6" s="2">
        <v>133871</v>
      </c>
      <c r="BL6" s="2">
        <v>133871</v>
      </c>
      <c r="BM6" s="2">
        <v>133871</v>
      </c>
      <c r="BN6" s="2">
        <v>133871</v>
      </c>
      <c r="BO6" s="2">
        <v>133871</v>
      </c>
      <c r="BP6" s="2">
        <v>133871</v>
      </c>
      <c r="BQ6" s="2">
        <v>132932</v>
      </c>
      <c r="BR6" s="2">
        <v>132932</v>
      </c>
      <c r="BS6" s="2">
        <v>132932</v>
      </c>
      <c r="BT6" s="2">
        <v>132932</v>
      </c>
      <c r="BU6" s="2">
        <v>132932</v>
      </c>
      <c r="BV6" s="2">
        <v>132932</v>
      </c>
      <c r="BW6" s="2">
        <v>132932</v>
      </c>
      <c r="BX6" s="2">
        <v>132932</v>
      </c>
      <c r="BY6" s="2">
        <v>132932</v>
      </c>
      <c r="BZ6" s="2">
        <v>132932</v>
      </c>
      <c r="CA6" s="2">
        <v>132932</v>
      </c>
      <c r="CB6" s="2">
        <v>132932</v>
      </c>
      <c r="CC6" s="2">
        <v>132932</v>
      </c>
      <c r="CD6" s="2">
        <v>132932</v>
      </c>
      <c r="CE6" s="2">
        <v>132932</v>
      </c>
      <c r="CF6" s="2">
        <v>132932</v>
      </c>
      <c r="CG6" s="2">
        <v>132932</v>
      </c>
      <c r="CH6" s="2">
        <v>132932</v>
      </c>
      <c r="CI6" s="2">
        <v>132932</v>
      </c>
      <c r="CJ6" s="2">
        <v>132932</v>
      </c>
      <c r="CK6" s="2">
        <v>132932</v>
      </c>
      <c r="CL6" s="2">
        <v>132932</v>
      </c>
      <c r="CM6" s="2">
        <v>132932</v>
      </c>
      <c r="CN6" s="2">
        <v>132932</v>
      </c>
      <c r="CO6" s="2">
        <v>132932</v>
      </c>
      <c r="CP6" s="2">
        <v>132932</v>
      </c>
      <c r="CQ6" s="2">
        <v>132932</v>
      </c>
      <c r="CR6" s="2">
        <v>132932</v>
      </c>
      <c r="CS6" s="2">
        <v>132932</v>
      </c>
      <c r="CT6" s="2">
        <v>132932</v>
      </c>
      <c r="CU6" s="2">
        <v>132932</v>
      </c>
      <c r="CV6" s="2">
        <v>132932</v>
      </c>
      <c r="CW6" s="2">
        <v>260392</v>
      </c>
      <c r="CX6" s="2">
        <v>260392</v>
      </c>
      <c r="CY6" s="2">
        <v>260392</v>
      </c>
      <c r="CZ6" s="2">
        <v>260392</v>
      </c>
      <c r="DA6" s="2">
        <v>260392</v>
      </c>
      <c r="DB6" s="2">
        <v>260392</v>
      </c>
      <c r="DC6" s="2">
        <v>260392</v>
      </c>
      <c r="DD6" s="2">
        <v>260392</v>
      </c>
      <c r="DE6" s="2">
        <v>260392</v>
      </c>
      <c r="DF6" s="2">
        <v>260392</v>
      </c>
      <c r="DG6" s="2">
        <v>260392</v>
      </c>
      <c r="DH6" s="2">
        <v>260392</v>
      </c>
      <c r="DI6" s="2">
        <v>260392</v>
      </c>
      <c r="DJ6" s="2">
        <v>260392</v>
      </c>
      <c r="DK6" s="2">
        <v>260392</v>
      </c>
      <c r="DL6" s="2">
        <v>260392</v>
      </c>
      <c r="DM6" s="2">
        <v>260392</v>
      </c>
      <c r="DN6" s="2">
        <v>260392</v>
      </c>
      <c r="DO6" s="2">
        <v>260392</v>
      </c>
      <c r="DP6" s="2">
        <v>260392</v>
      </c>
      <c r="DQ6" s="2">
        <v>260392</v>
      </c>
      <c r="DR6" s="2">
        <v>260392</v>
      </c>
      <c r="DS6" s="2">
        <v>260392</v>
      </c>
      <c r="DT6" s="2">
        <v>260392</v>
      </c>
      <c r="DU6" s="2">
        <v>260392</v>
      </c>
      <c r="DV6" s="2">
        <v>260392</v>
      </c>
      <c r="DW6" s="2">
        <v>260392</v>
      </c>
      <c r="DX6" s="2">
        <v>260392</v>
      </c>
      <c r="DY6" s="2">
        <v>260392</v>
      </c>
      <c r="DZ6" s="2">
        <v>260392</v>
      </c>
      <c r="EA6" s="2">
        <v>260392</v>
      </c>
      <c r="EB6" s="2">
        <v>260392</v>
      </c>
      <c r="EC6" s="2">
        <v>132884</v>
      </c>
      <c r="ED6" s="2">
        <v>132884</v>
      </c>
      <c r="EE6" s="2">
        <v>132884</v>
      </c>
      <c r="EF6" s="2">
        <v>132884</v>
      </c>
      <c r="EG6" s="2">
        <v>132884</v>
      </c>
      <c r="EH6" s="2">
        <v>132884</v>
      </c>
      <c r="EI6" s="2">
        <v>132884</v>
      </c>
      <c r="EJ6" s="2">
        <v>132884</v>
      </c>
      <c r="EK6" s="2">
        <v>132884</v>
      </c>
      <c r="EL6" s="2">
        <v>132884</v>
      </c>
      <c r="EM6" s="2">
        <v>132884</v>
      </c>
      <c r="EN6" s="2">
        <v>132884</v>
      </c>
      <c r="EO6" s="2">
        <v>132884</v>
      </c>
      <c r="EP6" s="2">
        <v>132884</v>
      </c>
      <c r="EQ6" s="2">
        <v>132884</v>
      </c>
      <c r="ER6" s="2">
        <v>132884</v>
      </c>
      <c r="ES6" s="2">
        <v>132884</v>
      </c>
      <c r="ET6" s="2">
        <v>132884</v>
      </c>
      <c r="EU6" s="2">
        <v>132884</v>
      </c>
      <c r="EV6" s="2">
        <v>132884</v>
      </c>
      <c r="EW6" s="2">
        <v>132884</v>
      </c>
      <c r="EX6" s="2">
        <v>132884</v>
      </c>
      <c r="EY6" s="2">
        <v>132884</v>
      </c>
      <c r="EZ6" s="2">
        <v>132884</v>
      </c>
      <c r="FA6" s="2">
        <v>132884</v>
      </c>
      <c r="FB6" s="2">
        <v>132884</v>
      </c>
      <c r="FC6" s="2">
        <v>132884</v>
      </c>
      <c r="FD6" s="2">
        <v>132884</v>
      </c>
      <c r="FE6" s="2">
        <v>132884</v>
      </c>
      <c r="FF6" s="2">
        <v>132884</v>
      </c>
      <c r="FG6" s="2">
        <v>132884</v>
      </c>
      <c r="FH6" s="2">
        <v>132884</v>
      </c>
      <c r="FI6" s="2">
        <v>131166</v>
      </c>
      <c r="FJ6" s="2">
        <v>245122</v>
      </c>
      <c r="FK6" s="2">
        <v>245122</v>
      </c>
      <c r="FL6" s="2">
        <v>245122</v>
      </c>
      <c r="FM6" s="2">
        <v>245122</v>
      </c>
      <c r="FN6" s="2">
        <v>245122</v>
      </c>
      <c r="FO6" s="2">
        <v>245122</v>
      </c>
      <c r="FP6" s="2">
        <v>245122</v>
      </c>
      <c r="FQ6" s="2">
        <v>245122</v>
      </c>
      <c r="FR6" s="2">
        <v>245122</v>
      </c>
      <c r="FS6" s="2">
        <v>245122</v>
      </c>
      <c r="FT6" s="2">
        <v>245122</v>
      </c>
      <c r="FU6" s="2">
        <v>245122</v>
      </c>
      <c r="FV6" s="2">
        <v>245122</v>
      </c>
      <c r="FW6" s="2">
        <v>245122</v>
      </c>
      <c r="FX6" s="2">
        <v>245122</v>
      </c>
      <c r="FY6" s="2">
        <v>245122</v>
      </c>
      <c r="FZ6" s="2">
        <v>245122</v>
      </c>
      <c r="GA6" s="2">
        <v>245122</v>
      </c>
      <c r="GB6" s="2">
        <v>245122</v>
      </c>
      <c r="GC6" s="2">
        <v>245122</v>
      </c>
      <c r="GD6" s="2">
        <v>245122</v>
      </c>
      <c r="GE6" s="2">
        <v>245122</v>
      </c>
      <c r="GF6" s="2">
        <v>245122</v>
      </c>
      <c r="GG6" s="2">
        <v>245122</v>
      </c>
      <c r="GH6" s="2">
        <v>245122</v>
      </c>
      <c r="GI6" s="2">
        <v>245122</v>
      </c>
      <c r="GJ6" s="2">
        <v>245122</v>
      </c>
      <c r="GK6" s="2">
        <v>245122</v>
      </c>
      <c r="GL6" s="2">
        <v>245122</v>
      </c>
      <c r="GM6" s="2">
        <v>245122</v>
      </c>
      <c r="GN6" s="2">
        <v>245122</v>
      </c>
      <c r="GO6" s="2">
        <v>245122</v>
      </c>
    </row>
    <row r="7" spans="2:197" x14ac:dyDescent="0.25">
      <c r="C7" s="4"/>
      <c r="D7" s="4"/>
      <c r="E7" s="2" t="s">
        <v>160</v>
      </c>
      <c r="F7" s="2" t="s">
        <v>161</v>
      </c>
      <c r="G7" s="2" t="s">
        <v>162</v>
      </c>
      <c r="H7" s="2" t="s">
        <v>163</v>
      </c>
      <c r="I7" s="2" t="s">
        <v>164</v>
      </c>
      <c r="J7" s="2" t="s">
        <v>165</v>
      </c>
      <c r="K7" s="2" t="s">
        <v>166</v>
      </c>
      <c r="L7" s="2" t="s">
        <v>167</v>
      </c>
      <c r="M7" s="2" t="s">
        <v>168</v>
      </c>
      <c r="N7" s="2" t="s">
        <v>169</v>
      </c>
      <c r="O7" s="2" t="s">
        <v>170</v>
      </c>
      <c r="P7" s="2" t="s">
        <v>171</v>
      </c>
      <c r="Q7" s="2" t="s">
        <v>172</v>
      </c>
      <c r="R7" s="2" t="s">
        <v>173</v>
      </c>
      <c r="S7" s="2" t="s">
        <v>174</v>
      </c>
      <c r="T7" s="2" t="s">
        <v>175</v>
      </c>
      <c r="U7" s="2" t="s">
        <v>176</v>
      </c>
      <c r="V7" s="2" t="s">
        <v>177</v>
      </c>
      <c r="W7" s="2" t="s">
        <v>178</v>
      </c>
      <c r="X7" s="2" t="s">
        <v>179</v>
      </c>
      <c r="Y7" s="2" t="s">
        <v>180</v>
      </c>
      <c r="Z7" s="2" t="s">
        <v>181</v>
      </c>
      <c r="AA7" s="2" t="s">
        <v>182</v>
      </c>
      <c r="AB7" s="2" t="s">
        <v>183</v>
      </c>
      <c r="AC7" s="2" t="s">
        <v>184</v>
      </c>
      <c r="AD7" s="2" t="s">
        <v>185</v>
      </c>
      <c r="AE7" s="2" t="s">
        <v>186</v>
      </c>
      <c r="AF7" s="2" t="s">
        <v>187</v>
      </c>
      <c r="AG7" s="2" t="s">
        <v>188</v>
      </c>
      <c r="AH7" s="2" t="s">
        <v>189</v>
      </c>
      <c r="AI7" s="2" t="s">
        <v>190</v>
      </c>
      <c r="AJ7" s="2" t="s">
        <v>191</v>
      </c>
      <c r="AK7" s="2" t="s">
        <v>160</v>
      </c>
      <c r="AL7" s="2" t="s">
        <v>161</v>
      </c>
      <c r="AM7" s="2" t="s">
        <v>162</v>
      </c>
      <c r="AN7" s="2" t="s">
        <v>163</v>
      </c>
      <c r="AO7" s="2" t="s">
        <v>164</v>
      </c>
      <c r="AP7" s="2" t="s">
        <v>165</v>
      </c>
      <c r="AQ7" s="2" t="s">
        <v>166</v>
      </c>
      <c r="AR7" s="2" t="s">
        <v>167</v>
      </c>
      <c r="AS7" s="2" t="s">
        <v>168</v>
      </c>
      <c r="AT7" s="2" t="s">
        <v>169</v>
      </c>
      <c r="AU7" s="2" t="s">
        <v>170</v>
      </c>
      <c r="AV7" s="2" t="s">
        <v>171</v>
      </c>
      <c r="AW7" s="2" t="s">
        <v>172</v>
      </c>
      <c r="AX7" s="2" t="s">
        <v>173</v>
      </c>
      <c r="AY7" s="2" t="s">
        <v>174</v>
      </c>
      <c r="AZ7" s="2" t="s">
        <v>175</v>
      </c>
      <c r="BA7" s="2" t="s">
        <v>176</v>
      </c>
      <c r="BB7" s="2" t="s">
        <v>177</v>
      </c>
      <c r="BC7" s="2" t="s">
        <v>178</v>
      </c>
      <c r="BD7" s="2" t="s">
        <v>179</v>
      </c>
      <c r="BE7" s="2" t="s">
        <v>180</v>
      </c>
      <c r="BF7" s="2" t="s">
        <v>181</v>
      </c>
      <c r="BG7" s="2" t="s">
        <v>182</v>
      </c>
      <c r="BH7" s="2" t="s">
        <v>183</v>
      </c>
      <c r="BI7" s="2" t="s">
        <v>184</v>
      </c>
      <c r="BJ7" s="2" t="s">
        <v>185</v>
      </c>
      <c r="BK7" s="2" t="s">
        <v>186</v>
      </c>
      <c r="BL7" s="2" t="s">
        <v>187</v>
      </c>
      <c r="BM7" s="2" t="s">
        <v>188</v>
      </c>
      <c r="BN7" s="2" t="s">
        <v>189</v>
      </c>
      <c r="BO7" s="2" t="s">
        <v>190</v>
      </c>
      <c r="BP7" s="2" t="s">
        <v>191</v>
      </c>
      <c r="BQ7" s="2" t="s">
        <v>160</v>
      </c>
      <c r="BR7" s="2" t="s">
        <v>161</v>
      </c>
      <c r="BS7" s="2" t="s">
        <v>162</v>
      </c>
      <c r="BT7" s="2" t="s">
        <v>163</v>
      </c>
      <c r="BU7" s="2" t="s">
        <v>164</v>
      </c>
      <c r="BV7" s="2" t="s">
        <v>165</v>
      </c>
      <c r="BW7" s="2" t="s">
        <v>166</v>
      </c>
      <c r="BX7" s="2" t="s">
        <v>167</v>
      </c>
      <c r="BY7" s="2" t="s">
        <v>168</v>
      </c>
      <c r="BZ7" s="2" t="s">
        <v>169</v>
      </c>
      <c r="CA7" s="2" t="s">
        <v>170</v>
      </c>
      <c r="CB7" s="2" t="s">
        <v>171</v>
      </c>
      <c r="CC7" s="2" t="s">
        <v>172</v>
      </c>
      <c r="CD7" s="2" t="s">
        <v>173</v>
      </c>
      <c r="CE7" s="2" t="s">
        <v>174</v>
      </c>
      <c r="CF7" s="2" t="s">
        <v>175</v>
      </c>
      <c r="CG7" s="2" t="s">
        <v>176</v>
      </c>
      <c r="CH7" s="2" t="s">
        <v>177</v>
      </c>
      <c r="CI7" s="2" t="s">
        <v>178</v>
      </c>
      <c r="CJ7" s="2" t="s">
        <v>179</v>
      </c>
      <c r="CK7" s="2" t="s">
        <v>180</v>
      </c>
      <c r="CL7" s="2" t="s">
        <v>181</v>
      </c>
      <c r="CM7" s="2" t="s">
        <v>182</v>
      </c>
      <c r="CN7" s="2" t="s">
        <v>183</v>
      </c>
      <c r="CO7" s="2" t="s">
        <v>184</v>
      </c>
      <c r="CP7" s="2" t="s">
        <v>185</v>
      </c>
      <c r="CQ7" s="2" t="s">
        <v>186</v>
      </c>
      <c r="CR7" s="2" t="s">
        <v>187</v>
      </c>
      <c r="CS7" s="2" t="s">
        <v>188</v>
      </c>
      <c r="CT7" s="2" t="s">
        <v>189</v>
      </c>
      <c r="CU7" s="2" t="s">
        <v>190</v>
      </c>
      <c r="CV7" s="2" t="s">
        <v>191</v>
      </c>
      <c r="CW7" s="2" t="s">
        <v>160</v>
      </c>
      <c r="CX7" s="2" t="s">
        <v>161</v>
      </c>
      <c r="CY7" s="2" t="s">
        <v>162</v>
      </c>
      <c r="CZ7" s="2" t="s">
        <v>163</v>
      </c>
      <c r="DA7" s="2" t="s">
        <v>164</v>
      </c>
      <c r="DB7" s="2" t="s">
        <v>165</v>
      </c>
      <c r="DC7" s="2" t="s">
        <v>166</v>
      </c>
      <c r="DD7" s="2" t="s">
        <v>167</v>
      </c>
      <c r="DE7" s="2" t="s">
        <v>168</v>
      </c>
      <c r="DF7" s="2" t="s">
        <v>169</v>
      </c>
      <c r="DG7" s="2" t="s">
        <v>170</v>
      </c>
      <c r="DH7" s="2" t="s">
        <v>171</v>
      </c>
      <c r="DI7" s="2" t="s">
        <v>172</v>
      </c>
      <c r="DJ7" s="2" t="s">
        <v>173</v>
      </c>
      <c r="DK7" s="2" t="s">
        <v>174</v>
      </c>
      <c r="DL7" s="2" t="s">
        <v>175</v>
      </c>
      <c r="DM7" s="2" t="s">
        <v>176</v>
      </c>
      <c r="DN7" s="2" t="s">
        <v>177</v>
      </c>
      <c r="DO7" s="2" t="s">
        <v>178</v>
      </c>
      <c r="DP7" s="2" t="s">
        <v>179</v>
      </c>
      <c r="DQ7" s="2" t="s">
        <v>180</v>
      </c>
      <c r="DR7" s="2" t="s">
        <v>181</v>
      </c>
      <c r="DS7" s="2" t="s">
        <v>182</v>
      </c>
      <c r="DT7" s="2" t="s">
        <v>183</v>
      </c>
      <c r="DU7" s="2" t="s">
        <v>184</v>
      </c>
      <c r="DV7" s="2" t="s">
        <v>185</v>
      </c>
      <c r="DW7" s="2" t="s">
        <v>186</v>
      </c>
      <c r="DX7" s="2" t="s">
        <v>187</v>
      </c>
      <c r="DY7" s="2" t="s">
        <v>188</v>
      </c>
      <c r="DZ7" s="2" t="s">
        <v>189</v>
      </c>
      <c r="EA7" s="2" t="s">
        <v>190</v>
      </c>
      <c r="EB7" s="2" t="s">
        <v>191</v>
      </c>
      <c r="EC7" s="2" t="s">
        <v>160</v>
      </c>
      <c r="ED7" s="2" t="s">
        <v>161</v>
      </c>
      <c r="EE7" s="2" t="s">
        <v>162</v>
      </c>
      <c r="EF7" s="2" t="s">
        <v>163</v>
      </c>
      <c r="EG7" s="2" t="s">
        <v>164</v>
      </c>
      <c r="EH7" s="2" t="s">
        <v>165</v>
      </c>
      <c r="EI7" s="2" t="s">
        <v>166</v>
      </c>
      <c r="EJ7" s="2" t="s">
        <v>167</v>
      </c>
      <c r="EK7" s="2" t="s">
        <v>168</v>
      </c>
      <c r="EL7" s="2" t="s">
        <v>169</v>
      </c>
      <c r="EM7" s="2" t="s">
        <v>170</v>
      </c>
      <c r="EN7" s="2" t="s">
        <v>171</v>
      </c>
      <c r="EO7" s="2" t="s">
        <v>172</v>
      </c>
      <c r="EP7" s="2" t="s">
        <v>173</v>
      </c>
      <c r="EQ7" s="2" t="s">
        <v>174</v>
      </c>
      <c r="ER7" s="2" t="s">
        <v>175</v>
      </c>
      <c r="ES7" s="2" t="s">
        <v>176</v>
      </c>
      <c r="ET7" s="2" t="s">
        <v>177</v>
      </c>
      <c r="EU7" s="2" t="s">
        <v>178</v>
      </c>
      <c r="EV7" s="2" t="s">
        <v>179</v>
      </c>
      <c r="EW7" s="2" t="s">
        <v>180</v>
      </c>
      <c r="EX7" s="2" t="s">
        <v>181</v>
      </c>
      <c r="EY7" s="2" t="s">
        <v>182</v>
      </c>
      <c r="EZ7" s="2" t="s">
        <v>183</v>
      </c>
      <c r="FA7" s="2" t="s">
        <v>184</v>
      </c>
      <c r="FB7" s="2" t="s">
        <v>185</v>
      </c>
      <c r="FC7" s="2" t="s">
        <v>186</v>
      </c>
      <c r="FD7" s="2" t="s">
        <v>187</v>
      </c>
      <c r="FE7" s="2" t="s">
        <v>188</v>
      </c>
      <c r="FF7" s="2" t="s">
        <v>189</v>
      </c>
      <c r="FG7" s="2" t="s">
        <v>190</v>
      </c>
      <c r="FH7" s="2" t="s">
        <v>191</v>
      </c>
      <c r="FI7" s="2"/>
      <c r="FJ7" s="2" t="s">
        <v>160</v>
      </c>
      <c r="FK7" s="2" t="s">
        <v>161</v>
      </c>
      <c r="FL7" s="2" t="s">
        <v>162</v>
      </c>
      <c r="FM7" s="2" t="s">
        <v>163</v>
      </c>
      <c r="FN7" s="2" t="s">
        <v>164</v>
      </c>
      <c r="FO7" s="2" t="s">
        <v>165</v>
      </c>
      <c r="FP7" s="2" t="s">
        <v>166</v>
      </c>
      <c r="FQ7" s="2" t="s">
        <v>167</v>
      </c>
      <c r="FR7" s="2" t="s">
        <v>168</v>
      </c>
      <c r="FS7" s="2" t="s">
        <v>169</v>
      </c>
      <c r="FT7" s="2" t="s">
        <v>170</v>
      </c>
      <c r="FU7" s="2" t="s">
        <v>171</v>
      </c>
      <c r="FV7" s="2" t="s">
        <v>172</v>
      </c>
      <c r="FW7" s="2" t="s">
        <v>173</v>
      </c>
      <c r="FX7" s="2" t="s">
        <v>174</v>
      </c>
      <c r="FY7" s="2" t="s">
        <v>175</v>
      </c>
      <c r="FZ7" s="2" t="s">
        <v>176</v>
      </c>
      <c r="GA7" s="2" t="s">
        <v>177</v>
      </c>
      <c r="GB7" s="2" t="s">
        <v>178</v>
      </c>
      <c r="GC7" s="2" t="s">
        <v>179</v>
      </c>
      <c r="GD7" s="2" t="s">
        <v>180</v>
      </c>
      <c r="GE7" s="2" t="s">
        <v>181</v>
      </c>
      <c r="GF7" s="2" t="s">
        <v>182</v>
      </c>
      <c r="GG7" s="2" t="s">
        <v>183</v>
      </c>
      <c r="GH7" s="2" t="s">
        <v>184</v>
      </c>
      <c r="GI7" s="2" t="s">
        <v>185</v>
      </c>
      <c r="GJ7" s="2" t="s">
        <v>186</v>
      </c>
      <c r="GK7" s="2" t="s">
        <v>187</v>
      </c>
      <c r="GL7" s="2" t="s">
        <v>188</v>
      </c>
      <c r="GM7" s="2" t="s">
        <v>189</v>
      </c>
      <c r="GN7" s="2" t="s">
        <v>190</v>
      </c>
      <c r="GO7" s="2" t="s">
        <v>191</v>
      </c>
    </row>
    <row r="8" spans="2:197" x14ac:dyDescent="0.25">
      <c r="B8" t="s">
        <v>360</v>
      </c>
      <c r="C8" s="7" t="s">
        <v>361</v>
      </c>
      <c r="D8" s="4"/>
      <c r="E8" s="2" t="s">
        <v>192</v>
      </c>
      <c r="F8" s="2" t="s">
        <v>192</v>
      </c>
      <c r="G8" s="2" t="s">
        <v>192</v>
      </c>
      <c r="H8" s="2" t="s">
        <v>192</v>
      </c>
      <c r="I8" s="2" t="s">
        <v>192</v>
      </c>
      <c r="J8" s="2" t="s">
        <v>192</v>
      </c>
      <c r="K8" s="2" t="s">
        <v>192</v>
      </c>
      <c r="L8" s="2" t="s">
        <v>192</v>
      </c>
      <c r="M8" s="2" t="s">
        <v>192</v>
      </c>
      <c r="N8" s="2" t="s">
        <v>192</v>
      </c>
      <c r="O8" s="2" t="s">
        <v>192</v>
      </c>
      <c r="P8" s="2" t="s">
        <v>192</v>
      </c>
      <c r="Q8" s="2" t="s">
        <v>192</v>
      </c>
      <c r="R8" s="2" t="s">
        <v>192</v>
      </c>
      <c r="S8" s="2" t="s">
        <v>192</v>
      </c>
      <c r="T8" s="2" t="s">
        <v>192</v>
      </c>
      <c r="U8" s="2" t="s">
        <v>192</v>
      </c>
      <c r="V8" s="2" t="s">
        <v>192</v>
      </c>
      <c r="W8" s="2" t="s">
        <v>192</v>
      </c>
      <c r="X8" s="2" t="s">
        <v>192</v>
      </c>
      <c r="Y8" s="2" t="s">
        <v>192</v>
      </c>
      <c r="Z8" s="2" t="s">
        <v>192</v>
      </c>
      <c r="AA8" s="2" t="s">
        <v>192</v>
      </c>
      <c r="AB8" s="2" t="s">
        <v>192</v>
      </c>
      <c r="AC8" s="2" t="s">
        <v>192</v>
      </c>
      <c r="AD8" s="2" t="s">
        <v>192</v>
      </c>
      <c r="AE8" s="2" t="s">
        <v>192</v>
      </c>
      <c r="AF8" s="2" t="s">
        <v>192</v>
      </c>
      <c r="AG8" s="2" t="s">
        <v>192</v>
      </c>
      <c r="AH8" s="2" t="s">
        <v>192</v>
      </c>
      <c r="AI8" s="2" t="s">
        <v>192</v>
      </c>
      <c r="AJ8" s="2" t="s">
        <v>192</v>
      </c>
      <c r="AK8" s="2" t="s">
        <v>192</v>
      </c>
      <c r="AL8" s="2" t="s">
        <v>192</v>
      </c>
      <c r="AM8" s="2" t="s">
        <v>192</v>
      </c>
      <c r="AN8" s="2" t="s">
        <v>192</v>
      </c>
      <c r="AO8" s="2" t="s">
        <v>192</v>
      </c>
      <c r="AP8" s="2" t="s">
        <v>192</v>
      </c>
      <c r="AQ8" s="2" t="s">
        <v>192</v>
      </c>
      <c r="AR8" s="2" t="s">
        <v>192</v>
      </c>
      <c r="AS8" s="2" t="s">
        <v>192</v>
      </c>
      <c r="AT8" s="2" t="s">
        <v>192</v>
      </c>
      <c r="AU8" s="2" t="s">
        <v>192</v>
      </c>
      <c r="AV8" s="2" t="s">
        <v>192</v>
      </c>
      <c r="AW8" s="2" t="s">
        <v>192</v>
      </c>
      <c r="AX8" s="2" t="s">
        <v>192</v>
      </c>
      <c r="AY8" s="2" t="s">
        <v>192</v>
      </c>
      <c r="AZ8" s="2" t="s">
        <v>192</v>
      </c>
      <c r="BA8" s="2" t="s">
        <v>192</v>
      </c>
      <c r="BB8" s="2" t="s">
        <v>192</v>
      </c>
      <c r="BC8" s="2" t="s">
        <v>192</v>
      </c>
      <c r="BD8" s="2" t="s">
        <v>192</v>
      </c>
      <c r="BE8" s="2" t="s">
        <v>192</v>
      </c>
      <c r="BF8" s="2" t="s">
        <v>192</v>
      </c>
      <c r="BG8" s="2" t="s">
        <v>192</v>
      </c>
      <c r="BH8" s="2" t="s">
        <v>192</v>
      </c>
      <c r="BI8" s="2" t="s">
        <v>192</v>
      </c>
      <c r="BJ8" s="2" t="s">
        <v>192</v>
      </c>
      <c r="BK8" s="2" t="s">
        <v>192</v>
      </c>
      <c r="BL8" s="2" t="s">
        <v>192</v>
      </c>
      <c r="BM8" s="2" t="s">
        <v>192</v>
      </c>
      <c r="BN8" s="2" t="s">
        <v>192</v>
      </c>
      <c r="BO8" s="2" t="s">
        <v>192</v>
      </c>
      <c r="BP8" s="2" t="s">
        <v>192</v>
      </c>
      <c r="BQ8" s="2" t="s">
        <v>192</v>
      </c>
      <c r="BR8" s="2" t="s">
        <v>192</v>
      </c>
      <c r="BS8" s="2" t="s">
        <v>192</v>
      </c>
      <c r="BT8" s="2" t="s">
        <v>192</v>
      </c>
      <c r="BU8" s="2" t="s">
        <v>192</v>
      </c>
      <c r="BV8" s="2" t="s">
        <v>192</v>
      </c>
      <c r="BW8" s="2" t="s">
        <v>192</v>
      </c>
      <c r="BX8" s="2" t="s">
        <v>192</v>
      </c>
      <c r="BY8" s="2" t="s">
        <v>192</v>
      </c>
      <c r="BZ8" s="2" t="s">
        <v>192</v>
      </c>
      <c r="CA8" s="2" t="s">
        <v>192</v>
      </c>
      <c r="CB8" s="2" t="s">
        <v>192</v>
      </c>
      <c r="CC8" s="2" t="s">
        <v>192</v>
      </c>
      <c r="CD8" s="2" t="s">
        <v>192</v>
      </c>
      <c r="CE8" s="2" t="s">
        <v>192</v>
      </c>
      <c r="CF8" s="2" t="s">
        <v>192</v>
      </c>
      <c r="CG8" s="2" t="s">
        <v>192</v>
      </c>
      <c r="CH8" s="2" t="s">
        <v>192</v>
      </c>
      <c r="CI8" s="2" t="s">
        <v>192</v>
      </c>
      <c r="CJ8" s="2" t="s">
        <v>192</v>
      </c>
      <c r="CK8" s="2" t="s">
        <v>192</v>
      </c>
      <c r="CL8" s="2" t="s">
        <v>192</v>
      </c>
      <c r="CM8" s="2" t="s">
        <v>192</v>
      </c>
      <c r="CN8" s="2" t="s">
        <v>192</v>
      </c>
      <c r="CO8" s="2" t="s">
        <v>192</v>
      </c>
      <c r="CP8" s="2" t="s">
        <v>192</v>
      </c>
      <c r="CQ8" s="2" t="s">
        <v>192</v>
      </c>
      <c r="CR8" s="2" t="s">
        <v>192</v>
      </c>
      <c r="CS8" s="2" t="s">
        <v>192</v>
      </c>
      <c r="CT8" s="2" t="s">
        <v>192</v>
      </c>
      <c r="CU8" s="2" t="s">
        <v>192</v>
      </c>
      <c r="CV8" s="2" t="s">
        <v>192</v>
      </c>
      <c r="CW8" s="2" t="s">
        <v>192</v>
      </c>
      <c r="CX8" s="2" t="s">
        <v>192</v>
      </c>
      <c r="CY8" s="2" t="s">
        <v>192</v>
      </c>
      <c r="CZ8" s="2" t="s">
        <v>192</v>
      </c>
      <c r="DA8" s="2" t="s">
        <v>192</v>
      </c>
      <c r="DB8" s="2" t="s">
        <v>192</v>
      </c>
      <c r="DC8" s="2" t="s">
        <v>192</v>
      </c>
      <c r="DD8" s="2" t="s">
        <v>192</v>
      </c>
      <c r="DE8" s="2" t="s">
        <v>192</v>
      </c>
      <c r="DF8" s="2" t="s">
        <v>192</v>
      </c>
      <c r="DG8" s="2" t="s">
        <v>192</v>
      </c>
      <c r="DH8" s="2" t="s">
        <v>192</v>
      </c>
      <c r="DI8" s="2" t="s">
        <v>192</v>
      </c>
      <c r="DJ8" s="2" t="s">
        <v>192</v>
      </c>
      <c r="DK8" s="2" t="s">
        <v>192</v>
      </c>
      <c r="DL8" s="2" t="s">
        <v>192</v>
      </c>
      <c r="DM8" s="2" t="s">
        <v>192</v>
      </c>
      <c r="DN8" s="2" t="s">
        <v>192</v>
      </c>
      <c r="DO8" s="2" t="s">
        <v>192</v>
      </c>
      <c r="DP8" s="2" t="s">
        <v>192</v>
      </c>
      <c r="DQ8" s="2" t="s">
        <v>192</v>
      </c>
      <c r="DR8" s="2" t="s">
        <v>192</v>
      </c>
      <c r="DS8" s="2" t="s">
        <v>192</v>
      </c>
      <c r="DT8" s="2" t="s">
        <v>192</v>
      </c>
      <c r="DU8" s="2" t="s">
        <v>192</v>
      </c>
      <c r="DV8" s="2" t="s">
        <v>192</v>
      </c>
      <c r="DW8" s="2" t="s">
        <v>192</v>
      </c>
      <c r="DX8" s="2" t="s">
        <v>192</v>
      </c>
      <c r="DY8" s="2" t="s">
        <v>192</v>
      </c>
      <c r="DZ8" s="2" t="s">
        <v>192</v>
      </c>
      <c r="EA8" s="2" t="s">
        <v>192</v>
      </c>
      <c r="EB8" s="2" t="s">
        <v>192</v>
      </c>
      <c r="EC8" s="2" t="s">
        <v>192</v>
      </c>
      <c r="ED8" s="2" t="s">
        <v>192</v>
      </c>
      <c r="EE8" s="2" t="s">
        <v>192</v>
      </c>
      <c r="EF8" s="2" t="s">
        <v>192</v>
      </c>
      <c r="EG8" s="2" t="s">
        <v>192</v>
      </c>
      <c r="EH8" s="2" t="s">
        <v>192</v>
      </c>
      <c r="EI8" s="2" t="s">
        <v>192</v>
      </c>
      <c r="EJ8" s="2" t="s">
        <v>192</v>
      </c>
      <c r="EK8" s="2" t="s">
        <v>192</v>
      </c>
      <c r="EL8" s="2" t="s">
        <v>192</v>
      </c>
      <c r="EM8" s="2" t="s">
        <v>192</v>
      </c>
      <c r="EN8" s="2" t="s">
        <v>192</v>
      </c>
      <c r="EO8" s="2" t="s">
        <v>192</v>
      </c>
      <c r="EP8" s="2" t="s">
        <v>192</v>
      </c>
      <c r="EQ8" s="2" t="s">
        <v>192</v>
      </c>
      <c r="ER8" s="2" t="s">
        <v>192</v>
      </c>
      <c r="ES8" s="2" t="s">
        <v>192</v>
      </c>
      <c r="ET8" s="2" t="s">
        <v>192</v>
      </c>
      <c r="EU8" s="2" t="s">
        <v>192</v>
      </c>
      <c r="EV8" s="2" t="s">
        <v>192</v>
      </c>
      <c r="EW8" s="2" t="s">
        <v>192</v>
      </c>
      <c r="EX8" s="2" t="s">
        <v>192</v>
      </c>
      <c r="EY8" s="2" t="s">
        <v>192</v>
      </c>
      <c r="EZ8" s="2" t="s">
        <v>192</v>
      </c>
      <c r="FA8" s="2" t="s">
        <v>192</v>
      </c>
      <c r="FB8" s="2" t="s">
        <v>192</v>
      </c>
      <c r="FC8" s="2" t="s">
        <v>192</v>
      </c>
      <c r="FD8" s="2" t="s">
        <v>192</v>
      </c>
      <c r="FE8" s="2" t="s">
        <v>192</v>
      </c>
      <c r="FF8" s="2" t="s">
        <v>192</v>
      </c>
      <c r="FG8" s="2" t="s">
        <v>192</v>
      </c>
      <c r="FH8" s="2" t="s">
        <v>192</v>
      </c>
      <c r="FI8" s="2"/>
      <c r="FJ8" s="2" t="s">
        <v>192</v>
      </c>
      <c r="FK8" s="2" t="s">
        <v>192</v>
      </c>
      <c r="FL8" s="2" t="s">
        <v>192</v>
      </c>
      <c r="FM8" s="2" t="s">
        <v>192</v>
      </c>
      <c r="FN8" s="2" t="s">
        <v>192</v>
      </c>
      <c r="FO8" s="2" t="s">
        <v>192</v>
      </c>
      <c r="FP8" s="2" t="s">
        <v>192</v>
      </c>
      <c r="FQ8" s="2" t="s">
        <v>192</v>
      </c>
      <c r="FR8" s="2" t="s">
        <v>192</v>
      </c>
      <c r="FS8" s="2" t="s">
        <v>192</v>
      </c>
      <c r="FT8" s="2" t="s">
        <v>192</v>
      </c>
      <c r="FU8" s="2" t="s">
        <v>192</v>
      </c>
      <c r="FV8" s="2" t="s">
        <v>192</v>
      </c>
      <c r="FW8" s="2" t="s">
        <v>192</v>
      </c>
      <c r="FX8" s="2" t="s">
        <v>192</v>
      </c>
      <c r="FY8" s="2" t="s">
        <v>192</v>
      </c>
      <c r="FZ8" s="2" t="s">
        <v>192</v>
      </c>
      <c r="GA8" s="2" t="s">
        <v>192</v>
      </c>
      <c r="GB8" s="2" t="s">
        <v>192</v>
      </c>
      <c r="GC8" s="2" t="s">
        <v>192</v>
      </c>
      <c r="GD8" s="2" t="s">
        <v>192</v>
      </c>
      <c r="GE8" s="2" t="s">
        <v>192</v>
      </c>
      <c r="GF8" s="2" t="s">
        <v>192</v>
      </c>
      <c r="GG8" s="2" t="s">
        <v>192</v>
      </c>
      <c r="GH8" s="2" t="s">
        <v>192</v>
      </c>
      <c r="GI8" s="2" t="s">
        <v>192</v>
      </c>
      <c r="GJ8" s="2" t="s">
        <v>192</v>
      </c>
      <c r="GK8" s="2" t="s">
        <v>192</v>
      </c>
      <c r="GL8" s="2" t="s">
        <v>192</v>
      </c>
      <c r="GM8" s="2" t="s">
        <v>192</v>
      </c>
      <c r="GN8" s="2" t="s">
        <v>192</v>
      </c>
      <c r="GO8" s="2" t="s">
        <v>192</v>
      </c>
    </row>
    <row r="9" spans="2:197" x14ac:dyDescent="0.25">
      <c r="B9" s="3" t="s">
        <v>194</v>
      </c>
      <c r="C9" s="1" t="s">
        <v>0</v>
      </c>
      <c r="D9" s="2">
        <v>4380081</v>
      </c>
      <c r="E9" s="5" t="s">
        <v>193</v>
      </c>
      <c r="F9" s="5">
        <v>0</v>
      </c>
      <c r="G9" s="5">
        <v>0</v>
      </c>
      <c r="H9" s="5">
        <v>0</v>
      </c>
      <c r="I9" s="5">
        <v>401359</v>
      </c>
      <c r="J9" s="5">
        <v>377756</v>
      </c>
      <c r="K9" s="5">
        <v>299119</v>
      </c>
      <c r="L9" s="5">
        <v>250000</v>
      </c>
      <c r="M9" s="5">
        <v>223851</v>
      </c>
      <c r="N9" s="5">
        <v>129785</v>
      </c>
      <c r="O9" s="5">
        <v>27993</v>
      </c>
      <c r="P9" s="5">
        <v>0</v>
      </c>
      <c r="Q9" s="5">
        <v>0</v>
      </c>
      <c r="R9" s="5">
        <v>0</v>
      </c>
      <c r="S9" s="5">
        <v>0</v>
      </c>
      <c r="T9" s="5">
        <v>0</v>
      </c>
      <c r="U9" s="5">
        <v>0</v>
      </c>
      <c r="V9" s="5">
        <v>0</v>
      </c>
      <c r="W9" s="5">
        <v>0</v>
      </c>
      <c r="X9" s="5">
        <v>0</v>
      </c>
      <c r="Y9" s="5" t="s">
        <v>193</v>
      </c>
      <c r="Z9" s="5" t="s">
        <v>193</v>
      </c>
      <c r="AA9" s="5" t="s">
        <v>193</v>
      </c>
      <c r="AB9" s="5" t="s">
        <v>193</v>
      </c>
      <c r="AC9" s="5" t="s">
        <v>193</v>
      </c>
      <c r="AD9" s="5" t="s">
        <v>193</v>
      </c>
      <c r="AE9" s="5" t="s">
        <v>193</v>
      </c>
      <c r="AF9" s="5" t="s">
        <v>193</v>
      </c>
      <c r="AG9" s="5" t="s">
        <v>193</v>
      </c>
      <c r="AH9" s="5" t="s">
        <v>193</v>
      </c>
      <c r="AI9" s="5" t="s">
        <v>193</v>
      </c>
      <c r="AJ9" s="5" t="s">
        <v>193</v>
      </c>
      <c r="AK9" s="6" t="s">
        <v>193</v>
      </c>
      <c r="AL9" s="6" t="s">
        <v>193</v>
      </c>
      <c r="AM9" s="6" t="s">
        <v>193</v>
      </c>
      <c r="AN9" s="6" t="s">
        <v>193</v>
      </c>
      <c r="AO9" s="6">
        <v>7.29</v>
      </c>
      <c r="AP9" s="6">
        <v>7.29</v>
      </c>
      <c r="AQ9" s="6">
        <v>7.53</v>
      </c>
      <c r="AR9" s="6">
        <v>7.67</v>
      </c>
      <c r="AS9" s="6">
        <v>7.73</v>
      </c>
      <c r="AT9" s="6">
        <v>7.7222</v>
      </c>
      <c r="AU9" s="6">
        <v>8.31</v>
      </c>
      <c r="AV9" s="6" t="s">
        <v>193</v>
      </c>
      <c r="AW9" s="6" t="s">
        <v>193</v>
      </c>
      <c r="AX9" s="6" t="s">
        <v>193</v>
      </c>
      <c r="AY9" s="6" t="s">
        <v>193</v>
      </c>
      <c r="AZ9" s="6" t="s">
        <v>193</v>
      </c>
      <c r="BA9" s="6" t="s">
        <v>193</v>
      </c>
      <c r="BB9" s="6" t="s">
        <v>193</v>
      </c>
      <c r="BC9" s="6" t="s">
        <v>193</v>
      </c>
      <c r="BD9" s="6" t="s">
        <v>193</v>
      </c>
      <c r="BE9" s="6" t="s">
        <v>193</v>
      </c>
      <c r="BF9" s="6" t="s">
        <v>193</v>
      </c>
      <c r="BG9" s="6" t="s">
        <v>193</v>
      </c>
      <c r="BH9" s="6" t="s">
        <v>193</v>
      </c>
      <c r="BI9" s="6" t="s">
        <v>193</v>
      </c>
      <c r="BJ9" s="6" t="s">
        <v>193</v>
      </c>
      <c r="BK9" s="6" t="s">
        <v>193</v>
      </c>
      <c r="BL9" s="6" t="s">
        <v>193</v>
      </c>
      <c r="BM9" s="6" t="s">
        <v>193</v>
      </c>
      <c r="BN9" s="6" t="s">
        <v>193</v>
      </c>
      <c r="BO9" s="6" t="s">
        <v>193</v>
      </c>
      <c r="BP9" s="6" t="s">
        <v>193</v>
      </c>
      <c r="BQ9" s="6" t="s">
        <v>193</v>
      </c>
      <c r="BR9" s="6">
        <v>0</v>
      </c>
      <c r="BS9" s="6">
        <v>0</v>
      </c>
      <c r="BT9" s="6">
        <v>0</v>
      </c>
      <c r="BU9" s="6">
        <v>0</v>
      </c>
      <c r="BV9" s="6">
        <v>0</v>
      </c>
      <c r="BW9" s="6">
        <v>0</v>
      </c>
      <c r="BX9" s="6">
        <v>0</v>
      </c>
      <c r="BY9" s="6">
        <v>0</v>
      </c>
      <c r="BZ9" s="6">
        <v>0</v>
      </c>
      <c r="CA9" s="6">
        <v>0</v>
      </c>
      <c r="CB9" s="6">
        <v>0</v>
      </c>
      <c r="CC9" s="6">
        <v>0</v>
      </c>
      <c r="CD9" s="6">
        <v>0</v>
      </c>
      <c r="CE9" s="6">
        <v>0</v>
      </c>
      <c r="CF9" s="6">
        <v>0</v>
      </c>
      <c r="CG9" s="6" t="s">
        <v>193</v>
      </c>
      <c r="CH9" s="6" t="s">
        <v>193</v>
      </c>
      <c r="CI9" s="6" t="s">
        <v>193</v>
      </c>
      <c r="CJ9" s="6" t="s">
        <v>193</v>
      </c>
      <c r="CK9" s="6" t="s">
        <v>193</v>
      </c>
      <c r="CL9" s="6" t="s">
        <v>193</v>
      </c>
      <c r="CM9" s="6" t="s">
        <v>193</v>
      </c>
      <c r="CN9" s="6" t="s">
        <v>193</v>
      </c>
      <c r="CO9" s="6" t="s">
        <v>193</v>
      </c>
      <c r="CP9" s="6" t="s">
        <v>193</v>
      </c>
      <c r="CQ9" s="6" t="s">
        <v>193</v>
      </c>
      <c r="CR9" s="6" t="s">
        <v>193</v>
      </c>
      <c r="CS9" s="6" t="s">
        <v>193</v>
      </c>
      <c r="CT9" s="6" t="s">
        <v>193</v>
      </c>
      <c r="CU9" s="6" t="s">
        <v>193</v>
      </c>
      <c r="CV9" s="6" t="s">
        <v>193</v>
      </c>
      <c r="CW9" s="6" t="s">
        <v>193</v>
      </c>
      <c r="CX9" s="6">
        <v>0</v>
      </c>
      <c r="CY9" s="6">
        <v>0</v>
      </c>
      <c r="CZ9" s="6">
        <v>0</v>
      </c>
      <c r="DA9" s="6">
        <v>0</v>
      </c>
      <c r="DB9" s="6">
        <v>0</v>
      </c>
      <c r="DC9" s="6">
        <v>0</v>
      </c>
      <c r="DD9" s="6">
        <v>0</v>
      </c>
      <c r="DE9" s="6">
        <v>0</v>
      </c>
      <c r="DF9" s="6">
        <v>0</v>
      </c>
      <c r="DG9" s="6">
        <v>0</v>
      </c>
      <c r="DH9" s="6">
        <v>0</v>
      </c>
      <c r="DI9" s="6">
        <v>0</v>
      </c>
      <c r="DJ9" s="6">
        <v>0</v>
      </c>
      <c r="DK9" s="6">
        <v>0</v>
      </c>
      <c r="DL9" s="6">
        <v>0</v>
      </c>
      <c r="DM9" s="6" t="s">
        <v>193</v>
      </c>
      <c r="DN9" s="6" t="s">
        <v>193</v>
      </c>
      <c r="DO9" s="6" t="s">
        <v>193</v>
      </c>
      <c r="DP9" s="6" t="s">
        <v>193</v>
      </c>
      <c r="DQ9" s="6" t="s">
        <v>193</v>
      </c>
      <c r="DR9" s="6" t="s">
        <v>193</v>
      </c>
      <c r="DS9" s="6" t="s">
        <v>193</v>
      </c>
      <c r="DT9" s="6" t="s">
        <v>193</v>
      </c>
      <c r="DU9" s="6" t="s">
        <v>193</v>
      </c>
      <c r="DV9" s="6" t="s">
        <v>193</v>
      </c>
      <c r="DW9" s="6" t="s">
        <v>193</v>
      </c>
      <c r="DX9" s="6" t="s">
        <v>193</v>
      </c>
      <c r="DY9" s="6" t="s">
        <v>193</v>
      </c>
      <c r="DZ9" s="6" t="s">
        <v>193</v>
      </c>
      <c r="EA9" s="6" t="s">
        <v>193</v>
      </c>
      <c r="EB9" s="6" t="s">
        <v>193</v>
      </c>
      <c r="EC9" s="5" t="s">
        <v>193</v>
      </c>
      <c r="ED9" s="5">
        <v>5984766</v>
      </c>
      <c r="EE9" s="5">
        <v>5956766</v>
      </c>
      <c r="EF9" s="5">
        <v>5956766</v>
      </c>
      <c r="EG9" s="5">
        <v>5956766</v>
      </c>
      <c r="EH9" s="5">
        <v>5980369</v>
      </c>
      <c r="EI9" s="5">
        <v>6059006</v>
      </c>
      <c r="EJ9" s="5">
        <v>6108125</v>
      </c>
      <c r="EK9" s="5">
        <v>6134274</v>
      </c>
      <c r="EL9" s="5">
        <v>6200347</v>
      </c>
      <c r="EM9" s="5">
        <v>6330132</v>
      </c>
      <c r="EN9" s="5">
        <v>6358125</v>
      </c>
      <c r="EO9" s="5">
        <v>6358125</v>
      </c>
      <c r="EP9" s="5">
        <v>6358125</v>
      </c>
      <c r="EQ9" s="5">
        <v>6358125</v>
      </c>
      <c r="ER9" s="5">
        <v>3483125</v>
      </c>
      <c r="ES9" s="5" t="s">
        <v>193</v>
      </c>
      <c r="ET9" s="5" t="s">
        <v>193</v>
      </c>
      <c r="EU9" s="5" t="s">
        <v>193</v>
      </c>
      <c r="EV9" s="5" t="s">
        <v>193</v>
      </c>
      <c r="EW9" s="5" t="s">
        <v>193</v>
      </c>
      <c r="EX9" s="5" t="s">
        <v>193</v>
      </c>
      <c r="EY9" s="5" t="s">
        <v>193</v>
      </c>
      <c r="EZ9" s="5" t="s">
        <v>193</v>
      </c>
      <c r="FA9" s="5" t="s">
        <v>193</v>
      </c>
      <c r="FB9" s="5" t="s">
        <v>193</v>
      </c>
      <c r="FC9" s="5" t="s">
        <v>193</v>
      </c>
      <c r="FD9" s="5" t="s">
        <v>193</v>
      </c>
      <c r="FE9" s="5" t="s">
        <v>193</v>
      </c>
      <c r="FF9" s="5" t="s">
        <v>193</v>
      </c>
      <c r="FG9" s="5" t="s">
        <v>193</v>
      </c>
      <c r="FH9" s="5" t="s">
        <v>193</v>
      </c>
      <c r="FI9" s="13" t="s">
        <v>194</v>
      </c>
      <c r="FJ9" s="11" t="s">
        <v>193</v>
      </c>
      <c r="FK9" s="11">
        <v>7.6190113364499101</v>
      </c>
      <c r="FL9" s="11">
        <v>7.9919204481089201</v>
      </c>
      <c r="FM9" s="11">
        <v>7.83394882390881</v>
      </c>
      <c r="FN9" s="11">
        <v>7.7822429150314099</v>
      </c>
      <c r="FO9" s="11">
        <v>7.56525224446853</v>
      </c>
      <c r="FP9" s="11">
        <v>7.8479869470338901</v>
      </c>
      <c r="FQ9" s="11">
        <v>7.60347897267983</v>
      </c>
      <c r="FR9" s="11">
        <v>7.7443557297897003</v>
      </c>
      <c r="FS9" s="11">
        <v>7.6655387190426598</v>
      </c>
      <c r="FT9" s="11">
        <v>7.6709300848702702</v>
      </c>
      <c r="FU9" s="11">
        <v>7.7036862282512502</v>
      </c>
      <c r="FV9" s="11">
        <v>7.85042760247714</v>
      </c>
      <c r="FW9" s="11">
        <v>7.7381303450309602</v>
      </c>
      <c r="FX9" s="11">
        <v>7.6576034601395904</v>
      </c>
      <c r="FY9" s="11">
        <v>7.6632334469764896</v>
      </c>
      <c r="FZ9" s="11" t="s">
        <v>193</v>
      </c>
      <c r="GA9" s="11" t="s">
        <v>193</v>
      </c>
      <c r="GB9" s="11" t="s">
        <v>193</v>
      </c>
      <c r="GC9" s="11" t="s">
        <v>193</v>
      </c>
      <c r="GD9" s="11" t="s">
        <v>193</v>
      </c>
      <c r="GE9" s="11" t="s">
        <v>193</v>
      </c>
      <c r="GF9" s="11" t="s">
        <v>193</v>
      </c>
      <c r="GG9" s="11" t="s">
        <v>193</v>
      </c>
      <c r="GH9" s="11" t="s">
        <v>193</v>
      </c>
      <c r="GI9" s="11" t="s">
        <v>193</v>
      </c>
      <c r="GJ9" s="11" t="s">
        <v>193</v>
      </c>
      <c r="GK9" s="11" t="s">
        <v>193</v>
      </c>
      <c r="GL9" s="11" t="s">
        <v>193</v>
      </c>
      <c r="GM9" s="11" t="s">
        <v>193</v>
      </c>
      <c r="GN9" s="11" t="s">
        <v>193</v>
      </c>
      <c r="GO9" s="11" t="s">
        <v>193</v>
      </c>
    </row>
    <row r="10" spans="2:197" x14ac:dyDescent="0.25">
      <c r="B10" s="3" t="s">
        <v>199</v>
      </c>
      <c r="C10" s="1" t="s">
        <v>5</v>
      </c>
      <c r="D10" s="2">
        <v>103410</v>
      </c>
      <c r="E10" s="5">
        <v>13788</v>
      </c>
      <c r="F10" s="5">
        <v>15916</v>
      </c>
      <c r="G10" s="5">
        <v>0</v>
      </c>
      <c r="H10" s="5">
        <v>0</v>
      </c>
      <c r="I10" s="5">
        <v>24465</v>
      </c>
      <c r="J10" s="5">
        <v>4621</v>
      </c>
      <c r="K10" s="5">
        <v>0</v>
      </c>
      <c r="L10" s="5">
        <v>113100</v>
      </c>
      <c r="M10" s="5">
        <v>107622</v>
      </c>
      <c r="N10" s="5">
        <v>324661</v>
      </c>
      <c r="O10" s="5">
        <v>29233</v>
      </c>
      <c r="P10" s="5">
        <v>58950</v>
      </c>
      <c r="Q10" s="5">
        <v>182538</v>
      </c>
      <c r="R10" s="5">
        <v>148231</v>
      </c>
      <c r="S10" s="5">
        <v>159014</v>
      </c>
      <c r="T10" s="5">
        <v>242608</v>
      </c>
      <c r="U10" s="5">
        <v>0</v>
      </c>
      <c r="V10" s="5">
        <v>0</v>
      </c>
      <c r="W10" s="5">
        <v>23409</v>
      </c>
      <c r="X10" s="5">
        <v>89751</v>
      </c>
      <c r="Y10" s="5">
        <v>53346</v>
      </c>
      <c r="Z10" s="5">
        <v>0</v>
      </c>
      <c r="AA10" s="5">
        <v>0</v>
      </c>
      <c r="AB10" s="5">
        <v>0</v>
      </c>
      <c r="AC10" s="5">
        <v>147671</v>
      </c>
      <c r="AD10" s="5">
        <v>185556</v>
      </c>
      <c r="AE10" s="5">
        <v>45487</v>
      </c>
      <c r="AF10" s="5">
        <v>23428</v>
      </c>
      <c r="AG10" s="5">
        <v>54934</v>
      </c>
      <c r="AH10" s="5">
        <v>22989</v>
      </c>
      <c r="AI10" s="5">
        <v>180806</v>
      </c>
      <c r="AJ10" s="5">
        <v>26327</v>
      </c>
      <c r="AK10" s="6">
        <v>543.84</v>
      </c>
      <c r="AL10" s="6">
        <v>537.14</v>
      </c>
      <c r="AM10" s="6" t="s">
        <v>193</v>
      </c>
      <c r="AN10" s="6" t="s">
        <v>193</v>
      </c>
      <c r="AO10" s="6">
        <v>516.70000000000005</v>
      </c>
      <c r="AP10" s="6">
        <v>517.4</v>
      </c>
      <c r="AQ10" s="6" t="s">
        <v>193</v>
      </c>
      <c r="AR10" s="6">
        <v>471.15</v>
      </c>
      <c r="AS10" s="6">
        <v>476.6</v>
      </c>
      <c r="AT10" s="6">
        <v>468.11</v>
      </c>
      <c r="AU10" s="6">
        <v>475.97</v>
      </c>
      <c r="AV10" s="6">
        <v>451.77</v>
      </c>
      <c r="AW10" s="6">
        <v>427.49</v>
      </c>
      <c r="AX10" s="6">
        <v>421.89</v>
      </c>
      <c r="AY10" s="6">
        <v>410.43</v>
      </c>
      <c r="AZ10" s="6">
        <v>390.1</v>
      </c>
      <c r="BA10" s="6" t="s">
        <v>193</v>
      </c>
      <c r="BB10" s="6" t="s">
        <v>193</v>
      </c>
      <c r="BC10" s="6">
        <v>376.49</v>
      </c>
      <c r="BD10" s="6">
        <v>351.82</v>
      </c>
      <c r="BE10" s="6">
        <v>333.08</v>
      </c>
      <c r="BF10" s="6" t="s">
        <v>193</v>
      </c>
      <c r="BG10" s="6" t="s">
        <v>193</v>
      </c>
      <c r="BH10" s="6" t="s">
        <v>193</v>
      </c>
      <c r="BI10" s="6">
        <v>297.39</v>
      </c>
      <c r="BJ10" s="6">
        <v>297.12</v>
      </c>
      <c r="BK10" s="6">
        <v>327.02</v>
      </c>
      <c r="BL10" s="6">
        <v>308.42</v>
      </c>
      <c r="BM10" s="6">
        <v>301.81939999999997</v>
      </c>
      <c r="BN10" s="6">
        <v>293.05</v>
      </c>
      <c r="BO10" s="6">
        <v>289.26</v>
      </c>
      <c r="BP10" s="6">
        <v>285.52999999999997</v>
      </c>
      <c r="BQ10" s="6">
        <v>0</v>
      </c>
      <c r="BR10" s="6">
        <v>0</v>
      </c>
      <c r="BS10" s="6">
        <v>0</v>
      </c>
      <c r="BT10" s="6">
        <v>0</v>
      </c>
      <c r="BU10" s="6">
        <v>0</v>
      </c>
      <c r="BV10" s="6">
        <v>0</v>
      </c>
      <c r="BW10" s="6">
        <v>0</v>
      </c>
      <c r="BX10" s="6">
        <v>0</v>
      </c>
      <c r="BY10" s="6">
        <v>0</v>
      </c>
      <c r="BZ10" s="6">
        <v>0</v>
      </c>
      <c r="CA10" s="6">
        <v>0</v>
      </c>
      <c r="CB10" s="6">
        <v>0</v>
      </c>
      <c r="CC10" s="6">
        <v>0</v>
      </c>
      <c r="CD10" s="6">
        <v>0</v>
      </c>
      <c r="CE10" s="6">
        <v>0</v>
      </c>
      <c r="CF10" s="6">
        <v>0</v>
      </c>
      <c r="CG10" s="6">
        <v>0</v>
      </c>
      <c r="CH10" s="6">
        <v>0</v>
      </c>
      <c r="CI10" s="6">
        <v>0</v>
      </c>
      <c r="CJ10" s="6">
        <v>0</v>
      </c>
      <c r="CK10" s="6">
        <v>0</v>
      </c>
      <c r="CL10" s="6">
        <v>0</v>
      </c>
      <c r="CM10" s="6">
        <v>0</v>
      </c>
      <c r="CN10" s="6">
        <v>0</v>
      </c>
      <c r="CO10" s="6">
        <v>0</v>
      </c>
      <c r="CP10" s="6">
        <v>0</v>
      </c>
      <c r="CQ10" s="6">
        <v>0</v>
      </c>
      <c r="CR10" s="6">
        <v>0</v>
      </c>
      <c r="CS10" s="6">
        <v>0</v>
      </c>
      <c r="CT10" s="6">
        <v>0</v>
      </c>
      <c r="CU10" s="6">
        <v>0</v>
      </c>
      <c r="CV10" s="6">
        <v>0</v>
      </c>
      <c r="CW10" s="6">
        <v>0</v>
      </c>
      <c r="CX10" s="6">
        <v>0</v>
      </c>
      <c r="CY10" s="6">
        <v>0</v>
      </c>
      <c r="CZ10" s="6">
        <v>0</v>
      </c>
      <c r="DA10" s="6">
        <v>0</v>
      </c>
      <c r="DB10" s="6">
        <v>0</v>
      </c>
      <c r="DC10" s="6">
        <v>0</v>
      </c>
      <c r="DD10" s="6">
        <v>0</v>
      </c>
      <c r="DE10" s="6">
        <v>0</v>
      </c>
      <c r="DF10" s="6">
        <v>0</v>
      </c>
      <c r="DG10" s="6">
        <v>0</v>
      </c>
      <c r="DH10" s="6">
        <v>0</v>
      </c>
      <c r="DI10" s="6">
        <v>0</v>
      </c>
      <c r="DJ10" s="6">
        <v>0</v>
      </c>
      <c r="DK10" s="6">
        <v>0</v>
      </c>
      <c r="DL10" s="6">
        <v>0</v>
      </c>
      <c r="DM10" s="6">
        <v>0</v>
      </c>
      <c r="DN10" s="6">
        <v>0</v>
      </c>
      <c r="DO10" s="6">
        <v>0</v>
      </c>
      <c r="DP10" s="6">
        <v>0</v>
      </c>
      <c r="DQ10" s="6">
        <v>0</v>
      </c>
      <c r="DR10" s="6">
        <v>0</v>
      </c>
      <c r="DS10" s="6">
        <v>0</v>
      </c>
      <c r="DT10" s="6">
        <v>0</v>
      </c>
      <c r="DU10" s="6">
        <v>0</v>
      </c>
      <c r="DV10" s="6">
        <v>0</v>
      </c>
      <c r="DW10" s="6">
        <v>0</v>
      </c>
      <c r="DX10" s="6">
        <v>0</v>
      </c>
      <c r="DY10" s="6">
        <v>0</v>
      </c>
      <c r="DZ10" s="6">
        <v>0</v>
      </c>
      <c r="EA10" s="6">
        <v>0</v>
      </c>
      <c r="EB10" s="6">
        <v>0</v>
      </c>
      <c r="EC10" s="5">
        <v>15390500</v>
      </c>
      <c r="ED10" s="5">
        <v>15403758</v>
      </c>
      <c r="EE10" s="5">
        <v>15419347</v>
      </c>
      <c r="EF10" s="5">
        <v>15418011</v>
      </c>
      <c r="EG10" s="5">
        <v>15410164</v>
      </c>
      <c r="EH10" s="5">
        <v>15434629</v>
      </c>
      <c r="EI10" s="5">
        <v>15439250</v>
      </c>
      <c r="EJ10" s="5">
        <v>15437632</v>
      </c>
      <c r="EK10" s="5">
        <v>15544077</v>
      </c>
      <c r="EL10" s="5">
        <v>15651699</v>
      </c>
      <c r="EM10" s="5">
        <v>15975165</v>
      </c>
      <c r="EN10" s="5">
        <v>16000795</v>
      </c>
      <c r="EO10" s="5">
        <v>16054323</v>
      </c>
      <c r="EP10" s="5">
        <v>16236861</v>
      </c>
      <c r="EQ10" s="5">
        <v>16380336</v>
      </c>
      <c r="ER10" s="5">
        <v>16535591</v>
      </c>
      <c r="ES10" s="5">
        <v>16766192</v>
      </c>
      <c r="ET10" s="5">
        <v>16766192</v>
      </c>
      <c r="EU10" s="5">
        <v>16766192</v>
      </c>
      <c r="EV10" s="5">
        <v>16785308</v>
      </c>
      <c r="EW10" s="5">
        <v>16890623</v>
      </c>
      <c r="EX10" s="5">
        <v>16932328</v>
      </c>
      <c r="EY10" s="5">
        <v>16930793</v>
      </c>
      <c r="EZ10" s="5">
        <v>16928664</v>
      </c>
      <c r="FA10" s="5">
        <v>8551646</v>
      </c>
      <c r="FB10" s="5">
        <v>8699317</v>
      </c>
      <c r="FC10" s="5">
        <v>8884873</v>
      </c>
      <c r="FD10" s="5">
        <v>8928054</v>
      </c>
      <c r="FE10" s="5">
        <v>8941885</v>
      </c>
      <c r="FF10" s="5">
        <v>8996698</v>
      </c>
      <c r="FG10" s="5">
        <v>9020148</v>
      </c>
      <c r="FH10" s="5">
        <v>9198656</v>
      </c>
      <c r="FI10" s="13" t="s">
        <v>199</v>
      </c>
      <c r="FJ10" s="11">
        <v>553.20249504564504</v>
      </c>
      <c r="FK10" s="11">
        <v>532.40404062437199</v>
      </c>
      <c r="FL10" s="11">
        <v>547.05649986345099</v>
      </c>
      <c r="FM10" s="11">
        <v>530.86283308527902</v>
      </c>
      <c r="FN10" s="11">
        <v>515.24078523758703</v>
      </c>
      <c r="FO10" s="11">
        <v>525.12580639288399</v>
      </c>
      <c r="FP10" s="11">
        <v>512.83553281409399</v>
      </c>
      <c r="FQ10" s="11">
        <v>503.42798688296199</v>
      </c>
      <c r="FR10" s="11">
        <v>486.01837214264998</v>
      </c>
      <c r="FS10" s="11">
        <v>476.12537143731203</v>
      </c>
      <c r="FT10" s="11">
        <v>478.349049915916</v>
      </c>
      <c r="FU10" s="11">
        <v>476.86655569301399</v>
      </c>
      <c r="FV10" s="11">
        <v>465.50876047529403</v>
      </c>
      <c r="FW10" s="11">
        <v>456.10078204155297</v>
      </c>
      <c r="FX10" s="11">
        <v>451.65209065308602</v>
      </c>
      <c r="FY10" s="11">
        <v>431.07355521795398</v>
      </c>
      <c r="FZ10" s="11">
        <v>412.959424537188</v>
      </c>
      <c r="GA10" s="11">
        <v>400.59984998382498</v>
      </c>
      <c r="GB10" s="11">
        <v>387.58783151236702</v>
      </c>
      <c r="GC10" s="11">
        <v>394.70803872052898</v>
      </c>
      <c r="GD10" s="11">
        <v>379.13267023957599</v>
      </c>
      <c r="GE10" s="11">
        <v>388.66888238876498</v>
      </c>
      <c r="GF10" s="11">
        <v>370.92917029934699</v>
      </c>
      <c r="GG10" s="11">
        <v>365.24441621618797</v>
      </c>
      <c r="GH10" s="11">
        <v>342.11858161574997</v>
      </c>
      <c r="GI10" s="11">
        <v>327.34236492359099</v>
      </c>
      <c r="GJ10" s="11">
        <v>340.96705715433399</v>
      </c>
      <c r="GK10" s="11">
        <v>341.84179441566999</v>
      </c>
      <c r="GL10" s="11">
        <v>325.30814252252202</v>
      </c>
      <c r="GM10" s="11">
        <v>312.73462774898098</v>
      </c>
      <c r="GN10" s="11">
        <v>300.89206962014401</v>
      </c>
      <c r="GO10" s="11">
        <v>301.59753772725099</v>
      </c>
    </row>
    <row r="11" spans="2:197" x14ac:dyDescent="0.25">
      <c r="B11" s="3" t="s">
        <v>350</v>
      </c>
      <c r="C11" s="1" t="s">
        <v>6</v>
      </c>
      <c r="D11" s="2">
        <v>4078260</v>
      </c>
      <c r="E11" s="5" t="s">
        <v>193</v>
      </c>
      <c r="F11" s="5" t="s">
        <v>193</v>
      </c>
      <c r="G11" s="5" t="s">
        <v>193</v>
      </c>
      <c r="H11" s="5">
        <v>0</v>
      </c>
      <c r="I11" s="5">
        <v>300</v>
      </c>
      <c r="J11" s="5">
        <v>716970</v>
      </c>
      <c r="K11" s="5">
        <v>2491355</v>
      </c>
      <c r="L11" s="5">
        <v>1460888</v>
      </c>
      <c r="M11" s="5">
        <v>0</v>
      </c>
      <c r="N11" s="5">
        <v>0</v>
      </c>
      <c r="O11" s="5">
        <v>4776224</v>
      </c>
      <c r="P11" s="5">
        <v>1271213</v>
      </c>
      <c r="Q11" s="5">
        <v>290242</v>
      </c>
      <c r="R11" s="5">
        <v>654851</v>
      </c>
      <c r="S11" s="5">
        <v>1949496</v>
      </c>
      <c r="T11" s="5">
        <v>2012196</v>
      </c>
      <c r="U11" s="5">
        <v>1440933</v>
      </c>
      <c r="V11" s="5">
        <v>1282164</v>
      </c>
      <c r="W11" s="5">
        <v>1524984</v>
      </c>
      <c r="X11" s="5">
        <v>1296351</v>
      </c>
      <c r="Y11" s="5">
        <v>2141622</v>
      </c>
      <c r="Z11" s="5">
        <v>1817694</v>
      </c>
      <c r="AA11" s="5">
        <v>2716149</v>
      </c>
      <c r="AB11" s="5">
        <v>4292412</v>
      </c>
      <c r="AC11" s="5">
        <v>1350000</v>
      </c>
      <c r="AD11" s="5">
        <v>0</v>
      </c>
      <c r="AE11" s="5">
        <v>0</v>
      </c>
      <c r="AF11" s="5">
        <v>2907489</v>
      </c>
      <c r="AG11" s="5">
        <v>3755859</v>
      </c>
      <c r="AH11" s="5">
        <v>6954855</v>
      </c>
      <c r="AI11" s="5">
        <v>3243123</v>
      </c>
      <c r="AJ11" s="5">
        <v>0</v>
      </c>
      <c r="AK11" s="6" t="s">
        <v>193</v>
      </c>
      <c r="AL11" s="6" t="s">
        <v>193</v>
      </c>
      <c r="AM11" s="6" t="s">
        <v>193</v>
      </c>
      <c r="AN11" s="6" t="s">
        <v>193</v>
      </c>
      <c r="AO11" s="6">
        <v>39.71</v>
      </c>
      <c r="AP11" s="6">
        <v>36.590000000000003</v>
      </c>
      <c r="AQ11" s="6">
        <v>36.119999999999997</v>
      </c>
      <c r="AR11" s="6">
        <v>34.229999999999997</v>
      </c>
      <c r="AS11" s="6" t="s">
        <v>193</v>
      </c>
      <c r="AT11" s="6" t="s">
        <v>193</v>
      </c>
      <c r="AU11" s="6">
        <v>40.69</v>
      </c>
      <c r="AV11" s="6">
        <v>40.08</v>
      </c>
      <c r="AW11" s="6">
        <v>37.36</v>
      </c>
      <c r="AX11" s="6">
        <v>38.17</v>
      </c>
      <c r="AY11" s="6">
        <v>36.36</v>
      </c>
      <c r="AZ11" s="6">
        <v>34.119999999999997</v>
      </c>
      <c r="BA11" s="6">
        <v>35.770000000000003</v>
      </c>
      <c r="BB11" s="6">
        <v>31.64</v>
      </c>
      <c r="BC11" s="6">
        <v>30.38</v>
      </c>
      <c r="BD11" s="6">
        <v>27.96</v>
      </c>
      <c r="BE11" s="6">
        <v>26.566700000000001</v>
      </c>
      <c r="BF11" s="6">
        <v>26.18</v>
      </c>
      <c r="BG11" s="6">
        <v>24.46</v>
      </c>
      <c r="BH11" s="6">
        <v>21.67</v>
      </c>
      <c r="BI11" s="6">
        <v>19.776700000000002</v>
      </c>
      <c r="BJ11" s="6" t="s">
        <v>193</v>
      </c>
      <c r="BK11" s="6" t="s">
        <v>193</v>
      </c>
      <c r="BL11" s="6">
        <v>20.636700000000001</v>
      </c>
      <c r="BM11" s="6">
        <v>19.7333</v>
      </c>
      <c r="BN11" s="6">
        <v>16.666699999999999</v>
      </c>
      <c r="BO11" s="6">
        <v>15.136699999999999</v>
      </c>
      <c r="BP11" s="6" t="s">
        <v>193</v>
      </c>
      <c r="BQ11" s="6" t="s">
        <v>193</v>
      </c>
      <c r="BR11" s="6" t="s">
        <v>193</v>
      </c>
      <c r="BS11" s="6" t="s">
        <v>193</v>
      </c>
      <c r="BT11" s="6">
        <v>0</v>
      </c>
      <c r="BU11" s="6">
        <v>0.26</v>
      </c>
      <c r="BV11" s="6">
        <v>0.26</v>
      </c>
      <c r="BW11" s="6">
        <v>0.26</v>
      </c>
      <c r="BX11" s="6">
        <v>0.26</v>
      </c>
      <c r="BY11" s="6">
        <v>0.26</v>
      </c>
      <c r="BZ11" s="6">
        <v>0.26</v>
      </c>
      <c r="CA11" s="6">
        <v>0.26</v>
      </c>
      <c r="CB11" s="6">
        <v>0.22500000000000001</v>
      </c>
      <c r="CC11" s="6">
        <v>0.22500000000000001</v>
      </c>
      <c r="CD11" s="6">
        <v>0.22500000000000001</v>
      </c>
      <c r="CE11" s="6">
        <v>0.22500000000000001</v>
      </c>
      <c r="CF11" s="6">
        <v>0.1666667</v>
      </c>
      <c r="CG11" s="6">
        <v>0.1666667</v>
      </c>
      <c r="CH11" s="6">
        <v>0.1666667</v>
      </c>
      <c r="CI11" s="6">
        <v>0.1666667</v>
      </c>
      <c r="CJ11" s="6">
        <v>0.125</v>
      </c>
      <c r="CK11" s="6">
        <v>0.125</v>
      </c>
      <c r="CL11" s="6">
        <v>0.125</v>
      </c>
      <c r="CM11" s="6">
        <v>0.125</v>
      </c>
      <c r="CN11" s="6">
        <v>0.125</v>
      </c>
      <c r="CO11" s="6">
        <v>0.125</v>
      </c>
      <c r="CP11" s="6">
        <v>0.125</v>
      </c>
      <c r="CQ11" s="6">
        <v>0.125</v>
      </c>
      <c r="CR11" s="6">
        <v>0</v>
      </c>
      <c r="CS11" s="6">
        <v>0.15</v>
      </c>
      <c r="CT11" s="6">
        <v>6.6666699999999995E-2</v>
      </c>
      <c r="CU11" s="6">
        <v>6.6666699999999995E-2</v>
      </c>
      <c r="CV11" s="6">
        <v>6.6666699999999995E-2</v>
      </c>
      <c r="CW11" s="6" t="s">
        <v>193</v>
      </c>
      <c r="CX11" s="6" t="s">
        <v>193</v>
      </c>
      <c r="CY11" s="6" t="s">
        <v>193</v>
      </c>
      <c r="CZ11" s="6">
        <v>0</v>
      </c>
      <c r="DA11" s="6">
        <v>0</v>
      </c>
      <c r="DB11" s="6">
        <v>0</v>
      </c>
      <c r="DC11" s="6">
        <v>0</v>
      </c>
      <c r="DD11" s="6">
        <v>0</v>
      </c>
      <c r="DE11" s="6">
        <v>0</v>
      </c>
      <c r="DF11" s="6">
        <v>0</v>
      </c>
      <c r="DG11" s="6">
        <v>0</v>
      </c>
      <c r="DH11" s="6">
        <v>0</v>
      </c>
      <c r="DI11" s="6">
        <v>0</v>
      </c>
      <c r="DJ11" s="6">
        <v>0</v>
      </c>
      <c r="DK11" s="6">
        <v>0</v>
      </c>
      <c r="DL11" s="6">
        <v>0</v>
      </c>
      <c r="DM11" s="6">
        <v>0</v>
      </c>
      <c r="DN11" s="6">
        <v>0</v>
      </c>
      <c r="DO11" s="6">
        <v>0</v>
      </c>
      <c r="DP11" s="6">
        <v>0</v>
      </c>
      <c r="DQ11" s="6">
        <v>0</v>
      </c>
      <c r="DR11" s="6">
        <v>0</v>
      </c>
      <c r="DS11" s="6">
        <v>0</v>
      </c>
      <c r="DT11" s="6">
        <v>0</v>
      </c>
      <c r="DU11" s="6">
        <v>0</v>
      </c>
      <c r="DV11" s="6">
        <v>0</v>
      </c>
      <c r="DW11" s="6">
        <v>0</v>
      </c>
      <c r="DX11" s="6">
        <v>0</v>
      </c>
      <c r="DY11" s="6">
        <v>8.3333299999999999E-2</v>
      </c>
      <c r="DZ11" s="6">
        <v>0</v>
      </c>
      <c r="EA11" s="6">
        <v>0</v>
      </c>
      <c r="EB11" s="6">
        <v>0</v>
      </c>
      <c r="EC11" s="5" t="s">
        <v>193</v>
      </c>
      <c r="ED11" s="5" t="s">
        <v>193</v>
      </c>
      <c r="EE11" s="5" t="s">
        <v>193</v>
      </c>
      <c r="EF11" s="5">
        <v>87483715</v>
      </c>
      <c r="EG11" s="5">
        <v>87098120</v>
      </c>
      <c r="EH11" s="5">
        <v>86974284</v>
      </c>
      <c r="EI11" s="5">
        <v>87463950</v>
      </c>
      <c r="EJ11" s="5">
        <v>89840448</v>
      </c>
      <c r="EK11" s="5">
        <v>90959635</v>
      </c>
      <c r="EL11" s="5">
        <v>90911888</v>
      </c>
      <c r="EM11" s="5">
        <v>90796360</v>
      </c>
      <c r="EN11" s="5">
        <v>95444669</v>
      </c>
      <c r="EO11" s="5">
        <v>96195482</v>
      </c>
      <c r="EP11" s="5">
        <v>96382238</v>
      </c>
      <c r="EQ11" s="5">
        <v>96929091</v>
      </c>
      <c r="ER11" s="5">
        <v>98726463</v>
      </c>
      <c r="ES11" s="5">
        <v>100253646</v>
      </c>
      <c r="ET11" s="5">
        <v>101444760</v>
      </c>
      <c r="EU11" s="5">
        <v>102527493</v>
      </c>
      <c r="EV11" s="5">
        <v>103879083</v>
      </c>
      <c r="EW11" s="5">
        <v>104393343</v>
      </c>
      <c r="EX11" s="5">
        <v>106207674</v>
      </c>
      <c r="EY11" s="5">
        <v>107828892</v>
      </c>
      <c r="EZ11" s="5">
        <v>110358201</v>
      </c>
      <c r="FA11" s="5">
        <v>113226393</v>
      </c>
      <c r="FB11" s="5">
        <v>114436671</v>
      </c>
      <c r="FC11" s="5">
        <v>113835129</v>
      </c>
      <c r="FD11" s="5">
        <v>113699097</v>
      </c>
      <c r="FE11" s="5">
        <v>114267678</v>
      </c>
      <c r="FF11" s="5">
        <v>127183728</v>
      </c>
      <c r="FG11" s="5">
        <v>148221903</v>
      </c>
      <c r="FH11" s="5">
        <v>151377000</v>
      </c>
      <c r="FI11" s="1"/>
      <c r="FJ11" s="11" t="s">
        <v>193</v>
      </c>
      <c r="FK11" s="11" t="s">
        <v>193</v>
      </c>
      <c r="FL11" s="11" t="s">
        <v>193</v>
      </c>
      <c r="FM11" s="11">
        <v>41.589363231774101</v>
      </c>
      <c r="FN11" s="11">
        <v>40.780260239830703</v>
      </c>
      <c r="FO11" s="11">
        <v>41.574001345041303</v>
      </c>
      <c r="FP11" s="11">
        <v>40.982050319017198</v>
      </c>
      <c r="FQ11" s="11">
        <v>39.352686665142201</v>
      </c>
      <c r="FR11" s="11">
        <v>38.836369561069603</v>
      </c>
      <c r="FS11" s="11">
        <v>39.108251717311198</v>
      </c>
      <c r="FT11" s="11">
        <v>39.9223162690663</v>
      </c>
      <c r="FU11" s="11">
        <v>40.118186171298902</v>
      </c>
      <c r="FV11" s="11">
        <v>39.277218861484599</v>
      </c>
      <c r="FW11" s="11">
        <v>38.114896232229</v>
      </c>
      <c r="FX11" s="11">
        <v>37.994393241550199</v>
      </c>
      <c r="FY11" s="11">
        <v>36.633318870139199</v>
      </c>
      <c r="FZ11" s="11">
        <v>35.1092069010637</v>
      </c>
      <c r="GA11" s="11">
        <v>33.948801298361801</v>
      </c>
      <c r="GB11" s="11">
        <v>32.900726442223601</v>
      </c>
      <c r="GC11" s="11">
        <v>33.038056371752901</v>
      </c>
      <c r="GD11" s="11">
        <v>31.863478114691699</v>
      </c>
      <c r="GE11" s="11">
        <v>32.349696312904797</v>
      </c>
      <c r="GF11" s="11">
        <v>30.454741202385701</v>
      </c>
      <c r="GG11" s="11">
        <v>29.4116882169908</v>
      </c>
      <c r="GH11" s="11">
        <v>27.811731139399601</v>
      </c>
      <c r="GI11" s="11">
        <v>26.242234886402802</v>
      </c>
      <c r="GJ11" s="11">
        <v>26.744090569792402</v>
      </c>
      <c r="GK11" s="11">
        <v>25.954058368643</v>
      </c>
      <c r="GL11" s="11">
        <v>26.9176730798713</v>
      </c>
      <c r="GM11" s="11">
        <v>26.271552599873498</v>
      </c>
      <c r="GN11" s="11">
        <v>23.4010151657546</v>
      </c>
      <c r="GO11" s="11">
        <v>22.056237076966799</v>
      </c>
    </row>
    <row r="12" spans="2:197" x14ac:dyDescent="0.25">
      <c r="B12" s="3" t="s">
        <v>200</v>
      </c>
      <c r="C12" s="1" t="s">
        <v>7</v>
      </c>
      <c r="D12" s="2">
        <v>103247</v>
      </c>
      <c r="E12" s="5">
        <v>4297521</v>
      </c>
      <c r="F12" s="5">
        <v>2160357</v>
      </c>
      <c r="G12" s="5">
        <v>4680932</v>
      </c>
      <c r="H12" s="5">
        <v>3477275</v>
      </c>
      <c r="I12" s="5">
        <v>3691759</v>
      </c>
      <c r="J12" s="5">
        <v>3914770</v>
      </c>
      <c r="K12" s="5">
        <v>5623280</v>
      </c>
      <c r="L12" s="5">
        <v>7524280</v>
      </c>
      <c r="M12" s="5">
        <v>9434445</v>
      </c>
      <c r="N12" s="5">
        <v>12916623</v>
      </c>
      <c r="O12" s="5">
        <v>7641113</v>
      </c>
      <c r="P12" s="5">
        <v>13572010</v>
      </c>
      <c r="Q12" s="5">
        <v>3481702</v>
      </c>
      <c r="R12" s="5">
        <v>15761526</v>
      </c>
      <c r="S12" s="5">
        <v>2481036</v>
      </c>
      <c r="T12" s="5">
        <v>18146817</v>
      </c>
      <c r="U12" s="5">
        <v>8528798</v>
      </c>
      <c r="V12" s="5">
        <v>9768028</v>
      </c>
      <c r="W12" s="5">
        <v>4912396</v>
      </c>
      <c r="X12" s="5">
        <v>15398905</v>
      </c>
      <c r="Y12" s="5">
        <v>5371952</v>
      </c>
      <c r="Z12" s="5">
        <v>4141816</v>
      </c>
      <c r="AA12" s="5">
        <v>8241036</v>
      </c>
      <c r="AB12" s="5">
        <v>10068348</v>
      </c>
      <c r="AC12" s="5">
        <v>4023754</v>
      </c>
      <c r="AD12" s="5">
        <v>12102368</v>
      </c>
      <c r="AE12" s="5">
        <v>7355458</v>
      </c>
      <c r="AF12" s="5">
        <v>9684664</v>
      </c>
      <c r="AG12" s="5">
        <v>5239174</v>
      </c>
      <c r="AH12" s="5">
        <v>1167</v>
      </c>
      <c r="AI12" s="5">
        <v>737</v>
      </c>
      <c r="AJ12" s="5">
        <v>160885</v>
      </c>
      <c r="AK12" s="6">
        <v>96.512799999999999</v>
      </c>
      <c r="AL12" s="6">
        <v>90.561000000000007</v>
      </c>
      <c r="AM12" s="6">
        <v>84.9619</v>
      </c>
      <c r="AN12" s="6">
        <v>78.642600000000002</v>
      </c>
      <c r="AO12" s="6">
        <v>72.02</v>
      </c>
      <c r="AP12" s="6">
        <v>68.287899999999993</v>
      </c>
      <c r="AQ12" s="6">
        <v>67.411500000000004</v>
      </c>
      <c r="AR12" s="6">
        <v>62.321199999999997</v>
      </c>
      <c r="AS12" s="6">
        <v>61.950800000000001</v>
      </c>
      <c r="AT12" s="6">
        <v>61.8431</v>
      </c>
      <c r="AU12" s="6">
        <v>67.926100000000005</v>
      </c>
      <c r="AV12" s="6">
        <v>39.228999999999999</v>
      </c>
      <c r="AW12" s="6">
        <v>67.055199999999999</v>
      </c>
      <c r="AX12" s="6">
        <v>59.137099999999997</v>
      </c>
      <c r="AY12" s="6">
        <v>57.636000000000003</v>
      </c>
      <c r="AZ12" s="6">
        <v>55.392099999999999</v>
      </c>
      <c r="BA12" s="6">
        <v>53.286200000000001</v>
      </c>
      <c r="BB12" s="6">
        <v>50.200299999999999</v>
      </c>
      <c r="BC12" s="6">
        <v>51.907600000000002</v>
      </c>
      <c r="BD12" s="6">
        <v>45.566600000000001</v>
      </c>
      <c r="BE12" s="6">
        <v>40.196199999999997</v>
      </c>
      <c r="BF12" s="6">
        <v>36.975900000000003</v>
      </c>
      <c r="BG12" s="6">
        <v>33.370899999999999</v>
      </c>
      <c r="BH12" s="6">
        <v>30.773700000000002</v>
      </c>
      <c r="BI12" s="6">
        <v>26.355699999999999</v>
      </c>
      <c r="BJ12" s="6">
        <v>25.4664</v>
      </c>
      <c r="BK12" s="6">
        <v>31.481400000000001</v>
      </c>
      <c r="BL12" s="6">
        <v>31.4359</v>
      </c>
      <c r="BM12" s="6">
        <v>30.5749</v>
      </c>
      <c r="BN12" s="6">
        <v>28.688700000000001</v>
      </c>
      <c r="BO12" s="6">
        <v>31.776399999999999</v>
      </c>
      <c r="BP12" s="6">
        <v>31.221299999999999</v>
      </c>
      <c r="BQ12" s="6">
        <v>0.37</v>
      </c>
      <c r="BR12" s="6">
        <v>0.37</v>
      </c>
      <c r="BS12" s="6">
        <v>0.37</v>
      </c>
      <c r="BT12" s="6">
        <v>0.37</v>
      </c>
      <c r="BU12" s="6">
        <v>0.33</v>
      </c>
      <c r="BV12" s="6">
        <v>0.33</v>
      </c>
      <c r="BW12" s="6">
        <v>0.33</v>
      </c>
      <c r="BX12" s="6">
        <v>0.33</v>
      </c>
      <c r="BY12" s="6">
        <v>0.3</v>
      </c>
      <c r="BZ12" s="6">
        <v>0.3</v>
      </c>
      <c r="CA12" s="6">
        <v>0.3</v>
      </c>
      <c r="CB12" s="6">
        <v>0.3</v>
      </c>
      <c r="CC12" s="6">
        <v>0.28000000000000003</v>
      </c>
      <c r="CD12" s="6">
        <v>0.28000000000000003</v>
      </c>
      <c r="CE12" s="6">
        <v>0.28000000000000003</v>
      </c>
      <c r="CF12" s="6">
        <v>0.28000000000000003</v>
      </c>
      <c r="CG12" s="6">
        <v>0.25</v>
      </c>
      <c r="CH12" s="6">
        <v>0.25</v>
      </c>
      <c r="CI12" s="6">
        <v>0.25</v>
      </c>
      <c r="CJ12" s="6">
        <v>0.25</v>
      </c>
      <c r="CK12" s="6">
        <v>0.22</v>
      </c>
      <c r="CL12" s="6">
        <v>0.22</v>
      </c>
      <c r="CM12" s="6">
        <v>0.22</v>
      </c>
      <c r="CN12" s="6">
        <v>0.22</v>
      </c>
      <c r="CO12" s="6">
        <v>0.21</v>
      </c>
      <c r="CP12" s="6">
        <v>0.21</v>
      </c>
      <c r="CQ12" s="6">
        <v>0.21</v>
      </c>
      <c r="CR12" s="6">
        <v>0.21</v>
      </c>
      <c r="CS12" s="6">
        <v>0.2</v>
      </c>
      <c r="CT12" s="6">
        <v>0.2</v>
      </c>
      <c r="CU12" s="6">
        <v>0.2</v>
      </c>
      <c r="CV12" s="6">
        <v>0.2</v>
      </c>
      <c r="CW12" s="6">
        <v>0</v>
      </c>
      <c r="CX12" s="6">
        <v>0</v>
      </c>
      <c r="CY12" s="6">
        <v>0</v>
      </c>
      <c r="CZ12" s="6">
        <v>0</v>
      </c>
      <c r="DA12" s="6">
        <v>0</v>
      </c>
      <c r="DB12" s="6">
        <v>0</v>
      </c>
      <c r="DC12" s="6">
        <v>0</v>
      </c>
      <c r="DD12" s="6">
        <v>0</v>
      </c>
      <c r="DE12" s="6">
        <v>0</v>
      </c>
      <c r="DF12" s="6">
        <v>0</v>
      </c>
      <c r="DG12" s="6">
        <v>0</v>
      </c>
      <c r="DH12" s="6">
        <v>0</v>
      </c>
      <c r="DI12" s="6">
        <v>0</v>
      </c>
      <c r="DJ12" s="6">
        <v>0</v>
      </c>
      <c r="DK12" s="6">
        <v>0</v>
      </c>
      <c r="DL12" s="6">
        <v>0</v>
      </c>
      <c r="DM12" s="6">
        <v>0</v>
      </c>
      <c r="DN12" s="6">
        <v>0</v>
      </c>
      <c r="DO12" s="6">
        <v>0</v>
      </c>
      <c r="DP12" s="6">
        <v>0</v>
      </c>
      <c r="DQ12" s="6">
        <v>0</v>
      </c>
      <c r="DR12" s="6">
        <v>0</v>
      </c>
      <c r="DS12" s="6">
        <v>0</v>
      </c>
      <c r="DT12" s="6">
        <v>0</v>
      </c>
      <c r="DU12" s="6">
        <v>0</v>
      </c>
      <c r="DV12" s="6">
        <v>0</v>
      </c>
      <c r="DW12" s="6">
        <v>0</v>
      </c>
      <c r="DX12" s="6">
        <v>0</v>
      </c>
      <c r="DY12" s="6">
        <v>0</v>
      </c>
      <c r="DZ12" s="6">
        <v>0</v>
      </c>
      <c r="EA12" s="6">
        <v>0</v>
      </c>
      <c r="EB12" s="6">
        <v>0</v>
      </c>
      <c r="EC12" s="5">
        <v>354690536</v>
      </c>
      <c r="ED12" s="5">
        <v>359787293</v>
      </c>
      <c r="EE12" s="5">
        <v>361280366</v>
      </c>
      <c r="EF12" s="5">
        <v>365015746</v>
      </c>
      <c r="EG12" s="5">
        <v>365771746</v>
      </c>
      <c r="EH12" s="5">
        <v>368126127</v>
      </c>
      <c r="EI12" s="5">
        <v>371181913</v>
      </c>
      <c r="EJ12" s="5">
        <v>375000000</v>
      </c>
      <c r="EK12" s="5">
        <v>381000000</v>
      </c>
      <c r="EL12" s="5">
        <v>390000000</v>
      </c>
      <c r="EM12" s="5">
        <v>402000000</v>
      </c>
      <c r="EN12" s="5">
        <v>409086389</v>
      </c>
      <c r="EO12" s="5">
        <v>418000000</v>
      </c>
      <c r="EP12" s="5">
        <v>419000000</v>
      </c>
      <c r="EQ12" s="5">
        <v>434000000</v>
      </c>
      <c r="ER12" s="5">
        <v>434000000</v>
      </c>
      <c r="ES12" s="5">
        <v>449000000</v>
      </c>
      <c r="ET12" s="5">
        <v>456000000</v>
      </c>
      <c r="EU12" s="5">
        <v>465000000</v>
      </c>
      <c r="EV12" s="5">
        <v>468000000</v>
      </c>
      <c r="EW12" s="5">
        <v>479000000</v>
      </c>
      <c r="EX12" s="5">
        <v>483000000</v>
      </c>
      <c r="EY12" s="5">
        <v>486000000</v>
      </c>
      <c r="EZ12" s="5">
        <v>493000000</v>
      </c>
      <c r="FA12" s="5">
        <v>501000000</v>
      </c>
      <c r="FB12" s="5">
        <v>505000000</v>
      </c>
      <c r="FC12" s="5">
        <v>517000000</v>
      </c>
      <c r="FD12" s="5">
        <v>524000000</v>
      </c>
      <c r="FE12" s="5">
        <v>533000000</v>
      </c>
      <c r="FF12" s="5">
        <v>538000000</v>
      </c>
      <c r="FG12" s="5">
        <v>538000000</v>
      </c>
      <c r="FH12" s="5">
        <v>538000000</v>
      </c>
      <c r="FI12" s="13" t="s">
        <v>200</v>
      </c>
      <c r="FJ12" s="11">
        <v>58.490424452712197</v>
      </c>
      <c r="FK12" s="11">
        <v>56.461137998000403</v>
      </c>
      <c r="FL12" s="11">
        <v>54.5172166925894</v>
      </c>
      <c r="FM12" s="11">
        <v>53.019630555882898</v>
      </c>
      <c r="FN12" s="11">
        <v>51.310688168899702</v>
      </c>
      <c r="FO12" s="11">
        <v>51.963168590856398</v>
      </c>
      <c r="FP12" s="11">
        <v>50.508926602789501</v>
      </c>
      <c r="FQ12" s="11">
        <v>49.426666666666698</v>
      </c>
      <c r="FR12" s="11">
        <v>47.821522309711298</v>
      </c>
      <c r="FS12" s="11">
        <v>47.946153846153798</v>
      </c>
      <c r="FT12" s="11">
        <v>48.490049751243802</v>
      </c>
      <c r="FU12" s="11">
        <v>49.803661397299599</v>
      </c>
      <c r="FV12" s="11">
        <v>49.040669856459303</v>
      </c>
      <c r="FW12" s="11">
        <v>48.983293556085897</v>
      </c>
      <c r="FX12" s="11">
        <v>48.5414746543779</v>
      </c>
      <c r="FY12" s="11">
        <v>47.350230414746498</v>
      </c>
      <c r="FZ12" s="11">
        <v>46.041202672605799</v>
      </c>
      <c r="GA12" s="11">
        <v>44.095394736842103</v>
      </c>
      <c r="GB12" s="11">
        <v>42.110752688171999</v>
      </c>
      <c r="GC12" s="11">
        <v>44.057692307692299</v>
      </c>
      <c r="GD12" s="11">
        <v>42.964509394571998</v>
      </c>
      <c r="GE12" s="11">
        <v>43.140786749482402</v>
      </c>
      <c r="GF12" s="11">
        <v>40.072016460905402</v>
      </c>
      <c r="GG12" s="11">
        <v>38.9087221095335</v>
      </c>
      <c r="GH12" s="11">
        <v>36.522954091816402</v>
      </c>
      <c r="GI12" s="11">
        <v>35.112871287128698</v>
      </c>
      <c r="GJ12" s="11">
        <v>35.555125725338499</v>
      </c>
      <c r="GK12" s="11">
        <v>36.064885496183201</v>
      </c>
      <c r="GL12" s="11">
        <v>34.9287054409006</v>
      </c>
      <c r="GM12" s="11">
        <v>35.825278810408903</v>
      </c>
      <c r="GN12" s="11">
        <v>33.5297397769517</v>
      </c>
      <c r="GO12" s="11">
        <v>32.639405204460999</v>
      </c>
    </row>
    <row r="13" spans="2:197" x14ac:dyDescent="0.25">
      <c r="B13" s="3" t="s">
        <v>203</v>
      </c>
      <c r="C13" s="1" t="s">
        <v>10</v>
      </c>
      <c r="D13" s="2">
        <v>103424</v>
      </c>
      <c r="E13" s="5">
        <v>2796</v>
      </c>
      <c r="F13" s="5">
        <v>34922</v>
      </c>
      <c r="G13" s="5">
        <v>333</v>
      </c>
      <c r="H13" s="5">
        <v>32176</v>
      </c>
      <c r="I13" s="5">
        <v>120615</v>
      </c>
      <c r="J13" s="5">
        <v>357882</v>
      </c>
      <c r="K13" s="5">
        <v>310507</v>
      </c>
      <c r="L13" s="5">
        <v>1155679</v>
      </c>
      <c r="M13" s="5">
        <v>199916</v>
      </c>
      <c r="N13" s="5">
        <v>513611</v>
      </c>
      <c r="O13" s="5">
        <v>738515</v>
      </c>
      <c r="P13" s="5">
        <v>548909</v>
      </c>
      <c r="Q13" s="5">
        <v>1104016</v>
      </c>
      <c r="R13" s="5">
        <v>1443933</v>
      </c>
      <c r="S13" s="5">
        <v>345136</v>
      </c>
      <c r="T13" s="5">
        <v>443728</v>
      </c>
      <c r="U13" s="5">
        <v>13795</v>
      </c>
      <c r="V13" s="5">
        <v>0</v>
      </c>
      <c r="W13" s="5">
        <v>1386570</v>
      </c>
      <c r="X13" s="5">
        <v>61586</v>
      </c>
      <c r="Y13" s="5">
        <v>2587256</v>
      </c>
      <c r="Z13" s="5">
        <v>4326991</v>
      </c>
      <c r="AA13" s="5">
        <v>2511681</v>
      </c>
      <c r="AB13" s="5">
        <v>1473789</v>
      </c>
      <c r="AC13" s="5">
        <v>1498851</v>
      </c>
      <c r="AD13" s="5">
        <v>2635444</v>
      </c>
      <c r="AE13" s="5">
        <v>2710121</v>
      </c>
      <c r="AF13" s="5">
        <v>2457721</v>
      </c>
      <c r="AG13" s="5">
        <v>2901935</v>
      </c>
      <c r="AH13" s="5">
        <v>1717755</v>
      </c>
      <c r="AI13" s="5">
        <v>2730521</v>
      </c>
      <c r="AJ13" s="5">
        <v>2911834</v>
      </c>
      <c r="AK13" s="6">
        <v>108.13549999999999</v>
      </c>
      <c r="AL13" s="6">
        <v>94.074299999999994</v>
      </c>
      <c r="AM13" s="6">
        <v>98.419499999999999</v>
      </c>
      <c r="AN13" s="6">
        <v>93.29</v>
      </c>
      <c r="AO13" s="6">
        <v>75.379900000000006</v>
      </c>
      <c r="AP13" s="6">
        <v>73.977099999999993</v>
      </c>
      <c r="AQ13" s="6">
        <v>68.315899999999999</v>
      </c>
      <c r="AR13" s="6">
        <v>67.758899999999997</v>
      </c>
      <c r="AS13" s="6">
        <v>70.343299999999999</v>
      </c>
      <c r="AT13" s="6">
        <v>68.724100000000007</v>
      </c>
      <c r="AU13" s="6">
        <v>63.909799999999997</v>
      </c>
      <c r="AV13" s="6">
        <v>59.510800000000003</v>
      </c>
      <c r="AW13" s="6">
        <v>58.566499999999998</v>
      </c>
      <c r="AX13" s="6">
        <v>57.370899999999999</v>
      </c>
      <c r="AY13" s="6">
        <v>57.95</v>
      </c>
      <c r="AZ13" s="6">
        <v>56.651600000000002</v>
      </c>
      <c r="BA13" s="6">
        <v>57.390700000000002</v>
      </c>
      <c r="BB13" s="6" t="s">
        <v>193</v>
      </c>
      <c r="BC13" s="6">
        <v>48.37</v>
      </c>
      <c r="BD13" s="6">
        <v>43.71</v>
      </c>
      <c r="BE13" s="6">
        <v>38.770000000000003</v>
      </c>
      <c r="BF13" s="6">
        <v>37.64</v>
      </c>
      <c r="BG13" s="6">
        <v>38.551699999999997</v>
      </c>
      <c r="BH13" s="6">
        <v>37.9069</v>
      </c>
      <c r="BI13" s="6">
        <v>35.1843</v>
      </c>
      <c r="BJ13" s="6">
        <v>32.25</v>
      </c>
      <c r="BK13" s="6">
        <v>34.79</v>
      </c>
      <c r="BL13" s="6">
        <v>34.04</v>
      </c>
      <c r="BM13" s="6">
        <v>31.393699999999999</v>
      </c>
      <c r="BN13" s="6">
        <v>29.11</v>
      </c>
      <c r="BO13" s="6">
        <v>27.8187</v>
      </c>
      <c r="BP13" s="6">
        <v>25.76</v>
      </c>
      <c r="BQ13" s="6">
        <v>2.35</v>
      </c>
      <c r="BR13" s="6">
        <v>0.3125</v>
      </c>
      <c r="BS13" s="6">
        <v>1.8125</v>
      </c>
      <c r="BT13" s="6">
        <v>0.3125</v>
      </c>
      <c r="BU13" s="6">
        <v>1.3125</v>
      </c>
      <c r="BV13" s="6">
        <v>0.28000000000000003</v>
      </c>
      <c r="BW13" s="6">
        <v>0.28000000000000003</v>
      </c>
      <c r="BX13" s="6">
        <v>0.28000000000000003</v>
      </c>
      <c r="BY13" s="6">
        <v>1.28</v>
      </c>
      <c r="BZ13" s="6">
        <v>0.25</v>
      </c>
      <c r="CA13" s="6">
        <v>0.25</v>
      </c>
      <c r="CB13" s="6">
        <v>0.25</v>
      </c>
      <c r="CC13" s="6">
        <v>1.25</v>
      </c>
      <c r="CD13" s="6">
        <v>0.22</v>
      </c>
      <c r="CE13" s="6">
        <v>0.22</v>
      </c>
      <c r="CF13" s="6">
        <v>0.22</v>
      </c>
      <c r="CG13" s="6">
        <v>1.22</v>
      </c>
      <c r="CH13" s="6">
        <v>0.19500000000000001</v>
      </c>
      <c r="CI13" s="6">
        <v>0.19500000000000001</v>
      </c>
      <c r="CJ13" s="6">
        <v>0.19500000000000001</v>
      </c>
      <c r="CK13" s="6">
        <v>0.44500000000000001</v>
      </c>
      <c r="CL13" s="6">
        <v>0.17499999999999999</v>
      </c>
      <c r="CM13" s="6">
        <v>0.17499999999999999</v>
      </c>
      <c r="CN13" s="6">
        <v>0.17499999999999999</v>
      </c>
      <c r="CO13" s="6">
        <v>0.17499999999999999</v>
      </c>
      <c r="CP13" s="6">
        <v>0.16250000000000001</v>
      </c>
      <c r="CQ13" s="6">
        <v>0.16250000000000001</v>
      </c>
      <c r="CR13" s="6">
        <v>0.16250000000000001</v>
      </c>
      <c r="CS13" s="6">
        <v>0.16250000000000001</v>
      </c>
      <c r="CT13" s="6">
        <v>0.13750000000000001</v>
      </c>
      <c r="CU13" s="6">
        <v>0.13750000000000001</v>
      </c>
      <c r="CV13" s="6">
        <v>0.13750000000000001</v>
      </c>
      <c r="CW13" s="6">
        <v>2</v>
      </c>
      <c r="CX13" s="6">
        <v>0</v>
      </c>
      <c r="CY13" s="6">
        <v>1.5</v>
      </c>
      <c r="CZ13" s="6">
        <v>0</v>
      </c>
      <c r="DA13" s="6">
        <v>1</v>
      </c>
      <c r="DB13" s="6">
        <v>0</v>
      </c>
      <c r="DC13" s="6">
        <v>0</v>
      </c>
      <c r="DD13" s="6">
        <v>0</v>
      </c>
      <c r="DE13" s="6">
        <v>1</v>
      </c>
      <c r="DF13" s="6">
        <v>0</v>
      </c>
      <c r="DG13" s="6">
        <v>0</v>
      </c>
      <c r="DH13" s="6">
        <v>0</v>
      </c>
      <c r="DI13" s="6">
        <v>1</v>
      </c>
      <c r="DJ13" s="6">
        <v>0</v>
      </c>
      <c r="DK13" s="6">
        <v>0</v>
      </c>
      <c r="DL13" s="6">
        <v>0</v>
      </c>
      <c r="DM13" s="6">
        <v>1</v>
      </c>
      <c r="DN13" s="6">
        <v>0</v>
      </c>
      <c r="DO13" s="6">
        <v>0</v>
      </c>
      <c r="DP13" s="6">
        <v>0</v>
      </c>
      <c r="DQ13" s="6">
        <v>0.25</v>
      </c>
      <c r="DR13" s="6">
        <v>0</v>
      </c>
      <c r="DS13" s="6">
        <v>0</v>
      </c>
      <c r="DT13" s="6">
        <v>0</v>
      </c>
      <c r="DU13" s="6">
        <v>0</v>
      </c>
      <c r="DV13" s="6">
        <v>0</v>
      </c>
      <c r="DW13" s="6">
        <v>0</v>
      </c>
      <c r="DX13" s="6">
        <v>0</v>
      </c>
      <c r="DY13" s="6">
        <v>0</v>
      </c>
      <c r="DZ13" s="6">
        <v>0</v>
      </c>
      <c r="EA13" s="6">
        <v>0</v>
      </c>
      <c r="EB13" s="6">
        <v>0</v>
      </c>
      <c r="EC13" s="5">
        <v>88275460</v>
      </c>
      <c r="ED13" s="5">
        <v>88092794</v>
      </c>
      <c r="EE13" s="5">
        <v>88007252</v>
      </c>
      <c r="EF13" s="5">
        <v>87591671</v>
      </c>
      <c r="EG13" s="5">
        <v>86924399</v>
      </c>
      <c r="EH13" s="5">
        <v>86812651</v>
      </c>
      <c r="EI13" s="5">
        <v>86850459</v>
      </c>
      <c r="EJ13" s="5">
        <v>86966290</v>
      </c>
      <c r="EK13" s="5">
        <v>87474452</v>
      </c>
      <c r="EL13" s="5">
        <v>87327172</v>
      </c>
      <c r="EM13" s="5">
        <v>87540412</v>
      </c>
      <c r="EN13" s="5">
        <v>87885715</v>
      </c>
      <c r="EO13" s="5">
        <v>87708793</v>
      </c>
      <c r="EP13" s="5">
        <v>88490967</v>
      </c>
      <c r="EQ13" s="5">
        <v>89618434</v>
      </c>
      <c r="ER13" s="5">
        <v>89588999</v>
      </c>
      <c r="ES13" s="5">
        <v>89513386</v>
      </c>
      <c r="ET13" s="5">
        <v>89223607</v>
      </c>
      <c r="EU13" s="5">
        <v>88820940</v>
      </c>
      <c r="EV13" s="5">
        <v>89883222</v>
      </c>
      <c r="EW13" s="5">
        <v>88979303</v>
      </c>
      <c r="EX13" s="5">
        <v>90846962</v>
      </c>
      <c r="EY13" s="5">
        <v>94959232</v>
      </c>
      <c r="EZ13" s="5">
        <v>97177820</v>
      </c>
      <c r="FA13" s="5">
        <v>97846402</v>
      </c>
      <c r="FB13" s="5">
        <v>98506233</v>
      </c>
      <c r="FC13" s="5">
        <v>101020235</v>
      </c>
      <c r="FD13" s="5">
        <v>103483152</v>
      </c>
      <c r="FE13" s="5">
        <v>105168366</v>
      </c>
      <c r="FF13" s="5">
        <v>107739128</v>
      </c>
      <c r="FG13" s="5">
        <v>108647517</v>
      </c>
      <c r="FH13" s="5">
        <v>111129916</v>
      </c>
      <c r="FI13" s="13" t="s">
        <v>203</v>
      </c>
      <c r="FJ13" s="11">
        <v>60.379181258302097</v>
      </c>
      <c r="FK13" s="11">
        <v>61.0606129713629</v>
      </c>
      <c r="FL13" s="11">
        <v>60.358662261150897</v>
      </c>
      <c r="FM13" s="11">
        <v>59.263625647694298</v>
      </c>
      <c r="FN13" s="11">
        <v>56.554892027496201</v>
      </c>
      <c r="FO13" s="11">
        <v>59.449860596930698</v>
      </c>
      <c r="FP13" s="11">
        <v>57.570219634648097</v>
      </c>
      <c r="FQ13" s="11">
        <v>54.6763579313318</v>
      </c>
      <c r="FR13" s="11">
        <v>52.495327435718004</v>
      </c>
      <c r="FS13" s="11">
        <v>54.095419464631199</v>
      </c>
      <c r="FT13" s="11">
        <v>54.854665294469903</v>
      </c>
      <c r="FU13" s="11">
        <v>56.015929323667699</v>
      </c>
      <c r="FV13" s="11">
        <v>55.627261909760897</v>
      </c>
      <c r="FW13" s="11">
        <v>55.418085780439</v>
      </c>
      <c r="FX13" s="11">
        <v>55.624716673804002</v>
      </c>
      <c r="FY13" s="11">
        <v>53.533358487463403</v>
      </c>
      <c r="FZ13" s="11">
        <v>51.377790579835697</v>
      </c>
      <c r="GA13" s="11">
        <v>50.905810162998698</v>
      </c>
      <c r="GB13" s="11">
        <v>50.359746249026401</v>
      </c>
      <c r="GC13" s="11">
        <v>52.657213378487903</v>
      </c>
      <c r="GD13" s="11">
        <v>51.450167012434299</v>
      </c>
      <c r="GE13" s="11">
        <v>52.604951170519101</v>
      </c>
      <c r="GF13" s="11">
        <v>48.673519179262101</v>
      </c>
      <c r="GG13" s="11">
        <v>47.130096147454204</v>
      </c>
      <c r="GH13" s="11">
        <v>45.080860510333302</v>
      </c>
      <c r="GI13" s="11">
        <v>45.327080977708299</v>
      </c>
      <c r="GJ13" s="11">
        <v>44.268358710509801</v>
      </c>
      <c r="GK13" s="11">
        <v>43.127793401577101</v>
      </c>
      <c r="GL13" s="11">
        <v>41.181584964436901</v>
      </c>
      <c r="GM13" s="11">
        <v>42.482244705006302</v>
      </c>
      <c r="GN13" s="11">
        <v>39.439465514890699</v>
      </c>
      <c r="GO13" s="11">
        <v>37.478656962181098</v>
      </c>
    </row>
    <row r="14" spans="2:197" x14ac:dyDescent="0.25">
      <c r="B14" s="3" t="s">
        <v>204</v>
      </c>
      <c r="C14" s="1" t="s">
        <v>11</v>
      </c>
      <c r="D14" s="2">
        <v>103330</v>
      </c>
      <c r="E14" s="5">
        <v>0</v>
      </c>
      <c r="F14" s="5">
        <v>4545000</v>
      </c>
      <c r="G14" s="5">
        <v>39137898</v>
      </c>
      <c r="H14" s="5">
        <v>55994748</v>
      </c>
      <c r="I14" s="5">
        <v>47567782</v>
      </c>
      <c r="J14" s="5">
        <v>39837649</v>
      </c>
      <c r="K14" s="5">
        <v>50055229</v>
      </c>
      <c r="L14" s="5">
        <v>63189226</v>
      </c>
      <c r="M14" s="5">
        <v>52894037</v>
      </c>
      <c r="N14" s="5">
        <v>60982583</v>
      </c>
      <c r="O14" s="5">
        <v>39650161</v>
      </c>
      <c r="P14" s="5">
        <v>28855379</v>
      </c>
      <c r="Q14" s="5">
        <v>27860585</v>
      </c>
      <c r="R14" s="5">
        <v>24812512</v>
      </c>
      <c r="S14" s="5">
        <v>18079319</v>
      </c>
      <c r="T14" s="5">
        <v>17425487</v>
      </c>
      <c r="U14" s="5">
        <v>8293453</v>
      </c>
      <c r="V14" s="5">
        <v>4023946</v>
      </c>
      <c r="W14" s="5">
        <v>0</v>
      </c>
      <c r="X14" s="5">
        <v>0</v>
      </c>
      <c r="Y14" s="5">
        <v>0</v>
      </c>
      <c r="Z14" s="5">
        <v>252206809</v>
      </c>
      <c r="AA14" s="5">
        <v>65573770</v>
      </c>
      <c r="AB14" s="5">
        <v>103448276</v>
      </c>
      <c r="AC14" s="5">
        <v>3074031</v>
      </c>
      <c r="AD14" s="5">
        <v>0</v>
      </c>
      <c r="AE14" s="5">
        <v>0</v>
      </c>
      <c r="AF14" s="5">
        <v>0</v>
      </c>
      <c r="AG14" s="5">
        <v>0</v>
      </c>
      <c r="AH14" s="5">
        <v>0</v>
      </c>
      <c r="AI14" s="5">
        <v>0</v>
      </c>
      <c r="AJ14" s="5">
        <v>0</v>
      </c>
      <c r="AK14" s="6" t="s">
        <v>193</v>
      </c>
      <c r="AL14" s="6">
        <v>60.49</v>
      </c>
      <c r="AM14" s="6">
        <v>61.72</v>
      </c>
      <c r="AN14" s="6">
        <v>64.02</v>
      </c>
      <c r="AO14" s="6">
        <v>62.1</v>
      </c>
      <c r="AP14" s="6">
        <v>56.67</v>
      </c>
      <c r="AQ14" s="6">
        <v>55.19</v>
      </c>
      <c r="AR14" s="6">
        <v>55.17</v>
      </c>
      <c r="AS14" s="6">
        <v>60.83</v>
      </c>
      <c r="AT14" s="6">
        <v>61.15</v>
      </c>
      <c r="AU14" s="6">
        <v>59.15</v>
      </c>
      <c r="AV14" s="6">
        <v>55.14</v>
      </c>
      <c r="AW14" s="6">
        <v>54.48</v>
      </c>
      <c r="AX14" s="6">
        <v>54.32</v>
      </c>
      <c r="AY14" s="6">
        <v>54.08</v>
      </c>
      <c r="AZ14" s="6">
        <v>49.73</v>
      </c>
      <c r="BA14" s="6">
        <v>49</v>
      </c>
      <c r="BB14" s="6">
        <v>47.7</v>
      </c>
      <c r="BC14" s="6" t="s">
        <v>193</v>
      </c>
      <c r="BD14" s="6" t="s">
        <v>193</v>
      </c>
      <c r="BE14" s="6" t="s">
        <v>193</v>
      </c>
      <c r="BF14" s="6">
        <v>31.72</v>
      </c>
      <c r="BG14" s="6">
        <v>30.5</v>
      </c>
      <c r="BH14" s="6">
        <v>29</v>
      </c>
      <c r="BI14" s="6">
        <v>22.7714</v>
      </c>
      <c r="BJ14" s="6" t="s">
        <v>193</v>
      </c>
      <c r="BK14" s="6" t="s">
        <v>193</v>
      </c>
      <c r="BL14" s="6" t="s">
        <v>193</v>
      </c>
      <c r="BM14" s="6" t="s">
        <v>193</v>
      </c>
      <c r="BN14" s="6" t="s">
        <v>193</v>
      </c>
      <c r="BO14" s="6" t="s">
        <v>193</v>
      </c>
      <c r="BP14" s="6" t="s">
        <v>193</v>
      </c>
      <c r="BQ14" s="6">
        <v>0.32</v>
      </c>
      <c r="BR14" s="6">
        <v>0.32</v>
      </c>
      <c r="BS14" s="6">
        <v>0.32</v>
      </c>
      <c r="BT14" s="6">
        <v>0.32</v>
      </c>
      <c r="BU14" s="6">
        <v>0.32</v>
      </c>
      <c r="BV14" s="6">
        <v>0.32</v>
      </c>
      <c r="BW14" s="6">
        <v>0.32</v>
      </c>
      <c r="BX14" s="6">
        <v>0.32</v>
      </c>
      <c r="BY14" s="6">
        <v>0.28000000000000003</v>
      </c>
      <c r="BZ14" s="6">
        <v>0.28000000000000003</v>
      </c>
      <c r="CA14" s="6">
        <v>0.125</v>
      </c>
      <c r="CB14" s="6">
        <v>0.125</v>
      </c>
      <c r="CC14" s="6">
        <v>0.125</v>
      </c>
      <c r="CD14" s="6">
        <v>0.125</v>
      </c>
      <c r="CE14" s="6">
        <v>0.125</v>
      </c>
      <c r="CF14" s="6">
        <v>0.125</v>
      </c>
      <c r="CG14" s="6">
        <v>0.1</v>
      </c>
      <c r="CH14" s="6">
        <v>0.1</v>
      </c>
      <c r="CI14" s="6">
        <v>0</v>
      </c>
      <c r="CJ14" s="6">
        <v>0</v>
      </c>
      <c r="CK14" s="6">
        <v>0</v>
      </c>
      <c r="CL14" s="6">
        <v>0</v>
      </c>
      <c r="CM14" s="6">
        <v>0</v>
      </c>
      <c r="CN14" s="6">
        <v>0</v>
      </c>
      <c r="CO14" s="6">
        <v>0</v>
      </c>
      <c r="CP14" s="6">
        <v>0</v>
      </c>
      <c r="CQ14" s="6">
        <v>0</v>
      </c>
      <c r="CR14" s="6">
        <v>0</v>
      </c>
      <c r="CS14" s="6">
        <v>0</v>
      </c>
      <c r="CT14" s="6">
        <v>0</v>
      </c>
      <c r="CU14" s="6">
        <v>0</v>
      </c>
      <c r="CV14" s="6">
        <v>0</v>
      </c>
      <c r="CW14" s="6">
        <v>0</v>
      </c>
      <c r="CX14" s="6">
        <v>0</v>
      </c>
      <c r="CY14" s="6">
        <v>0</v>
      </c>
      <c r="CZ14" s="6">
        <v>0</v>
      </c>
      <c r="DA14" s="6">
        <v>0</v>
      </c>
      <c r="DB14" s="6">
        <v>0</v>
      </c>
      <c r="DC14" s="6">
        <v>0</v>
      </c>
      <c r="DD14" s="6">
        <v>0</v>
      </c>
      <c r="DE14" s="6">
        <v>0</v>
      </c>
      <c r="DF14" s="6">
        <v>0</v>
      </c>
      <c r="DG14" s="6">
        <v>0</v>
      </c>
      <c r="DH14" s="6">
        <v>0</v>
      </c>
      <c r="DI14" s="6">
        <v>0</v>
      </c>
      <c r="DJ14" s="6">
        <v>0</v>
      </c>
      <c r="DK14" s="6">
        <v>0</v>
      </c>
      <c r="DL14" s="6">
        <v>0</v>
      </c>
      <c r="DM14" s="6">
        <v>0</v>
      </c>
      <c r="DN14" s="6">
        <v>0</v>
      </c>
      <c r="DO14" s="6">
        <v>0</v>
      </c>
      <c r="DP14" s="6">
        <v>0</v>
      </c>
      <c r="DQ14" s="6">
        <v>0</v>
      </c>
      <c r="DR14" s="6">
        <v>0</v>
      </c>
      <c r="DS14" s="6">
        <v>0</v>
      </c>
      <c r="DT14" s="6">
        <v>0</v>
      </c>
      <c r="DU14" s="6">
        <v>0</v>
      </c>
      <c r="DV14" s="6">
        <v>0</v>
      </c>
      <c r="DW14" s="6">
        <v>0</v>
      </c>
      <c r="DX14" s="6">
        <v>0</v>
      </c>
      <c r="DY14" s="6">
        <v>0</v>
      </c>
      <c r="DZ14" s="6">
        <v>0</v>
      </c>
      <c r="EA14" s="6">
        <v>0</v>
      </c>
      <c r="EB14" s="6">
        <v>0</v>
      </c>
      <c r="EC14" s="5">
        <v>899044657</v>
      </c>
      <c r="ED14" s="5">
        <v>898880087</v>
      </c>
      <c r="EE14" s="5">
        <v>903392620</v>
      </c>
      <c r="EF14" s="5">
        <v>942480026</v>
      </c>
      <c r="EG14" s="5">
        <v>995335841</v>
      </c>
      <c r="EH14" s="5">
        <v>1042888556</v>
      </c>
      <c r="EI14" s="5">
        <v>1082689362</v>
      </c>
      <c r="EJ14" s="5">
        <v>1130738359</v>
      </c>
      <c r="EK14" s="5">
        <v>1193916617</v>
      </c>
      <c r="EL14" s="5">
        <v>1246794615</v>
      </c>
      <c r="EM14" s="5">
        <v>1307448520</v>
      </c>
      <c r="EN14" s="5">
        <v>1347077587</v>
      </c>
      <c r="EO14" s="5">
        <v>1375926971</v>
      </c>
      <c r="EP14" s="5">
        <v>1403772951</v>
      </c>
      <c r="EQ14" s="5">
        <v>1428575390</v>
      </c>
      <c r="ER14" s="5">
        <v>1446647787</v>
      </c>
      <c r="ES14" s="5">
        <v>1464063323</v>
      </c>
      <c r="ET14" s="5">
        <v>1472343722</v>
      </c>
      <c r="EU14" s="5">
        <v>1476348011</v>
      </c>
      <c r="EV14" s="5">
        <v>1476345163</v>
      </c>
      <c r="EW14" s="5">
        <v>1476321935</v>
      </c>
      <c r="EX14" s="5">
        <v>1476295743</v>
      </c>
      <c r="EY14" s="5">
        <v>1728469818</v>
      </c>
      <c r="EZ14" s="5">
        <v>1793447313</v>
      </c>
      <c r="FA14" s="5">
        <v>1896821482</v>
      </c>
      <c r="FB14" s="5">
        <v>1899209621</v>
      </c>
      <c r="FC14" s="5">
        <v>1897960361</v>
      </c>
      <c r="FD14" s="5">
        <v>1796719943</v>
      </c>
      <c r="FE14" s="5">
        <v>140463159</v>
      </c>
      <c r="FF14" s="5">
        <v>135138427</v>
      </c>
      <c r="FG14" s="5">
        <v>135116300</v>
      </c>
      <c r="FH14" s="5">
        <v>134944484</v>
      </c>
      <c r="FI14" s="13" t="s">
        <v>204</v>
      </c>
      <c r="FJ14" s="11">
        <v>72.489168911216794</v>
      </c>
      <c r="FK14" s="11">
        <v>80.620319715681902</v>
      </c>
      <c r="FL14" s="11">
        <v>81.616783630576904</v>
      </c>
      <c r="FM14" s="11">
        <v>78.589463921434898</v>
      </c>
      <c r="FN14" s="11">
        <v>76.657542968956506</v>
      </c>
      <c r="FO14" s="11">
        <v>85.016754177519203</v>
      </c>
      <c r="FP14" s="11">
        <v>83.076460485256007</v>
      </c>
      <c r="FQ14" s="11">
        <v>78.283361748055796</v>
      </c>
      <c r="FR14" s="11">
        <v>75.0956965699054</v>
      </c>
      <c r="FS14" s="11">
        <v>79.402813269288899</v>
      </c>
      <c r="FT14" s="11">
        <v>79.741571775231407</v>
      </c>
      <c r="FU14" s="11">
        <v>80.157966431966202</v>
      </c>
      <c r="FV14" s="11">
        <v>77.691623358693505</v>
      </c>
      <c r="FW14" s="11">
        <v>77.349403208439497</v>
      </c>
      <c r="FX14" s="11">
        <v>75.712490049265099</v>
      </c>
      <c r="FY14" s="11">
        <v>71.774899829159295</v>
      </c>
      <c r="FZ14" s="11">
        <v>68.624080954454698</v>
      </c>
      <c r="GA14" s="11">
        <v>67.099141677190502</v>
      </c>
      <c r="GB14" s="11">
        <v>66.016277513039597</v>
      </c>
      <c r="GC14" s="11">
        <v>67.409710475679603</v>
      </c>
      <c r="GD14" s="11">
        <v>66.382540065693703</v>
      </c>
      <c r="GE14" s="11">
        <v>68.865605338265894</v>
      </c>
      <c r="GF14" s="11">
        <v>60.579015560224299</v>
      </c>
      <c r="GG14" s="11">
        <v>57.682765058178198</v>
      </c>
      <c r="GH14" s="11">
        <v>53.530604204745103</v>
      </c>
      <c r="GI14" s="11">
        <v>42.602458994177603</v>
      </c>
      <c r="GJ14" s="11">
        <v>45.9656596590006</v>
      </c>
      <c r="GK14" s="11">
        <v>44.329112230486302</v>
      </c>
      <c r="GL14" s="11">
        <v>212.67444227137199</v>
      </c>
      <c r="GM14" s="11">
        <v>235.750294769969</v>
      </c>
      <c r="GN14" s="11">
        <v>196.0305603395</v>
      </c>
      <c r="GO14" s="11">
        <v>192.80464994775201</v>
      </c>
    </row>
    <row r="15" spans="2:197" x14ac:dyDescent="0.25">
      <c r="B15" s="3" t="s">
        <v>208</v>
      </c>
      <c r="C15" s="1" t="s">
        <v>15</v>
      </c>
      <c r="D15" s="2">
        <v>4041394</v>
      </c>
      <c r="E15" s="5">
        <v>0</v>
      </c>
      <c r="F15" s="5">
        <v>0</v>
      </c>
      <c r="G15" s="5">
        <v>0</v>
      </c>
      <c r="H15" s="5">
        <v>0</v>
      </c>
      <c r="I15" s="5">
        <v>0</v>
      </c>
      <c r="J15" s="5">
        <v>0</v>
      </c>
      <c r="K15" s="5">
        <v>0</v>
      </c>
      <c r="L15" s="5">
        <v>0</v>
      </c>
      <c r="M15" s="5">
        <v>0</v>
      </c>
      <c r="N15" s="5">
        <v>0</v>
      </c>
      <c r="O15" s="5">
        <v>0</v>
      </c>
      <c r="P15" s="5">
        <v>0</v>
      </c>
      <c r="Q15" s="5">
        <v>0</v>
      </c>
      <c r="R15" s="5">
        <v>0</v>
      </c>
      <c r="S15" s="5">
        <v>0</v>
      </c>
      <c r="T15" s="5">
        <v>0</v>
      </c>
      <c r="U15" s="5">
        <v>0</v>
      </c>
      <c r="V15" s="5">
        <v>0</v>
      </c>
      <c r="W15" s="5">
        <v>0</v>
      </c>
      <c r="X15" s="5">
        <v>0</v>
      </c>
      <c r="Y15" s="5">
        <v>0</v>
      </c>
      <c r="Z15" s="5">
        <v>0</v>
      </c>
      <c r="AA15" s="5">
        <v>0</v>
      </c>
      <c r="AB15" s="5">
        <v>0</v>
      </c>
      <c r="AC15" s="5">
        <v>32610</v>
      </c>
      <c r="AD15" s="5">
        <v>357970</v>
      </c>
      <c r="AE15" s="5">
        <v>0</v>
      </c>
      <c r="AF15" s="5">
        <v>159062</v>
      </c>
      <c r="AG15" s="5">
        <v>96142</v>
      </c>
      <c r="AH15" s="5">
        <v>213318</v>
      </c>
      <c r="AI15" s="5">
        <v>329109</v>
      </c>
      <c r="AJ15" s="5">
        <v>70039</v>
      </c>
      <c r="AK15" s="6" t="s">
        <v>193</v>
      </c>
      <c r="AL15" s="6" t="s">
        <v>193</v>
      </c>
      <c r="AM15" s="6" t="s">
        <v>193</v>
      </c>
      <c r="AN15" s="6" t="s">
        <v>193</v>
      </c>
      <c r="AO15" s="6" t="s">
        <v>193</v>
      </c>
      <c r="AP15" s="6" t="s">
        <v>193</v>
      </c>
      <c r="AQ15" s="6" t="s">
        <v>193</v>
      </c>
      <c r="AR15" s="6" t="s">
        <v>193</v>
      </c>
      <c r="AS15" s="6" t="s">
        <v>193</v>
      </c>
      <c r="AT15" s="6" t="s">
        <v>193</v>
      </c>
      <c r="AU15" s="6" t="s">
        <v>193</v>
      </c>
      <c r="AV15" s="6" t="s">
        <v>193</v>
      </c>
      <c r="AW15" s="6" t="s">
        <v>193</v>
      </c>
      <c r="AX15" s="6" t="s">
        <v>193</v>
      </c>
      <c r="AY15" s="6" t="s">
        <v>193</v>
      </c>
      <c r="AZ15" s="6" t="s">
        <v>193</v>
      </c>
      <c r="BA15" s="6" t="s">
        <v>193</v>
      </c>
      <c r="BB15" s="6" t="s">
        <v>193</v>
      </c>
      <c r="BC15" s="6" t="s">
        <v>193</v>
      </c>
      <c r="BD15" s="6" t="s">
        <v>193</v>
      </c>
      <c r="BE15" s="6" t="s">
        <v>193</v>
      </c>
      <c r="BF15" s="6" t="s">
        <v>193</v>
      </c>
      <c r="BG15" s="6" t="s">
        <v>193</v>
      </c>
      <c r="BH15" s="6" t="s">
        <v>193</v>
      </c>
      <c r="BI15" s="6">
        <v>18.78</v>
      </c>
      <c r="BJ15" s="6">
        <v>18.989999999999998</v>
      </c>
      <c r="BK15" s="6" t="s">
        <v>193</v>
      </c>
      <c r="BL15" s="6">
        <v>17.98</v>
      </c>
      <c r="BM15" s="6">
        <v>17.98</v>
      </c>
      <c r="BN15" s="6">
        <v>17.510000000000002</v>
      </c>
      <c r="BO15" s="6">
        <v>16.72</v>
      </c>
      <c r="BP15" s="6">
        <v>16.2</v>
      </c>
      <c r="BQ15" s="6">
        <v>3.7</v>
      </c>
      <c r="BR15" s="6">
        <v>0.2</v>
      </c>
      <c r="BS15" s="6">
        <v>0.2</v>
      </c>
      <c r="BT15" s="6">
        <v>0.2</v>
      </c>
      <c r="BU15" s="6">
        <v>3.43</v>
      </c>
      <c r="BV15" s="6">
        <v>0.18</v>
      </c>
      <c r="BW15" s="6">
        <v>0.18</v>
      </c>
      <c r="BX15" s="6">
        <v>0.18</v>
      </c>
      <c r="BY15" s="6">
        <v>3.15</v>
      </c>
      <c r="BZ15" s="6">
        <v>0.15</v>
      </c>
      <c r="CA15" s="6">
        <v>0.15</v>
      </c>
      <c r="CB15" s="6">
        <v>0.15</v>
      </c>
      <c r="CC15" s="6">
        <v>1.1200000000000001</v>
      </c>
      <c r="CD15" s="6">
        <v>0.12</v>
      </c>
      <c r="CE15" s="6">
        <v>0.12</v>
      </c>
      <c r="CF15" s="6">
        <v>0.62</v>
      </c>
      <c r="CG15" s="6">
        <v>0.08</v>
      </c>
      <c r="CH15" s="6">
        <v>0.08</v>
      </c>
      <c r="CI15" s="6">
        <v>0.08</v>
      </c>
      <c r="CJ15" s="6">
        <v>0.08</v>
      </c>
      <c r="CK15" s="6">
        <v>0</v>
      </c>
      <c r="CL15" s="6">
        <v>0</v>
      </c>
      <c r="CM15" s="6">
        <v>0</v>
      </c>
      <c r="CN15" s="6">
        <v>0</v>
      </c>
      <c r="CO15" s="6">
        <v>0</v>
      </c>
      <c r="CP15" s="6">
        <v>0</v>
      </c>
      <c r="CQ15" s="6">
        <v>0</v>
      </c>
      <c r="CR15" s="6">
        <v>0</v>
      </c>
      <c r="CS15" s="6">
        <v>0</v>
      </c>
      <c r="CT15" s="6">
        <v>0</v>
      </c>
      <c r="CU15" s="6">
        <v>0</v>
      </c>
      <c r="CV15" s="6">
        <v>0</v>
      </c>
      <c r="CW15" s="6">
        <v>3.5</v>
      </c>
      <c r="CX15" s="6">
        <v>0</v>
      </c>
      <c r="CY15" s="6">
        <v>0</v>
      </c>
      <c r="CZ15" s="6">
        <v>0</v>
      </c>
      <c r="DA15" s="6">
        <v>3.25</v>
      </c>
      <c r="DB15" s="6">
        <v>0</v>
      </c>
      <c r="DC15" s="6">
        <v>0</v>
      </c>
      <c r="DD15" s="6">
        <v>0</v>
      </c>
      <c r="DE15" s="6">
        <v>3</v>
      </c>
      <c r="DF15" s="6">
        <v>0</v>
      </c>
      <c r="DG15" s="6">
        <v>0</v>
      </c>
      <c r="DH15" s="6">
        <v>0</v>
      </c>
      <c r="DI15" s="6">
        <v>1</v>
      </c>
      <c r="DJ15" s="6">
        <v>0</v>
      </c>
      <c r="DK15" s="6">
        <v>0</v>
      </c>
      <c r="DL15" s="6">
        <v>0.5</v>
      </c>
      <c r="DM15" s="6">
        <v>0</v>
      </c>
      <c r="DN15" s="6">
        <v>0</v>
      </c>
      <c r="DO15" s="6">
        <v>0</v>
      </c>
      <c r="DP15" s="6">
        <v>0</v>
      </c>
      <c r="DQ15" s="6">
        <v>0</v>
      </c>
      <c r="DR15" s="6">
        <v>0</v>
      </c>
      <c r="DS15" s="6">
        <v>0</v>
      </c>
      <c r="DT15" s="6">
        <v>0</v>
      </c>
      <c r="DU15" s="6">
        <v>0</v>
      </c>
      <c r="DV15" s="6">
        <v>0</v>
      </c>
      <c r="DW15" s="6">
        <v>0</v>
      </c>
      <c r="DX15" s="6">
        <v>0</v>
      </c>
      <c r="DY15" s="6">
        <v>0</v>
      </c>
      <c r="DZ15" s="6">
        <v>0</v>
      </c>
      <c r="EA15" s="6">
        <v>0</v>
      </c>
      <c r="EB15" s="6">
        <v>0</v>
      </c>
      <c r="EC15" s="5">
        <v>19245915</v>
      </c>
      <c r="ED15" s="5">
        <v>19244023</v>
      </c>
      <c r="EE15" s="5">
        <v>19244023</v>
      </c>
      <c r="EF15" s="5">
        <v>19230135</v>
      </c>
      <c r="EG15" s="5">
        <v>19230135</v>
      </c>
      <c r="EH15" s="5">
        <v>19230135</v>
      </c>
      <c r="EI15" s="5">
        <v>19201040</v>
      </c>
      <c r="EJ15" s="5">
        <v>19181874</v>
      </c>
      <c r="EK15" s="5">
        <v>19130146</v>
      </c>
      <c r="EL15" s="5">
        <v>19093792</v>
      </c>
      <c r="EM15" s="5">
        <v>19009792</v>
      </c>
      <c r="EN15" s="5">
        <v>18978693</v>
      </c>
      <c r="EO15" s="5">
        <v>18897686</v>
      </c>
      <c r="EP15" s="5">
        <v>18807825</v>
      </c>
      <c r="EQ15" s="5">
        <v>18726325</v>
      </c>
      <c r="ER15" s="5">
        <v>18659459</v>
      </c>
      <c r="ES15" s="5">
        <v>18597180</v>
      </c>
      <c r="ET15" s="5">
        <v>18489180</v>
      </c>
      <c r="EU15" s="5">
        <v>18440880</v>
      </c>
      <c r="EV15" s="5">
        <v>18379367</v>
      </c>
      <c r="EW15" s="5">
        <v>18255226</v>
      </c>
      <c r="EX15" s="5">
        <v>18187226</v>
      </c>
      <c r="EY15" s="5">
        <v>18187226</v>
      </c>
      <c r="EZ15" s="5">
        <v>18150262</v>
      </c>
      <c r="FA15" s="5">
        <v>18150262</v>
      </c>
      <c r="FB15" s="5">
        <v>18062272</v>
      </c>
      <c r="FC15" s="5">
        <v>18420242</v>
      </c>
      <c r="FD15" s="5">
        <v>18317779</v>
      </c>
      <c r="FE15" s="5">
        <v>18352041</v>
      </c>
      <c r="FF15" s="5">
        <v>18434928</v>
      </c>
      <c r="FG15" s="5">
        <v>18603816</v>
      </c>
      <c r="FH15" s="5">
        <v>18911142</v>
      </c>
      <c r="FI15" s="13" t="s">
        <v>208</v>
      </c>
      <c r="FJ15" s="11">
        <v>22.104586869473302</v>
      </c>
      <c r="FK15" s="11">
        <v>25.719414282554101</v>
      </c>
      <c r="FL15" s="11">
        <v>25.015143663048001</v>
      </c>
      <c r="FM15" s="11">
        <v>24.290053085950799</v>
      </c>
      <c r="FN15" s="11">
        <v>23.720582304804399</v>
      </c>
      <c r="FO15" s="11">
        <v>26.507510217686999</v>
      </c>
      <c r="FP15" s="11">
        <v>25.829173836417201</v>
      </c>
      <c r="FQ15" s="11">
        <v>24.9586145754059</v>
      </c>
      <c r="FR15" s="11">
        <v>23.7311832329978</v>
      </c>
      <c r="FS15" s="11">
        <v>25.692958213853</v>
      </c>
      <c r="FT15" s="11">
        <v>24.871287387047701</v>
      </c>
      <c r="FU15" s="11">
        <v>24.324804663840698</v>
      </c>
      <c r="FV15" s="11">
        <v>23.651996334366</v>
      </c>
      <c r="FW15" s="11">
        <v>23.8455536458894</v>
      </c>
      <c r="FX15" s="11">
        <v>23.2551768699945</v>
      </c>
      <c r="FY15" s="11">
        <v>22.539667414794799</v>
      </c>
      <c r="FZ15" s="11">
        <v>22.4127529012463</v>
      </c>
      <c r="GA15" s="11">
        <v>21.672783757851899</v>
      </c>
      <c r="GB15" s="11">
        <v>21.2850471344101</v>
      </c>
      <c r="GC15" s="11">
        <v>21.2030153160335</v>
      </c>
      <c r="GD15" s="11">
        <v>20.882896766109599</v>
      </c>
      <c r="GE15" s="11">
        <v>20.461559118471399</v>
      </c>
      <c r="GF15" s="11">
        <v>19.983751232870802</v>
      </c>
      <c r="GG15" s="11">
        <v>19.7822488733221</v>
      </c>
      <c r="GH15" s="11">
        <v>19.2524493585823</v>
      </c>
      <c r="GI15" s="11">
        <v>18.7399458938499</v>
      </c>
      <c r="GJ15" s="11">
        <v>18.306654168821499</v>
      </c>
      <c r="GK15" s="11">
        <v>18.0462380291847</v>
      </c>
      <c r="GL15" s="11">
        <v>17.992113247785401</v>
      </c>
      <c r="GM15" s="11">
        <v>17.260821414653702</v>
      </c>
      <c r="GN15" s="11">
        <v>17.0072097036436</v>
      </c>
      <c r="GO15" s="11">
        <v>16.424338625345801</v>
      </c>
    </row>
    <row r="16" spans="2:197" x14ac:dyDescent="0.25">
      <c r="B16" s="3" t="s">
        <v>209</v>
      </c>
      <c r="C16" s="1" t="s">
        <v>16</v>
      </c>
      <c r="D16" s="2">
        <v>4043916</v>
      </c>
      <c r="E16" s="5" t="s">
        <v>193</v>
      </c>
      <c r="F16" s="5">
        <v>0</v>
      </c>
      <c r="G16" s="5">
        <v>0</v>
      </c>
      <c r="H16" s="5">
        <v>0</v>
      </c>
      <c r="I16" s="5">
        <v>0</v>
      </c>
      <c r="J16" s="5">
        <v>2003035</v>
      </c>
      <c r="K16" s="5">
        <v>3575860</v>
      </c>
      <c r="L16" s="5">
        <v>664091</v>
      </c>
      <c r="M16" s="5">
        <v>184898</v>
      </c>
      <c r="N16" s="5" t="s">
        <v>193</v>
      </c>
      <c r="O16" s="5" t="s">
        <v>193</v>
      </c>
      <c r="P16" s="5">
        <v>96576</v>
      </c>
      <c r="Q16" s="5">
        <v>919654</v>
      </c>
      <c r="R16" s="5">
        <v>1685804</v>
      </c>
      <c r="S16" s="5">
        <v>533772</v>
      </c>
      <c r="T16" s="5">
        <v>75284</v>
      </c>
      <c r="U16" s="5">
        <v>2644</v>
      </c>
      <c r="V16" s="5">
        <v>2646</v>
      </c>
      <c r="W16" s="5">
        <v>2642</v>
      </c>
      <c r="X16" s="5">
        <v>66904</v>
      </c>
      <c r="Y16" s="5">
        <v>1604</v>
      </c>
      <c r="Z16" s="5">
        <v>1606</v>
      </c>
      <c r="AA16" s="5">
        <v>1604</v>
      </c>
      <c r="AB16" s="5">
        <v>1604</v>
      </c>
      <c r="AC16" s="5">
        <v>0</v>
      </c>
      <c r="AD16" s="5">
        <v>0</v>
      </c>
      <c r="AE16" s="5">
        <v>0</v>
      </c>
      <c r="AF16" s="5">
        <v>0</v>
      </c>
      <c r="AG16" s="5">
        <v>0</v>
      </c>
      <c r="AH16" s="5">
        <v>0</v>
      </c>
      <c r="AI16" s="5">
        <v>0</v>
      </c>
      <c r="AJ16" s="5">
        <v>0</v>
      </c>
      <c r="AK16" s="6" t="s">
        <v>193</v>
      </c>
      <c r="AL16" s="6" t="s">
        <v>193</v>
      </c>
      <c r="AM16" s="6" t="s">
        <v>193</v>
      </c>
      <c r="AN16" s="6" t="s">
        <v>193</v>
      </c>
      <c r="AO16" s="6" t="s">
        <v>193</v>
      </c>
      <c r="AP16" s="6">
        <v>24.3874</v>
      </c>
      <c r="AQ16" s="6">
        <v>24.869499999999999</v>
      </c>
      <c r="AR16" s="6">
        <v>24.900500000000001</v>
      </c>
      <c r="AS16" s="6">
        <v>30.79</v>
      </c>
      <c r="AT16" s="6" t="s">
        <v>193</v>
      </c>
      <c r="AU16" s="6" t="s">
        <v>193</v>
      </c>
      <c r="AV16" s="6">
        <v>27.7347</v>
      </c>
      <c r="AW16" s="6">
        <v>19.86</v>
      </c>
      <c r="AX16" s="6">
        <v>19.920000000000002</v>
      </c>
      <c r="AY16" s="6">
        <v>20.54</v>
      </c>
      <c r="AZ16" s="6">
        <v>16.8</v>
      </c>
      <c r="BA16" s="6">
        <v>15.705</v>
      </c>
      <c r="BB16" s="6">
        <v>19.175000000000001</v>
      </c>
      <c r="BC16" s="6">
        <v>16.2273</v>
      </c>
      <c r="BD16" s="6">
        <v>15.045500000000001</v>
      </c>
      <c r="BE16" s="6">
        <v>13.0273</v>
      </c>
      <c r="BF16" s="6">
        <v>11.75</v>
      </c>
      <c r="BG16" s="6">
        <v>11.967000000000001</v>
      </c>
      <c r="BH16" s="6">
        <v>10.8719</v>
      </c>
      <c r="BI16" s="6" t="s">
        <v>193</v>
      </c>
      <c r="BJ16" s="6" t="s">
        <v>193</v>
      </c>
      <c r="BK16" s="6" t="s">
        <v>193</v>
      </c>
      <c r="BL16" s="6" t="s">
        <v>193</v>
      </c>
      <c r="BM16" s="6" t="s">
        <v>193</v>
      </c>
      <c r="BN16" s="6" t="s">
        <v>193</v>
      </c>
      <c r="BO16" s="6" t="s">
        <v>193</v>
      </c>
      <c r="BP16" s="6" t="s">
        <v>193</v>
      </c>
      <c r="BQ16" s="6" t="s">
        <v>193</v>
      </c>
      <c r="BR16" s="6">
        <v>0.17</v>
      </c>
      <c r="BS16" s="6">
        <v>0.17</v>
      </c>
      <c r="BT16" s="6">
        <v>0.17</v>
      </c>
      <c r="BU16" s="6">
        <v>0.17</v>
      </c>
      <c r="BV16" s="6">
        <v>0.17</v>
      </c>
      <c r="BW16" s="6">
        <v>0.15</v>
      </c>
      <c r="BX16" s="6">
        <v>0.15</v>
      </c>
      <c r="BY16" s="6">
        <v>0.15</v>
      </c>
      <c r="BZ16" s="6">
        <v>0.15</v>
      </c>
      <c r="CA16" s="6">
        <v>0.125</v>
      </c>
      <c r="CB16" s="6">
        <v>0.125</v>
      </c>
      <c r="CC16" s="6">
        <v>0.125</v>
      </c>
      <c r="CD16" s="6">
        <v>0.1</v>
      </c>
      <c r="CE16" s="6">
        <v>0.1</v>
      </c>
      <c r="CF16" s="6">
        <v>0.1</v>
      </c>
      <c r="CG16" s="6">
        <v>7.0000000000000007E-2</v>
      </c>
      <c r="CH16" s="6">
        <v>7.0000000000000007E-2</v>
      </c>
      <c r="CI16" s="6">
        <v>6.3636399999999996E-2</v>
      </c>
      <c r="CJ16" s="6">
        <v>6.3636399999999996E-2</v>
      </c>
      <c r="CK16" s="6">
        <v>4.5454599999999998E-2</v>
      </c>
      <c r="CL16" s="6">
        <v>4.5454599999999998E-2</v>
      </c>
      <c r="CM16" s="6">
        <v>4.1322299999999999E-2</v>
      </c>
      <c r="CN16" s="6">
        <v>3.7190099999999997E-2</v>
      </c>
      <c r="CO16" s="6">
        <v>3.7190099999999997E-2</v>
      </c>
      <c r="CP16" s="6">
        <v>3.7190099999999997E-2</v>
      </c>
      <c r="CQ16" s="6">
        <v>3.3057900000000001E-2</v>
      </c>
      <c r="CR16" s="6">
        <v>3.3057900000000001E-2</v>
      </c>
      <c r="CS16" s="6">
        <v>3.3057900000000001E-2</v>
      </c>
      <c r="CT16" s="6">
        <v>2.8925699999999999E-2</v>
      </c>
      <c r="CU16" s="6">
        <v>2.8925699999999999E-2</v>
      </c>
      <c r="CV16" s="6">
        <v>2.8925699999999999E-2</v>
      </c>
      <c r="CW16" s="6" t="s">
        <v>193</v>
      </c>
      <c r="CX16" s="6">
        <v>0</v>
      </c>
      <c r="CY16" s="6">
        <v>0</v>
      </c>
      <c r="CZ16" s="6">
        <v>0</v>
      </c>
      <c r="DA16" s="6">
        <v>0</v>
      </c>
      <c r="DB16" s="6">
        <v>0</v>
      </c>
      <c r="DC16" s="6">
        <v>0</v>
      </c>
      <c r="DD16" s="6">
        <v>0</v>
      </c>
      <c r="DE16" s="6">
        <v>0</v>
      </c>
      <c r="DF16" s="6">
        <v>0</v>
      </c>
      <c r="DG16" s="6">
        <v>0</v>
      </c>
      <c r="DH16" s="6">
        <v>0</v>
      </c>
      <c r="DI16" s="6">
        <v>0</v>
      </c>
      <c r="DJ16" s="6">
        <v>0</v>
      </c>
      <c r="DK16" s="6">
        <v>0</v>
      </c>
      <c r="DL16" s="6">
        <v>0</v>
      </c>
      <c r="DM16" s="6">
        <v>0</v>
      </c>
      <c r="DN16" s="6">
        <v>0</v>
      </c>
      <c r="DO16" s="6">
        <v>0</v>
      </c>
      <c r="DP16" s="6">
        <v>0</v>
      </c>
      <c r="DQ16" s="6">
        <v>0</v>
      </c>
      <c r="DR16" s="6">
        <v>0</v>
      </c>
      <c r="DS16" s="6">
        <v>0</v>
      </c>
      <c r="DT16" s="6">
        <v>0</v>
      </c>
      <c r="DU16" s="6">
        <v>0</v>
      </c>
      <c r="DV16" s="6">
        <v>0</v>
      </c>
      <c r="DW16" s="6">
        <v>0</v>
      </c>
      <c r="DX16" s="6">
        <v>0</v>
      </c>
      <c r="DY16" s="6">
        <v>0</v>
      </c>
      <c r="DZ16" s="6">
        <v>0</v>
      </c>
      <c r="EA16" s="6">
        <v>0</v>
      </c>
      <c r="EB16" s="6">
        <v>0</v>
      </c>
      <c r="EC16" s="5" t="s">
        <v>193</v>
      </c>
      <c r="ED16" s="5">
        <v>195996000</v>
      </c>
      <c r="EE16" s="5">
        <v>195787000</v>
      </c>
      <c r="EF16" s="5">
        <v>171237000</v>
      </c>
      <c r="EG16" s="5">
        <v>170508000</v>
      </c>
      <c r="EH16" s="5">
        <v>170427000</v>
      </c>
      <c r="EI16" s="5">
        <v>172432000</v>
      </c>
      <c r="EJ16" s="5">
        <v>175400000</v>
      </c>
      <c r="EK16" s="5">
        <v>175915000</v>
      </c>
      <c r="EL16" s="5">
        <v>165816000</v>
      </c>
      <c r="EM16" s="5">
        <v>165274000</v>
      </c>
      <c r="EN16" s="5">
        <v>164694000</v>
      </c>
      <c r="EO16" s="5">
        <v>155478000</v>
      </c>
      <c r="EP16" s="5">
        <v>149772000</v>
      </c>
      <c r="EQ16" s="5">
        <v>151060000</v>
      </c>
      <c r="ER16" s="5">
        <v>150654000</v>
      </c>
      <c r="ES16" s="5">
        <v>149530000</v>
      </c>
      <c r="ET16" s="5">
        <v>149100000</v>
      </c>
      <c r="EU16" s="5">
        <v>148759600</v>
      </c>
      <c r="EV16" s="5">
        <v>148123800</v>
      </c>
      <c r="EW16" s="5">
        <v>147822000</v>
      </c>
      <c r="EX16" s="5">
        <v>147587000</v>
      </c>
      <c r="EY16" s="5">
        <v>146920620</v>
      </c>
      <c r="EZ16" s="5">
        <v>146320460</v>
      </c>
      <c r="FA16" s="5">
        <v>145456520</v>
      </c>
      <c r="FB16" s="5">
        <v>145122560</v>
      </c>
      <c r="FC16" s="5">
        <v>144989460</v>
      </c>
      <c r="FD16" s="5">
        <v>144330074</v>
      </c>
      <c r="FE16" s="5">
        <v>144146792</v>
      </c>
      <c r="FF16" s="5">
        <v>143987580</v>
      </c>
      <c r="FG16" s="5">
        <v>143902880</v>
      </c>
      <c r="FH16" s="5">
        <v>143631840</v>
      </c>
      <c r="FI16" s="13" t="s">
        <v>209</v>
      </c>
      <c r="FJ16" s="11" t="s">
        <v>193</v>
      </c>
      <c r="FK16" s="11">
        <v>13.2625665829915</v>
      </c>
      <c r="FL16" s="11">
        <v>14.0446914248648</v>
      </c>
      <c r="FM16" s="11">
        <v>13.914662134935799</v>
      </c>
      <c r="FN16" s="11">
        <v>13.8137389448002</v>
      </c>
      <c r="FO16" s="11">
        <v>13.9845740404983</v>
      </c>
      <c r="FP16" s="11">
        <v>13.920757168043099</v>
      </c>
      <c r="FQ16" s="11">
        <v>13.2156784492588</v>
      </c>
      <c r="FR16" s="11">
        <v>12.7406986328625</v>
      </c>
      <c r="FS16" s="11">
        <v>11.888044579533901</v>
      </c>
      <c r="FT16" s="11">
        <v>11.1396529399664</v>
      </c>
      <c r="FU16" s="11">
        <v>11.190438024457499</v>
      </c>
      <c r="FV16" s="11">
        <v>10.369396313304801</v>
      </c>
      <c r="FW16" s="11">
        <v>11.2784098496381</v>
      </c>
      <c r="FX16" s="11">
        <v>10.564100357473899</v>
      </c>
      <c r="FY16" s="11">
        <v>9.7293998167987592</v>
      </c>
      <c r="FZ16" s="11">
        <v>8.8678191667224002</v>
      </c>
      <c r="GA16" s="11">
        <v>8.5408383635144194</v>
      </c>
      <c r="GB16" s="11">
        <v>8.0826850838534092</v>
      </c>
      <c r="GC16" s="11">
        <v>7.9307376667355296</v>
      </c>
      <c r="GD16" s="11">
        <v>7.7398560430788397</v>
      </c>
      <c r="GE16" s="11">
        <v>7.2791641540244099</v>
      </c>
      <c r="GF16" s="11">
        <v>6.8029184739351098</v>
      </c>
      <c r="GG16" s="11">
        <v>6.5748973178460499</v>
      </c>
      <c r="GH16" s="11">
        <v>6.1225375115532801</v>
      </c>
      <c r="GI16" s="11">
        <v>5.7738507369219496</v>
      </c>
      <c r="GJ16" s="11">
        <v>5.6925379265499698</v>
      </c>
      <c r="GK16" s="11">
        <v>5.3184272600040403</v>
      </c>
      <c r="GL16" s="11">
        <v>4.9707245652751002</v>
      </c>
      <c r="GM16" s="11">
        <v>4.8375491830614799</v>
      </c>
      <c r="GN16" s="11">
        <v>4.4373816562948596</v>
      </c>
      <c r="GO16" s="11">
        <v>4.2111693340418102</v>
      </c>
    </row>
    <row r="17" spans="2:197" x14ac:dyDescent="0.25">
      <c r="B17" s="3" t="s">
        <v>211</v>
      </c>
      <c r="C17" s="1" t="s">
        <v>18</v>
      </c>
      <c r="D17" s="2">
        <v>103317</v>
      </c>
      <c r="E17" s="5">
        <v>3513652</v>
      </c>
      <c r="F17" s="5">
        <v>5360921</v>
      </c>
      <c r="G17" s="5">
        <v>8012195</v>
      </c>
      <c r="H17" s="5">
        <v>1092006</v>
      </c>
      <c r="I17" s="5">
        <v>1796542</v>
      </c>
      <c r="J17" s="5">
        <v>2730021</v>
      </c>
      <c r="K17" s="5">
        <v>0</v>
      </c>
      <c r="L17" s="5">
        <v>7658484</v>
      </c>
      <c r="M17" s="5">
        <v>4236540</v>
      </c>
      <c r="N17" s="5">
        <v>6265704</v>
      </c>
      <c r="O17" s="5">
        <v>2971688</v>
      </c>
      <c r="P17" s="5">
        <v>2495908</v>
      </c>
      <c r="Q17" s="5">
        <v>5394268</v>
      </c>
      <c r="R17" s="5">
        <v>5809109</v>
      </c>
      <c r="S17" s="5">
        <v>7412494</v>
      </c>
      <c r="T17" s="5">
        <v>7188688</v>
      </c>
      <c r="U17" s="5">
        <v>965487</v>
      </c>
      <c r="V17" s="5">
        <v>7315655</v>
      </c>
      <c r="W17" s="5">
        <v>3485605</v>
      </c>
      <c r="X17" s="5">
        <v>5013740</v>
      </c>
      <c r="Y17" s="5">
        <v>8874722</v>
      </c>
      <c r="Z17" s="5">
        <v>5350671</v>
      </c>
      <c r="AA17" s="5">
        <v>5273352</v>
      </c>
      <c r="AB17" s="5">
        <v>2068702</v>
      </c>
      <c r="AC17" s="5">
        <v>0</v>
      </c>
      <c r="AD17" s="5">
        <v>3837691</v>
      </c>
      <c r="AE17" s="5">
        <v>5772100</v>
      </c>
      <c r="AF17" s="5">
        <v>6820824</v>
      </c>
      <c r="AG17" s="5">
        <v>3620253</v>
      </c>
      <c r="AH17" s="5">
        <v>0</v>
      </c>
      <c r="AI17" s="5">
        <v>1218150</v>
      </c>
      <c r="AJ17" s="5">
        <v>1230000</v>
      </c>
      <c r="AK17" s="6">
        <v>142.29</v>
      </c>
      <c r="AL17" s="6">
        <v>139.61000000000001</v>
      </c>
      <c r="AM17" s="6">
        <v>128.54</v>
      </c>
      <c r="AN17" s="6">
        <v>114.46</v>
      </c>
      <c r="AO17" s="6">
        <v>111.32510000000001</v>
      </c>
      <c r="AP17" s="6">
        <v>110.26</v>
      </c>
      <c r="AQ17" s="6" t="s">
        <v>193</v>
      </c>
      <c r="AR17" s="6">
        <v>97.92</v>
      </c>
      <c r="AS17" s="6">
        <v>94.39</v>
      </c>
      <c r="AT17" s="6">
        <v>95.75</v>
      </c>
      <c r="AU17" s="6">
        <v>100.92</v>
      </c>
      <c r="AV17" s="6">
        <v>100.15</v>
      </c>
      <c r="AW17" s="6">
        <v>92.68</v>
      </c>
      <c r="AX17" s="6">
        <v>86.07</v>
      </c>
      <c r="AY17" s="6">
        <v>87.67</v>
      </c>
      <c r="AZ17" s="6">
        <v>83.45</v>
      </c>
      <c r="BA17" s="6">
        <v>79.66</v>
      </c>
      <c r="BB17" s="6">
        <v>68.33</v>
      </c>
      <c r="BC17" s="6">
        <v>64.53</v>
      </c>
      <c r="BD17" s="6">
        <v>59.82</v>
      </c>
      <c r="BE17" s="6">
        <v>56.34</v>
      </c>
      <c r="BF17" s="6">
        <v>51.37</v>
      </c>
      <c r="BG17" s="6">
        <v>47.4</v>
      </c>
      <c r="BH17" s="6">
        <v>48.32</v>
      </c>
      <c r="BI17" s="6" t="s">
        <v>193</v>
      </c>
      <c r="BJ17" s="6">
        <v>45.61</v>
      </c>
      <c r="BK17" s="6">
        <v>52.52</v>
      </c>
      <c r="BL17" s="6">
        <v>51.29</v>
      </c>
      <c r="BM17" s="6">
        <v>41.39</v>
      </c>
      <c r="BN17" s="6" t="s">
        <v>193</v>
      </c>
      <c r="BO17" s="6">
        <v>41.03</v>
      </c>
      <c r="BP17" s="6">
        <v>40.630000000000003</v>
      </c>
      <c r="BQ17" s="6">
        <v>0.36</v>
      </c>
      <c r="BR17" s="6">
        <v>0.36</v>
      </c>
      <c r="BS17" s="6">
        <v>0.36</v>
      </c>
      <c r="BT17" s="6">
        <v>0.33</v>
      </c>
      <c r="BU17" s="6">
        <v>0.33</v>
      </c>
      <c r="BV17" s="6">
        <v>0.33</v>
      </c>
      <c r="BW17" s="6">
        <v>0.33</v>
      </c>
      <c r="BX17" s="6">
        <v>0.3</v>
      </c>
      <c r="BY17" s="6">
        <v>0.3</v>
      </c>
      <c r="BZ17" s="6">
        <v>0.3</v>
      </c>
      <c r="CA17" s="6">
        <v>0.3</v>
      </c>
      <c r="CB17" s="6">
        <v>0.25</v>
      </c>
      <c r="CC17" s="6">
        <v>0.25</v>
      </c>
      <c r="CD17" s="6">
        <v>0.25</v>
      </c>
      <c r="CE17" s="6">
        <v>0.25</v>
      </c>
      <c r="CF17" s="6">
        <v>0.17499999999999999</v>
      </c>
      <c r="CG17" s="6">
        <v>0.17499999999999999</v>
      </c>
      <c r="CH17" s="6">
        <v>0.17499999999999999</v>
      </c>
      <c r="CI17" s="6">
        <v>0.17499999999999999</v>
      </c>
      <c r="CJ17" s="6">
        <v>0.1575</v>
      </c>
      <c r="CK17" s="6">
        <v>0.1575</v>
      </c>
      <c r="CL17" s="6">
        <v>0.1575</v>
      </c>
      <c r="CM17" s="6">
        <v>0.1575</v>
      </c>
      <c r="CN17" s="6">
        <v>0.15</v>
      </c>
      <c r="CO17" s="6">
        <v>0.15</v>
      </c>
      <c r="CP17" s="6">
        <v>0.15</v>
      </c>
      <c r="CQ17" s="6">
        <v>0.15</v>
      </c>
      <c r="CR17" s="6">
        <v>0.15</v>
      </c>
      <c r="CS17" s="6">
        <v>0.15</v>
      </c>
      <c r="CT17" s="6">
        <v>0.15</v>
      </c>
      <c r="CU17" s="6">
        <v>0.15</v>
      </c>
      <c r="CV17" s="6">
        <v>0.15</v>
      </c>
      <c r="CW17" s="6">
        <v>0</v>
      </c>
      <c r="CX17" s="6">
        <v>0</v>
      </c>
      <c r="CY17" s="6">
        <v>0</v>
      </c>
      <c r="CZ17" s="6">
        <v>0</v>
      </c>
      <c r="DA17" s="6">
        <v>0</v>
      </c>
      <c r="DB17" s="6">
        <v>0</v>
      </c>
      <c r="DC17" s="6">
        <v>0</v>
      </c>
      <c r="DD17" s="6">
        <v>0</v>
      </c>
      <c r="DE17" s="6">
        <v>0</v>
      </c>
      <c r="DF17" s="6">
        <v>0</v>
      </c>
      <c r="DG17" s="6">
        <v>0</v>
      </c>
      <c r="DH17" s="6">
        <v>0</v>
      </c>
      <c r="DI17" s="6">
        <v>0</v>
      </c>
      <c r="DJ17" s="6">
        <v>0</v>
      </c>
      <c r="DK17" s="6">
        <v>0</v>
      </c>
      <c r="DL17" s="6">
        <v>0</v>
      </c>
      <c r="DM17" s="6">
        <v>0</v>
      </c>
      <c r="DN17" s="6">
        <v>0</v>
      </c>
      <c r="DO17" s="6">
        <v>0</v>
      </c>
      <c r="DP17" s="6">
        <v>0</v>
      </c>
      <c r="DQ17" s="6">
        <v>0</v>
      </c>
      <c r="DR17" s="6">
        <v>0</v>
      </c>
      <c r="DS17" s="6">
        <v>0</v>
      </c>
      <c r="DT17" s="6">
        <v>0</v>
      </c>
      <c r="DU17" s="6">
        <v>0</v>
      </c>
      <c r="DV17" s="6">
        <v>0</v>
      </c>
      <c r="DW17" s="6">
        <v>0</v>
      </c>
      <c r="DX17" s="6">
        <v>0</v>
      </c>
      <c r="DY17" s="6">
        <v>0</v>
      </c>
      <c r="DZ17" s="6">
        <v>0</v>
      </c>
      <c r="EA17" s="6">
        <v>0</v>
      </c>
      <c r="EB17" s="6">
        <v>0</v>
      </c>
      <c r="EC17" s="5">
        <v>247600000</v>
      </c>
      <c r="ED17" s="5">
        <v>250800000</v>
      </c>
      <c r="EE17" s="5">
        <v>255700000</v>
      </c>
      <c r="EF17" s="5">
        <v>262800000</v>
      </c>
      <c r="EG17" s="5">
        <v>262000000</v>
      </c>
      <c r="EH17" s="5">
        <v>263500000</v>
      </c>
      <c r="EI17" s="5">
        <v>265800000</v>
      </c>
      <c r="EJ17" s="5">
        <v>264800000</v>
      </c>
      <c r="EK17" s="5">
        <v>269800000</v>
      </c>
      <c r="EL17" s="5">
        <v>273900000</v>
      </c>
      <c r="EM17" s="5">
        <v>279800000</v>
      </c>
      <c r="EN17" s="5">
        <v>281733504</v>
      </c>
      <c r="EO17" s="5">
        <v>280000000</v>
      </c>
      <c r="EP17" s="5">
        <v>285136690</v>
      </c>
      <c r="EQ17" s="5">
        <v>290452659</v>
      </c>
      <c r="ER17" s="5">
        <v>296483350</v>
      </c>
      <c r="ES17" s="5">
        <v>300700000</v>
      </c>
      <c r="ET17" s="5">
        <v>301048034</v>
      </c>
      <c r="EU17" s="5">
        <v>307461251</v>
      </c>
      <c r="EV17" s="5">
        <v>309126345</v>
      </c>
      <c r="EW17" s="5">
        <v>310900000</v>
      </c>
      <c r="EX17" s="5">
        <v>318667385</v>
      </c>
      <c r="EY17" s="5">
        <v>322406542</v>
      </c>
      <c r="EZ17" s="5">
        <v>326415020</v>
      </c>
      <c r="FA17" s="5">
        <v>324400000</v>
      </c>
      <c r="FB17" s="5">
        <v>323289389</v>
      </c>
      <c r="FC17" s="5">
        <v>326691984</v>
      </c>
      <c r="FD17" s="5">
        <v>330540849</v>
      </c>
      <c r="FE17" s="5">
        <v>332300000</v>
      </c>
      <c r="FF17" s="5">
        <v>270867656</v>
      </c>
      <c r="FG17" s="5">
        <v>269705249</v>
      </c>
      <c r="FH17" s="5">
        <v>269418951</v>
      </c>
      <c r="FI17" s="13" t="s">
        <v>211</v>
      </c>
      <c r="FJ17" s="11">
        <v>18.5096930533118</v>
      </c>
      <c r="FK17" s="11">
        <v>20.633971291866001</v>
      </c>
      <c r="FL17" s="11">
        <v>21.4587407117716</v>
      </c>
      <c r="FM17" s="11">
        <v>21.894977168949801</v>
      </c>
      <c r="FN17" s="11">
        <v>20.8969465648855</v>
      </c>
      <c r="FO17" s="11">
        <v>20.622390891840599</v>
      </c>
      <c r="FP17" s="11">
        <v>20.688487584650101</v>
      </c>
      <c r="FQ17" s="11">
        <v>19.943353474320201</v>
      </c>
      <c r="FR17" s="11">
        <v>22.246108228317301</v>
      </c>
      <c r="FS17" s="11">
        <v>21.478641840087601</v>
      </c>
      <c r="FT17" s="11">
        <v>22.866333095067901</v>
      </c>
      <c r="FU17" s="11">
        <v>22.592272163696901</v>
      </c>
      <c r="FV17" s="11">
        <v>23.467857142857099</v>
      </c>
      <c r="FW17" s="11">
        <v>25.3036534863332</v>
      </c>
      <c r="FX17" s="11">
        <v>26.510344324305201</v>
      </c>
      <c r="FY17" s="11">
        <v>26.800830468220202</v>
      </c>
      <c r="FZ17" s="11">
        <v>27.086797472564001</v>
      </c>
      <c r="GA17" s="11">
        <v>25.025906663120701</v>
      </c>
      <c r="GB17" s="11">
        <v>24.585211877642401</v>
      </c>
      <c r="GC17" s="11">
        <v>24.517483296352498</v>
      </c>
      <c r="GD17" s="11">
        <v>24.966227082663199</v>
      </c>
      <c r="GE17" s="11">
        <v>26.0616567333993</v>
      </c>
      <c r="GF17" s="11">
        <v>25.284846732421499</v>
      </c>
      <c r="GG17" s="11">
        <v>25.605439357539399</v>
      </c>
      <c r="GH17" s="11">
        <v>24.901356350185001</v>
      </c>
      <c r="GI17" s="11">
        <v>25.466347737135301</v>
      </c>
      <c r="GJ17" s="11">
        <v>25.7061709845932</v>
      </c>
      <c r="GK17" s="11">
        <v>25.482478263979999</v>
      </c>
      <c r="GL17" s="11">
        <v>24.829972916039701</v>
      </c>
      <c r="GM17" s="11">
        <v>21.383136272276101</v>
      </c>
      <c r="GN17" s="11">
        <v>20.1256743060273</v>
      </c>
      <c r="GO17" s="11">
        <v>20.050556874152502</v>
      </c>
    </row>
    <row r="18" spans="2:197" x14ac:dyDescent="0.25">
      <c r="B18" s="3" t="s">
        <v>212</v>
      </c>
      <c r="C18" s="1" t="s">
        <v>19</v>
      </c>
      <c r="D18" s="2">
        <v>103577</v>
      </c>
      <c r="E18" s="5">
        <v>254294</v>
      </c>
      <c r="F18" s="5">
        <v>24106</v>
      </c>
      <c r="G18" s="5">
        <v>126785</v>
      </c>
      <c r="H18" s="5">
        <v>51034</v>
      </c>
      <c r="I18" s="5">
        <v>32758</v>
      </c>
      <c r="J18" s="5">
        <v>40573</v>
      </c>
      <c r="K18" s="5">
        <v>132376</v>
      </c>
      <c r="L18" s="5">
        <v>1170811</v>
      </c>
      <c r="M18" s="5">
        <v>15102</v>
      </c>
      <c r="N18" s="5">
        <v>88283</v>
      </c>
      <c r="O18" s="5">
        <v>3304654</v>
      </c>
      <c r="P18" s="5">
        <v>2767553</v>
      </c>
      <c r="Q18" s="5">
        <v>3624333</v>
      </c>
      <c r="R18" s="5">
        <v>4614256</v>
      </c>
      <c r="S18" s="5">
        <v>143065</v>
      </c>
      <c r="T18" s="5">
        <v>37113</v>
      </c>
      <c r="U18" s="5">
        <v>15241</v>
      </c>
      <c r="V18" s="5">
        <v>41514</v>
      </c>
      <c r="W18" s="5">
        <v>472241</v>
      </c>
      <c r="X18" s="5">
        <v>943752</v>
      </c>
      <c r="Y18" s="5">
        <v>3948447</v>
      </c>
      <c r="Z18" s="5">
        <v>8054</v>
      </c>
      <c r="AA18" s="5">
        <v>172155</v>
      </c>
      <c r="AB18" s="5">
        <v>6310</v>
      </c>
      <c r="AC18" s="5">
        <v>16141</v>
      </c>
      <c r="AD18" s="5">
        <v>669888</v>
      </c>
      <c r="AE18" s="5">
        <v>1079088</v>
      </c>
      <c r="AF18" s="5">
        <v>8062383</v>
      </c>
      <c r="AG18" s="5">
        <v>8686824</v>
      </c>
      <c r="AH18" s="5">
        <v>2051493</v>
      </c>
      <c r="AI18" s="5">
        <v>10932681</v>
      </c>
      <c r="AJ18" s="5">
        <v>7589739</v>
      </c>
      <c r="AK18" s="6">
        <v>94.76</v>
      </c>
      <c r="AL18" s="6">
        <v>95.47</v>
      </c>
      <c r="AM18" s="6">
        <v>95.22</v>
      </c>
      <c r="AN18" s="6">
        <v>92.1</v>
      </c>
      <c r="AO18" s="6">
        <v>82.74</v>
      </c>
      <c r="AP18" s="6">
        <v>78.099999999999994</v>
      </c>
      <c r="AQ18" s="6">
        <v>71.319999999999993</v>
      </c>
      <c r="AR18" s="6">
        <v>66.06</v>
      </c>
      <c r="AS18" s="6">
        <v>73.45</v>
      </c>
      <c r="AT18" s="6">
        <v>68.319999999999993</v>
      </c>
      <c r="AU18" s="6">
        <v>62.85</v>
      </c>
      <c r="AV18" s="6">
        <v>59.64</v>
      </c>
      <c r="AW18" s="6">
        <v>56.29</v>
      </c>
      <c r="AX18" s="6">
        <v>54.84</v>
      </c>
      <c r="AY18" s="6">
        <v>56.88</v>
      </c>
      <c r="AZ18" s="6">
        <v>57.16</v>
      </c>
      <c r="BA18" s="6">
        <v>57.07</v>
      </c>
      <c r="BB18" s="6">
        <v>51.68</v>
      </c>
      <c r="BC18" s="6">
        <v>51.35</v>
      </c>
      <c r="BD18" s="6">
        <v>44.08</v>
      </c>
      <c r="BE18" s="6">
        <v>43.84</v>
      </c>
      <c r="BF18" s="6">
        <v>40.03</v>
      </c>
      <c r="BG18" s="6">
        <v>38.99</v>
      </c>
      <c r="BH18" s="6">
        <v>37.36</v>
      </c>
      <c r="BI18" s="6">
        <v>36.25</v>
      </c>
      <c r="BJ18" s="6">
        <v>31.8</v>
      </c>
      <c r="BK18" s="6">
        <v>33.57</v>
      </c>
      <c r="BL18" s="6">
        <v>29.416699999999999</v>
      </c>
      <c r="BM18" s="6">
        <v>29.743300000000001</v>
      </c>
      <c r="BN18" s="6">
        <v>26.133299999999998</v>
      </c>
      <c r="BO18" s="6">
        <v>24.61</v>
      </c>
      <c r="BP18" s="6">
        <v>23.883299999999998</v>
      </c>
      <c r="BQ18" s="6">
        <v>0</v>
      </c>
      <c r="BR18" s="6">
        <v>0</v>
      </c>
      <c r="BS18" s="6">
        <v>0</v>
      </c>
      <c r="BT18" s="6">
        <v>0</v>
      </c>
      <c r="BU18" s="6">
        <v>0</v>
      </c>
      <c r="BV18" s="6">
        <v>0</v>
      </c>
      <c r="BW18" s="6">
        <v>0</v>
      </c>
      <c r="BX18" s="6">
        <v>0</v>
      </c>
      <c r="BY18" s="6">
        <v>0</v>
      </c>
      <c r="BZ18" s="6">
        <v>0</v>
      </c>
      <c r="CA18" s="6">
        <v>0</v>
      </c>
      <c r="CB18" s="6">
        <v>0</v>
      </c>
      <c r="CC18" s="6">
        <v>0</v>
      </c>
      <c r="CD18" s="6">
        <v>0</v>
      </c>
      <c r="CE18" s="6">
        <v>0</v>
      </c>
      <c r="CF18" s="6">
        <v>0</v>
      </c>
      <c r="CG18" s="6">
        <v>0</v>
      </c>
      <c r="CH18" s="6">
        <v>0</v>
      </c>
      <c r="CI18" s="6">
        <v>0</v>
      </c>
      <c r="CJ18" s="6">
        <v>0</v>
      </c>
      <c r="CK18" s="6">
        <v>0</v>
      </c>
      <c r="CL18" s="6">
        <v>0</v>
      </c>
      <c r="CM18" s="6">
        <v>0</v>
      </c>
      <c r="CN18" s="6">
        <v>0</v>
      </c>
      <c r="CO18" s="6">
        <v>0</v>
      </c>
      <c r="CP18" s="6">
        <v>0</v>
      </c>
      <c r="CQ18" s="6">
        <v>0</v>
      </c>
      <c r="CR18" s="6">
        <v>0</v>
      </c>
      <c r="CS18" s="6">
        <v>0</v>
      </c>
      <c r="CT18" s="6">
        <v>0</v>
      </c>
      <c r="CU18" s="6">
        <v>0</v>
      </c>
      <c r="CV18" s="6">
        <v>0</v>
      </c>
      <c r="CW18" s="6">
        <v>0</v>
      </c>
      <c r="CX18" s="6">
        <v>0</v>
      </c>
      <c r="CY18" s="6">
        <v>0</v>
      </c>
      <c r="CZ18" s="6">
        <v>0</v>
      </c>
      <c r="DA18" s="6">
        <v>0</v>
      </c>
      <c r="DB18" s="6">
        <v>0</v>
      </c>
      <c r="DC18" s="6">
        <v>0</v>
      </c>
      <c r="DD18" s="6">
        <v>0</v>
      </c>
      <c r="DE18" s="6">
        <v>0</v>
      </c>
      <c r="DF18" s="6">
        <v>0</v>
      </c>
      <c r="DG18" s="6">
        <v>0</v>
      </c>
      <c r="DH18" s="6">
        <v>0</v>
      </c>
      <c r="DI18" s="6">
        <v>0</v>
      </c>
      <c r="DJ18" s="6">
        <v>0</v>
      </c>
      <c r="DK18" s="6">
        <v>0</v>
      </c>
      <c r="DL18" s="6">
        <v>0</v>
      </c>
      <c r="DM18" s="6">
        <v>0</v>
      </c>
      <c r="DN18" s="6">
        <v>0</v>
      </c>
      <c r="DO18" s="6">
        <v>0</v>
      </c>
      <c r="DP18" s="6">
        <v>0</v>
      </c>
      <c r="DQ18" s="6">
        <v>0</v>
      </c>
      <c r="DR18" s="6">
        <v>0</v>
      </c>
      <c r="DS18" s="6">
        <v>0</v>
      </c>
      <c r="DT18" s="6">
        <v>0</v>
      </c>
      <c r="DU18" s="6">
        <v>0</v>
      </c>
      <c r="DV18" s="6">
        <v>0</v>
      </c>
      <c r="DW18" s="6">
        <v>0</v>
      </c>
      <c r="DX18" s="6">
        <v>0</v>
      </c>
      <c r="DY18" s="6">
        <v>0</v>
      </c>
      <c r="DZ18" s="6">
        <v>0</v>
      </c>
      <c r="EA18" s="6">
        <v>0</v>
      </c>
      <c r="EB18" s="6">
        <v>0</v>
      </c>
      <c r="EC18" s="5">
        <v>130977939</v>
      </c>
      <c r="ED18" s="5">
        <v>130866373</v>
      </c>
      <c r="EE18" s="5">
        <v>130679959</v>
      </c>
      <c r="EF18" s="5">
        <v>123027486</v>
      </c>
      <c r="EG18" s="5">
        <v>122787517</v>
      </c>
      <c r="EH18" s="5">
        <v>122675197</v>
      </c>
      <c r="EI18" s="5">
        <v>122572260</v>
      </c>
      <c r="EJ18" s="5">
        <v>122093596</v>
      </c>
      <c r="EK18" s="5">
        <v>122627783</v>
      </c>
      <c r="EL18" s="5">
        <v>122438554</v>
      </c>
      <c r="EM18" s="5">
        <v>122403909</v>
      </c>
      <c r="EN18" s="5">
        <v>124760841</v>
      </c>
      <c r="EO18" s="5">
        <v>127367934</v>
      </c>
      <c r="EP18" s="5">
        <v>130700619</v>
      </c>
      <c r="EQ18" s="5">
        <v>135030886</v>
      </c>
      <c r="ER18" s="5">
        <v>134084138</v>
      </c>
      <c r="ES18" s="5">
        <v>133674884</v>
      </c>
      <c r="ET18" s="5">
        <v>133480323</v>
      </c>
      <c r="EU18" s="5">
        <v>133416419</v>
      </c>
      <c r="EV18" s="5">
        <v>133063225</v>
      </c>
      <c r="EW18" s="5">
        <v>133842613</v>
      </c>
      <c r="EX18" s="5">
        <v>136540178</v>
      </c>
      <c r="EY18" s="5">
        <v>136291652</v>
      </c>
      <c r="EZ18" s="5">
        <v>135441687</v>
      </c>
      <c r="FA18" s="5">
        <v>134358345</v>
      </c>
      <c r="FB18" s="5">
        <v>133005465</v>
      </c>
      <c r="FC18" s="5">
        <v>132771524</v>
      </c>
      <c r="FD18" s="5">
        <v>131850639</v>
      </c>
      <c r="FE18" s="5">
        <v>139632225</v>
      </c>
      <c r="FF18" s="5">
        <v>147676113</v>
      </c>
      <c r="FG18" s="5">
        <v>148891710</v>
      </c>
      <c r="FH18" s="5">
        <v>158129802</v>
      </c>
      <c r="FI18" s="13" t="s">
        <v>212</v>
      </c>
      <c r="FJ18" s="11">
        <v>63.553046135502299</v>
      </c>
      <c r="FK18" s="11">
        <v>62.1900707831186</v>
      </c>
      <c r="FL18" s="11">
        <v>62.184990431470801</v>
      </c>
      <c r="FM18" s="11">
        <v>63.671048272903803</v>
      </c>
      <c r="FN18" s="11">
        <v>60.927716292202597</v>
      </c>
      <c r="FO18" s="11">
        <v>53.303219883967301</v>
      </c>
      <c r="FP18" s="11">
        <v>51.729347243821699</v>
      </c>
      <c r="FQ18" s="11">
        <v>49.554179729459399</v>
      </c>
      <c r="FR18" s="11">
        <v>47.636366385258697</v>
      </c>
      <c r="FS18" s="11">
        <v>47.679548714696502</v>
      </c>
      <c r="FT18" s="11">
        <v>47.486351109914303</v>
      </c>
      <c r="FU18" s="11">
        <v>47.801072453495202</v>
      </c>
      <c r="FV18" s="11">
        <v>45.276026853038204</v>
      </c>
      <c r="FW18" s="11">
        <v>44.039929145247598</v>
      </c>
      <c r="FX18" s="11">
        <v>43.726284962686201</v>
      </c>
      <c r="FY18" s="11">
        <v>41.519698623859597</v>
      </c>
      <c r="FZ18" s="11">
        <v>39.816724284570903</v>
      </c>
      <c r="GA18" s="11">
        <v>38.344865257780299</v>
      </c>
      <c r="GB18" s="11">
        <v>36.796955253311097</v>
      </c>
      <c r="GC18" s="11">
        <v>37.655257491316597</v>
      </c>
      <c r="GD18" s="11">
        <v>36.190850517839202</v>
      </c>
      <c r="GE18" s="11">
        <v>36.793521684144899</v>
      </c>
      <c r="GF18" s="11">
        <v>34.450503248724303</v>
      </c>
      <c r="GG18" s="11">
        <v>33.3313627435843</v>
      </c>
      <c r="GH18" s="11">
        <v>31.7589056340341</v>
      </c>
      <c r="GI18" s="11">
        <v>30.907745031379001</v>
      </c>
      <c r="GJ18" s="11">
        <v>30.7146432995678</v>
      </c>
      <c r="GK18" s="11">
        <v>30.064586945232801</v>
      </c>
      <c r="GL18" s="11">
        <v>29.733723715997499</v>
      </c>
      <c r="GM18" s="11">
        <v>29.489569514874798</v>
      </c>
      <c r="GN18" s="11">
        <v>27.100306659114899</v>
      </c>
      <c r="GO18" s="11">
        <v>25.403649085704899</v>
      </c>
    </row>
    <row r="19" spans="2:197" x14ac:dyDescent="0.25">
      <c r="B19" s="3" t="s">
        <v>213</v>
      </c>
      <c r="C19" s="1" t="s">
        <v>20</v>
      </c>
      <c r="D19" s="2">
        <v>103333</v>
      </c>
      <c r="E19" s="5">
        <v>152019</v>
      </c>
      <c r="F19" s="5">
        <v>587367</v>
      </c>
      <c r="G19" s="5">
        <v>80446</v>
      </c>
      <c r="H19" s="5">
        <v>62307</v>
      </c>
      <c r="I19" s="5">
        <v>31967</v>
      </c>
      <c r="J19" s="5">
        <v>102716</v>
      </c>
      <c r="K19" s="5">
        <v>378337</v>
      </c>
      <c r="L19" s="5">
        <v>388743</v>
      </c>
      <c r="M19" s="5">
        <v>49089</v>
      </c>
      <c r="N19" s="5">
        <v>94710</v>
      </c>
      <c r="O19" s="5">
        <v>190594</v>
      </c>
      <c r="P19" s="5">
        <v>388359</v>
      </c>
      <c r="Q19" s="5">
        <v>201255</v>
      </c>
      <c r="R19" s="5">
        <v>250283</v>
      </c>
      <c r="S19" s="5">
        <v>544240</v>
      </c>
      <c r="T19" s="5">
        <v>222800</v>
      </c>
      <c r="U19" s="5">
        <v>181605</v>
      </c>
      <c r="V19" s="5">
        <v>332246</v>
      </c>
      <c r="W19" s="5">
        <v>539130</v>
      </c>
      <c r="X19" s="5">
        <v>529883</v>
      </c>
      <c r="Y19" s="5">
        <v>282472</v>
      </c>
      <c r="Z19" s="5">
        <v>447448</v>
      </c>
      <c r="AA19" s="5">
        <v>803738</v>
      </c>
      <c r="AB19" s="5">
        <v>464752</v>
      </c>
      <c r="AC19" s="5">
        <v>569399</v>
      </c>
      <c r="AD19" s="5">
        <v>828941</v>
      </c>
      <c r="AE19" s="5">
        <v>109460</v>
      </c>
      <c r="AF19" s="5">
        <v>646561</v>
      </c>
      <c r="AG19" s="5">
        <v>1261039</v>
      </c>
      <c r="AH19" s="5">
        <v>1382218</v>
      </c>
      <c r="AI19" s="5">
        <v>365610</v>
      </c>
      <c r="AJ19" s="5">
        <v>1273708</v>
      </c>
      <c r="AK19" s="6">
        <v>59.862299999999998</v>
      </c>
      <c r="AL19" s="6">
        <v>59.800199999999997</v>
      </c>
      <c r="AM19" s="6">
        <v>61.771700000000003</v>
      </c>
      <c r="AN19" s="6">
        <v>67.84</v>
      </c>
      <c r="AO19" s="6">
        <v>55.1783</v>
      </c>
      <c r="AP19" s="6">
        <v>55.52</v>
      </c>
      <c r="AQ19" s="6">
        <v>55.9968</v>
      </c>
      <c r="AR19" s="6">
        <v>50.313200000000002</v>
      </c>
      <c r="AS19" s="6">
        <v>51.112699999999997</v>
      </c>
      <c r="AT19" s="6">
        <v>50.244700000000002</v>
      </c>
      <c r="AU19" s="6">
        <v>45.5062</v>
      </c>
      <c r="AV19" s="6">
        <v>46.7</v>
      </c>
      <c r="AW19" s="6">
        <v>43.049500000000002</v>
      </c>
      <c r="AX19" s="6">
        <v>43.074399999999997</v>
      </c>
      <c r="AY19" s="6">
        <v>38.438000000000002</v>
      </c>
      <c r="AZ19" s="6">
        <v>37.495899999999999</v>
      </c>
      <c r="BA19" s="6">
        <v>35.206600000000002</v>
      </c>
      <c r="BB19" s="6">
        <v>36.520600000000002</v>
      </c>
      <c r="BC19" s="6">
        <v>34.330500000000001</v>
      </c>
      <c r="BD19" s="6">
        <v>28.594999999999999</v>
      </c>
      <c r="BE19" s="6">
        <v>24.928599999999999</v>
      </c>
      <c r="BF19" s="6">
        <v>22.794899999999998</v>
      </c>
      <c r="BG19" s="6">
        <v>21.607800000000001</v>
      </c>
      <c r="BH19" s="6">
        <v>22.171299999999999</v>
      </c>
      <c r="BI19" s="6">
        <v>21.9985</v>
      </c>
      <c r="BJ19" s="6">
        <v>20.593499999999999</v>
      </c>
      <c r="BK19" s="6">
        <v>23.869299999999999</v>
      </c>
      <c r="BL19" s="6">
        <v>27.107500000000002</v>
      </c>
      <c r="BM19" s="6">
        <v>26.832599999999999</v>
      </c>
      <c r="BN19" s="6">
        <v>24.154800000000002</v>
      </c>
      <c r="BO19" s="6">
        <v>22.449300000000001</v>
      </c>
      <c r="BP19" s="6">
        <v>23.621400000000001</v>
      </c>
      <c r="BQ19" s="6">
        <v>0</v>
      </c>
      <c r="BR19" s="6">
        <v>0.27</v>
      </c>
      <c r="BS19" s="6">
        <v>0.27</v>
      </c>
      <c r="BT19" s="6">
        <v>0.27</v>
      </c>
      <c r="BU19" s="6">
        <v>0.22</v>
      </c>
      <c r="BV19" s="6">
        <v>0.22</v>
      </c>
      <c r="BW19" s="6">
        <v>0.22</v>
      </c>
      <c r="BX19" s="6">
        <v>0.2</v>
      </c>
      <c r="BY19" s="6">
        <v>0.18181820000000001</v>
      </c>
      <c r="BZ19" s="6">
        <v>0.18181820000000001</v>
      </c>
      <c r="CA19" s="6">
        <v>0.18181820000000001</v>
      </c>
      <c r="CB19" s="6">
        <v>0.18181820000000001</v>
      </c>
      <c r="CC19" s="6">
        <v>0.14876039999999999</v>
      </c>
      <c r="CD19" s="6">
        <v>0.14876039999999999</v>
      </c>
      <c r="CE19" s="6">
        <v>0.14876039999999999</v>
      </c>
      <c r="CF19" s="6">
        <v>0.1239669</v>
      </c>
      <c r="CG19" s="6">
        <v>0.1239669</v>
      </c>
      <c r="CH19" s="6">
        <v>0.1239669</v>
      </c>
      <c r="CI19" s="6">
        <v>0.1239669</v>
      </c>
      <c r="CJ19" s="6">
        <v>0.1126972</v>
      </c>
      <c r="CK19" s="6">
        <v>9.0157699999999993E-2</v>
      </c>
      <c r="CL19" s="6">
        <v>9.0157699999999993E-2</v>
      </c>
      <c r="CM19" s="6">
        <v>9.0157699999999993E-2</v>
      </c>
      <c r="CN19" s="6">
        <v>9.0157699999999993E-2</v>
      </c>
      <c r="CO19" s="6">
        <v>9.0157699999999993E-2</v>
      </c>
      <c r="CP19" s="6">
        <v>9.0157699999999993E-2</v>
      </c>
      <c r="CQ19" s="6">
        <v>9.0157699999999993E-2</v>
      </c>
      <c r="CR19" s="6">
        <v>9.0157699999999993E-2</v>
      </c>
      <c r="CS19" s="6">
        <v>9.0157699999999993E-2</v>
      </c>
      <c r="CT19" s="6">
        <v>9.0157699999999993E-2</v>
      </c>
      <c r="CU19" s="6">
        <v>9.0157699999999993E-2</v>
      </c>
      <c r="CV19" s="6">
        <v>9.0157699999999993E-2</v>
      </c>
      <c r="CW19" s="6">
        <v>0</v>
      </c>
      <c r="CX19" s="6">
        <v>0</v>
      </c>
      <c r="CY19" s="6">
        <v>0</v>
      </c>
      <c r="CZ19" s="6">
        <v>0</v>
      </c>
      <c r="DA19" s="6">
        <v>0</v>
      </c>
      <c r="DB19" s="6">
        <v>0</v>
      </c>
      <c r="DC19" s="6">
        <v>0</v>
      </c>
      <c r="DD19" s="6">
        <v>0</v>
      </c>
      <c r="DE19" s="6">
        <v>0</v>
      </c>
      <c r="DF19" s="6">
        <v>0</v>
      </c>
      <c r="DG19" s="6">
        <v>0</v>
      </c>
      <c r="DH19" s="6">
        <v>0</v>
      </c>
      <c r="DI19" s="6">
        <v>0</v>
      </c>
      <c r="DJ19" s="6">
        <v>0</v>
      </c>
      <c r="DK19" s="6">
        <v>0</v>
      </c>
      <c r="DL19" s="6">
        <v>0</v>
      </c>
      <c r="DM19" s="6">
        <v>0</v>
      </c>
      <c r="DN19" s="6">
        <v>0</v>
      </c>
      <c r="DO19" s="6">
        <v>0</v>
      </c>
      <c r="DP19" s="6">
        <v>0</v>
      </c>
      <c r="DQ19" s="6">
        <v>0</v>
      </c>
      <c r="DR19" s="6">
        <v>0</v>
      </c>
      <c r="DS19" s="6">
        <v>0</v>
      </c>
      <c r="DT19" s="6">
        <v>0</v>
      </c>
      <c r="DU19" s="6">
        <v>0</v>
      </c>
      <c r="DV19" s="6">
        <v>0</v>
      </c>
      <c r="DW19" s="6">
        <v>0</v>
      </c>
      <c r="DX19" s="6">
        <v>0</v>
      </c>
      <c r="DY19" s="6">
        <v>0</v>
      </c>
      <c r="DZ19" s="6">
        <v>0</v>
      </c>
      <c r="EA19" s="6">
        <v>0</v>
      </c>
      <c r="EB19" s="6">
        <v>0</v>
      </c>
      <c r="EC19" s="5">
        <v>29600302</v>
      </c>
      <c r="ED19" s="5">
        <v>29659644</v>
      </c>
      <c r="EE19" s="5">
        <v>30187186</v>
      </c>
      <c r="EF19" s="5">
        <v>30154783</v>
      </c>
      <c r="EG19" s="5">
        <v>30013575</v>
      </c>
      <c r="EH19" s="5">
        <v>29983320</v>
      </c>
      <c r="EI19" s="5">
        <v>30042177</v>
      </c>
      <c r="EJ19" s="5">
        <v>30400459</v>
      </c>
      <c r="EK19" s="5">
        <v>30714915</v>
      </c>
      <c r="EL19" s="5">
        <v>30662489</v>
      </c>
      <c r="EM19" s="5">
        <v>30718332</v>
      </c>
      <c r="EN19" s="5">
        <v>30751877</v>
      </c>
      <c r="EO19" s="5">
        <v>31111187</v>
      </c>
      <c r="EP19" s="5">
        <v>31252654</v>
      </c>
      <c r="EQ19" s="5">
        <v>31466801</v>
      </c>
      <c r="ER19" s="5">
        <v>32013424</v>
      </c>
      <c r="ES19" s="5">
        <v>32075338</v>
      </c>
      <c r="ET19" s="5">
        <v>32209483</v>
      </c>
      <c r="EU19" s="5">
        <v>32375872</v>
      </c>
      <c r="EV19" s="5">
        <v>32846447</v>
      </c>
      <c r="EW19" s="5">
        <v>33174720</v>
      </c>
      <c r="EX19" s="5">
        <v>33421312</v>
      </c>
      <c r="EY19" s="5">
        <v>33840794</v>
      </c>
      <c r="EZ19" s="5">
        <v>34618927</v>
      </c>
      <c r="FA19" s="5">
        <v>35024152</v>
      </c>
      <c r="FB19" s="5">
        <v>35577486</v>
      </c>
      <c r="FC19" s="5">
        <v>36384349</v>
      </c>
      <c r="FD19" s="5">
        <v>36466911</v>
      </c>
      <c r="FE19" s="5">
        <v>37059348</v>
      </c>
      <c r="FF19" s="5">
        <v>38249745</v>
      </c>
      <c r="FG19" s="5">
        <v>39559755</v>
      </c>
      <c r="FH19" s="5">
        <v>39818205</v>
      </c>
      <c r="FI19" s="13" t="s">
        <v>213</v>
      </c>
      <c r="FJ19" s="11">
        <v>61.475724132814598</v>
      </c>
      <c r="FK19" s="11">
        <v>60.958250206914201</v>
      </c>
      <c r="FL19" s="11">
        <v>62.652411523220501</v>
      </c>
      <c r="FM19" s="11">
        <v>60.839436317614997</v>
      </c>
      <c r="FN19" s="11">
        <v>59.729639005016899</v>
      </c>
      <c r="FO19" s="11">
        <v>59.646496785546098</v>
      </c>
      <c r="FP19" s="11">
        <v>57.9285582399704</v>
      </c>
      <c r="FQ19" s="11">
        <v>56.097837206997397</v>
      </c>
      <c r="FR19" s="11">
        <v>54.309119852683899</v>
      </c>
      <c r="FS19" s="11">
        <v>53.534466820355</v>
      </c>
      <c r="FT19" s="11">
        <v>54.329121776534002</v>
      </c>
      <c r="FU19" s="11">
        <v>54.071496188671702</v>
      </c>
      <c r="FV19" s="11">
        <v>52.929513746936102</v>
      </c>
      <c r="FW19" s="11">
        <v>52.056378955847997</v>
      </c>
      <c r="FX19" s="11">
        <v>51.8991428458203</v>
      </c>
      <c r="FY19" s="11">
        <v>49.819725625100297</v>
      </c>
      <c r="FZ19" s="11">
        <v>48.7290266434605</v>
      </c>
      <c r="GA19" s="11">
        <v>47.420817030810497</v>
      </c>
      <c r="GB19" s="11">
        <v>46.055902370753103</v>
      </c>
      <c r="GC19" s="11">
        <v>47.085762426602798</v>
      </c>
      <c r="GD19" s="11">
        <v>45.640174204936798</v>
      </c>
      <c r="GE19" s="11">
        <v>46.135232512715199</v>
      </c>
      <c r="GF19" s="11">
        <v>44.130170231821403</v>
      </c>
      <c r="GG19" s="11">
        <v>43.505103436625902</v>
      </c>
      <c r="GH19" s="11">
        <v>41.7711755019793</v>
      </c>
      <c r="GI19" s="11">
        <v>41.214266797828301</v>
      </c>
      <c r="GJ19" s="11">
        <v>42.562256645020597</v>
      </c>
      <c r="GK19" s="11">
        <v>41.692590853116101</v>
      </c>
      <c r="GL19" s="11">
        <v>43.433036112777799</v>
      </c>
      <c r="GM19" s="11">
        <v>43.801599200203803</v>
      </c>
      <c r="GN19" s="11">
        <v>41.1428230533784</v>
      </c>
      <c r="GO19" s="11">
        <v>40.426232171942502</v>
      </c>
    </row>
    <row r="20" spans="2:197" x14ac:dyDescent="0.25">
      <c r="B20" s="3" t="s">
        <v>215</v>
      </c>
      <c r="C20" s="1" t="s">
        <v>22</v>
      </c>
      <c r="D20" s="2">
        <v>103437</v>
      </c>
      <c r="E20" s="5">
        <v>295510</v>
      </c>
      <c r="F20" s="5">
        <v>23966</v>
      </c>
      <c r="G20" s="5">
        <v>32247</v>
      </c>
      <c r="H20" s="5">
        <v>405956</v>
      </c>
      <c r="I20" s="5">
        <v>26249</v>
      </c>
      <c r="J20" s="5">
        <v>27360</v>
      </c>
      <c r="K20" s="5">
        <v>1842955</v>
      </c>
      <c r="L20" s="5">
        <v>1014301</v>
      </c>
      <c r="M20" s="5">
        <v>29162</v>
      </c>
      <c r="N20" s="5">
        <v>28201</v>
      </c>
      <c r="O20" s="5">
        <v>36317</v>
      </c>
      <c r="P20" s="5">
        <v>260349</v>
      </c>
      <c r="Q20" s="5">
        <v>24842</v>
      </c>
      <c r="R20" s="5">
        <v>20320</v>
      </c>
      <c r="S20" s="5">
        <v>28634</v>
      </c>
      <c r="T20" s="5">
        <v>263992</v>
      </c>
      <c r="U20" s="5">
        <v>17313</v>
      </c>
      <c r="V20" s="5">
        <v>25541</v>
      </c>
      <c r="W20" s="5">
        <v>1298101</v>
      </c>
      <c r="X20" s="5">
        <v>0</v>
      </c>
      <c r="Y20" s="5">
        <v>20000</v>
      </c>
      <c r="Z20" s="5">
        <v>0</v>
      </c>
      <c r="AA20" s="5">
        <v>62000</v>
      </c>
      <c r="AB20" s="5">
        <v>0</v>
      </c>
      <c r="AC20" s="5">
        <v>3000</v>
      </c>
      <c r="AD20" s="5">
        <v>2000</v>
      </c>
      <c r="AE20" s="5">
        <v>27000</v>
      </c>
      <c r="AF20" s="5">
        <v>9000</v>
      </c>
      <c r="AG20" s="5">
        <v>7000</v>
      </c>
      <c r="AH20" s="5">
        <v>10000</v>
      </c>
      <c r="AI20" s="5">
        <v>6000</v>
      </c>
      <c r="AJ20" s="5">
        <v>9000</v>
      </c>
      <c r="AK20" s="6">
        <v>64.459999999999994</v>
      </c>
      <c r="AL20" s="6">
        <v>60</v>
      </c>
      <c r="AM20" s="6">
        <v>57.59</v>
      </c>
      <c r="AN20" s="6">
        <v>56.49</v>
      </c>
      <c r="AO20" s="6">
        <v>50.73</v>
      </c>
      <c r="AP20" s="6">
        <v>49.98</v>
      </c>
      <c r="AQ20" s="6">
        <v>47.01</v>
      </c>
      <c r="AR20" s="6">
        <v>40.49</v>
      </c>
      <c r="AS20" s="6">
        <v>41.96</v>
      </c>
      <c r="AT20" s="6">
        <v>42.43</v>
      </c>
      <c r="AU20" s="6">
        <v>48.25</v>
      </c>
      <c r="AV20" s="6">
        <v>47.42</v>
      </c>
      <c r="AW20" s="6">
        <v>47.81</v>
      </c>
      <c r="AX20" s="6">
        <v>45.48</v>
      </c>
      <c r="AY20" s="6">
        <v>46.07</v>
      </c>
      <c r="AZ20" s="6">
        <v>46.79</v>
      </c>
      <c r="BA20" s="6">
        <v>45.97</v>
      </c>
      <c r="BB20" s="6">
        <v>43.41</v>
      </c>
      <c r="BC20" s="6">
        <v>43.46</v>
      </c>
      <c r="BD20" s="6" t="s">
        <v>193</v>
      </c>
      <c r="BE20" s="6" t="s">
        <v>193</v>
      </c>
      <c r="BF20" s="6" t="s">
        <v>193</v>
      </c>
      <c r="BG20" s="6" t="s">
        <v>193</v>
      </c>
      <c r="BH20" s="6" t="s">
        <v>193</v>
      </c>
      <c r="BI20" s="6">
        <v>33.333300000000001</v>
      </c>
      <c r="BJ20" s="6" t="s">
        <v>193</v>
      </c>
      <c r="BK20" s="6">
        <v>29.6296</v>
      </c>
      <c r="BL20" s="6">
        <v>33.333300000000001</v>
      </c>
      <c r="BM20" s="6">
        <v>28.571400000000001</v>
      </c>
      <c r="BN20" s="6">
        <v>30</v>
      </c>
      <c r="BO20" s="6">
        <v>16.166699999999999</v>
      </c>
      <c r="BP20" s="6">
        <v>22.222200000000001</v>
      </c>
      <c r="BQ20" s="6">
        <v>0.39</v>
      </c>
      <c r="BR20" s="6">
        <v>0.39</v>
      </c>
      <c r="BS20" s="6">
        <v>0.39</v>
      </c>
      <c r="BT20" s="6">
        <v>0.39</v>
      </c>
      <c r="BU20" s="6">
        <v>0.38</v>
      </c>
      <c r="BV20" s="6">
        <v>0.38</v>
      </c>
      <c r="BW20" s="6">
        <v>0.38</v>
      </c>
      <c r="BX20" s="6">
        <v>0.38</v>
      </c>
      <c r="BY20" s="6">
        <v>0.37</v>
      </c>
      <c r="BZ20" s="6">
        <v>0.37</v>
      </c>
      <c r="CA20" s="6">
        <v>0.37</v>
      </c>
      <c r="CB20" s="6">
        <v>0.37</v>
      </c>
      <c r="CC20" s="6">
        <v>0.36</v>
      </c>
      <c r="CD20" s="6">
        <v>0.36</v>
      </c>
      <c r="CE20" s="6">
        <v>0.36</v>
      </c>
      <c r="CF20" s="6">
        <v>0.36</v>
      </c>
      <c r="CG20" s="6">
        <v>0.35</v>
      </c>
      <c r="CH20" s="6">
        <v>0.35</v>
      </c>
      <c r="CI20" s="6">
        <v>0.35</v>
      </c>
      <c r="CJ20" s="6">
        <v>0.35</v>
      </c>
      <c r="CK20" s="6">
        <v>0.34</v>
      </c>
      <c r="CL20" s="6">
        <v>0.34</v>
      </c>
      <c r="CM20" s="6">
        <v>0.34</v>
      </c>
      <c r="CN20" s="6">
        <v>0.34</v>
      </c>
      <c r="CO20" s="6">
        <v>0.33</v>
      </c>
      <c r="CP20" s="6">
        <v>0.33</v>
      </c>
      <c r="CQ20" s="6">
        <v>0.33</v>
      </c>
      <c r="CR20" s="6">
        <v>0.33</v>
      </c>
      <c r="CS20" s="6">
        <v>0.32</v>
      </c>
      <c r="CT20" s="6">
        <v>0.32</v>
      </c>
      <c r="CU20" s="6">
        <v>0.32</v>
      </c>
      <c r="CV20" s="6">
        <v>0.32</v>
      </c>
      <c r="CW20" s="6">
        <v>0</v>
      </c>
      <c r="CX20" s="6">
        <v>0</v>
      </c>
      <c r="CY20" s="6">
        <v>0</v>
      </c>
      <c r="CZ20" s="6">
        <v>0</v>
      </c>
      <c r="DA20" s="6">
        <v>0</v>
      </c>
      <c r="DB20" s="6">
        <v>0</v>
      </c>
      <c r="DC20" s="6">
        <v>0</v>
      </c>
      <c r="DD20" s="6">
        <v>0</v>
      </c>
      <c r="DE20" s="6">
        <v>0</v>
      </c>
      <c r="DF20" s="6">
        <v>0</v>
      </c>
      <c r="DG20" s="6">
        <v>0</v>
      </c>
      <c r="DH20" s="6">
        <v>0</v>
      </c>
      <c r="DI20" s="6">
        <v>0</v>
      </c>
      <c r="DJ20" s="6">
        <v>0</v>
      </c>
      <c r="DK20" s="6">
        <v>0</v>
      </c>
      <c r="DL20" s="6">
        <v>0</v>
      </c>
      <c r="DM20" s="6">
        <v>0</v>
      </c>
      <c r="DN20" s="6">
        <v>0</v>
      </c>
      <c r="DO20" s="6">
        <v>0</v>
      </c>
      <c r="DP20" s="6">
        <v>0</v>
      </c>
      <c r="DQ20" s="6">
        <v>0</v>
      </c>
      <c r="DR20" s="6">
        <v>0</v>
      </c>
      <c r="DS20" s="6">
        <v>0</v>
      </c>
      <c r="DT20" s="6">
        <v>0</v>
      </c>
      <c r="DU20" s="6">
        <v>0</v>
      </c>
      <c r="DV20" s="6">
        <v>0</v>
      </c>
      <c r="DW20" s="6">
        <v>0</v>
      </c>
      <c r="DX20" s="6">
        <v>0</v>
      </c>
      <c r="DY20" s="6">
        <v>0</v>
      </c>
      <c r="DZ20" s="6">
        <v>0</v>
      </c>
      <c r="EA20" s="6">
        <v>0</v>
      </c>
      <c r="EB20" s="6">
        <v>0</v>
      </c>
      <c r="EC20" s="5">
        <v>181039000</v>
      </c>
      <c r="ED20" s="5">
        <v>180799000</v>
      </c>
      <c r="EE20" s="5">
        <v>180164000</v>
      </c>
      <c r="EF20" s="5">
        <v>179514000</v>
      </c>
      <c r="EG20" s="5">
        <v>178329000</v>
      </c>
      <c r="EH20" s="5">
        <v>177941000</v>
      </c>
      <c r="EI20" s="5">
        <v>177031000</v>
      </c>
      <c r="EJ20" s="5">
        <v>177129000</v>
      </c>
      <c r="EK20" s="5">
        <v>176947000</v>
      </c>
      <c r="EL20" s="5">
        <v>176695000</v>
      </c>
      <c r="EM20" s="5">
        <v>174545000</v>
      </c>
      <c r="EN20" s="5">
        <v>166657000</v>
      </c>
      <c r="EO20" s="5">
        <v>164605000</v>
      </c>
      <c r="EP20" s="5">
        <v>161374000</v>
      </c>
      <c r="EQ20" s="5">
        <v>158993000</v>
      </c>
      <c r="ER20" s="5">
        <v>135082620</v>
      </c>
      <c r="ES20" s="5">
        <v>133600000</v>
      </c>
      <c r="ET20" s="5">
        <v>131538000</v>
      </c>
      <c r="EU20" s="5">
        <v>127698000</v>
      </c>
      <c r="EV20" s="5">
        <v>126754000</v>
      </c>
      <c r="EW20" s="5">
        <v>125600000</v>
      </c>
      <c r="EX20" s="5">
        <v>124387073</v>
      </c>
      <c r="EY20" s="5">
        <v>120976636</v>
      </c>
      <c r="EZ20" s="5">
        <v>118298622</v>
      </c>
      <c r="FA20" s="5">
        <v>114680516</v>
      </c>
      <c r="FB20" s="5">
        <v>112882963</v>
      </c>
      <c r="FC20" s="5">
        <v>112152000</v>
      </c>
      <c r="FD20" s="5">
        <v>110263000</v>
      </c>
      <c r="FE20" s="5">
        <v>108400000</v>
      </c>
      <c r="FF20" s="5">
        <v>106006000</v>
      </c>
      <c r="FG20" s="5">
        <v>105203000</v>
      </c>
      <c r="FH20" s="5">
        <v>103600000</v>
      </c>
      <c r="FI20" s="13" t="s">
        <v>215</v>
      </c>
      <c r="FJ20" s="11">
        <v>22.675777042515701</v>
      </c>
      <c r="FK20" s="11">
        <v>22.732426617403899</v>
      </c>
      <c r="FL20" s="11">
        <v>21.340001332119598</v>
      </c>
      <c r="FM20" s="11">
        <v>20.4023084550509</v>
      </c>
      <c r="FN20" s="11">
        <v>20.168340539115899</v>
      </c>
      <c r="FO20" s="11">
        <v>20.717541207478899</v>
      </c>
      <c r="FP20" s="11">
        <v>20.334856607034901</v>
      </c>
      <c r="FQ20" s="11">
        <v>20.3077982713164</v>
      </c>
      <c r="FR20" s="11">
        <v>20.5615240721798</v>
      </c>
      <c r="FS20" s="11">
        <v>20.670647160361099</v>
      </c>
      <c r="FT20" s="11">
        <v>20.845627202154201</v>
      </c>
      <c r="FU20" s="11">
        <v>18.872294593086401</v>
      </c>
      <c r="FV20" s="11">
        <v>19.619088120044999</v>
      </c>
      <c r="FW20" s="11">
        <v>20.176732311276901</v>
      </c>
      <c r="FX20" s="11">
        <v>20.4386356632053</v>
      </c>
      <c r="FY20" s="11">
        <v>15.8732485348596</v>
      </c>
      <c r="FZ20" s="11">
        <v>15.6100299401198</v>
      </c>
      <c r="GA20" s="11">
        <v>14.6892913074549</v>
      </c>
      <c r="GB20" s="11">
        <v>13.3283215085593</v>
      </c>
      <c r="GC20" s="11">
        <v>13.133313347113299</v>
      </c>
      <c r="GD20" s="11">
        <v>13.205414012738901</v>
      </c>
      <c r="GE20" s="11">
        <v>13.154100024525899</v>
      </c>
      <c r="GF20" s="11">
        <v>12.175078169639299</v>
      </c>
      <c r="GG20" s="11">
        <v>11.4675891998133</v>
      </c>
      <c r="GH20" s="11">
        <v>10.844039104253801</v>
      </c>
      <c r="GI20" s="11">
        <v>10.801452828625701</v>
      </c>
      <c r="GJ20" s="11">
        <v>10.724730722590801</v>
      </c>
      <c r="GK20" s="11">
        <v>10.403308453425</v>
      </c>
      <c r="GL20" s="11">
        <v>10.2094095940959</v>
      </c>
      <c r="GM20" s="11">
        <v>9.5409693790917505</v>
      </c>
      <c r="GN20" s="11">
        <v>9.1765443951218106</v>
      </c>
      <c r="GO20" s="11">
        <v>8.8484555984555993</v>
      </c>
    </row>
    <row r="21" spans="2:197" x14ac:dyDescent="0.25">
      <c r="B21" s="3" t="s">
        <v>216</v>
      </c>
      <c r="C21" s="1" t="s">
        <v>23</v>
      </c>
      <c r="D21" s="2">
        <v>4089391</v>
      </c>
      <c r="E21" s="5">
        <v>0</v>
      </c>
      <c r="F21" s="5">
        <v>451268</v>
      </c>
      <c r="G21" s="5">
        <v>197673</v>
      </c>
      <c r="H21" s="5">
        <v>0</v>
      </c>
      <c r="I21" s="5">
        <v>472748</v>
      </c>
      <c r="J21" s="5">
        <v>144289</v>
      </c>
      <c r="K21" s="5">
        <v>409800</v>
      </c>
      <c r="L21" s="5">
        <v>568239</v>
      </c>
      <c r="M21" s="5">
        <v>0</v>
      </c>
      <c r="N21" s="5">
        <v>0</v>
      </c>
      <c r="O21" s="5">
        <v>1003195</v>
      </c>
      <c r="P21" s="5">
        <v>787138</v>
      </c>
      <c r="Q21" s="5">
        <v>1398727</v>
      </c>
      <c r="R21" s="5">
        <v>2120625</v>
      </c>
      <c r="S21" s="5">
        <v>0</v>
      </c>
      <c r="T21" s="5">
        <v>770505</v>
      </c>
      <c r="U21" s="5">
        <v>373635</v>
      </c>
      <c r="V21" s="5">
        <v>1498451</v>
      </c>
      <c r="W21" s="5">
        <v>800042</v>
      </c>
      <c r="X21" s="5">
        <v>5029547</v>
      </c>
      <c r="Y21" s="5">
        <v>308674</v>
      </c>
      <c r="Z21" s="5">
        <v>864634</v>
      </c>
      <c r="AA21" s="5">
        <v>891335</v>
      </c>
      <c r="AB21" s="5">
        <v>0</v>
      </c>
      <c r="AC21" s="5">
        <v>0</v>
      </c>
      <c r="AD21" s="5">
        <v>0</v>
      </c>
      <c r="AE21" s="5">
        <v>0</v>
      </c>
      <c r="AF21" s="5">
        <v>542736</v>
      </c>
      <c r="AG21" s="5">
        <v>6287449</v>
      </c>
      <c r="AH21" s="5">
        <v>264555</v>
      </c>
      <c r="AI21" s="5">
        <v>751659</v>
      </c>
      <c r="AJ21" s="5">
        <v>6474425</v>
      </c>
      <c r="AK21" s="6" t="s">
        <v>193</v>
      </c>
      <c r="AL21" s="6">
        <v>44.32</v>
      </c>
      <c r="AM21" s="6">
        <v>50.59</v>
      </c>
      <c r="AN21" s="6" t="s">
        <v>193</v>
      </c>
      <c r="AO21" s="6">
        <v>52.88</v>
      </c>
      <c r="AP21" s="6">
        <v>45.17</v>
      </c>
      <c r="AQ21" s="6">
        <v>45.1</v>
      </c>
      <c r="AR21" s="6">
        <v>44</v>
      </c>
      <c r="AS21" s="6" t="s">
        <v>193</v>
      </c>
      <c r="AT21" s="6" t="s">
        <v>193</v>
      </c>
      <c r="AU21" s="6">
        <v>47.06</v>
      </c>
      <c r="AV21" s="6">
        <v>46.32</v>
      </c>
      <c r="AW21" s="6">
        <v>42.87</v>
      </c>
      <c r="AX21" s="6">
        <v>42.46</v>
      </c>
      <c r="AY21" s="6" t="s">
        <v>193</v>
      </c>
      <c r="AZ21" s="6">
        <v>40.08</v>
      </c>
      <c r="BA21" s="6">
        <v>39.29</v>
      </c>
      <c r="BB21" s="6">
        <v>36.590000000000003</v>
      </c>
      <c r="BC21" s="6">
        <v>37.380000000000003</v>
      </c>
      <c r="BD21" s="6">
        <v>41.4</v>
      </c>
      <c r="BE21" s="6">
        <v>31.85</v>
      </c>
      <c r="BF21" s="6">
        <v>28.91</v>
      </c>
      <c r="BG21" s="6">
        <v>28.05</v>
      </c>
      <c r="BH21" s="6" t="s">
        <v>193</v>
      </c>
      <c r="BI21" s="6" t="s">
        <v>193</v>
      </c>
      <c r="BJ21" s="6" t="s">
        <v>193</v>
      </c>
      <c r="BK21" s="6" t="s">
        <v>193</v>
      </c>
      <c r="BL21" s="6">
        <v>29.3</v>
      </c>
      <c r="BM21" s="6">
        <v>31.79</v>
      </c>
      <c r="BN21" s="6">
        <v>28.97</v>
      </c>
      <c r="BO21" s="6" t="s">
        <v>193</v>
      </c>
      <c r="BP21" s="6" t="s">
        <v>193</v>
      </c>
      <c r="BQ21" s="6">
        <v>0.24</v>
      </c>
      <c r="BR21" s="6">
        <v>0.24</v>
      </c>
      <c r="BS21" s="6">
        <v>0.24</v>
      </c>
      <c r="BT21" s="6">
        <v>0.22</v>
      </c>
      <c r="BU21" s="6">
        <v>0.22</v>
      </c>
      <c r="BV21" s="6">
        <v>0.22</v>
      </c>
      <c r="BW21" s="6">
        <v>0.22</v>
      </c>
      <c r="BX21" s="6">
        <v>0.21</v>
      </c>
      <c r="BY21" s="6">
        <v>0.21</v>
      </c>
      <c r="BZ21" s="6">
        <v>0.21</v>
      </c>
      <c r="CA21" s="6">
        <v>0.21</v>
      </c>
      <c r="CB21" s="6">
        <v>0.2</v>
      </c>
      <c r="CC21" s="6">
        <v>0.2</v>
      </c>
      <c r="CD21" s="6">
        <v>0.2</v>
      </c>
      <c r="CE21" s="6">
        <v>0.2</v>
      </c>
      <c r="CF21" s="6">
        <v>0.18</v>
      </c>
      <c r="CG21" s="6">
        <v>0.18</v>
      </c>
      <c r="CH21" s="6">
        <v>0.18</v>
      </c>
      <c r="CI21" s="6">
        <v>0.18</v>
      </c>
      <c r="CJ21" s="6">
        <v>0.17</v>
      </c>
      <c r="CK21" s="6">
        <v>0.17</v>
      </c>
      <c r="CL21" s="6">
        <v>0.17</v>
      </c>
      <c r="CM21" s="6">
        <v>0.17</v>
      </c>
      <c r="CN21" s="6">
        <v>0.15</v>
      </c>
      <c r="CO21" s="6">
        <v>0.15</v>
      </c>
      <c r="CP21" s="6">
        <v>0.15</v>
      </c>
      <c r="CQ21" s="6">
        <v>0.15</v>
      </c>
      <c r="CR21" s="6">
        <v>0.15</v>
      </c>
      <c r="CS21" s="6">
        <v>0.15</v>
      </c>
      <c r="CT21" s="6">
        <v>0.15</v>
      </c>
      <c r="CU21" s="6">
        <v>0.15</v>
      </c>
      <c r="CV21" s="6">
        <v>0.15</v>
      </c>
      <c r="CW21" s="6">
        <v>0</v>
      </c>
      <c r="CX21" s="6">
        <v>0</v>
      </c>
      <c r="CY21" s="6">
        <v>0</v>
      </c>
      <c r="CZ21" s="6">
        <v>0</v>
      </c>
      <c r="DA21" s="6">
        <v>0</v>
      </c>
      <c r="DB21" s="6">
        <v>0</v>
      </c>
      <c r="DC21" s="6">
        <v>0</v>
      </c>
      <c r="DD21" s="6">
        <v>0</v>
      </c>
      <c r="DE21" s="6">
        <v>0</v>
      </c>
      <c r="DF21" s="6">
        <v>0</v>
      </c>
      <c r="DG21" s="6">
        <v>0</v>
      </c>
      <c r="DH21" s="6">
        <v>0</v>
      </c>
      <c r="DI21" s="6">
        <v>0</v>
      </c>
      <c r="DJ21" s="6">
        <v>0</v>
      </c>
      <c r="DK21" s="6">
        <v>0</v>
      </c>
      <c r="DL21" s="6">
        <v>0</v>
      </c>
      <c r="DM21" s="6">
        <v>0</v>
      </c>
      <c r="DN21" s="6">
        <v>0</v>
      </c>
      <c r="DO21" s="6">
        <v>0</v>
      </c>
      <c r="DP21" s="6">
        <v>0</v>
      </c>
      <c r="DQ21" s="6">
        <v>0</v>
      </c>
      <c r="DR21" s="6">
        <v>0</v>
      </c>
      <c r="DS21" s="6">
        <v>0</v>
      </c>
      <c r="DT21" s="6">
        <v>0</v>
      </c>
      <c r="DU21" s="6">
        <v>0</v>
      </c>
      <c r="DV21" s="6">
        <v>0</v>
      </c>
      <c r="DW21" s="6">
        <v>0</v>
      </c>
      <c r="DX21" s="6">
        <v>0</v>
      </c>
      <c r="DY21" s="6">
        <v>0</v>
      </c>
      <c r="DZ21" s="6">
        <v>0</v>
      </c>
      <c r="EA21" s="6">
        <v>0</v>
      </c>
      <c r="EB21" s="6">
        <v>0</v>
      </c>
      <c r="EC21" s="5">
        <v>59474085</v>
      </c>
      <c r="ED21" s="5">
        <v>59407323</v>
      </c>
      <c r="EE21" s="5">
        <v>59844075</v>
      </c>
      <c r="EF21" s="5">
        <v>59988434</v>
      </c>
      <c r="EG21" s="5">
        <v>59774464</v>
      </c>
      <c r="EH21" s="5">
        <v>60210770</v>
      </c>
      <c r="EI21" s="5">
        <v>60329175</v>
      </c>
      <c r="EJ21" s="5">
        <v>60675142</v>
      </c>
      <c r="EK21" s="5">
        <v>60918373</v>
      </c>
      <c r="EL21" s="5">
        <v>60781958</v>
      </c>
      <c r="EM21" s="5">
        <v>60777875</v>
      </c>
      <c r="EN21" s="5">
        <v>61772502</v>
      </c>
      <c r="EO21" s="5">
        <v>62017368</v>
      </c>
      <c r="EP21" s="5">
        <v>63349858</v>
      </c>
      <c r="EQ21" s="5">
        <v>65462919</v>
      </c>
      <c r="ER21" s="5">
        <v>65418971</v>
      </c>
      <c r="ES21" s="5">
        <v>65546976</v>
      </c>
      <c r="ET21" s="5">
        <v>65700665</v>
      </c>
      <c r="EU21" s="5">
        <v>67003490</v>
      </c>
      <c r="EV21" s="5">
        <v>65634169</v>
      </c>
      <c r="EW21" s="5">
        <v>70753723</v>
      </c>
      <c r="EX21" s="5">
        <v>71012237</v>
      </c>
      <c r="EY21" s="5">
        <v>70687383</v>
      </c>
      <c r="EZ21" s="5">
        <v>71495852</v>
      </c>
      <c r="FA21" s="5">
        <v>70655698</v>
      </c>
      <c r="FB21" s="5">
        <v>70595201</v>
      </c>
      <c r="FC21" s="5">
        <v>70832530</v>
      </c>
      <c r="FD21" s="5">
        <v>70731042</v>
      </c>
      <c r="FE21" s="5">
        <v>70508013</v>
      </c>
      <c r="FF21" s="5">
        <v>76642007</v>
      </c>
      <c r="FG21" s="5">
        <v>76700990</v>
      </c>
      <c r="FH21" s="5">
        <v>77258437</v>
      </c>
      <c r="FI21" s="13" t="s">
        <v>216</v>
      </c>
      <c r="FJ21" s="11">
        <v>40.367161596517199</v>
      </c>
      <c r="FK21" s="11">
        <v>44.366584234068199</v>
      </c>
      <c r="FL21" s="11">
        <v>49.0324230092954</v>
      </c>
      <c r="FM21" s="11">
        <v>48.474344237757599</v>
      </c>
      <c r="FN21" s="11">
        <v>47.3228835644599</v>
      </c>
      <c r="FO21" s="11">
        <v>51.230037416894</v>
      </c>
      <c r="FP21" s="11">
        <v>50.507901027985199</v>
      </c>
      <c r="FQ21" s="11">
        <v>49.242571199915801</v>
      </c>
      <c r="FR21" s="11">
        <v>46.790481420112798</v>
      </c>
      <c r="FS21" s="11">
        <v>46.095915501767799</v>
      </c>
      <c r="FT21" s="11">
        <v>45.9772573489942</v>
      </c>
      <c r="FU21" s="11">
        <v>46.899508781431599</v>
      </c>
      <c r="FV21" s="11">
        <v>45.964543351791399</v>
      </c>
      <c r="FW21" s="11">
        <v>45.408152296095103</v>
      </c>
      <c r="FX21" s="11">
        <v>45.616664298150198</v>
      </c>
      <c r="FY21" s="11">
        <v>43.0884184956073</v>
      </c>
      <c r="FZ21" s="11">
        <v>41.675454257416803</v>
      </c>
      <c r="GA21" s="11">
        <v>41.141136090479399</v>
      </c>
      <c r="GB21" s="11">
        <v>39.7964344842336</v>
      </c>
      <c r="GC21" s="11">
        <v>42.907528851321302</v>
      </c>
      <c r="GD21" s="11">
        <v>41.905922038900997</v>
      </c>
      <c r="GE21" s="11">
        <v>42.684192585004801</v>
      </c>
      <c r="GF21" s="11">
        <v>41.192641125220298</v>
      </c>
      <c r="GG21" s="11">
        <v>39.826086693812698</v>
      </c>
      <c r="GH21" s="11">
        <v>39.521228705432897</v>
      </c>
      <c r="GI21" s="11">
        <v>39.268958239810097</v>
      </c>
      <c r="GJ21" s="11">
        <v>38.504907279183698</v>
      </c>
      <c r="GK21" s="11">
        <v>37.815079834395803</v>
      </c>
      <c r="GL21" s="11">
        <v>40.820892229653403</v>
      </c>
      <c r="GM21" s="11">
        <v>40.146391260343698</v>
      </c>
      <c r="GN21" s="11">
        <v>38.339791963571798</v>
      </c>
      <c r="GO21" s="11">
        <v>35.944294342894899</v>
      </c>
    </row>
    <row r="22" spans="2:197" x14ac:dyDescent="0.25">
      <c r="B22" s="3" t="s">
        <v>218</v>
      </c>
      <c r="C22" s="1" t="s">
        <v>25</v>
      </c>
      <c r="D22" s="2">
        <v>4090153</v>
      </c>
      <c r="E22" s="5">
        <v>1397752</v>
      </c>
      <c r="F22" s="5">
        <v>325821</v>
      </c>
      <c r="G22" s="5">
        <v>1126500</v>
      </c>
      <c r="H22" s="5">
        <v>1083136</v>
      </c>
      <c r="I22" s="5">
        <v>2087191</v>
      </c>
      <c r="J22" s="5">
        <v>2691103</v>
      </c>
      <c r="K22" s="5">
        <v>2317998</v>
      </c>
      <c r="L22" s="5">
        <v>3422260</v>
      </c>
      <c r="M22" s="5">
        <v>924960</v>
      </c>
      <c r="N22" s="5">
        <v>371243</v>
      </c>
      <c r="O22" s="5">
        <v>1594586</v>
      </c>
      <c r="P22" s="5">
        <v>1294100</v>
      </c>
      <c r="Q22" s="5">
        <v>1534890</v>
      </c>
      <c r="R22" s="5">
        <v>572000</v>
      </c>
      <c r="S22" s="5">
        <v>877000</v>
      </c>
      <c r="T22" s="5">
        <v>314600</v>
      </c>
      <c r="U22" s="5">
        <v>1534176</v>
      </c>
      <c r="V22" s="5">
        <v>1926725</v>
      </c>
      <c r="W22" s="5">
        <v>3646113</v>
      </c>
      <c r="X22" s="5">
        <v>600000</v>
      </c>
      <c r="Y22" s="5">
        <v>852000</v>
      </c>
      <c r="Z22" s="5">
        <v>3073639</v>
      </c>
      <c r="AA22" s="5">
        <v>4555821</v>
      </c>
      <c r="AB22" s="5">
        <v>2418000</v>
      </c>
      <c r="AC22" s="5">
        <v>4474000</v>
      </c>
      <c r="AD22" s="5">
        <v>2208500</v>
      </c>
      <c r="AE22" s="5">
        <v>2984000</v>
      </c>
      <c r="AF22" s="5">
        <v>4422040</v>
      </c>
      <c r="AG22" s="5">
        <v>4494960</v>
      </c>
      <c r="AH22" s="5">
        <v>1237000</v>
      </c>
      <c r="AI22" s="5">
        <v>6066216</v>
      </c>
      <c r="AJ22" s="5">
        <v>3426469</v>
      </c>
      <c r="AK22" s="6">
        <v>99.45</v>
      </c>
      <c r="AL22" s="6">
        <v>104.9015</v>
      </c>
      <c r="AM22" s="6">
        <v>99.03</v>
      </c>
      <c r="AN22" s="6">
        <v>96.75</v>
      </c>
      <c r="AO22" s="6">
        <v>87.16</v>
      </c>
      <c r="AP22" s="6">
        <v>87.57</v>
      </c>
      <c r="AQ22" s="6">
        <v>83.41</v>
      </c>
      <c r="AR22" s="6">
        <v>75.52</v>
      </c>
      <c r="AS22" s="6">
        <v>80.260000000000005</v>
      </c>
      <c r="AT22" s="6">
        <v>71.47</v>
      </c>
      <c r="AU22" s="6">
        <v>64.11</v>
      </c>
      <c r="AV22" s="6">
        <v>63.1</v>
      </c>
      <c r="AW22" s="6">
        <v>66.17</v>
      </c>
      <c r="AX22" s="6">
        <v>65.05</v>
      </c>
      <c r="AY22" s="6">
        <v>66.790000000000006</v>
      </c>
      <c r="AZ22" s="6">
        <v>66.56</v>
      </c>
      <c r="BA22" s="6">
        <v>60.3</v>
      </c>
      <c r="BB22" s="6">
        <v>54.46</v>
      </c>
      <c r="BC22" s="6">
        <v>47.77</v>
      </c>
      <c r="BD22" s="6">
        <v>44.28</v>
      </c>
      <c r="BE22" s="6">
        <v>39.15</v>
      </c>
      <c r="BF22" s="6">
        <v>35.74</v>
      </c>
      <c r="BG22" s="6">
        <v>35.15</v>
      </c>
      <c r="BH22" s="6">
        <v>41.09</v>
      </c>
      <c r="BI22" s="6">
        <v>38.65</v>
      </c>
      <c r="BJ22" s="6">
        <v>34.51</v>
      </c>
      <c r="BK22" s="6">
        <v>36.99</v>
      </c>
      <c r="BL22" s="6">
        <v>39.22</v>
      </c>
      <c r="BM22" s="6">
        <v>36.44</v>
      </c>
      <c r="BN22" s="6">
        <v>36.270699999999998</v>
      </c>
      <c r="BO22" s="6">
        <v>35.460099999999997</v>
      </c>
      <c r="BP22" s="6">
        <v>31.86</v>
      </c>
      <c r="BQ22" s="6">
        <v>0.56000000000000005</v>
      </c>
      <c r="BR22" s="6">
        <v>0.53</v>
      </c>
      <c r="BS22" s="6">
        <v>0.53</v>
      </c>
      <c r="BT22" s="6">
        <v>0.53</v>
      </c>
      <c r="BU22" s="6">
        <v>0.53</v>
      </c>
      <c r="BV22" s="6">
        <v>0.5</v>
      </c>
      <c r="BW22" s="6">
        <v>0.5</v>
      </c>
      <c r="BX22" s="6">
        <v>0.5</v>
      </c>
      <c r="BY22" s="6">
        <v>0</v>
      </c>
      <c r="BZ22" s="6">
        <v>0.8</v>
      </c>
      <c r="CA22" s="6">
        <v>0.3</v>
      </c>
      <c r="CB22" s="6">
        <v>0.27</v>
      </c>
      <c r="CC22" s="6">
        <v>0.27</v>
      </c>
      <c r="CD22" s="6">
        <v>0.27</v>
      </c>
      <c r="CE22" s="6">
        <v>0.27</v>
      </c>
      <c r="CF22" s="6">
        <v>0.25</v>
      </c>
      <c r="CG22" s="6">
        <v>0.25</v>
      </c>
      <c r="CH22" s="6">
        <v>0.25</v>
      </c>
      <c r="CI22" s="6">
        <v>0.25</v>
      </c>
      <c r="CJ22" s="6">
        <v>0.21</v>
      </c>
      <c r="CK22" s="6">
        <v>0.21</v>
      </c>
      <c r="CL22" s="6">
        <v>0.21</v>
      </c>
      <c r="CM22" s="6">
        <v>0.21</v>
      </c>
      <c r="CN22" s="6">
        <v>0.18</v>
      </c>
      <c r="CO22" s="6">
        <v>0.18</v>
      </c>
      <c r="CP22" s="6">
        <v>0.18</v>
      </c>
      <c r="CQ22" s="6">
        <v>0.18</v>
      </c>
      <c r="CR22" s="6">
        <v>0.16</v>
      </c>
      <c r="CS22" s="6">
        <v>0.16</v>
      </c>
      <c r="CT22" s="6">
        <v>0.16</v>
      </c>
      <c r="CU22" s="6">
        <v>0.16</v>
      </c>
      <c r="CV22" s="6">
        <v>0.15</v>
      </c>
      <c r="CW22" s="6">
        <v>0</v>
      </c>
      <c r="CX22" s="6">
        <v>0</v>
      </c>
      <c r="CY22" s="6">
        <v>0</v>
      </c>
      <c r="CZ22" s="6">
        <v>0</v>
      </c>
      <c r="DA22" s="6">
        <v>0</v>
      </c>
      <c r="DB22" s="6">
        <v>0</v>
      </c>
      <c r="DC22" s="6">
        <v>0</v>
      </c>
      <c r="DD22" s="6">
        <v>0</v>
      </c>
      <c r="DE22" s="6">
        <v>0</v>
      </c>
      <c r="DF22" s="6">
        <v>0</v>
      </c>
      <c r="DG22" s="6">
        <v>0</v>
      </c>
      <c r="DH22" s="6">
        <v>0</v>
      </c>
      <c r="DI22" s="6">
        <v>0</v>
      </c>
      <c r="DJ22" s="6">
        <v>0</v>
      </c>
      <c r="DK22" s="6">
        <v>0</v>
      </c>
      <c r="DL22" s="6">
        <v>0</v>
      </c>
      <c r="DM22" s="6">
        <v>0</v>
      </c>
      <c r="DN22" s="6">
        <v>0</v>
      </c>
      <c r="DO22" s="6">
        <v>0</v>
      </c>
      <c r="DP22" s="6">
        <v>0</v>
      </c>
      <c r="DQ22" s="6">
        <v>0</v>
      </c>
      <c r="DR22" s="6">
        <v>0</v>
      </c>
      <c r="DS22" s="6">
        <v>0</v>
      </c>
      <c r="DT22" s="6">
        <v>0</v>
      </c>
      <c r="DU22" s="6">
        <v>0</v>
      </c>
      <c r="DV22" s="6">
        <v>0</v>
      </c>
      <c r="DW22" s="6">
        <v>0</v>
      </c>
      <c r="DX22" s="6">
        <v>0</v>
      </c>
      <c r="DY22" s="6">
        <v>0</v>
      </c>
      <c r="DZ22" s="6">
        <v>0</v>
      </c>
      <c r="EA22" s="6">
        <v>0</v>
      </c>
      <c r="EB22" s="6">
        <v>0</v>
      </c>
      <c r="EC22" s="5">
        <v>52417812</v>
      </c>
      <c r="ED22" s="5">
        <v>53796348</v>
      </c>
      <c r="EE22" s="5">
        <v>54064643</v>
      </c>
      <c r="EF22" s="5">
        <v>55029813</v>
      </c>
      <c r="EG22" s="5">
        <v>55941480</v>
      </c>
      <c r="EH22" s="5">
        <v>58010506</v>
      </c>
      <c r="EI22" s="5">
        <v>60612310</v>
      </c>
      <c r="EJ22" s="5">
        <v>62643447</v>
      </c>
      <c r="EK22" s="5">
        <v>65850386</v>
      </c>
      <c r="EL22" s="5">
        <v>66746690</v>
      </c>
      <c r="EM22" s="5">
        <v>66998201</v>
      </c>
      <c r="EN22" s="5">
        <v>68270067</v>
      </c>
      <c r="EO22" s="5">
        <v>69299559</v>
      </c>
      <c r="EP22" s="5">
        <v>70809613</v>
      </c>
      <c r="EQ22" s="5">
        <v>71300394</v>
      </c>
      <c r="ER22" s="5">
        <v>71869920</v>
      </c>
      <c r="ES22" s="5">
        <v>71828208</v>
      </c>
      <c r="ET22" s="5">
        <v>73319550</v>
      </c>
      <c r="EU22" s="5">
        <v>75085172</v>
      </c>
      <c r="EV22" s="5">
        <v>78440357</v>
      </c>
      <c r="EW22" s="5">
        <v>78664029</v>
      </c>
      <c r="EX22" s="5">
        <v>79456860</v>
      </c>
      <c r="EY22" s="5">
        <v>82392454</v>
      </c>
      <c r="EZ22" s="5">
        <v>86508372</v>
      </c>
      <c r="FA22" s="5">
        <v>88524374</v>
      </c>
      <c r="FB22" s="5">
        <v>92926138</v>
      </c>
      <c r="FC22" s="5">
        <v>94994982</v>
      </c>
      <c r="FD22" s="5">
        <v>97931049</v>
      </c>
      <c r="FE22" s="5">
        <v>102000371</v>
      </c>
      <c r="FF22" s="5">
        <v>106474301</v>
      </c>
      <c r="FG22" s="5">
        <v>107549644</v>
      </c>
      <c r="FH22" s="5">
        <v>113584251</v>
      </c>
      <c r="FI22" s="13" t="s">
        <v>218</v>
      </c>
      <c r="FJ22" s="11">
        <v>81.472305635344</v>
      </c>
      <c r="FK22" s="11">
        <v>76.923437256372907</v>
      </c>
      <c r="FL22" s="11">
        <v>78.139792766226194</v>
      </c>
      <c r="FM22" s="11">
        <v>75.5735804517453</v>
      </c>
      <c r="FN22" s="11">
        <v>73.256910614449197</v>
      </c>
      <c r="FO22" s="11">
        <v>77.6568644307292</v>
      </c>
      <c r="FP22" s="11">
        <v>76.025332147875602</v>
      </c>
      <c r="FQ22" s="11">
        <v>72.867078977949603</v>
      </c>
      <c r="FR22" s="11">
        <v>68.700690683878406</v>
      </c>
      <c r="FS22" s="11">
        <v>70.169756732506102</v>
      </c>
      <c r="FT22" s="11">
        <v>72.061039370295902</v>
      </c>
      <c r="FU22" s="11">
        <v>75.1165514455991</v>
      </c>
      <c r="FV22" s="11">
        <v>74.766810565129305</v>
      </c>
      <c r="FW22" s="11">
        <v>75.449685059004594</v>
      </c>
      <c r="FX22" s="11">
        <v>75.030539101929804</v>
      </c>
      <c r="FY22" s="11">
        <v>70.909888309323307</v>
      </c>
      <c r="FZ22" s="11">
        <v>67.292211995599303</v>
      </c>
      <c r="GA22" s="11">
        <v>65.233883732237899</v>
      </c>
      <c r="GB22" s="11">
        <v>63.872611226088701</v>
      </c>
      <c r="GC22" s="11">
        <v>66.376610193143307</v>
      </c>
      <c r="GD22" s="11">
        <v>65.917879695686594</v>
      </c>
      <c r="GE22" s="11">
        <v>65.817010639484096</v>
      </c>
      <c r="GF22" s="11">
        <v>61.0925850078455</v>
      </c>
      <c r="GG22" s="11">
        <v>57.392017503230797</v>
      </c>
      <c r="GH22" s="11">
        <v>55.057717776123397</v>
      </c>
      <c r="GI22" s="11">
        <v>53.961911125586603</v>
      </c>
      <c r="GJ22" s="11">
        <v>51.328774397788699</v>
      </c>
      <c r="GK22" s="11">
        <v>48.476893165925297</v>
      </c>
      <c r="GL22" s="11">
        <v>45.422746550598298</v>
      </c>
      <c r="GM22" s="11">
        <v>50.402218653682503</v>
      </c>
      <c r="GN22" s="11">
        <v>46.845045809728603</v>
      </c>
      <c r="GO22" s="11">
        <v>43.787628621154496</v>
      </c>
    </row>
    <row r="23" spans="2:197" x14ac:dyDescent="0.25">
      <c r="B23" s="3" t="s">
        <v>223</v>
      </c>
      <c r="C23" s="1" t="s">
        <v>30</v>
      </c>
      <c r="D23" s="2">
        <v>4080716</v>
      </c>
      <c r="E23" s="5">
        <v>3675</v>
      </c>
      <c r="F23" s="5">
        <v>51000</v>
      </c>
      <c r="G23" s="5">
        <v>2004000</v>
      </c>
      <c r="H23" s="5">
        <v>2229000</v>
      </c>
      <c r="I23" s="5">
        <v>2008901</v>
      </c>
      <c r="J23" s="5">
        <v>2252000</v>
      </c>
      <c r="K23" s="5">
        <v>2337000</v>
      </c>
      <c r="L23" s="5">
        <v>3910000</v>
      </c>
      <c r="M23" s="5">
        <v>8383</v>
      </c>
      <c r="N23" s="5">
        <v>4256628</v>
      </c>
      <c r="O23" s="5">
        <v>60136</v>
      </c>
      <c r="P23" s="5">
        <v>289916</v>
      </c>
      <c r="Q23" s="5">
        <v>1488789</v>
      </c>
      <c r="R23" s="5">
        <v>3168537</v>
      </c>
      <c r="S23" s="5">
        <v>3057542</v>
      </c>
      <c r="T23" s="5">
        <v>4036452</v>
      </c>
      <c r="U23" s="5">
        <v>2328239</v>
      </c>
      <c r="V23" s="5">
        <v>11080</v>
      </c>
      <c r="W23" s="5">
        <v>5121654</v>
      </c>
      <c r="X23" s="5">
        <v>3369096</v>
      </c>
      <c r="Y23" s="5">
        <v>24907</v>
      </c>
      <c r="Z23" s="5">
        <v>5226711</v>
      </c>
      <c r="AA23" s="5">
        <v>2652092</v>
      </c>
      <c r="AB23" s="5">
        <v>1472165</v>
      </c>
      <c r="AC23" s="5">
        <v>1612836</v>
      </c>
      <c r="AD23" s="5">
        <v>31691</v>
      </c>
      <c r="AE23" s="5">
        <v>8265</v>
      </c>
      <c r="AF23" s="5">
        <v>398769</v>
      </c>
      <c r="AG23" s="5">
        <v>7779576</v>
      </c>
      <c r="AH23" s="5">
        <v>444207</v>
      </c>
      <c r="AI23" s="5">
        <v>3977137</v>
      </c>
      <c r="AJ23" s="5">
        <v>9992856</v>
      </c>
      <c r="AK23" s="6">
        <v>53.815100000000001</v>
      </c>
      <c r="AL23" s="6">
        <v>65.739999999999995</v>
      </c>
      <c r="AM23" s="6">
        <v>65.400000000000006</v>
      </c>
      <c r="AN23" s="6">
        <v>67.86</v>
      </c>
      <c r="AO23" s="6">
        <v>61.087699999999998</v>
      </c>
      <c r="AP23" s="6">
        <v>55.98</v>
      </c>
      <c r="AQ23" s="6">
        <v>54.36</v>
      </c>
      <c r="AR23" s="6">
        <v>50.13</v>
      </c>
      <c r="AS23" s="6">
        <v>55.108899999999998</v>
      </c>
      <c r="AT23" s="6">
        <v>57.83</v>
      </c>
      <c r="AU23" s="6">
        <v>52.51</v>
      </c>
      <c r="AV23" s="6">
        <v>50.95</v>
      </c>
      <c r="AW23" s="6">
        <v>50.156999999999996</v>
      </c>
      <c r="AX23" s="6">
        <v>47.48</v>
      </c>
      <c r="AY23" s="6">
        <v>45.59</v>
      </c>
      <c r="AZ23" s="6">
        <v>44.27</v>
      </c>
      <c r="BA23" s="6">
        <v>48.424700000000001</v>
      </c>
      <c r="BB23" s="6">
        <v>44.12</v>
      </c>
      <c r="BC23" s="6">
        <v>44.57</v>
      </c>
      <c r="BD23" s="6">
        <v>38.81</v>
      </c>
      <c r="BE23" s="6">
        <v>35.9178</v>
      </c>
      <c r="BF23" s="6">
        <v>34.21</v>
      </c>
      <c r="BG23" s="6">
        <v>34.03</v>
      </c>
      <c r="BH23" s="6">
        <v>32.409999999999997</v>
      </c>
      <c r="BI23" s="6">
        <v>31.0655</v>
      </c>
      <c r="BJ23" s="6">
        <v>30.623200000000001</v>
      </c>
      <c r="BK23" s="6">
        <v>34.251899999999999</v>
      </c>
      <c r="BL23" s="6">
        <v>36.429200000000002</v>
      </c>
      <c r="BM23" s="6">
        <v>35.628399999999999</v>
      </c>
      <c r="BN23" s="6">
        <v>29.6722</v>
      </c>
      <c r="BO23" s="6">
        <v>30.589700000000001</v>
      </c>
      <c r="BP23" s="6">
        <v>29.774999999999999</v>
      </c>
      <c r="BQ23" s="6">
        <v>0.39</v>
      </c>
      <c r="BR23" s="6">
        <v>0.38</v>
      </c>
      <c r="BS23" s="6">
        <v>0.38</v>
      </c>
      <c r="BT23" s="6">
        <v>0.38</v>
      </c>
      <c r="BU23" s="6">
        <v>0.38</v>
      </c>
      <c r="BV23" s="6">
        <v>0.35</v>
      </c>
      <c r="BW23" s="6">
        <v>0.35</v>
      </c>
      <c r="BX23" s="6">
        <v>0.35</v>
      </c>
      <c r="BY23" s="6">
        <v>0.35</v>
      </c>
      <c r="BZ23" s="6">
        <v>0.28999999999999998</v>
      </c>
      <c r="CA23" s="6">
        <v>0.28999999999999998</v>
      </c>
      <c r="CB23" s="6">
        <v>0.28999999999999998</v>
      </c>
      <c r="CC23" s="6">
        <v>0.28999999999999998</v>
      </c>
      <c r="CD23" s="6">
        <v>0.27</v>
      </c>
      <c r="CE23" s="6">
        <v>0.27</v>
      </c>
      <c r="CF23" s="6">
        <v>0.27</v>
      </c>
      <c r="CG23" s="6">
        <v>0.27</v>
      </c>
      <c r="CH23" s="6">
        <v>0.25</v>
      </c>
      <c r="CI23" s="6">
        <v>0.25</v>
      </c>
      <c r="CJ23" s="6">
        <v>0.25</v>
      </c>
      <c r="CK23" s="6">
        <v>0.25</v>
      </c>
      <c r="CL23" s="6">
        <v>0.24</v>
      </c>
      <c r="CM23" s="6">
        <v>0.24</v>
      </c>
      <c r="CN23" s="6">
        <v>0.24</v>
      </c>
      <c r="CO23" s="6">
        <v>0.24</v>
      </c>
      <c r="CP23" s="6">
        <v>0.23</v>
      </c>
      <c r="CQ23" s="6">
        <v>0.23</v>
      </c>
      <c r="CR23" s="6">
        <v>0.23</v>
      </c>
      <c r="CS23" s="6">
        <v>0.23</v>
      </c>
      <c r="CT23" s="6">
        <v>0.21</v>
      </c>
      <c r="CU23" s="6">
        <v>0.21</v>
      </c>
      <c r="CV23" s="6">
        <v>0.21</v>
      </c>
      <c r="CW23" s="6">
        <v>0</v>
      </c>
      <c r="CX23" s="6">
        <v>0</v>
      </c>
      <c r="CY23" s="6">
        <v>0</v>
      </c>
      <c r="CZ23" s="6">
        <v>0</v>
      </c>
      <c r="DA23" s="6">
        <v>0</v>
      </c>
      <c r="DB23" s="6">
        <v>0</v>
      </c>
      <c r="DC23" s="6">
        <v>0</v>
      </c>
      <c r="DD23" s="6">
        <v>0</v>
      </c>
      <c r="DE23" s="6">
        <v>0</v>
      </c>
      <c r="DF23" s="6">
        <v>0</v>
      </c>
      <c r="DG23" s="6">
        <v>0</v>
      </c>
      <c r="DH23" s="6">
        <v>0</v>
      </c>
      <c r="DI23" s="6">
        <v>0</v>
      </c>
      <c r="DJ23" s="6">
        <v>0</v>
      </c>
      <c r="DK23" s="6">
        <v>0</v>
      </c>
      <c r="DL23" s="6">
        <v>0</v>
      </c>
      <c r="DM23" s="6">
        <v>0</v>
      </c>
      <c r="DN23" s="6">
        <v>0</v>
      </c>
      <c r="DO23" s="6">
        <v>0</v>
      </c>
      <c r="DP23" s="6">
        <v>0</v>
      </c>
      <c r="DQ23" s="6">
        <v>0</v>
      </c>
      <c r="DR23" s="6">
        <v>0</v>
      </c>
      <c r="DS23" s="6">
        <v>0</v>
      </c>
      <c r="DT23" s="6">
        <v>0</v>
      </c>
      <c r="DU23" s="6">
        <v>0</v>
      </c>
      <c r="DV23" s="6">
        <v>0</v>
      </c>
      <c r="DW23" s="6">
        <v>0</v>
      </c>
      <c r="DX23" s="6">
        <v>0</v>
      </c>
      <c r="DY23" s="6">
        <v>0</v>
      </c>
      <c r="DZ23" s="6">
        <v>0</v>
      </c>
      <c r="EA23" s="6">
        <v>0</v>
      </c>
      <c r="EB23" s="6">
        <v>0</v>
      </c>
      <c r="EC23" s="5">
        <v>83161000</v>
      </c>
      <c r="ED23" s="5">
        <v>83157000</v>
      </c>
      <c r="EE23" s="5">
        <v>83203000</v>
      </c>
      <c r="EF23" s="5">
        <v>85170000</v>
      </c>
      <c r="EG23" s="5">
        <v>86441000</v>
      </c>
      <c r="EH23" s="5">
        <v>88439000</v>
      </c>
      <c r="EI23" s="5">
        <v>90654000</v>
      </c>
      <c r="EJ23" s="5">
        <v>92903000</v>
      </c>
      <c r="EK23" s="5">
        <v>96066000</v>
      </c>
      <c r="EL23" s="5">
        <v>96049000</v>
      </c>
      <c r="EM23" s="5">
        <v>100284000</v>
      </c>
      <c r="EN23" s="5">
        <v>100219000</v>
      </c>
      <c r="EO23" s="5">
        <v>99426000</v>
      </c>
      <c r="EP23" s="5">
        <v>100827000</v>
      </c>
      <c r="EQ23" s="5">
        <v>103906000</v>
      </c>
      <c r="ER23" s="5">
        <v>106745000</v>
      </c>
      <c r="ES23" s="5">
        <v>109485000</v>
      </c>
      <c r="ET23" s="5">
        <v>111651000</v>
      </c>
      <c r="EU23" s="5">
        <v>111588000</v>
      </c>
      <c r="EV23" s="5">
        <v>116305903</v>
      </c>
      <c r="EW23" s="5">
        <v>117920000</v>
      </c>
      <c r="EX23" s="5">
        <v>117857000</v>
      </c>
      <c r="EY23" s="5">
        <v>122773000</v>
      </c>
      <c r="EZ23" s="5">
        <v>125365000</v>
      </c>
      <c r="FA23" s="5">
        <v>125588000</v>
      </c>
      <c r="FB23" s="5">
        <v>126141000</v>
      </c>
      <c r="FC23" s="5">
        <v>125811000</v>
      </c>
      <c r="FD23" s="5">
        <v>113902000</v>
      </c>
      <c r="FE23" s="5">
        <v>112393000</v>
      </c>
      <c r="FF23" s="5">
        <v>119958000</v>
      </c>
      <c r="FG23" s="5">
        <v>120254000</v>
      </c>
      <c r="FH23" s="5">
        <v>124155000</v>
      </c>
      <c r="FI23" s="13" t="s">
        <v>223</v>
      </c>
      <c r="FJ23" s="11">
        <v>54.908719231370497</v>
      </c>
      <c r="FK23" s="11">
        <v>56.275466887934897</v>
      </c>
      <c r="FL23" s="11">
        <v>61.508539355552102</v>
      </c>
      <c r="FM23" s="11">
        <v>59.930621110719699</v>
      </c>
      <c r="FN23" s="11">
        <v>59.535359378072897</v>
      </c>
      <c r="FO23" s="11">
        <v>61.066475197593803</v>
      </c>
      <c r="FP23" s="11">
        <v>58.8962759503166</v>
      </c>
      <c r="FQ23" s="11">
        <v>57.320635501544601</v>
      </c>
      <c r="FR23" s="11">
        <v>54.535829533862099</v>
      </c>
      <c r="FS23" s="11">
        <v>54.1236556341034</v>
      </c>
      <c r="FT23" s="11">
        <v>53.056469626261404</v>
      </c>
      <c r="FU23" s="11">
        <v>53.376305890100703</v>
      </c>
      <c r="FV23" s="11">
        <v>52.232595095850201</v>
      </c>
      <c r="FW23" s="11">
        <v>51.480714491158103</v>
      </c>
      <c r="FX23" s="11">
        <v>51.275835851635101</v>
      </c>
      <c r="FY23" s="11">
        <v>48.706787203147698</v>
      </c>
      <c r="FZ23" s="11">
        <v>47.404840845777997</v>
      </c>
      <c r="GA23" s="11">
        <v>46.215313790293003</v>
      </c>
      <c r="GB23" s="11">
        <v>44.217155966591399</v>
      </c>
      <c r="GC23" s="11">
        <v>46.313960521848998</v>
      </c>
      <c r="GD23" s="11">
        <v>44.749983039348699</v>
      </c>
      <c r="GE23" s="11">
        <v>45.4230550582486</v>
      </c>
      <c r="GF23" s="11">
        <v>42.313839362074702</v>
      </c>
      <c r="GG23" s="11">
        <v>41.073497387628102</v>
      </c>
      <c r="GH23" s="11">
        <v>39.3674475268338</v>
      </c>
      <c r="GI23" s="11">
        <v>38.5053630461151</v>
      </c>
      <c r="GJ23" s="11">
        <v>38.4142801503843</v>
      </c>
      <c r="GK23" s="11">
        <v>41.172060192095003</v>
      </c>
      <c r="GL23" s="11">
        <v>45.598658279430197</v>
      </c>
      <c r="GM23" s="11">
        <v>44.590089864786002</v>
      </c>
      <c r="GN23" s="11">
        <v>41.539591198629601</v>
      </c>
      <c r="GO23" s="11">
        <v>39.273641818694401</v>
      </c>
    </row>
    <row r="24" spans="2:197" x14ac:dyDescent="0.25">
      <c r="B24" s="3" t="s">
        <v>224</v>
      </c>
      <c r="C24" s="1" t="s">
        <v>31</v>
      </c>
      <c r="D24" s="2">
        <v>103425</v>
      </c>
      <c r="E24" s="5">
        <v>0</v>
      </c>
      <c r="F24" s="5">
        <v>84960</v>
      </c>
      <c r="G24" s="5">
        <v>0</v>
      </c>
      <c r="H24" s="5">
        <v>0</v>
      </c>
      <c r="I24" s="5">
        <v>0</v>
      </c>
      <c r="J24" s="5">
        <v>0</v>
      </c>
      <c r="K24" s="5">
        <v>0</v>
      </c>
      <c r="L24" s="5">
        <v>0</v>
      </c>
      <c r="M24" s="5">
        <v>0</v>
      </c>
      <c r="N24" s="5">
        <v>0</v>
      </c>
      <c r="O24" s="5">
        <v>0</v>
      </c>
      <c r="P24" s="5">
        <v>0</v>
      </c>
      <c r="Q24" s="5">
        <v>0</v>
      </c>
      <c r="R24" s="5">
        <v>0</v>
      </c>
      <c r="S24" s="5">
        <v>0</v>
      </c>
      <c r="T24" s="5">
        <v>0</v>
      </c>
      <c r="U24" s="5">
        <v>0</v>
      </c>
      <c r="V24" s="5">
        <v>0</v>
      </c>
      <c r="W24" s="5">
        <v>0</v>
      </c>
      <c r="X24" s="5">
        <v>0</v>
      </c>
      <c r="Y24" s="5">
        <v>0</v>
      </c>
      <c r="Z24" s="5">
        <v>0</v>
      </c>
      <c r="AA24" s="5">
        <v>0</v>
      </c>
      <c r="AB24" s="5">
        <v>0</v>
      </c>
      <c r="AC24" s="5">
        <v>0</v>
      </c>
      <c r="AD24" s="5">
        <v>0</v>
      </c>
      <c r="AE24" s="5">
        <v>0</v>
      </c>
      <c r="AF24" s="5">
        <v>0</v>
      </c>
      <c r="AG24" s="5">
        <v>0</v>
      </c>
      <c r="AH24" s="5">
        <v>0</v>
      </c>
      <c r="AI24" s="5">
        <v>0</v>
      </c>
      <c r="AJ24" s="5">
        <v>0</v>
      </c>
      <c r="AK24" s="6" t="s">
        <v>193</v>
      </c>
      <c r="AL24" s="6">
        <v>22.12</v>
      </c>
      <c r="AM24" s="6" t="s">
        <v>193</v>
      </c>
      <c r="AN24" s="6" t="s">
        <v>193</v>
      </c>
      <c r="AO24" s="6" t="s">
        <v>193</v>
      </c>
      <c r="AP24" s="6" t="s">
        <v>193</v>
      </c>
      <c r="AQ24" s="6" t="s">
        <v>193</v>
      </c>
      <c r="AR24" s="6" t="s">
        <v>193</v>
      </c>
      <c r="AS24" s="6" t="s">
        <v>193</v>
      </c>
      <c r="AT24" s="6" t="s">
        <v>193</v>
      </c>
      <c r="AU24" s="6" t="s">
        <v>193</v>
      </c>
      <c r="AV24" s="6" t="s">
        <v>193</v>
      </c>
      <c r="AW24" s="6" t="s">
        <v>193</v>
      </c>
      <c r="AX24" s="6" t="s">
        <v>193</v>
      </c>
      <c r="AY24" s="6" t="s">
        <v>193</v>
      </c>
      <c r="AZ24" s="6" t="s">
        <v>193</v>
      </c>
      <c r="BA24" s="6" t="s">
        <v>193</v>
      </c>
      <c r="BB24" s="6" t="s">
        <v>193</v>
      </c>
      <c r="BC24" s="6" t="s">
        <v>193</v>
      </c>
      <c r="BD24" s="6" t="s">
        <v>193</v>
      </c>
      <c r="BE24" s="6" t="s">
        <v>193</v>
      </c>
      <c r="BF24" s="6" t="s">
        <v>193</v>
      </c>
      <c r="BG24" s="6" t="s">
        <v>193</v>
      </c>
      <c r="BH24" s="6" t="s">
        <v>193</v>
      </c>
      <c r="BI24" s="6" t="s">
        <v>193</v>
      </c>
      <c r="BJ24" s="6" t="s">
        <v>193</v>
      </c>
      <c r="BK24" s="6" t="s">
        <v>193</v>
      </c>
      <c r="BL24" s="6" t="s">
        <v>193</v>
      </c>
      <c r="BM24" s="6" t="s">
        <v>193</v>
      </c>
      <c r="BN24" s="6" t="s">
        <v>193</v>
      </c>
      <c r="BO24" s="6" t="s">
        <v>193</v>
      </c>
      <c r="BP24" s="6" t="s">
        <v>193</v>
      </c>
      <c r="BQ24" s="6">
        <v>0.27</v>
      </c>
      <c r="BR24" s="6">
        <v>0.27</v>
      </c>
      <c r="BS24" s="6">
        <v>0.27</v>
      </c>
      <c r="BT24" s="6">
        <v>0.27</v>
      </c>
      <c r="BU24" s="6">
        <v>0.26</v>
      </c>
      <c r="BV24" s="6">
        <v>0.26</v>
      </c>
      <c r="BW24" s="6">
        <v>0.26</v>
      </c>
      <c r="BX24" s="6">
        <v>0.26</v>
      </c>
      <c r="BY24" s="6">
        <v>0.25</v>
      </c>
      <c r="BZ24" s="6">
        <v>0.25</v>
      </c>
      <c r="CA24" s="6">
        <v>0.25</v>
      </c>
      <c r="CB24" s="6">
        <v>0.25</v>
      </c>
      <c r="CC24" s="6">
        <v>0.25</v>
      </c>
      <c r="CD24" s="6">
        <v>0.25</v>
      </c>
      <c r="CE24" s="6">
        <v>0.25</v>
      </c>
      <c r="CF24" s="6">
        <v>0.25</v>
      </c>
      <c r="CG24" s="6">
        <v>0.25</v>
      </c>
      <c r="CH24" s="6">
        <v>0.25</v>
      </c>
      <c r="CI24" s="6">
        <v>0.25</v>
      </c>
      <c r="CJ24" s="6">
        <v>0.25</v>
      </c>
      <c r="CK24" s="6">
        <v>0.25</v>
      </c>
      <c r="CL24" s="6">
        <v>0.25</v>
      </c>
      <c r="CM24" s="6">
        <v>0.25</v>
      </c>
      <c r="CN24" s="6">
        <v>0.25</v>
      </c>
      <c r="CO24" s="6">
        <v>0.25</v>
      </c>
      <c r="CP24" s="6">
        <v>0.25</v>
      </c>
      <c r="CQ24" s="6">
        <v>0.25</v>
      </c>
      <c r="CR24" s="6">
        <v>0.25</v>
      </c>
      <c r="CS24" s="6">
        <v>1.25</v>
      </c>
      <c r="CT24" s="6">
        <v>0.25</v>
      </c>
      <c r="CU24" s="6">
        <v>0.25</v>
      </c>
      <c r="CV24" s="6">
        <v>0.5</v>
      </c>
      <c r="CW24" s="6">
        <v>0</v>
      </c>
      <c r="CX24" s="6">
        <v>0</v>
      </c>
      <c r="CY24" s="6">
        <v>0</v>
      </c>
      <c r="CZ24" s="6">
        <v>0</v>
      </c>
      <c r="DA24" s="6">
        <v>0</v>
      </c>
      <c r="DB24" s="6">
        <v>0</v>
      </c>
      <c r="DC24" s="6">
        <v>0</v>
      </c>
      <c r="DD24" s="6">
        <v>0</v>
      </c>
      <c r="DE24" s="6">
        <v>0</v>
      </c>
      <c r="DF24" s="6">
        <v>0</v>
      </c>
      <c r="DG24" s="6">
        <v>0</v>
      </c>
      <c r="DH24" s="6">
        <v>0</v>
      </c>
      <c r="DI24" s="6">
        <v>0</v>
      </c>
      <c r="DJ24" s="6">
        <v>0</v>
      </c>
      <c r="DK24" s="6">
        <v>0</v>
      </c>
      <c r="DL24" s="6">
        <v>0</v>
      </c>
      <c r="DM24" s="6">
        <v>0</v>
      </c>
      <c r="DN24" s="6">
        <v>0</v>
      </c>
      <c r="DO24" s="6">
        <v>0</v>
      </c>
      <c r="DP24" s="6">
        <v>0</v>
      </c>
      <c r="DQ24" s="6">
        <v>0</v>
      </c>
      <c r="DR24" s="6">
        <v>0</v>
      </c>
      <c r="DS24" s="6">
        <v>0</v>
      </c>
      <c r="DT24" s="6">
        <v>0</v>
      </c>
      <c r="DU24" s="6">
        <v>0</v>
      </c>
      <c r="DV24" s="6">
        <v>0</v>
      </c>
      <c r="DW24" s="6">
        <v>0</v>
      </c>
      <c r="DX24" s="6">
        <v>0</v>
      </c>
      <c r="DY24" s="6">
        <v>1</v>
      </c>
      <c r="DZ24" s="6">
        <v>0</v>
      </c>
      <c r="EA24" s="6">
        <v>0</v>
      </c>
      <c r="EB24" s="6">
        <v>0.25</v>
      </c>
      <c r="EC24" s="5">
        <v>15046627</v>
      </c>
      <c r="ED24" s="5">
        <v>15036907</v>
      </c>
      <c r="EE24" s="5">
        <v>15121867</v>
      </c>
      <c r="EF24" s="5">
        <v>15104190</v>
      </c>
      <c r="EG24" s="5">
        <v>15084009</v>
      </c>
      <c r="EH24" s="5">
        <v>15084009</v>
      </c>
      <c r="EI24" s="5">
        <v>15084009</v>
      </c>
      <c r="EJ24" s="5">
        <v>15078696</v>
      </c>
      <c r="EK24" s="5">
        <v>15026050</v>
      </c>
      <c r="EL24" s="5">
        <v>15020737</v>
      </c>
      <c r="EM24" s="5">
        <v>15024762</v>
      </c>
      <c r="EN24" s="5">
        <v>15020453</v>
      </c>
      <c r="EO24" s="5">
        <v>14979498</v>
      </c>
      <c r="EP24" s="5">
        <v>14975189</v>
      </c>
      <c r="EQ24" s="5">
        <v>14970880</v>
      </c>
      <c r="ER24" s="5">
        <v>14977505</v>
      </c>
      <c r="ES24" s="5">
        <v>14927300</v>
      </c>
      <c r="ET24" s="5">
        <v>14922773</v>
      </c>
      <c r="EU24" s="5">
        <v>14918246</v>
      </c>
      <c r="EV24" s="5">
        <v>14913216</v>
      </c>
      <c r="EW24" s="5">
        <v>14913144</v>
      </c>
      <c r="EX24" s="5">
        <v>14892028</v>
      </c>
      <c r="EY24" s="5">
        <v>14867128</v>
      </c>
      <c r="EZ24" s="5">
        <v>14848934</v>
      </c>
      <c r="FA24" s="5">
        <v>14848457</v>
      </c>
      <c r="FB24" s="5">
        <v>14841476</v>
      </c>
      <c r="FC24" s="5">
        <v>14835699</v>
      </c>
      <c r="FD24" s="5">
        <v>14829042</v>
      </c>
      <c r="FE24" s="5">
        <v>14810118</v>
      </c>
      <c r="FF24" s="5">
        <v>14814929</v>
      </c>
      <c r="FG24" s="5">
        <v>14804468</v>
      </c>
      <c r="FH24" s="5">
        <v>14795573</v>
      </c>
      <c r="FI24" s="13" t="s">
        <v>224</v>
      </c>
      <c r="FJ24" s="11">
        <v>27.8342116143372</v>
      </c>
      <c r="FK24" s="11">
        <v>26.929075241337902</v>
      </c>
      <c r="FL24" s="11">
        <v>26.502745990293398</v>
      </c>
      <c r="FM24" s="11">
        <v>27.336917769175301</v>
      </c>
      <c r="FN24" s="11">
        <v>26.806202515524902</v>
      </c>
      <c r="FO24" s="11">
        <v>26.977045691234999</v>
      </c>
      <c r="FP24" s="11">
        <v>26.804081063595198</v>
      </c>
      <c r="FQ24" s="11">
        <v>26.409777078866799</v>
      </c>
      <c r="FR24" s="11">
        <v>26.254271748064198</v>
      </c>
      <c r="FS24" s="11">
        <v>26.156173295624601</v>
      </c>
      <c r="FT24" s="11">
        <v>26.975535452741301</v>
      </c>
      <c r="FU24" s="11">
        <v>26.848990506478099</v>
      </c>
      <c r="FV24" s="11">
        <v>26.6695185646408</v>
      </c>
      <c r="FW24" s="11">
        <v>26.577293949345101</v>
      </c>
      <c r="FX24" s="11">
        <v>26.794750876367999</v>
      </c>
      <c r="FY24" s="11">
        <v>26.053137688820701</v>
      </c>
      <c r="FZ24" s="11">
        <v>25.572206628124299</v>
      </c>
      <c r="GA24" s="11">
        <v>24.6239757181859</v>
      </c>
      <c r="GB24" s="11">
        <v>23.946514891898101</v>
      </c>
      <c r="GC24" s="11">
        <v>24.043908436651101</v>
      </c>
      <c r="GD24" s="11">
        <v>23.2487529121961</v>
      </c>
      <c r="GE24" s="11">
        <v>23.123647094942299</v>
      </c>
      <c r="GF24" s="11">
        <v>22.261192612318901</v>
      </c>
      <c r="GG24" s="11">
        <v>22.5408773451347</v>
      </c>
      <c r="GH24" s="11">
        <v>21.487821933282401</v>
      </c>
      <c r="GI24" s="11">
        <v>21.015564759192401</v>
      </c>
      <c r="GJ24" s="11">
        <v>23.274333079958001</v>
      </c>
      <c r="GK24" s="11">
        <v>23.896688673482799</v>
      </c>
      <c r="GL24" s="11">
        <v>24.897505880776901</v>
      </c>
      <c r="GM24" s="11">
        <v>25.1596210822205</v>
      </c>
      <c r="GN24" s="11">
        <v>24.496523617059399</v>
      </c>
      <c r="GO24" s="11">
        <v>25.101156947419302</v>
      </c>
    </row>
    <row r="25" spans="2:197" x14ac:dyDescent="0.25">
      <c r="B25" s="3" t="s">
        <v>228</v>
      </c>
      <c r="C25" s="1" t="s">
        <v>35</v>
      </c>
      <c r="D25" s="2">
        <v>103448</v>
      </c>
      <c r="E25" s="5">
        <v>1298850</v>
      </c>
      <c r="F25" s="5">
        <v>1121022</v>
      </c>
      <c r="G25" s="5">
        <v>268893</v>
      </c>
      <c r="H25" s="5">
        <v>112308</v>
      </c>
      <c r="I25" s="5">
        <v>211978</v>
      </c>
      <c r="J25" s="5">
        <v>56998</v>
      </c>
      <c r="K25" s="5">
        <v>136386</v>
      </c>
      <c r="L25" s="5">
        <v>419664</v>
      </c>
      <c r="M25" s="5">
        <v>2035157</v>
      </c>
      <c r="N25" s="5">
        <v>395494</v>
      </c>
      <c r="O25" s="5">
        <v>1337</v>
      </c>
      <c r="P25" s="5">
        <v>2722237</v>
      </c>
      <c r="Q25" s="5">
        <v>251441</v>
      </c>
      <c r="R25" s="5">
        <v>1297251</v>
      </c>
      <c r="S25" s="5">
        <v>877614</v>
      </c>
      <c r="T25" s="5">
        <v>0</v>
      </c>
      <c r="U25" s="5">
        <v>36802</v>
      </c>
      <c r="V25" s="5">
        <v>0</v>
      </c>
      <c r="W25" s="5">
        <v>0</v>
      </c>
      <c r="X25" s="5">
        <v>0</v>
      </c>
      <c r="Y25" s="5">
        <v>586138</v>
      </c>
      <c r="Z25" s="5">
        <v>0</v>
      </c>
      <c r="AA25" s="5">
        <v>0</v>
      </c>
      <c r="AB25" s="5">
        <v>0</v>
      </c>
      <c r="AC25" s="5">
        <v>22443</v>
      </c>
      <c r="AD25" s="5">
        <v>0</v>
      </c>
      <c r="AE25" s="5">
        <v>0</v>
      </c>
      <c r="AF25" s="5">
        <v>0</v>
      </c>
      <c r="AG25" s="5">
        <v>407430</v>
      </c>
      <c r="AH25" s="5">
        <v>0</v>
      </c>
      <c r="AI25" s="5">
        <v>0</v>
      </c>
      <c r="AJ25" s="5">
        <v>0</v>
      </c>
      <c r="AK25" s="6">
        <v>49.4</v>
      </c>
      <c r="AL25" s="6">
        <v>43.93</v>
      </c>
      <c r="AM25" s="6">
        <v>42.66</v>
      </c>
      <c r="AN25" s="6">
        <v>44.52</v>
      </c>
      <c r="AO25" s="6">
        <v>36.6</v>
      </c>
      <c r="AP25" s="6">
        <v>37.43</v>
      </c>
      <c r="AQ25" s="6">
        <v>35.799999999999997</v>
      </c>
      <c r="AR25" s="6">
        <v>32.69</v>
      </c>
      <c r="AS25" s="6">
        <v>32.1</v>
      </c>
      <c r="AT25" s="6">
        <v>32.69</v>
      </c>
      <c r="AU25" s="6">
        <v>33.090000000000003</v>
      </c>
      <c r="AV25" s="6">
        <v>32.85</v>
      </c>
      <c r="AW25" s="6">
        <v>30.53</v>
      </c>
      <c r="AX25" s="6">
        <v>32.85</v>
      </c>
      <c r="AY25" s="6">
        <v>29.6</v>
      </c>
      <c r="AZ25" s="6" t="s">
        <v>193</v>
      </c>
      <c r="BA25" s="6">
        <v>31.05</v>
      </c>
      <c r="BB25" s="6" t="s">
        <v>193</v>
      </c>
      <c r="BC25" s="6" t="s">
        <v>193</v>
      </c>
      <c r="BD25" s="6" t="s">
        <v>193</v>
      </c>
      <c r="BE25" s="6">
        <v>25.86</v>
      </c>
      <c r="BF25" s="6" t="s">
        <v>193</v>
      </c>
      <c r="BG25" s="6" t="s">
        <v>193</v>
      </c>
      <c r="BH25" s="6" t="s">
        <v>193</v>
      </c>
      <c r="BI25" s="6">
        <v>21.73</v>
      </c>
      <c r="BJ25" s="6" t="s">
        <v>193</v>
      </c>
      <c r="BK25" s="6" t="s">
        <v>193</v>
      </c>
      <c r="BL25" s="6" t="s">
        <v>193</v>
      </c>
      <c r="BM25" s="6">
        <v>24</v>
      </c>
      <c r="BN25" s="6" t="s">
        <v>193</v>
      </c>
      <c r="BO25" s="6" t="s">
        <v>193</v>
      </c>
      <c r="BP25" s="6" t="s">
        <v>193</v>
      </c>
      <c r="BQ25" s="6">
        <v>0.15</v>
      </c>
      <c r="BR25" s="6">
        <v>0.13500000000000001</v>
      </c>
      <c r="BS25" s="6">
        <v>0.13500000000000001</v>
      </c>
      <c r="BT25" s="6">
        <v>0.13500000000000001</v>
      </c>
      <c r="BU25" s="6">
        <v>0.13500000000000001</v>
      </c>
      <c r="BV25" s="6">
        <v>0.1225</v>
      </c>
      <c r="BW25" s="6">
        <v>0.1225</v>
      </c>
      <c r="BX25" s="6">
        <v>0.1225</v>
      </c>
      <c r="BY25" s="6">
        <v>0.1225</v>
      </c>
      <c r="BZ25" s="6">
        <v>0.11</v>
      </c>
      <c r="CA25" s="6">
        <v>0.11</v>
      </c>
      <c r="CB25" s="6">
        <v>0.11</v>
      </c>
      <c r="CC25" s="6">
        <v>0.11</v>
      </c>
      <c r="CD25" s="6">
        <v>0.1</v>
      </c>
      <c r="CE25" s="6">
        <v>0.1</v>
      </c>
      <c r="CF25" s="6">
        <v>0.1</v>
      </c>
      <c r="CG25" s="6">
        <v>0.1</v>
      </c>
      <c r="CH25" s="6">
        <v>0.09</v>
      </c>
      <c r="CI25" s="6">
        <v>0.09</v>
      </c>
      <c r="CJ25" s="6">
        <v>0.09</v>
      </c>
      <c r="CK25" s="6">
        <v>0.09</v>
      </c>
      <c r="CL25" s="6">
        <v>8.5000000000000006E-2</v>
      </c>
      <c r="CM25" s="6">
        <v>8.5000000000000006E-2</v>
      </c>
      <c r="CN25" s="6">
        <v>8.5000000000000006E-2</v>
      </c>
      <c r="CO25" s="6">
        <v>8.5000000000000006E-2</v>
      </c>
      <c r="CP25" s="6">
        <v>0.08</v>
      </c>
      <c r="CQ25" s="6">
        <v>0.08</v>
      </c>
      <c r="CR25" s="6">
        <v>0.08</v>
      </c>
      <c r="CS25" s="6">
        <v>0.08</v>
      </c>
      <c r="CT25" s="6">
        <v>7.7499999999999999E-2</v>
      </c>
      <c r="CU25" s="6">
        <v>7.7499999999999999E-2</v>
      </c>
      <c r="CV25" s="6">
        <v>7.7499999999999999E-2</v>
      </c>
      <c r="CW25" s="6">
        <v>0</v>
      </c>
      <c r="CX25" s="6">
        <v>0</v>
      </c>
      <c r="CY25" s="6">
        <v>0</v>
      </c>
      <c r="CZ25" s="6">
        <v>0</v>
      </c>
      <c r="DA25" s="6">
        <v>0</v>
      </c>
      <c r="DB25" s="6">
        <v>0</v>
      </c>
      <c r="DC25" s="6">
        <v>0</v>
      </c>
      <c r="DD25" s="6">
        <v>0</v>
      </c>
      <c r="DE25" s="6">
        <v>0</v>
      </c>
      <c r="DF25" s="6">
        <v>0</v>
      </c>
      <c r="DG25" s="6">
        <v>0</v>
      </c>
      <c r="DH25" s="6">
        <v>0</v>
      </c>
      <c r="DI25" s="6">
        <v>0</v>
      </c>
      <c r="DJ25" s="6">
        <v>0</v>
      </c>
      <c r="DK25" s="6">
        <v>0</v>
      </c>
      <c r="DL25" s="6">
        <v>0</v>
      </c>
      <c r="DM25" s="6">
        <v>0</v>
      </c>
      <c r="DN25" s="6">
        <v>0</v>
      </c>
      <c r="DO25" s="6">
        <v>0</v>
      </c>
      <c r="DP25" s="6">
        <v>0</v>
      </c>
      <c r="DQ25" s="6">
        <v>0</v>
      </c>
      <c r="DR25" s="6">
        <v>0</v>
      </c>
      <c r="DS25" s="6">
        <v>0</v>
      </c>
      <c r="DT25" s="6">
        <v>0</v>
      </c>
      <c r="DU25" s="6">
        <v>0</v>
      </c>
      <c r="DV25" s="6">
        <v>0</v>
      </c>
      <c r="DW25" s="6">
        <v>0</v>
      </c>
      <c r="DX25" s="6">
        <v>0</v>
      </c>
      <c r="DY25" s="6">
        <v>0</v>
      </c>
      <c r="DZ25" s="6">
        <v>0</v>
      </c>
      <c r="EA25" s="6">
        <v>0</v>
      </c>
      <c r="EB25" s="6">
        <v>0</v>
      </c>
      <c r="EC25" s="5">
        <v>138105000</v>
      </c>
      <c r="ED25" s="5">
        <v>139518000</v>
      </c>
      <c r="EE25" s="5">
        <v>139999000</v>
      </c>
      <c r="EF25" s="5">
        <v>140274000</v>
      </c>
      <c r="EG25" s="5">
        <v>140104000</v>
      </c>
      <c r="EH25" s="5">
        <v>140317000</v>
      </c>
      <c r="EI25" s="5">
        <v>139900000</v>
      </c>
      <c r="EJ25" s="5">
        <v>140173000</v>
      </c>
      <c r="EK25" s="5">
        <v>138985000</v>
      </c>
      <c r="EL25" s="5">
        <v>140970000</v>
      </c>
      <c r="EM25" s="5">
        <v>140821000</v>
      </c>
      <c r="EN25" s="5">
        <v>140814000</v>
      </c>
      <c r="EO25" s="5">
        <v>143486000</v>
      </c>
      <c r="EP25" s="5">
        <v>143764765</v>
      </c>
      <c r="EQ25" s="5">
        <v>144544117</v>
      </c>
      <c r="ER25" s="5">
        <v>145409000</v>
      </c>
      <c r="ES25" s="5">
        <v>145419000</v>
      </c>
      <c r="ET25" s="5">
        <v>145441000</v>
      </c>
      <c r="EU25" s="5">
        <v>144045000</v>
      </c>
      <c r="EV25" s="5">
        <v>143990000</v>
      </c>
      <c r="EW25" s="5">
        <v>143878000</v>
      </c>
      <c r="EX25" s="5">
        <v>143817000</v>
      </c>
      <c r="EY25" s="5">
        <v>143281000</v>
      </c>
      <c r="EZ25" s="5">
        <v>143322000</v>
      </c>
      <c r="FA25" s="5">
        <v>143352000</v>
      </c>
      <c r="FB25" s="5">
        <v>143382000</v>
      </c>
      <c r="FC25" s="5">
        <v>142924000</v>
      </c>
      <c r="FD25" s="5">
        <v>142548000</v>
      </c>
      <c r="FE25" s="5">
        <v>142795000</v>
      </c>
      <c r="FF25" s="5">
        <v>142643000</v>
      </c>
      <c r="FG25" s="5">
        <v>142224000</v>
      </c>
      <c r="FH25" s="5">
        <v>142128000</v>
      </c>
      <c r="FI25" s="13" t="s">
        <v>228</v>
      </c>
      <c r="FJ25" s="11">
        <v>18.7009811375403</v>
      </c>
      <c r="FK25" s="11">
        <v>17.8016241631904</v>
      </c>
      <c r="FL25" s="11">
        <v>17.558932563803999</v>
      </c>
      <c r="FM25" s="11">
        <v>17.221979839457099</v>
      </c>
      <c r="FN25" s="11">
        <v>16.8461357277451</v>
      </c>
      <c r="FO25" s="11">
        <v>16.5679996009037</v>
      </c>
      <c r="FP25" s="11">
        <v>16.0989778413152</v>
      </c>
      <c r="FQ25" s="11">
        <v>15.684425673988599</v>
      </c>
      <c r="FR25" s="11">
        <v>15.467683562974401</v>
      </c>
      <c r="FS25" s="11">
        <v>15.504965595516801</v>
      </c>
      <c r="FT25" s="11">
        <v>15.005247796848501</v>
      </c>
      <c r="FU25" s="11">
        <v>14.639609697899401</v>
      </c>
      <c r="FV25" s="11">
        <v>14.7313675201762</v>
      </c>
      <c r="FW25" s="11">
        <v>14.6440263022723</v>
      </c>
      <c r="FX25" s="11">
        <v>14.400544575605201</v>
      </c>
      <c r="FY25" s="11">
        <v>14.117833146503999</v>
      </c>
      <c r="FZ25" s="11">
        <v>13.8024673529594</v>
      </c>
      <c r="GA25" s="11">
        <v>13.509148039411199</v>
      </c>
      <c r="GB25" s="11">
        <v>13.2046096705891</v>
      </c>
      <c r="GC25" s="11">
        <v>12.9123966942149</v>
      </c>
      <c r="GD25" s="11">
        <v>12.561566049013701</v>
      </c>
      <c r="GE25" s="11">
        <v>12.299060611749701</v>
      </c>
      <c r="GF25" s="11">
        <v>11.9921482960058</v>
      </c>
      <c r="GG25" s="11">
        <v>11.7570924212612</v>
      </c>
      <c r="GH25" s="11">
        <v>11.468015793292</v>
      </c>
      <c r="GI25" s="11">
        <v>11.274504470575099</v>
      </c>
      <c r="GJ25" s="11">
        <v>11.0053664884834</v>
      </c>
      <c r="GK25" s="11">
        <v>10.8343294890142</v>
      </c>
      <c r="GL25" s="11">
        <v>10.548996813613901</v>
      </c>
      <c r="GM25" s="11">
        <v>10.3851012667989</v>
      </c>
      <c r="GN25" s="11">
        <v>10.118503206209899</v>
      </c>
      <c r="GO25" s="11">
        <v>9.8882486209613898</v>
      </c>
    </row>
    <row r="26" spans="2:197" x14ac:dyDescent="0.25">
      <c r="B26" s="3" t="s">
        <v>230</v>
      </c>
      <c r="C26" s="1" t="s">
        <v>37</v>
      </c>
      <c r="D26" s="2">
        <v>103417</v>
      </c>
      <c r="E26" s="5">
        <v>841832</v>
      </c>
      <c r="F26" s="5">
        <v>1805649</v>
      </c>
      <c r="G26" s="5">
        <v>2547969</v>
      </c>
      <c r="H26" s="5">
        <v>1815912</v>
      </c>
      <c r="I26" s="5">
        <v>66846</v>
      </c>
      <c r="J26" s="5">
        <v>36452</v>
      </c>
      <c r="K26" s="5">
        <v>233635</v>
      </c>
      <c r="L26" s="5">
        <v>831218</v>
      </c>
      <c r="M26" s="5">
        <v>4930</v>
      </c>
      <c r="N26" s="5">
        <v>21093</v>
      </c>
      <c r="O26" s="5">
        <v>3723634</v>
      </c>
      <c r="P26" s="5">
        <v>3503180</v>
      </c>
      <c r="Q26" s="5">
        <v>3853288</v>
      </c>
      <c r="R26" s="5">
        <v>4361238</v>
      </c>
      <c r="S26" s="5">
        <v>2411988</v>
      </c>
      <c r="T26" s="5">
        <v>4022236</v>
      </c>
      <c r="U26" s="5">
        <v>603106</v>
      </c>
      <c r="V26" s="5">
        <v>242148</v>
      </c>
      <c r="W26" s="5">
        <v>778483</v>
      </c>
      <c r="X26" s="5">
        <v>2425352</v>
      </c>
      <c r="Y26" s="5">
        <v>18690</v>
      </c>
      <c r="Z26" s="5">
        <v>12448</v>
      </c>
      <c r="AA26" s="5">
        <v>103473</v>
      </c>
      <c r="AB26" s="5">
        <v>701437</v>
      </c>
      <c r="AC26" s="5">
        <v>510556</v>
      </c>
      <c r="AD26" s="5">
        <v>1604841</v>
      </c>
      <c r="AE26" s="5">
        <v>77453</v>
      </c>
      <c r="AF26" s="5">
        <v>588906</v>
      </c>
      <c r="AG26" s="5">
        <v>4933964</v>
      </c>
      <c r="AH26" s="5">
        <v>5575</v>
      </c>
      <c r="AI26" s="5">
        <v>68737</v>
      </c>
      <c r="AJ26" s="5">
        <v>505765</v>
      </c>
      <c r="AK26" s="6">
        <v>147.54</v>
      </c>
      <c r="AL26" s="6">
        <v>143.65</v>
      </c>
      <c r="AM26" s="6">
        <v>140.54</v>
      </c>
      <c r="AN26" s="6">
        <v>136.13999999999999</v>
      </c>
      <c r="AO26" s="6">
        <v>126.58</v>
      </c>
      <c r="AP26" s="6">
        <v>127.74</v>
      </c>
      <c r="AQ26" s="6">
        <v>122.7251</v>
      </c>
      <c r="AR26" s="6">
        <v>117.0715</v>
      </c>
      <c r="AS26" s="6">
        <v>111.87260000000001</v>
      </c>
      <c r="AT26" s="6">
        <v>107.5958</v>
      </c>
      <c r="AU26" s="6">
        <v>107.8934</v>
      </c>
      <c r="AV26" s="6">
        <v>112.6358</v>
      </c>
      <c r="AW26" s="6">
        <v>111.9293</v>
      </c>
      <c r="AX26" s="6">
        <v>103.5501</v>
      </c>
      <c r="AY26" s="6">
        <v>102.8596</v>
      </c>
      <c r="AZ26" s="6">
        <v>95.402100000000004</v>
      </c>
      <c r="BA26" s="6">
        <v>99.873699999999999</v>
      </c>
      <c r="BB26" s="6">
        <v>89.277100000000004</v>
      </c>
      <c r="BC26" s="6">
        <v>89.188100000000006</v>
      </c>
      <c r="BD26" s="6">
        <v>85.449399999999997</v>
      </c>
      <c r="BE26" s="6">
        <v>78.130799999999994</v>
      </c>
      <c r="BF26" s="6">
        <v>73.595500000000001</v>
      </c>
      <c r="BG26" s="6">
        <v>75.148799999999994</v>
      </c>
      <c r="BH26" s="6">
        <v>72.546899999999994</v>
      </c>
      <c r="BI26" s="6">
        <v>68.6858</v>
      </c>
      <c r="BJ26" s="6">
        <v>62.616</v>
      </c>
      <c r="BK26" s="6">
        <v>68.803600000000003</v>
      </c>
      <c r="BL26" s="6">
        <v>63.267000000000003</v>
      </c>
      <c r="BM26" s="6">
        <v>61.466999999999999</v>
      </c>
      <c r="BN26" s="6">
        <v>52.9514</v>
      </c>
      <c r="BO26" s="6">
        <v>52.675400000000003</v>
      </c>
      <c r="BP26" s="6">
        <v>50.3613</v>
      </c>
      <c r="BQ26" s="6">
        <v>0.71</v>
      </c>
      <c r="BR26" s="6">
        <v>0.71</v>
      </c>
      <c r="BS26" s="6">
        <v>0.71</v>
      </c>
      <c r="BT26" s="6">
        <v>0.69</v>
      </c>
      <c r="BU26" s="6">
        <v>0.69</v>
      </c>
      <c r="BV26" s="6">
        <v>0.69</v>
      </c>
      <c r="BW26" s="6">
        <v>0.69</v>
      </c>
      <c r="BX26" s="6">
        <v>0.67</v>
      </c>
      <c r="BY26" s="6">
        <v>0.67</v>
      </c>
      <c r="BZ26" s="6">
        <v>0.67</v>
      </c>
      <c r="CA26" s="6">
        <v>0.67</v>
      </c>
      <c r="CB26" s="6">
        <v>0.65</v>
      </c>
      <c r="CC26" s="6">
        <v>0.65</v>
      </c>
      <c r="CD26" s="6">
        <v>0.65</v>
      </c>
      <c r="CE26" s="6">
        <v>0.65</v>
      </c>
      <c r="CF26" s="6">
        <v>0.63</v>
      </c>
      <c r="CG26" s="6">
        <v>0.63</v>
      </c>
      <c r="CH26" s="6">
        <v>0.51</v>
      </c>
      <c r="CI26" s="6">
        <v>0.51</v>
      </c>
      <c r="CJ26" s="6">
        <v>0.49</v>
      </c>
      <c r="CK26" s="6">
        <v>0.49</v>
      </c>
      <c r="CL26" s="6">
        <v>0.49</v>
      </c>
      <c r="CM26" s="6">
        <v>0.49</v>
      </c>
      <c r="CN26" s="6">
        <v>0.47</v>
      </c>
      <c r="CO26" s="6">
        <v>0.47</v>
      </c>
      <c r="CP26" s="6">
        <v>0.35</v>
      </c>
      <c r="CQ26" s="6">
        <v>0.35</v>
      </c>
      <c r="CR26" s="6">
        <v>0.33</v>
      </c>
      <c r="CS26" s="6">
        <v>0.33</v>
      </c>
      <c r="CT26" s="6">
        <v>0.33</v>
      </c>
      <c r="CU26" s="6">
        <v>0.33</v>
      </c>
      <c r="CV26" s="6">
        <v>0.31</v>
      </c>
      <c r="CW26" s="6">
        <v>0</v>
      </c>
      <c r="CX26" s="6">
        <v>0</v>
      </c>
      <c r="CY26" s="6">
        <v>0</v>
      </c>
      <c r="CZ26" s="6">
        <v>0</v>
      </c>
      <c r="DA26" s="6">
        <v>0</v>
      </c>
      <c r="DB26" s="6">
        <v>0</v>
      </c>
      <c r="DC26" s="6">
        <v>0</v>
      </c>
      <c r="DD26" s="6">
        <v>0</v>
      </c>
      <c r="DE26" s="6">
        <v>0</v>
      </c>
      <c r="DF26" s="6">
        <v>0</v>
      </c>
      <c r="DG26" s="6">
        <v>0</v>
      </c>
      <c r="DH26" s="6">
        <v>0</v>
      </c>
      <c r="DI26" s="6">
        <v>0</v>
      </c>
      <c r="DJ26" s="6">
        <v>0</v>
      </c>
      <c r="DK26" s="6">
        <v>0</v>
      </c>
      <c r="DL26" s="6">
        <v>0</v>
      </c>
      <c r="DM26" s="6">
        <v>0</v>
      </c>
      <c r="DN26" s="6">
        <v>0</v>
      </c>
      <c r="DO26" s="6">
        <v>0</v>
      </c>
      <c r="DP26" s="6">
        <v>0</v>
      </c>
      <c r="DQ26" s="6">
        <v>0</v>
      </c>
      <c r="DR26" s="6">
        <v>0</v>
      </c>
      <c r="DS26" s="6">
        <v>0</v>
      </c>
      <c r="DT26" s="6">
        <v>0</v>
      </c>
      <c r="DU26" s="6">
        <v>0</v>
      </c>
      <c r="DV26" s="6">
        <v>0</v>
      </c>
      <c r="DW26" s="6">
        <v>0</v>
      </c>
      <c r="DX26" s="6">
        <v>0</v>
      </c>
      <c r="DY26" s="6">
        <v>0</v>
      </c>
      <c r="DZ26" s="6">
        <v>0</v>
      </c>
      <c r="EA26" s="6">
        <v>0</v>
      </c>
      <c r="EB26" s="6">
        <v>0</v>
      </c>
      <c r="EC26" s="5">
        <v>463833179</v>
      </c>
      <c r="ED26" s="5">
        <v>464158519</v>
      </c>
      <c r="EE26" s="5">
        <v>465375141</v>
      </c>
      <c r="EF26" s="5">
        <v>467223019</v>
      </c>
      <c r="EG26" s="5">
        <v>465968716</v>
      </c>
      <c r="EH26" s="5">
        <v>465286110</v>
      </c>
      <c r="EI26" s="5">
        <v>465012980</v>
      </c>
      <c r="EJ26" s="5">
        <v>464283520</v>
      </c>
      <c r="EK26" s="5">
        <v>324563441</v>
      </c>
      <c r="EL26" s="5">
        <v>324062368</v>
      </c>
      <c r="EM26" s="5">
        <v>323814281</v>
      </c>
      <c r="EN26" s="5">
        <v>327084762</v>
      </c>
      <c r="EO26" s="5">
        <v>328659686</v>
      </c>
      <c r="EP26" s="5">
        <v>332111557</v>
      </c>
      <c r="EQ26" s="5">
        <v>336225589</v>
      </c>
      <c r="ER26" s="5">
        <v>337974644</v>
      </c>
      <c r="ES26" s="5">
        <v>339793935</v>
      </c>
      <c r="ET26" s="5">
        <v>340069972</v>
      </c>
      <c r="EU26" s="5">
        <v>340086269</v>
      </c>
      <c r="EV26" s="5">
        <v>340045256</v>
      </c>
      <c r="EW26" s="5">
        <v>340321534</v>
      </c>
      <c r="EX26" s="5">
        <v>339735109</v>
      </c>
      <c r="EY26" s="5">
        <v>339060885</v>
      </c>
      <c r="EZ26" s="5">
        <v>338653382</v>
      </c>
      <c r="FA26" s="5">
        <v>336927276</v>
      </c>
      <c r="FB26" s="5">
        <v>336390293</v>
      </c>
      <c r="FC26" s="5">
        <v>337912324</v>
      </c>
      <c r="FD26" s="5">
        <v>337173864</v>
      </c>
      <c r="FE26" s="5">
        <v>334942852</v>
      </c>
      <c r="FF26" s="5">
        <v>339229422</v>
      </c>
      <c r="FG26" s="5">
        <v>338755604</v>
      </c>
      <c r="FH26" s="5">
        <v>338610718</v>
      </c>
      <c r="FI26" s="13" t="s">
        <v>230</v>
      </c>
      <c r="FJ26" s="11">
        <v>110.324147380582</v>
      </c>
      <c r="FK26" s="11">
        <v>108.73655859799101</v>
      </c>
      <c r="FL26" s="11">
        <v>108.190136438766</v>
      </c>
      <c r="FM26" s="11">
        <v>105.354398217268</v>
      </c>
      <c r="FN26" s="11">
        <v>103.601375676903</v>
      </c>
      <c r="FO26" s="11">
        <v>103.96183973770501</v>
      </c>
      <c r="FP26" s="11">
        <v>101.55845542204</v>
      </c>
      <c r="FQ26" s="11">
        <v>98.855544129587003</v>
      </c>
      <c r="FR26" s="11">
        <v>89.766733770856206</v>
      </c>
      <c r="FS26" s="11">
        <v>89.880846639989997</v>
      </c>
      <c r="FT26" s="11">
        <v>91.271453219198804</v>
      </c>
      <c r="FU26" s="11">
        <v>90.808265779131602</v>
      </c>
      <c r="FV26" s="11">
        <v>90.023210208994101</v>
      </c>
      <c r="FW26" s="11">
        <v>90.382280794883599</v>
      </c>
      <c r="FX26" s="11">
        <v>90.192421374567104</v>
      </c>
      <c r="FY26" s="11">
        <v>86.897051365782303</v>
      </c>
      <c r="FZ26" s="11">
        <v>84.830825482508999</v>
      </c>
      <c r="GA26" s="11">
        <v>82.977040972026799</v>
      </c>
      <c r="GB26" s="11">
        <v>80.259047447752096</v>
      </c>
      <c r="GC26" s="11">
        <v>82.1714154424198</v>
      </c>
      <c r="GD26" s="11">
        <v>80.897026045962804</v>
      </c>
      <c r="GE26" s="11">
        <v>79.364773571282598</v>
      </c>
      <c r="GF26" s="11">
        <v>75.980454070955403</v>
      </c>
      <c r="GG26" s="11">
        <v>75.094481117569302</v>
      </c>
      <c r="GH26" s="11">
        <v>72.217364794175893</v>
      </c>
      <c r="GI26" s="11">
        <v>70.602512897124498</v>
      </c>
      <c r="GJ26" s="11">
        <v>71.358746891989696</v>
      </c>
      <c r="GK26" s="11">
        <v>69.329217047499299</v>
      </c>
      <c r="GL26" s="11">
        <v>68.5908054547765</v>
      </c>
      <c r="GM26" s="11">
        <v>67.343804866076795</v>
      </c>
      <c r="GN26" s="11">
        <v>63.2019064694204</v>
      </c>
      <c r="GO26" s="11">
        <v>60.943138840631697</v>
      </c>
    </row>
    <row r="27" spans="2:197" x14ac:dyDescent="0.25">
      <c r="B27" s="3" t="s">
        <v>232</v>
      </c>
      <c r="C27" s="1" t="s">
        <v>39</v>
      </c>
      <c r="D27" s="2">
        <v>103262</v>
      </c>
      <c r="E27" s="5">
        <v>300000</v>
      </c>
      <c r="F27" s="5">
        <v>0</v>
      </c>
      <c r="G27" s="5">
        <v>800000</v>
      </c>
      <c r="H27" s="5">
        <v>200000</v>
      </c>
      <c r="I27" s="5">
        <v>522428</v>
      </c>
      <c r="J27" s="5">
        <v>0</v>
      </c>
      <c r="K27" s="5">
        <v>35000</v>
      </c>
      <c r="L27" s="5">
        <v>0</v>
      </c>
      <c r="M27" s="5">
        <v>200000</v>
      </c>
      <c r="N27" s="5">
        <v>400000</v>
      </c>
      <c r="O27" s="5">
        <v>400000</v>
      </c>
      <c r="P27" s="5">
        <v>0</v>
      </c>
      <c r="Q27" s="5">
        <v>0</v>
      </c>
      <c r="R27" s="5">
        <v>300000</v>
      </c>
      <c r="S27" s="5">
        <v>0</v>
      </c>
      <c r="T27" s="5">
        <v>150000</v>
      </c>
      <c r="U27" s="5">
        <v>1115882</v>
      </c>
      <c r="V27" s="5">
        <v>141341</v>
      </c>
      <c r="W27" s="5">
        <v>120409</v>
      </c>
      <c r="X27" s="5">
        <v>200113</v>
      </c>
      <c r="Y27" s="5">
        <v>136974</v>
      </c>
      <c r="Z27" s="5">
        <v>174550</v>
      </c>
      <c r="AA27" s="5">
        <v>0</v>
      </c>
      <c r="AB27" s="5">
        <v>0</v>
      </c>
      <c r="AC27" s="5">
        <v>75000</v>
      </c>
      <c r="AD27" s="5">
        <v>1152587</v>
      </c>
      <c r="AE27" s="5">
        <v>0</v>
      </c>
      <c r="AF27" s="5">
        <v>0</v>
      </c>
      <c r="AG27" s="5">
        <v>0</v>
      </c>
      <c r="AH27" s="5">
        <v>0</v>
      </c>
      <c r="AI27" s="5">
        <v>377748</v>
      </c>
      <c r="AJ27" s="5">
        <v>0</v>
      </c>
      <c r="AK27" s="6">
        <v>72.45</v>
      </c>
      <c r="AL27" s="6" t="s">
        <v>193</v>
      </c>
      <c r="AM27" s="6">
        <v>69.73</v>
      </c>
      <c r="AN27" s="6">
        <v>73.349999999999994</v>
      </c>
      <c r="AO27" s="6">
        <v>70.13</v>
      </c>
      <c r="AP27" s="6" t="s">
        <v>193</v>
      </c>
      <c r="AQ27" s="6">
        <v>69.56</v>
      </c>
      <c r="AR27" s="6" t="s">
        <v>193</v>
      </c>
      <c r="AS27" s="6">
        <v>60.11</v>
      </c>
      <c r="AT27" s="6">
        <v>51.74</v>
      </c>
      <c r="AU27" s="6">
        <v>50.9</v>
      </c>
      <c r="AV27" s="6" t="s">
        <v>193</v>
      </c>
      <c r="AW27" s="6" t="s">
        <v>193</v>
      </c>
      <c r="AX27" s="6">
        <v>46.09</v>
      </c>
      <c r="AY27" s="6" t="s">
        <v>193</v>
      </c>
      <c r="AZ27" s="6">
        <v>47.69</v>
      </c>
      <c r="BA27" s="6">
        <v>51.975999999999999</v>
      </c>
      <c r="BB27" s="6">
        <v>48.21</v>
      </c>
      <c r="BC27" s="6">
        <v>48.82</v>
      </c>
      <c r="BD27" s="6">
        <v>45.25</v>
      </c>
      <c r="BE27" s="6">
        <v>39.810200000000002</v>
      </c>
      <c r="BF27" s="6">
        <v>38.869999999999997</v>
      </c>
      <c r="BG27" s="6" t="s">
        <v>193</v>
      </c>
      <c r="BH27" s="6" t="s">
        <v>193</v>
      </c>
      <c r="BI27" s="6">
        <v>28.88</v>
      </c>
      <c r="BJ27" s="6">
        <v>26.03</v>
      </c>
      <c r="BK27" s="6" t="s">
        <v>193</v>
      </c>
      <c r="BL27" s="6" t="s">
        <v>193</v>
      </c>
      <c r="BM27" s="6" t="s">
        <v>193</v>
      </c>
      <c r="BN27" s="6" t="s">
        <v>193</v>
      </c>
      <c r="BO27" s="6">
        <v>26.49</v>
      </c>
      <c r="BP27" s="6" t="s">
        <v>193</v>
      </c>
      <c r="BQ27" s="6">
        <v>1</v>
      </c>
      <c r="BR27" s="6">
        <v>0.5</v>
      </c>
      <c r="BS27" s="6">
        <v>0.5</v>
      </c>
      <c r="BT27" s="6">
        <v>0.5</v>
      </c>
      <c r="BU27" s="6">
        <v>0.48</v>
      </c>
      <c r="BV27" s="6">
        <v>0.48</v>
      </c>
      <c r="BW27" s="6">
        <v>0.48</v>
      </c>
      <c r="BX27" s="6">
        <v>0.48</v>
      </c>
      <c r="BY27" s="6">
        <v>0.92</v>
      </c>
      <c r="BZ27" s="6">
        <v>0.46</v>
      </c>
      <c r="CA27" s="6">
        <v>0.46</v>
      </c>
      <c r="CB27" s="6">
        <v>0.46</v>
      </c>
      <c r="CC27" s="6">
        <v>0.44</v>
      </c>
      <c r="CD27" s="6">
        <v>0.44</v>
      </c>
      <c r="CE27" s="6">
        <v>0.44</v>
      </c>
      <c r="CF27" s="6">
        <v>0.44</v>
      </c>
      <c r="CG27" s="6">
        <v>0.42</v>
      </c>
      <c r="CH27" s="6">
        <v>0.42</v>
      </c>
      <c r="CI27" s="6">
        <v>0.40749999999999997</v>
      </c>
      <c r="CJ27" s="6">
        <v>0.40749999999999997</v>
      </c>
      <c r="CK27" s="6">
        <v>0.40749999999999997</v>
      </c>
      <c r="CL27" s="6">
        <v>0.40749999999999997</v>
      </c>
      <c r="CM27" s="6">
        <v>0.40250000000000002</v>
      </c>
      <c r="CN27" s="6">
        <v>0.40250000000000002</v>
      </c>
      <c r="CO27" s="6">
        <v>0.40250000000000002</v>
      </c>
      <c r="CP27" s="6">
        <v>0.40250000000000002</v>
      </c>
      <c r="CQ27" s="6">
        <v>0.4</v>
      </c>
      <c r="CR27" s="6">
        <v>0.4</v>
      </c>
      <c r="CS27" s="6">
        <v>0.4</v>
      </c>
      <c r="CT27" s="6">
        <v>0.4</v>
      </c>
      <c r="CU27" s="6">
        <v>0.39500000000000002</v>
      </c>
      <c r="CV27" s="6">
        <v>0.39500000000000002</v>
      </c>
      <c r="CW27" s="6">
        <v>0.5</v>
      </c>
      <c r="CX27" s="6">
        <v>0</v>
      </c>
      <c r="CY27" s="6">
        <v>0</v>
      </c>
      <c r="CZ27" s="6">
        <v>0</v>
      </c>
      <c r="DA27" s="6">
        <v>0</v>
      </c>
      <c r="DB27" s="6">
        <v>0</v>
      </c>
      <c r="DC27" s="6">
        <v>0</v>
      </c>
      <c r="DD27" s="6">
        <v>0</v>
      </c>
      <c r="DE27" s="6">
        <v>0.46</v>
      </c>
      <c r="DF27" s="6">
        <v>0</v>
      </c>
      <c r="DG27" s="6">
        <v>0</v>
      </c>
      <c r="DH27" s="6">
        <v>0</v>
      </c>
      <c r="DI27" s="6">
        <v>0</v>
      </c>
      <c r="DJ27" s="6">
        <v>0</v>
      </c>
      <c r="DK27" s="6">
        <v>0</v>
      </c>
      <c r="DL27" s="6">
        <v>0</v>
      </c>
      <c r="DM27" s="6">
        <v>0</v>
      </c>
      <c r="DN27" s="6">
        <v>0</v>
      </c>
      <c r="DO27" s="6">
        <v>0</v>
      </c>
      <c r="DP27" s="6">
        <v>0</v>
      </c>
      <c r="DQ27" s="6">
        <v>0</v>
      </c>
      <c r="DR27" s="6">
        <v>0</v>
      </c>
      <c r="DS27" s="6">
        <v>0</v>
      </c>
      <c r="DT27" s="6">
        <v>0</v>
      </c>
      <c r="DU27" s="6">
        <v>0</v>
      </c>
      <c r="DV27" s="6">
        <v>0</v>
      </c>
      <c r="DW27" s="6">
        <v>0</v>
      </c>
      <c r="DX27" s="6">
        <v>0</v>
      </c>
      <c r="DY27" s="6">
        <v>0</v>
      </c>
      <c r="DZ27" s="6">
        <v>0</v>
      </c>
      <c r="EA27" s="6">
        <v>0</v>
      </c>
      <c r="EB27" s="6">
        <v>0</v>
      </c>
      <c r="EC27" s="5">
        <v>163899000</v>
      </c>
      <c r="ED27" s="5">
        <v>164000000</v>
      </c>
      <c r="EE27" s="5">
        <v>163900000</v>
      </c>
      <c r="EF27" s="5">
        <v>164600000</v>
      </c>
      <c r="EG27" s="5">
        <v>164387000</v>
      </c>
      <c r="EH27" s="5">
        <v>164700000</v>
      </c>
      <c r="EI27" s="5">
        <v>164500000</v>
      </c>
      <c r="EJ27" s="5">
        <v>164400000</v>
      </c>
      <c r="EK27" s="5">
        <v>163944000</v>
      </c>
      <c r="EL27" s="5">
        <v>163800000</v>
      </c>
      <c r="EM27" s="5">
        <v>164000000</v>
      </c>
      <c r="EN27" s="5">
        <v>164300000</v>
      </c>
      <c r="EO27" s="5">
        <v>163747000</v>
      </c>
      <c r="EP27" s="5">
        <v>163000000</v>
      </c>
      <c r="EQ27" s="5">
        <v>163600000</v>
      </c>
      <c r="ER27" s="5">
        <v>163000000</v>
      </c>
      <c r="ES27" s="5">
        <v>163109000</v>
      </c>
      <c r="ET27" s="5">
        <v>164000000</v>
      </c>
      <c r="EU27" s="5">
        <v>164000000</v>
      </c>
      <c r="EV27" s="5">
        <v>163000000</v>
      </c>
      <c r="EW27" s="5">
        <v>162874000</v>
      </c>
      <c r="EX27" s="5">
        <v>163000000</v>
      </c>
      <c r="EY27" s="5">
        <v>162000000</v>
      </c>
      <c r="EZ27" s="5">
        <v>162000000</v>
      </c>
      <c r="FA27" s="5">
        <v>162186000</v>
      </c>
      <c r="FB27" s="5">
        <v>162000000</v>
      </c>
      <c r="FC27" s="5">
        <v>163000000</v>
      </c>
      <c r="FD27" s="5">
        <v>163000000</v>
      </c>
      <c r="FE27" s="5">
        <v>162782000</v>
      </c>
      <c r="FF27" s="5">
        <v>163000000</v>
      </c>
      <c r="FG27" s="5">
        <v>163000000</v>
      </c>
      <c r="FH27" s="5">
        <v>163000000</v>
      </c>
      <c r="FI27" s="13" t="s">
        <v>232</v>
      </c>
      <c r="FJ27" s="11">
        <v>50.293168353681203</v>
      </c>
      <c r="FK27" s="11">
        <v>45.871951219512198</v>
      </c>
      <c r="FL27" s="11">
        <v>44.984746796827302</v>
      </c>
      <c r="FM27" s="11">
        <v>44.082624544349898</v>
      </c>
      <c r="FN27" s="11">
        <v>42.947435016150898</v>
      </c>
      <c r="FO27" s="11">
        <v>43.236187006678797</v>
      </c>
      <c r="FP27" s="11">
        <v>42.376899696048604</v>
      </c>
      <c r="FQ27" s="11">
        <v>40.967153284671497</v>
      </c>
      <c r="FR27" s="11">
        <v>39.202410579222203</v>
      </c>
      <c r="FS27" s="11">
        <v>38.7667887667888</v>
      </c>
      <c r="FT27" s="11">
        <v>39.615853658536601</v>
      </c>
      <c r="FU27" s="11">
        <v>40.219111381619001</v>
      </c>
      <c r="FV27" s="11">
        <v>40.141193426444502</v>
      </c>
      <c r="FW27" s="11">
        <v>39.116564417177898</v>
      </c>
      <c r="FX27" s="11">
        <v>38.7713936430318</v>
      </c>
      <c r="FY27" s="11">
        <v>37.840490797546003</v>
      </c>
      <c r="FZ27" s="11">
        <v>37.214378115248103</v>
      </c>
      <c r="GA27" s="11">
        <v>35.463414634146297</v>
      </c>
      <c r="GB27" s="11">
        <v>34.75</v>
      </c>
      <c r="GC27" s="11">
        <v>35.490797546012303</v>
      </c>
      <c r="GD27" s="11">
        <v>33.479867873325396</v>
      </c>
      <c r="GE27" s="11">
        <v>32.877300613496899</v>
      </c>
      <c r="GF27" s="11">
        <v>31.7530864197531</v>
      </c>
      <c r="GG27" s="11">
        <v>32.141975308642003</v>
      </c>
      <c r="GH27" s="11">
        <v>31.032271589409699</v>
      </c>
      <c r="GI27" s="11">
        <v>29.543209876543202</v>
      </c>
      <c r="GJ27" s="11">
        <v>31.024539877300601</v>
      </c>
      <c r="GK27" s="11">
        <v>31.398773006134999</v>
      </c>
      <c r="GL27" s="11">
        <v>30.789645046749602</v>
      </c>
      <c r="GM27" s="11">
        <v>30.736196319018401</v>
      </c>
      <c r="GN27" s="11">
        <v>29.061349693251501</v>
      </c>
      <c r="GO27" s="11">
        <v>29.846625766871199</v>
      </c>
    </row>
    <row r="28" spans="2:197" x14ac:dyDescent="0.25">
      <c r="B28" s="3" t="s">
        <v>234</v>
      </c>
      <c r="C28" s="1" t="s">
        <v>41</v>
      </c>
      <c r="D28" s="2">
        <v>103343</v>
      </c>
      <c r="E28" s="5">
        <v>0</v>
      </c>
      <c r="F28" s="5">
        <v>0</v>
      </c>
      <c r="G28" s="5">
        <v>0</v>
      </c>
      <c r="H28" s="5">
        <v>0</v>
      </c>
      <c r="I28" s="5">
        <v>0</v>
      </c>
      <c r="J28" s="5">
        <v>0</v>
      </c>
      <c r="K28" s="5">
        <v>0</v>
      </c>
      <c r="L28" s="5">
        <v>0</v>
      </c>
      <c r="M28" s="5">
        <v>0</v>
      </c>
      <c r="N28" s="5">
        <v>0</v>
      </c>
      <c r="O28" s="5">
        <v>0</v>
      </c>
      <c r="P28" s="5">
        <v>0</v>
      </c>
      <c r="Q28" s="5">
        <v>0</v>
      </c>
      <c r="R28" s="5">
        <v>0</v>
      </c>
      <c r="S28" s="5">
        <v>0</v>
      </c>
      <c r="T28" s="5">
        <v>0</v>
      </c>
      <c r="U28" s="5">
        <v>0</v>
      </c>
      <c r="V28" s="5">
        <v>0</v>
      </c>
      <c r="W28" s="5">
        <v>0</v>
      </c>
      <c r="X28" s="5">
        <v>0</v>
      </c>
      <c r="Y28" s="5">
        <v>0</v>
      </c>
      <c r="Z28" s="5">
        <v>0</v>
      </c>
      <c r="AA28" s="5">
        <v>0</v>
      </c>
      <c r="AB28" s="5">
        <v>0</v>
      </c>
      <c r="AC28" s="5">
        <v>0</v>
      </c>
      <c r="AD28" s="5">
        <v>0</v>
      </c>
      <c r="AE28" s="5">
        <v>0</v>
      </c>
      <c r="AF28" s="5">
        <v>0</v>
      </c>
      <c r="AG28" s="5">
        <v>0</v>
      </c>
      <c r="AH28" s="5">
        <v>0</v>
      </c>
      <c r="AI28" s="5">
        <v>0</v>
      </c>
      <c r="AJ28" s="5">
        <v>0</v>
      </c>
      <c r="AK28" s="6" t="s">
        <v>193</v>
      </c>
      <c r="AL28" s="6" t="s">
        <v>193</v>
      </c>
      <c r="AM28" s="6" t="s">
        <v>193</v>
      </c>
      <c r="AN28" s="6" t="s">
        <v>193</v>
      </c>
      <c r="AO28" s="6" t="s">
        <v>193</v>
      </c>
      <c r="AP28" s="6" t="s">
        <v>193</v>
      </c>
      <c r="AQ28" s="6" t="s">
        <v>193</v>
      </c>
      <c r="AR28" s="6" t="s">
        <v>193</v>
      </c>
      <c r="AS28" s="6" t="s">
        <v>193</v>
      </c>
      <c r="AT28" s="6" t="s">
        <v>193</v>
      </c>
      <c r="AU28" s="6" t="s">
        <v>193</v>
      </c>
      <c r="AV28" s="6" t="s">
        <v>193</v>
      </c>
      <c r="AW28" s="6" t="s">
        <v>193</v>
      </c>
      <c r="AX28" s="6" t="s">
        <v>193</v>
      </c>
      <c r="AY28" s="6" t="s">
        <v>193</v>
      </c>
      <c r="AZ28" s="6" t="s">
        <v>193</v>
      </c>
      <c r="BA28" s="6" t="s">
        <v>193</v>
      </c>
      <c r="BB28" s="6" t="s">
        <v>193</v>
      </c>
      <c r="BC28" s="6" t="s">
        <v>193</v>
      </c>
      <c r="BD28" s="6" t="s">
        <v>193</v>
      </c>
      <c r="BE28" s="6" t="s">
        <v>193</v>
      </c>
      <c r="BF28" s="6" t="s">
        <v>193</v>
      </c>
      <c r="BG28" s="6" t="s">
        <v>193</v>
      </c>
      <c r="BH28" s="6" t="s">
        <v>193</v>
      </c>
      <c r="BI28" s="6" t="s">
        <v>193</v>
      </c>
      <c r="BJ28" s="6" t="s">
        <v>193</v>
      </c>
      <c r="BK28" s="6" t="s">
        <v>193</v>
      </c>
      <c r="BL28" s="6" t="s">
        <v>193</v>
      </c>
      <c r="BM28" s="6" t="s">
        <v>193</v>
      </c>
      <c r="BN28" s="6" t="s">
        <v>193</v>
      </c>
      <c r="BO28" s="6" t="s">
        <v>193</v>
      </c>
      <c r="BP28" s="6" t="s">
        <v>193</v>
      </c>
      <c r="BQ28" s="6">
        <v>0.3</v>
      </c>
      <c r="BR28" s="6">
        <v>0.3</v>
      </c>
      <c r="BS28" s="6">
        <v>0.25</v>
      </c>
      <c r="BT28" s="6">
        <v>2.25</v>
      </c>
      <c r="BU28" s="6">
        <v>0.25</v>
      </c>
      <c r="BV28" s="6">
        <v>0.25</v>
      </c>
      <c r="BW28" s="6">
        <v>0.25</v>
      </c>
      <c r="BX28" s="6">
        <v>2.25</v>
      </c>
      <c r="BY28" s="6">
        <v>0.25</v>
      </c>
      <c r="BZ28" s="6">
        <v>0.25</v>
      </c>
      <c r="CA28" s="6">
        <v>0.25</v>
      </c>
      <c r="CB28" s="6">
        <v>2.25</v>
      </c>
      <c r="CC28" s="6">
        <v>0.25</v>
      </c>
      <c r="CD28" s="6">
        <v>0.25</v>
      </c>
      <c r="CE28" s="6">
        <v>0.25</v>
      </c>
      <c r="CF28" s="6">
        <v>1.25</v>
      </c>
      <c r="CG28" s="6">
        <v>0.2</v>
      </c>
      <c r="CH28" s="6">
        <v>0.2</v>
      </c>
      <c r="CI28" s="6">
        <v>0.2</v>
      </c>
      <c r="CJ28" s="6">
        <v>0.2</v>
      </c>
      <c r="CK28" s="6">
        <v>0.15</v>
      </c>
      <c r="CL28" s="6">
        <v>0.15</v>
      </c>
      <c r="CM28" s="6">
        <v>0.15</v>
      </c>
      <c r="CN28" s="6">
        <v>0.15</v>
      </c>
      <c r="CO28" s="6">
        <v>0.1</v>
      </c>
      <c r="CP28" s="6">
        <v>0.1</v>
      </c>
      <c r="CQ28" s="6">
        <v>0.1</v>
      </c>
      <c r="CR28" s="6">
        <v>0.1</v>
      </c>
      <c r="CS28" s="6">
        <v>0</v>
      </c>
      <c r="CT28" s="6">
        <v>0</v>
      </c>
      <c r="CU28" s="6">
        <v>0</v>
      </c>
      <c r="CV28" s="6">
        <v>0</v>
      </c>
      <c r="CW28" s="6">
        <v>0</v>
      </c>
      <c r="CX28" s="6">
        <v>0</v>
      </c>
      <c r="CY28" s="6">
        <v>0</v>
      </c>
      <c r="CZ28" s="6">
        <v>2</v>
      </c>
      <c r="DA28" s="6">
        <v>0</v>
      </c>
      <c r="DB28" s="6">
        <v>0</v>
      </c>
      <c r="DC28" s="6">
        <v>0</v>
      </c>
      <c r="DD28" s="6">
        <v>2</v>
      </c>
      <c r="DE28" s="6">
        <v>0</v>
      </c>
      <c r="DF28" s="6">
        <v>0</v>
      </c>
      <c r="DG28" s="6">
        <v>0</v>
      </c>
      <c r="DH28" s="6">
        <v>2</v>
      </c>
      <c r="DI28" s="6">
        <v>0</v>
      </c>
      <c r="DJ28" s="6">
        <v>0</v>
      </c>
      <c r="DK28" s="6">
        <v>0</v>
      </c>
      <c r="DL28" s="6">
        <v>1</v>
      </c>
      <c r="DM28" s="6">
        <v>0</v>
      </c>
      <c r="DN28" s="6">
        <v>0</v>
      </c>
      <c r="DO28" s="6">
        <v>0</v>
      </c>
      <c r="DP28" s="6">
        <v>0</v>
      </c>
      <c r="DQ28" s="6">
        <v>0</v>
      </c>
      <c r="DR28" s="6">
        <v>0</v>
      </c>
      <c r="DS28" s="6">
        <v>0</v>
      </c>
      <c r="DT28" s="6">
        <v>0</v>
      </c>
      <c r="DU28" s="6">
        <v>0</v>
      </c>
      <c r="DV28" s="6">
        <v>0</v>
      </c>
      <c r="DW28" s="6">
        <v>0</v>
      </c>
      <c r="DX28" s="6">
        <v>0</v>
      </c>
      <c r="DY28" s="6">
        <v>0</v>
      </c>
      <c r="DZ28" s="6">
        <v>0</v>
      </c>
      <c r="EA28" s="6">
        <v>0</v>
      </c>
      <c r="EB28" s="6">
        <v>0</v>
      </c>
      <c r="EC28" s="5">
        <v>271205390</v>
      </c>
      <c r="ED28" s="5">
        <v>271176870</v>
      </c>
      <c r="EE28" s="5">
        <v>270987085</v>
      </c>
      <c r="EF28" s="5">
        <v>270978126</v>
      </c>
      <c r="EG28" s="5">
        <v>270495998</v>
      </c>
      <c r="EH28" s="5">
        <v>270489350</v>
      </c>
      <c r="EI28" s="5">
        <v>270483164</v>
      </c>
      <c r="EJ28" s="5">
        <v>270479961</v>
      </c>
      <c r="EK28" s="5">
        <v>270274361</v>
      </c>
      <c r="EL28" s="5">
        <v>270260625</v>
      </c>
      <c r="EM28" s="5">
        <v>270259928</v>
      </c>
      <c r="EN28" s="5">
        <v>270241545</v>
      </c>
      <c r="EO28" s="5">
        <v>269980202</v>
      </c>
      <c r="EP28" s="5">
        <v>269947912</v>
      </c>
      <c r="EQ28" s="5">
        <v>269946268</v>
      </c>
      <c r="ER28" s="5">
        <v>269923905</v>
      </c>
      <c r="ES28" s="5">
        <v>269717583</v>
      </c>
      <c r="ET28" s="5">
        <v>269701999</v>
      </c>
      <c r="EU28" s="5">
        <v>269697889</v>
      </c>
      <c r="EV28" s="5">
        <v>269681511</v>
      </c>
      <c r="EW28" s="5">
        <v>269399390</v>
      </c>
      <c r="EX28" s="5">
        <v>269397139</v>
      </c>
      <c r="EY28" s="5">
        <v>269397139</v>
      </c>
      <c r="EZ28" s="5">
        <v>269356268</v>
      </c>
      <c r="FA28" s="5">
        <v>269274900</v>
      </c>
      <c r="FB28" s="5">
        <v>269274900</v>
      </c>
      <c r="FC28" s="5">
        <v>269274559</v>
      </c>
      <c r="FD28" s="5">
        <v>269296610</v>
      </c>
      <c r="FE28" s="5">
        <v>269139198</v>
      </c>
      <c r="FF28" s="5">
        <v>269203836</v>
      </c>
      <c r="FG28" s="5">
        <v>269085821</v>
      </c>
      <c r="FH28" s="5">
        <v>269074878</v>
      </c>
      <c r="FI28" s="13" t="s">
        <v>234</v>
      </c>
      <c r="FJ28" s="11">
        <v>45.146595353433099</v>
      </c>
      <c r="FK28" s="11">
        <v>44.874771214816398</v>
      </c>
      <c r="FL28" s="11">
        <v>44.385879127782097</v>
      </c>
      <c r="FM28" s="11">
        <v>43.151084453215198</v>
      </c>
      <c r="FN28" s="11">
        <v>44.248344110436697</v>
      </c>
      <c r="FO28" s="11">
        <v>45.084954361419399</v>
      </c>
      <c r="FP28" s="11">
        <v>43.943585339012103</v>
      </c>
      <c r="FQ28" s="11">
        <v>42.406098986386702</v>
      </c>
      <c r="FR28" s="11">
        <v>43.496541649394601</v>
      </c>
      <c r="FS28" s="11">
        <v>45.382119574392298</v>
      </c>
      <c r="FT28" s="11">
        <v>45.267532225495202</v>
      </c>
      <c r="FU28" s="11">
        <v>46.021791357061701</v>
      </c>
      <c r="FV28" s="11">
        <v>47.388660002558296</v>
      </c>
      <c r="FW28" s="11">
        <v>48.283388833917002</v>
      </c>
      <c r="FX28" s="11">
        <v>48.4318605212205</v>
      </c>
      <c r="FY28" s="11">
        <v>46.613137135816103</v>
      </c>
      <c r="FZ28" s="11">
        <v>46.904617264051303</v>
      </c>
      <c r="GA28" s="11">
        <v>45.060845099631599</v>
      </c>
      <c r="GB28" s="11">
        <v>44.286590615472001</v>
      </c>
      <c r="GC28" s="11">
        <v>45.998704004591602</v>
      </c>
      <c r="GD28" s="11">
        <v>45.709086423692298</v>
      </c>
      <c r="GE28" s="11">
        <v>46.993817554981497</v>
      </c>
      <c r="GF28" s="11">
        <v>45.338269164023998</v>
      </c>
      <c r="GG28" s="11">
        <v>44.480123254455002</v>
      </c>
      <c r="GH28" s="11">
        <v>42.662721256232899</v>
      </c>
      <c r="GI28" s="11">
        <v>43.851097892896803</v>
      </c>
      <c r="GJ28" s="11">
        <v>43.086134995768397</v>
      </c>
      <c r="GK28" s="11">
        <v>41.7457910071724</v>
      </c>
      <c r="GL28" s="11">
        <v>40.7001287118348</v>
      </c>
      <c r="GM28" s="11">
        <v>42.755705754504902</v>
      </c>
      <c r="GN28" s="11">
        <v>40.429480674866198</v>
      </c>
      <c r="GO28" s="11">
        <v>37.9708431940644</v>
      </c>
    </row>
    <row r="29" spans="2:197" x14ac:dyDescent="0.25">
      <c r="B29" s="3" t="s">
        <v>237</v>
      </c>
      <c r="C29" s="1" t="s">
        <v>44</v>
      </c>
      <c r="D29" s="2">
        <v>103348</v>
      </c>
      <c r="E29" s="5">
        <v>0</v>
      </c>
      <c r="F29" s="5">
        <v>0</v>
      </c>
      <c r="G29" s="5">
        <v>0</v>
      </c>
      <c r="H29" s="5">
        <v>0</v>
      </c>
      <c r="I29" s="5">
        <v>0</v>
      </c>
      <c r="J29" s="5">
        <v>0</v>
      </c>
      <c r="K29" s="5">
        <v>0</v>
      </c>
      <c r="L29" s="5">
        <v>0</v>
      </c>
      <c r="M29" s="5">
        <v>4075000</v>
      </c>
      <c r="N29" s="5">
        <v>0</v>
      </c>
      <c r="O29" s="5">
        <v>60880</v>
      </c>
      <c r="P29" s="5">
        <v>0</v>
      </c>
      <c r="Q29" s="5">
        <v>0</v>
      </c>
      <c r="R29" s="5">
        <v>0</v>
      </c>
      <c r="S29" s="5">
        <v>0</v>
      </c>
      <c r="T29" s="5">
        <v>846</v>
      </c>
      <c r="U29" s="5">
        <v>33000</v>
      </c>
      <c r="V29" s="5">
        <v>9740</v>
      </c>
      <c r="W29" s="5">
        <v>0</v>
      </c>
      <c r="X29" s="5">
        <v>0</v>
      </c>
      <c r="Y29" s="5">
        <v>51700</v>
      </c>
      <c r="Z29" s="5">
        <v>47100</v>
      </c>
      <c r="AA29" s="5">
        <v>45764</v>
      </c>
      <c r="AB29" s="5">
        <v>0</v>
      </c>
      <c r="AC29" s="5">
        <v>4000</v>
      </c>
      <c r="AD29" s="5">
        <v>65699</v>
      </c>
      <c r="AE29" s="5">
        <v>50458</v>
      </c>
      <c r="AF29" s="5">
        <v>0</v>
      </c>
      <c r="AG29" s="5">
        <v>8367</v>
      </c>
      <c r="AH29" s="5">
        <v>9738</v>
      </c>
      <c r="AI29" s="5">
        <v>0</v>
      </c>
      <c r="AJ29" s="5">
        <v>9702</v>
      </c>
      <c r="AK29" s="6" t="s">
        <v>193</v>
      </c>
      <c r="AL29" s="6" t="s">
        <v>193</v>
      </c>
      <c r="AM29" s="6" t="s">
        <v>193</v>
      </c>
      <c r="AN29" s="6" t="s">
        <v>193</v>
      </c>
      <c r="AO29" s="6" t="s">
        <v>193</v>
      </c>
      <c r="AP29" s="6" t="s">
        <v>193</v>
      </c>
      <c r="AQ29" s="6" t="s">
        <v>193</v>
      </c>
      <c r="AR29" s="6" t="s">
        <v>193</v>
      </c>
      <c r="AS29" s="6">
        <v>17.187100000000001</v>
      </c>
      <c r="AT29" s="6" t="s">
        <v>193</v>
      </c>
      <c r="AU29" s="6">
        <v>14.86</v>
      </c>
      <c r="AV29" s="6" t="s">
        <v>193</v>
      </c>
      <c r="AW29" s="6" t="s">
        <v>193</v>
      </c>
      <c r="AX29" s="6" t="s">
        <v>193</v>
      </c>
      <c r="AY29" s="6" t="s">
        <v>193</v>
      </c>
      <c r="AZ29" s="6">
        <v>14.22</v>
      </c>
      <c r="BA29" s="6">
        <v>18.892700000000001</v>
      </c>
      <c r="BB29" s="6">
        <v>18.5871</v>
      </c>
      <c r="BC29" s="6" t="s">
        <v>193</v>
      </c>
      <c r="BD29" s="6" t="s">
        <v>193</v>
      </c>
      <c r="BE29" s="6">
        <v>14.979699999999999</v>
      </c>
      <c r="BF29" s="6">
        <v>14.348000000000001</v>
      </c>
      <c r="BG29" s="6">
        <v>14.9</v>
      </c>
      <c r="BH29" s="6" t="s">
        <v>193</v>
      </c>
      <c r="BI29" s="6">
        <v>14.3</v>
      </c>
      <c r="BJ29" s="6">
        <v>12.4186</v>
      </c>
      <c r="BK29" s="6">
        <v>13.499599999999999</v>
      </c>
      <c r="BL29" s="6" t="s">
        <v>193</v>
      </c>
      <c r="BM29" s="6">
        <v>19.899999999999999</v>
      </c>
      <c r="BN29" s="6">
        <v>20</v>
      </c>
      <c r="BO29" s="6" t="s">
        <v>193</v>
      </c>
      <c r="BP29" s="6">
        <v>15.02</v>
      </c>
      <c r="BQ29" s="6">
        <v>0.28000000000000003</v>
      </c>
      <c r="BR29" s="6">
        <v>0.14000000000000001</v>
      </c>
      <c r="BS29" s="6">
        <v>0.14000000000000001</v>
      </c>
      <c r="BT29" s="6">
        <v>0</v>
      </c>
      <c r="BU29" s="6">
        <v>0.27500000000000002</v>
      </c>
      <c r="BV29" s="6">
        <v>0.13750000000000001</v>
      </c>
      <c r="BW29" s="6">
        <v>0.13750000000000001</v>
      </c>
      <c r="BX29" s="6">
        <v>0</v>
      </c>
      <c r="BY29" s="6">
        <v>0.27</v>
      </c>
      <c r="BZ29" s="6">
        <v>0.13500000000000001</v>
      </c>
      <c r="CA29" s="6">
        <v>0.13500000000000001</v>
      </c>
      <c r="CB29" s="6">
        <v>0</v>
      </c>
      <c r="CC29" s="6">
        <v>0.26300000000000001</v>
      </c>
      <c r="CD29" s="6">
        <v>0.13150000000000001</v>
      </c>
      <c r="CE29" s="6">
        <v>0.13150000000000001</v>
      </c>
      <c r="CF29" s="6">
        <v>0</v>
      </c>
      <c r="CG29" s="6">
        <v>0.255</v>
      </c>
      <c r="CH29" s="6">
        <v>0.1275</v>
      </c>
      <c r="CI29" s="6">
        <v>0.1275</v>
      </c>
      <c r="CJ29" s="6">
        <v>0</v>
      </c>
      <c r="CK29" s="6">
        <v>0.245</v>
      </c>
      <c r="CL29" s="6">
        <v>0.1225</v>
      </c>
      <c r="CM29" s="6">
        <v>0.1225</v>
      </c>
      <c r="CN29" s="6">
        <v>0</v>
      </c>
      <c r="CO29" s="6">
        <v>0.24</v>
      </c>
      <c r="CP29" s="6">
        <v>0.12</v>
      </c>
      <c r="CQ29" s="6">
        <v>0.12</v>
      </c>
      <c r="CR29" s="6">
        <v>0</v>
      </c>
      <c r="CS29" s="6">
        <v>0.23</v>
      </c>
      <c r="CT29" s="6">
        <v>0.115</v>
      </c>
      <c r="CU29" s="6">
        <v>0.115</v>
      </c>
      <c r="CV29" s="6">
        <v>0</v>
      </c>
      <c r="CW29" s="6">
        <v>0</v>
      </c>
      <c r="CX29" s="6">
        <v>0</v>
      </c>
      <c r="CY29" s="6">
        <v>0</v>
      </c>
      <c r="CZ29" s="6">
        <v>0</v>
      </c>
      <c r="DA29" s="6">
        <v>0</v>
      </c>
      <c r="DB29" s="6">
        <v>0</v>
      </c>
      <c r="DC29" s="6">
        <v>0</v>
      </c>
      <c r="DD29" s="6">
        <v>0</v>
      </c>
      <c r="DE29" s="6">
        <v>0</v>
      </c>
      <c r="DF29" s="6">
        <v>0</v>
      </c>
      <c r="DG29" s="6">
        <v>0</v>
      </c>
      <c r="DH29" s="6">
        <v>0</v>
      </c>
      <c r="DI29" s="6">
        <v>0</v>
      </c>
      <c r="DJ29" s="6">
        <v>0</v>
      </c>
      <c r="DK29" s="6">
        <v>0</v>
      </c>
      <c r="DL29" s="6">
        <v>0</v>
      </c>
      <c r="DM29" s="6">
        <v>0</v>
      </c>
      <c r="DN29" s="6">
        <v>0</v>
      </c>
      <c r="DO29" s="6">
        <v>0</v>
      </c>
      <c r="DP29" s="6">
        <v>0</v>
      </c>
      <c r="DQ29" s="6">
        <v>0</v>
      </c>
      <c r="DR29" s="6">
        <v>0</v>
      </c>
      <c r="DS29" s="6">
        <v>0</v>
      </c>
      <c r="DT29" s="6">
        <v>0</v>
      </c>
      <c r="DU29" s="6">
        <v>0</v>
      </c>
      <c r="DV29" s="6">
        <v>0</v>
      </c>
      <c r="DW29" s="6">
        <v>0</v>
      </c>
      <c r="DX29" s="6">
        <v>0</v>
      </c>
      <c r="DY29" s="6">
        <v>0</v>
      </c>
      <c r="DZ29" s="6">
        <v>0</v>
      </c>
      <c r="EA29" s="6">
        <v>0</v>
      </c>
      <c r="EB29" s="6">
        <v>0</v>
      </c>
      <c r="EC29" s="5">
        <v>28138668</v>
      </c>
      <c r="ED29" s="5">
        <v>27377454</v>
      </c>
      <c r="EE29" s="5">
        <v>27296463</v>
      </c>
      <c r="EF29" s="5">
        <v>27191085</v>
      </c>
      <c r="EG29" s="5">
        <v>27057564</v>
      </c>
      <c r="EH29" s="5">
        <v>26763320</v>
      </c>
      <c r="EI29" s="5">
        <v>26471394</v>
      </c>
      <c r="EJ29" s="5">
        <v>26157749</v>
      </c>
      <c r="EK29" s="5">
        <v>26075992</v>
      </c>
      <c r="EL29" s="5">
        <v>28020417</v>
      </c>
      <c r="EM29" s="5">
        <v>27987412</v>
      </c>
      <c r="EN29" s="5">
        <v>27144519</v>
      </c>
      <c r="EO29" s="5">
        <v>27024436</v>
      </c>
      <c r="EP29" s="5">
        <v>26890098</v>
      </c>
      <c r="EQ29" s="5">
        <v>26590713</v>
      </c>
      <c r="ER29" s="5">
        <v>26460944</v>
      </c>
      <c r="ES29" s="5">
        <v>26422678</v>
      </c>
      <c r="ET29" s="5">
        <v>26016905</v>
      </c>
      <c r="EU29" s="5">
        <v>25932673</v>
      </c>
      <c r="EV29" s="5">
        <v>25753100</v>
      </c>
      <c r="EW29" s="5">
        <v>25601974</v>
      </c>
      <c r="EX29" s="5">
        <v>25604522</v>
      </c>
      <c r="EY29" s="5">
        <v>25617129</v>
      </c>
      <c r="EZ29" s="5">
        <v>25579636</v>
      </c>
      <c r="FA29" s="5">
        <v>25548216</v>
      </c>
      <c r="FB29" s="5">
        <v>25515891</v>
      </c>
      <c r="FC29" s="5">
        <v>25569719</v>
      </c>
      <c r="FD29" s="5">
        <v>25589842</v>
      </c>
      <c r="FE29" s="5">
        <v>25571001</v>
      </c>
      <c r="FF29" s="5">
        <v>25542717</v>
      </c>
      <c r="FG29" s="5">
        <v>25530314</v>
      </c>
      <c r="FH29" s="5">
        <v>25501719</v>
      </c>
      <c r="FI29" s="13" t="s">
        <v>237</v>
      </c>
      <c r="FJ29" s="11">
        <v>15.9458862800471</v>
      </c>
      <c r="FK29" s="11">
        <v>16.390348057931199</v>
      </c>
      <c r="FL29" s="11">
        <v>16.234044681906202</v>
      </c>
      <c r="FM29" s="11">
        <v>16.4285831183272</v>
      </c>
      <c r="FN29" s="11">
        <v>16.210439343320001</v>
      </c>
      <c r="FO29" s="11">
        <v>16.5902062972755</v>
      </c>
      <c r="FP29" s="11">
        <v>16.616691965674299</v>
      </c>
      <c r="FQ29" s="11">
        <v>16.293374479585399</v>
      </c>
      <c r="FR29" s="11">
        <v>15.6614942971297</v>
      </c>
      <c r="FS29" s="11">
        <v>15.758759050588001</v>
      </c>
      <c r="FT29" s="11">
        <v>15.6193077087656</v>
      </c>
      <c r="FU29" s="11">
        <v>15.6764612406652</v>
      </c>
      <c r="FV29" s="11">
        <v>15.398471220638999</v>
      </c>
      <c r="FW29" s="11">
        <v>15.431107763162499</v>
      </c>
      <c r="FX29" s="11">
        <v>15.2488953568112</v>
      </c>
      <c r="FY29" s="11">
        <v>15.176518267829</v>
      </c>
      <c r="FZ29" s="11">
        <v>15.0203170170715</v>
      </c>
      <c r="GA29" s="11">
        <v>14.954853392438499</v>
      </c>
      <c r="GB29" s="11">
        <v>14.8384626605981</v>
      </c>
      <c r="GC29" s="11">
        <v>15.715467264135199</v>
      </c>
      <c r="GD29" s="11">
        <v>15.6251232815095</v>
      </c>
      <c r="GE29" s="11">
        <v>15.7350721095282</v>
      </c>
      <c r="GF29" s="11">
        <v>15.3638996782192</v>
      </c>
      <c r="GG29" s="11">
        <v>15.2827037882791</v>
      </c>
      <c r="GH29" s="11">
        <v>15.008954049864</v>
      </c>
      <c r="GI29" s="11">
        <v>15.192806710139999</v>
      </c>
      <c r="GJ29" s="11">
        <v>14.9656709172283</v>
      </c>
      <c r="GK29" s="11">
        <v>14.9588262405059</v>
      </c>
      <c r="GL29" s="11">
        <v>14.8646116747639</v>
      </c>
      <c r="GM29" s="11">
        <v>15.4555210395198</v>
      </c>
      <c r="GN29" s="11">
        <v>15.192840949782299</v>
      </c>
      <c r="GO29" s="11">
        <v>15.113804681166799</v>
      </c>
    </row>
    <row r="30" spans="2:197" x14ac:dyDescent="0.25">
      <c r="B30" s="3" t="s">
        <v>241</v>
      </c>
      <c r="C30" s="1" t="s">
        <v>48</v>
      </c>
      <c r="D30" s="2">
        <v>103349</v>
      </c>
      <c r="E30" s="5">
        <v>0</v>
      </c>
      <c r="F30" s="5">
        <v>4961</v>
      </c>
      <c r="G30" s="5">
        <v>1300</v>
      </c>
      <c r="H30" s="5">
        <v>65718</v>
      </c>
      <c r="I30" s="5">
        <v>1506</v>
      </c>
      <c r="J30" s="5">
        <v>1210</v>
      </c>
      <c r="K30" s="5">
        <v>1300</v>
      </c>
      <c r="L30" s="5">
        <v>18759</v>
      </c>
      <c r="M30" s="5">
        <v>1371</v>
      </c>
      <c r="N30" s="5">
        <v>1379</v>
      </c>
      <c r="O30" s="5">
        <v>1319</v>
      </c>
      <c r="P30" s="5">
        <v>1461</v>
      </c>
      <c r="Q30" s="5">
        <v>1670</v>
      </c>
      <c r="R30" s="5">
        <v>1622</v>
      </c>
      <c r="S30" s="5">
        <v>1445</v>
      </c>
      <c r="T30" s="5">
        <v>12617</v>
      </c>
      <c r="U30" s="5">
        <v>12311</v>
      </c>
      <c r="V30" s="5">
        <v>13697</v>
      </c>
      <c r="W30" s="5">
        <v>11730</v>
      </c>
      <c r="X30" s="5">
        <v>12456</v>
      </c>
      <c r="Y30" s="5">
        <v>12080</v>
      </c>
      <c r="Z30" s="5">
        <v>15692</v>
      </c>
      <c r="AA30" s="5">
        <v>12741</v>
      </c>
      <c r="AB30" s="5">
        <v>14618</v>
      </c>
      <c r="AC30" s="5">
        <v>18822</v>
      </c>
      <c r="AD30" s="5">
        <v>141152</v>
      </c>
      <c r="AE30" s="5">
        <v>37130</v>
      </c>
      <c r="AF30" s="5">
        <v>13071</v>
      </c>
      <c r="AG30" s="5">
        <v>12471</v>
      </c>
      <c r="AH30" s="5">
        <v>297150</v>
      </c>
      <c r="AI30" s="5">
        <v>93353</v>
      </c>
      <c r="AJ30" s="5">
        <v>11939</v>
      </c>
      <c r="AK30" s="6" t="s">
        <v>193</v>
      </c>
      <c r="AL30" s="6">
        <v>27.74</v>
      </c>
      <c r="AM30" s="6">
        <v>28.58</v>
      </c>
      <c r="AN30" s="6">
        <v>27.32</v>
      </c>
      <c r="AO30" s="6">
        <v>28.09</v>
      </c>
      <c r="AP30" s="6">
        <v>28.08</v>
      </c>
      <c r="AQ30" s="6">
        <v>26.68</v>
      </c>
      <c r="AR30" s="6">
        <v>22.37</v>
      </c>
      <c r="AS30" s="6">
        <v>26.25</v>
      </c>
      <c r="AT30" s="6">
        <v>24.55</v>
      </c>
      <c r="AU30" s="6">
        <v>23.85</v>
      </c>
      <c r="AV30" s="6">
        <v>21.56</v>
      </c>
      <c r="AW30" s="6">
        <v>20.4267</v>
      </c>
      <c r="AX30" s="6">
        <v>19.366700000000002</v>
      </c>
      <c r="AY30" s="6">
        <v>21.6067</v>
      </c>
      <c r="AZ30" s="6">
        <v>23.4467</v>
      </c>
      <c r="BA30" s="6">
        <v>20.12</v>
      </c>
      <c r="BB30" s="6">
        <v>19.906700000000001</v>
      </c>
      <c r="BC30" s="6">
        <v>17.66</v>
      </c>
      <c r="BD30" s="6">
        <v>18.98</v>
      </c>
      <c r="BE30" s="6">
        <v>16.12</v>
      </c>
      <c r="BF30" s="6">
        <v>14.333299999999999</v>
      </c>
      <c r="BG30" s="6">
        <v>13.6067</v>
      </c>
      <c r="BH30" s="6">
        <v>13.246700000000001</v>
      </c>
      <c r="BI30" s="6">
        <v>13.0267</v>
      </c>
      <c r="BJ30" s="6">
        <v>12.593299999999999</v>
      </c>
      <c r="BK30" s="6">
        <v>13.6533</v>
      </c>
      <c r="BL30" s="6">
        <v>15.253299999999999</v>
      </c>
      <c r="BM30" s="6">
        <v>14.3667</v>
      </c>
      <c r="BN30" s="6">
        <v>14.34</v>
      </c>
      <c r="BO30" s="6">
        <v>14.886699999999999</v>
      </c>
      <c r="BP30" s="6">
        <v>14.76</v>
      </c>
      <c r="BQ30" s="6">
        <v>0.22</v>
      </c>
      <c r="BR30" s="6">
        <v>0.21</v>
      </c>
      <c r="BS30" s="6">
        <v>0.21</v>
      </c>
      <c r="BT30" s="6">
        <v>0.21</v>
      </c>
      <c r="BU30" s="6">
        <v>0.21</v>
      </c>
      <c r="BV30" s="6">
        <v>0.19</v>
      </c>
      <c r="BW30" s="6">
        <v>0.19</v>
      </c>
      <c r="BX30" s="6">
        <v>0.19</v>
      </c>
      <c r="BY30" s="6">
        <v>0.19</v>
      </c>
      <c r="BZ30" s="6">
        <v>0.17</v>
      </c>
      <c r="CA30" s="6">
        <v>0.1666667</v>
      </c>
      <c r="CB30" s="6">
        <v>0.1666667</v>
      </c>
      <c r="CC30" s="6">
        <v>0.1666667</v>
      </c>
      <c r="CD30" s="6">
        <v>0.15333330000000001</v>
      </c>
      <c r="CE30" s="6">
        <v>0.15333330000000001</v>
      </c>
      <c r="CF30" s="6">
        <v>0.15333330000000001</v>
      </c>
      <c r="CG30" s="6">
        <v>0.15333330000000001</v>
      </c>
      <c r="CH30" s="6">
        <v>0.14000000000000001</v>
      </c>
      <c r="CI30" s="6">
        <v>0.14000000000000001</v>
      </c>
      <c r="CJ30" s="6">
        <v>0.14000000000000001</v>
      </c>
      <c r="CK30" s="6">
        <v>0.14000000000000001</v>
      </c>
      <c r="CL30" s="6">
        <v>0.13333329999999999</v>
      </c>
      <c r="CM30" s="6">
        <v>0.13333329999999999</v>
      </c>
      <c r="CN30" s="6">
        <v>0.13333329999999999</v>
      </c>
      <c r="CO30" s="6">
        <v>0.13333329999999999</v>
      </c>
      <c r="CP30" s="6">
        <v>0.12666669999999999</v>
      </c>
      <c r="CQ30" s="6">
        <v>0.12666669999999999</v>
      </c>
      <c r="CR30" s="6">
        <v>0.12666669999999999</v>
      </c>
      <c r="CS30" s="6">
        <v>0.12666669999999999</v>
      </c>
      <c r="CT30" s="6">
        <v>0.12</v>
      </c>
      <c r="CU30" s="6">
        <v>0.12</v>
      </c>
      <c r="CV30" s="6">
        <v>0.12</v>
      </c>
      <c r="CW30" s="6">
        <v>0</v>
      </c>
      <c r="CX30" s="6">
        <v>0</v>
      </c>
      <c r="CY30" s="6">
        <v>0</v>
      </c>
      <c r="CZ30" s="6">
        <v>0</v>
      </c>
      <c r="DA30" s="6">
        <v>0</v>
      </c>
      <c r="DB30" s="6">
        <v>0</v>
      </c>
      <c r="DC30" s="6">
        <v>0</v>
      </c>
      <c r="DD30" s="6">
        <v>0</v>
      </c>
      <c r="DE30" s="6">
        <v>0</v>
      </c>
      <c r="DF30" s="6">
        <v>0</v>
      </c>
      <c r="DG30" s="6">
        <v>0</v>
      </c>
      <c r="DH30" s="6">
        <v>0</v>
      </c>
      <c r="DI30" s="6">
        <v>0</v>
      </c>
      <c r="DJ30" s="6">
        <v>0</v>
      </c>
      <c r="DK30" s="6">
        <v>0</v>
      </c>
      <c r="DL30" s="6">
        <v>0</v>
      </c>
      <c r="DM30" s="6">
        <v>0</v>
      </c>
      <c r="DN30" s="6">
        <v>0</v>
      </c>
      <c r="DO30" s="6">
        <v>0</v>
      </c>
      <c r="DP30" s="6">
        <v>0</v>
      </c>
      <c r="DQ30" s="6">
        <v>0</v>
      </c>
      <c r="DR30" s="6">
        <v>0</v>
      </c>
      <c r="DS30" s="6">
        <v>0</v>
      </c>
      <c r="DT30" s="6">
        <v>0</v>
      </c>
      <c r="DU30" s="6">
        <v>0</v>
      </c>
      <c r="DV30" s="6">
        <v>0</v>
      </c>
      <c r="DW30" s="6">
        <v>0</v>
      </c>
      <c r="DX30" s="6">
        <v>0</v>
      </c>
      <c r="DY30" s="6">
        <v>0</v>
      </c>
      <c r="DZ30" s="6">
        <v>0</v>
      </c>
      <c r="EA30" s="6">
        <v>0</v>
      </c>
      <c r="EB30" s="6">
        <v>0</v>
      </c>
      <c r="EC30" s="5">
        <v>21455545</v>
      </c>
      <c r="ED30" s="5">
        <v>21379763</v>
      </c>
      <c r="EE30" s="5">
        <v>21327147</v>
      </c>
      <c r="EF30" s="5">
        <v>21234887</v>
      </c>
      <c r="EG30" s="5">
        <v>21222535</v>
      </c>
      <c r="EH30" s="5">
        <v>21084948</v>
      </c>
      <c r="EI30" s="5">
        <v>21030265</v>
      </c>
      <c r="EJ30" s="5">
        <v>20946158</v>
      </c>
      <c r="EK30" s="5">
        <v>20780439</v>
      </c>
      <c r="EL30" s="5">
        <v>20720855</v>
      </c>
      <c r="EM30" s="5">
        <v>20653399</v>
      </c>
      <c r="EN30" s="5">
        <v>20550038</v>
      </c>
      <c r="EO30" s="5">
        <v>20344409</v>
      </c>
      <c r="EP30" s="5">
        <v>20304953</v>
      </c>
      <c r="EQ30" s="5">
        <v>20247578</v>
      </c>
      <c r="ER30" s="5">
        <v>20184341</v>
      </c>
      <c r="ES30" s="5">
        <v>19958980</v>
      </c>
      <c r="ET30" s="5">
        <v>19722542</v>
      </c>
      <c r="EU30" s="5">
        <v>19674147</v>
      </c>
      <c r="EV30" s="5">
        <v>19489253</v>
      </c>
      <c r="EW30" s="5">
        <v>19364127</v>
      </c>
      <c r="EX30" s="5">
        <v>19336803</v>
      </c>
      <c r="EY30" s="5">
        <v>19331000</v>
      </c>
      <c r="EZ30" s="5">
        <v>19323497</v>
      </c>
      <c r="FA30" s="5">
        <v>19313387</v>
      </c>
      <c r="FB30" s="5">
        <v>19305812</v>
      </c>
      <c r="FC30" s="5">
        <v>19418210</v>
      </c>
      <c r="FD30" s="5">
        <v>19429674</v>
      </c>
      <c r="FE30" s="5">
        <v>19391517</v>
      </c>
      <c r="FF30" s="5">
        <v>19367115</v>
      </c>
      <c r="FG30" s="5">
        <v>19621790</v>
      </c>
      <c r="FH30" s="5">
        <v>19700042</v>
      </c>
      <c r="FI30" s="13" t="s">
        <v>241</v>
      </c>
      <c r="FJ30" s="11">
        <v>28.144053203961999</v>
      </c>
      <c r="FK30" s="11">
        <v>26.8974918010083</v>
      </c>
      <c r="FL30" s="11">
        <v>26.842877765131899</v>
      </c>
      <c r="FM30" s="11">
        <v>26.572969283990101</v>
      </c>
      <c r="FN30" s="11">
        <v>26.0733225319218</v>
      </c>
      <c r="FO30" s="11">
        <v>26.673482903538599</v>
      </c>
      <c r="FP30" s="11">
        <v>26.805320807892802</v>
      </c>
      <c r="FQ30" s="11">
        <v>26.3086910735611</v>
      </c>
      <c r="FR30" s="11">
        <v>25.2611602671147</v>
      </c>
      <c r="FS30" s="11">
        <v>25.092256086923101</v>
      </c>
      <c r="FT30" s="11">
        <v>24.954439702636801</v>
      </c>
      <c r="FU30" s="11">
        <v>25.654405115941898</v>
      </c>
      <c r="FV30" s="11">
        <v>24.7186339991494</v>
      </c>
      <c r="FW30" s="11">
        <v>23.928890650473299</v>
      </c>
      <c r="FX30" s="11">
        <v>24.033738751370699</v>
      </c>
      <c r="FY30" s="11">
        <v>23.612115946713299</v>
      </c>
      <c r="FZ30" s="11">
        <v>22.807277726617301</v>
      </c>
      <c r="GA30" s="11">
        <v>20.6867857094689</v>
      </c>
      <c r="GB30" s="11">
        <v>20.497661220077301</v>
      </c>
      <c r="GC30" s="11">
        <v>21.5639357752706</v>
      </c>
      <c r="GD30" s="11">
        <v>20.7191886316383</v>
      </c>
      <c r="GE30" s="11">
        <v>20.303563107096899</v>
      </c>
      <c r="GF30" s="11">
        <v>19.3855465314779</v>
      </c>
      <c r="GG30" s="11">
        <v>19.450775395364499</v>
      </c>
      <c r="GH30" s="11">
        <v>18.2433562792482</v>
      </c>
      <c r="GI30" s="11">
        <v>18.093463253449301</v>
      </c>
      <c r="GJ30" s="11">
        <v>18.4133861978009</v>
      </c>
      <c r="GK30" s="11">
        <v>18.769795108245301</v>
      </c>
      <c r="GL30" s="11">
        <v>18.7119450221455</v>
      </c>
      <c r="GM30" s="11">
        <v>19.521338103274498</v>
      </c>
      <c r="GN30" s="11">
        <v>18.411266250428699</v>
      </c>
      <c r="GO30" s="11">
        <v>18.214631217537502</v>
      </c>
    </row>
    <row r="31" spans="2:197" x14ac:dyDescent="0.25">
      <c r="B31" s="3" t="s">
        <v>242</v>
      </c>
      <c r="C31" s="1" t="s">
        <v>49</v>
      </c>
      <c r="D31" s="2">
        <v>4142896</v>
      </c>
      <c r="E31" s="5">
        <v>0</v>
      </c>
      <c r="F31" s="5">
        <v>0</v>
      </c>
      <c r="G31" s="5">
        <v>724381</v>
      </c>
      <c r="H31" s="5">
        <v>0</v>
      </c>
      <c r="I31" s="5">
        <v>82357</v>
      </c>
      <c r="J31" s="5">
        <v>399739</v>
      </c>
      <c r="K31" s="5">
        <v>204954</v>
      </c>
      <c r="L31" s="5">
        <v>37331</v>
      </c>
      <c r="M31" s="5">
        <v>0</v>
      </c>
      <c r="N31" s="5">
        <v>0</v>
      </c>
      <c r="O31" s="5">
        <v>0</v>
      </c>
      <c r="P31" s="5">
        <v>0</v>
      </c>
      <c r="Q31" s="5">
        <v>0</v>
      </c>
      <c r="R31" s="5">
        <v>0</v>
      </c>
      <c r="S31" s="5">
        <v>0</v>
      </c>
      <c r="T31" s="5">
        <v>0</v>
      </c>
      <c r="U31" s="5">
        <v>0</v>
      </c>
      <c r="V31" s="5">
        <v>0</v>
      </c>
      <c r="W31" s="5">
        <v>0</v>
      </c>
      <c r="X31" s="5">
        <v>0</v>
      </c>
      <c r="Y31" s="5">
        <v>22824</v>
      </c>
      <c r="Z31" s="5">
        <v>228564</v>
      </c>
      <c r="AA31" s="5">
        <v>1087157</v>
      </c>
      <c r="AB31" s="5">
        <v>1082796</v>
      </c>
      <c r="AC31" s="5">
        <v>3251805</v>
      </c>
      <c r="AD31" s="5">
        <v>1625000</v>
      </c>
      <c r="AE31" s="5">
        <v>763300</v>
      </c>
      <c r="AF31" s="5">
        <v>497536</v>
      </c>
      <c r="AG31" s="5">
        <v>867149</v>
      </c>
      <c r="AH31" s="5">
        <v>1837779</v>
      </c>
      <c r="AI31" s="5">
        <v>1134211</v>
      </c>
      <c r="AJ31" s="5">
        <v>319719</v>
      </c>
      <c r="AK31" s="6" t="s">
        <v>193</v>
      </c>
      <c r="AL31" s="6" t="s">
        <v>193</v>
      </c>
      <c r="AM31" s="6">
        <v>29.08</v>
      </c>
      <c r="AN31" s="6" t="s">
        <v>193</v>
      </c>
      <c r="AO31" s="6">
        <v>30.39</v>
      </c>
      <c r="AP31" s="6">
        <v>29.1</v>
      </c>
      <c r="AQ31" s="6">
        <v>28.71</v>
      </c>
      <c r="AR31" s="6">
        <v>27.88</v>
      </c>
      <c r="AS31" s="6" t="s">
        <v>193</v>
      </c>
      <c r="AT31" s="6" t="s">
        <v>193</v>
      </c>
      <c r="AU31" s="6" t="s">
        <v>193</v>
      </c>
      <c r="AV31" s="6" t="s">
        <v>193</v>
      </c>
      <c r="AW31" s="6" t="s">
        <v>193</v>
      </c>
      <c r="AX31" s="6" t="s">
        <v>193</v>
      </c>
      <c r="AY31" s="6" t="s">
        <v>193</v>
      </c>
      <c r="AZ31" s="6" t="s">
        <v>193</v>
      </c>
      <c r="BA31" s="6" t="s">
        <v>193</v>
      </c>
      <c r="BB31" s="6" t="s">
        <v>193</v>
      </c>
      <c r="BC31" s="6" t="s">
        <v>193</v>
      </c>
      <c r="BD31" s="6" t="s">
        <v>193</v>
      </c>
      <c r="BE31" s="6">
        <v>17.95</v>
      </c>
      <c r="BF31" s="6">
        <v>17.77</v>
      </c>
      <c r="BG31" s="6">
        <v>17.100000000000001</v>
      </c>
      <c r="BH31" s="6">
        <v>17.3</v>
      </c>
      <c r="BI31" s="6">
        <v>15.97</v>
      </c>
      <c r="BJ31" s="6">
        <v>12.1</v>
      </c>
      <c r="BK31" s="6">
        <v>16.34</v>
      </c>
      <c r="BL31" s="6">
        <v>17.27</v>
      </c>
      <c r="BM31" s="6">
        <v>16.59</v>
      </c>
      <c r="BN31" s="6">
        <v>15.29</v>
      </c>
      <c r="BO31" s="6">
        <v>15.44</v>
      </c>
      <c r="BP31" s="6">
        <v>13.7</v>
      </c>
      <c r="BQ31" s="6">
        <v>0.15</v>
      </c>
      <c r="BR31" s="6">
        <v>0.15</v>
      </c>
      <c r="BS31" s="6">
        <v>0.15</v>
      </c>
      <c r="BT31" s="6">
        <v>0.15</v>
      </c>
      <c r="BU31" s="6">
        <v>0.09</v>
      </c>
      <c r="BV31" s="6">
        <v>0.09</v>
      </c>
      <c r="BW31" s="6">
        <v>0.09</v>
      </c>
      <c r="BX31" s="6">
        <v>0.09</v>
      </c>
      <c r="BY31" s="6">
        <v>0.06</v>
      </c>
      <c r="BZ31" s="6">
        <v>0.06</v>
      </c>
      <c r="CA31" s="6">
        <v>0.06</v>
      </c>
      <c r="CB31" s="6">
        <v>0.06</v>
      </c>
      <c r="CC31" s="6">
        <v>0.06</v>
      </c>
      <c r="CD31" s="6">
        <v>0.06</v>
      </c>
      <c r="CE31" s="6">
        <v>0.06</v>
      </c>
      <c r="CF31" s="6">
        <v>0.06</v>
      </c>
      <c r="CG31" s="6">
        <v>0.06</v>
      </c>
      <c r="CH31" s="6">
        <v>0.06</v>
      </c>
      <c r="CI31" s="6">
        <v>0.06</v>
      </c>
      <c r="CJ31" s="6">
        <v>0.06</v>
      </c>
      <c r="CK31" s="6">
        <v>0.06</v>
      </c>
      <c r="CL31" s="6">
        <v>0.06</v>
      </c>
      <c r="CM31" s="6">
        <v>0.06</v>
      </c>
      <c r="CN31" s="6">
        <v>0.06</v>
      </c>
      <c r="CO31" s="6">
        <v>0.06</v>
      </c>
      <c r="CP31" s="6">
        <v>0.06</v>
      </c>
      <c r="CQ31" s="6">
        <v>0.06</v>
      </c>
      <c r="CR31" s="6">
        <v>0.06</v>
      </c>
      <c r="CS31" s="6">
        <v>0.06</v>
      </c>
      <c r="CT31" s="6">
        <v>0.06</v>
      </c>
      <c r="CU31" s="6">
        <v>0.06</v>
      </c>
      <c r="CV31" s="6">
        <v>0.06</v>
      </c>
      <c r="CW31" s="6">
        <v>0</v>
      </c>
      <c r="CX31" s="6">
        <v>0</v>
      </c>
      <c r="CY31" s="6">
        <v>0</v>
      </c>
      <c r="CZ31" s="6">
        <v>0</v>
      </c>
      <c r="DA31" s="6">
        <v>0</v>
      </c>
      <c r="DB31" s="6">
        <v>0</v>
      </c>
      <c r="DC31" s="6">
        <v>0</v>
      </c>
      <c r="DD31" s="6">
        <v>0</v>
      </c>
      <c r="DE31" s="6">
        <v>0</v>
      </c>
      <c r="DF31" s="6">
        <v>0</v>
      </c>
      <c r="DG31" s="6">
        <v>0</v>
      </c>
      <c r="DH31" s="6">
        <v>0</v>
      </c>
      <c r="DI31" s="6">
        <v>0</v>
      </c>
      <c r="DJ31" s="6">
        <v>0</v>
      </c>
      <c r="DK31" s="6">
        <v>0</v>
      </c>
      <c r="DL31" s="6">
        <v>0</v>
      </c>
      <c r="DM31" s="6">
        <v>0</v>
      </c>
      <c r="DN31" s="6">
        <v>0</v>
      </c>
      <c r="DO31" s="6">
        <v>0</v>
      </c>
      <c r="DP31" s="6">
        <v>0</v>
      </c>
      <c r="DQ31" s="6">
        <v>0</v>
      </c>
      <c r="DR31" s="6">
        <v>0</v>
      </c>
      <c r="DS31" s="6">
        <v>0</v>
      </c>
      <c r="DT31" s="6">
        <v>0</v>
      </c>
      <c r="DU31" s="6">
        <v>0</v>
      </c>
      <c r="DV31" s="6">
        <v>0</v>
      </c>
      <c r="DW31" s="6">
        <v>0</v>
      </c>
      <c r="DX31" s="6">
        <v>0</v>
      </c>
      <c r="DY31" s="6">
        <v>0</v>
      </c>
      <c r="DZ31" s="6">
        <v>0</v>
      </c>
      <c r="EA31" s="6">
        <v>0</v>
      </c>
      <c r="EB31" s="6">
        <v>0</v>
      </c>
      <c r="EC31" s="5">
        <v>32597819</v>
      </c>
      <c r="ED31" s="5">
        <v>32423929</v>
      </c>
      <c r="EE31" s="5">
        <v>32412997</v>
      </c>
      <c r="EF31" s="5">
        <v>32276213</v>
      </c>
      <c r="EG31" s="5">
        <v>32128922</v>
      </c>
      <c r="EH31" s="5">
        <v>32109976</v>
      </c>
      <c r="EI31" s="5">
        <v>32463660</v>
      </c>
      <c r="EJ31" s="5">
        <v>32483983</v>
      </c>
      <c r="EK31" s="5">
        <v>32216480</v>
      </c>
      <c r="EL31" s="5">
        <v>32078443</v>
      </c>
      <c r="EM31" s="5">
        <v>32036774</v>
      </c>
      <c r="EN31" s="5">
        <v>31875156</v>
      </c>
      <c r="EO31" s="5">
        <v>31493828</v>
      </c>
      <c r="EP31" s="5">
        <v>31489468</v>
      </c>
      <c r="EQ31" s="5">
        <v>31482500</v>
      </c>
      <c r="ER31" s="5">
        <v>31375759</v>
      </c>
      <c r="ES31" s="5">
        <v>31299930</v>
      </c>
      <c r="ET31" s="5">
        <v>31206549</v>
      </c>
      <c r="EU31" s="5">
        <v>30998491</v>
      </c>
      <c r="EV31" s="5">
        <v>30935238</v>
      </c>
      <c r="EW31" s="5">
        <v>30771479</v>
      </c>
      <c r="EX31" s="5">
        <v>30724086</v>
      </c>
      <c r="EY31" s="5">
        <v>30947550</v>
      </c>
      <c r="EZ31" s="5">
        <v>31935474</v>
      </c>
      <c r="FA31" s="5">
        <v>32996809</v>
      </c>
      <c r="FB31" s="5">
        <v>36230399</v>
      </c>
      <c r="FC31" s="5">
        <v>37855399</v>
      </c>
      <c r="FD31" s="5">
        <v>38511187</v>
      </c>
      <c r="FE31" s="5">
        <v>38965126</v>
      </c>
      <c r="FF31" s="5">
        <v>39830742</v>
      </c>
      <c r="FG31" s="5">
        <v>41663521</v>
      </c>
      <c r="FH31" s="5">
        <v>42725526</v>
      </c>
      <c r="FI31" s="13" t="s">
        <v>242</v>
      </c>
      <c r="FJ31" s="11">
        <v>29.072497150806299</v>
      </c>
      <c r="FK31" s="11">
        <v>28.2846659329904</v>
      </c>
      <c r="FL31" s="11">
        <v>27.7419579559397</v>
      </c>
      <c r="FM31" s="11">
        <v>26.877378706107802</v>
      </c>
      <c r="FN31" s="11">
        <v>26.163342797495702</v>
      </c>
      <c r="FO31" s="11">
        <v>26.474638286867599</v>
      </c>
      <c r="FP31" s="11">
        <v>26.038345645561801</v>
      </c>
      <c r="FQ31" s="11">
        <v>24.741424104303999</v>
      </c>
      <c r="FR31" s="11">
        <v>23.6152428819039</v>
      </c>
      <c r="FS31" s="11">
        <v>22.632021136437299</v>
      </c>
      <c r="FT31" s="11">
        <v>22.302495251238501</v>
      </c>
      <c r="FU31" s="11">
        <v>22.258714592643901</v>
      </c>
      <c r="FV31" s="11">
        <v>21.8088445774201</v>
      </c>
      <c r="FW31" s="11">
        <v>20.724167204095</v>
      </c>
      <c r="FX31" s="11">
        <v>20.495576907805901</v>
      </c>
      <c r="FY31" s="11">
        <v>18.7361523270242</v>
      </c>
      <c r="FZ31" s="11">
        <v>18.169465554715298</v>
      </c>
      <c r="GA31" s="11">
        <v>17.833724581337101</v>
      </c>
      <c r="GB31" s="11">
        <v>16.8375938041629</v>
      </c>
      <c r="GC31" s="11">
        <v>17.717109530561899</v>
      </c>
      <c r="GD31" s="11">
        <v>17.5286017288932</v>
      </c>
      <c r="GE31" s="11">
        <v>15.402118064634999</v>
      </c>
      <c r="GF31" s="11">
        <v>14.6910175441998</v>
      </c>
      <c r="GG31" s="11">
        <v>14.583156022672499</v>
      </c>
      <c r="GH31" s="11">
        <v>14.000838687159099</v>
      </c>
      <c r="GI31" s="11">
        <v>13.9688221484947</v>
      </c>
      <c r="GJ31" s="11">
        <v>13.1741577997897</v>
      </c>
      <c r="GK31" s="11">
        <v>12.6134258079347</v>
      </c>
      <c r="GL31" s="11">
        <v>12.257191212470399</v>
      </c>
      <c r="GM31" s="11">
        <v>13.2751230193</v>
      </c>
      <c r="GN31" s="11">
        <v>12.5112565498245</v>
      </c>
      <c r="GO31" s="11">
        <v>11.917372298705001</v>
      </c>
    </row>
    <row r="32" spans="2:197" x14ac:dyDescent="0.25">
      <c r="B32" s="3" t="s">
        <v>243</v>
      </c>
      <c r="C32" s="1" t="s">
        <v>50</v>
      </c>
      <c r="D32" s="2">
        <v>4005314</v>
      </c>
      <c r="E32" s="5">
        <v>689</v>
      </c>
      <c r="F32" s="5">
        <v>2617</v>
      </c>
      <c r="G32" s="5">
        <v>0</v>
      </c>
      <c r="H32" s="5">
        <v>4613</v>
      </c>
      <c r="I32" s="5">
        <v>689</v>
      </c>
      <c r="J32" s="5">
        <v>902</v>
      </c>
      <c r="K32" s="5">
        <v>0</v>
      </c>
      <c r="L32" s="5">
        <v>13652</v>
      </c>
      <c r="M32" s="5">
        <v>0</v>
      </c>
      <c r="N32" s="5">
        <v>0</v>
      </c>
      <c r="O32" s="5">
        <v>0</v>
      </c>
      <c r="P32" s="5">
        <v>0</v>
      </c>
      <c r="Q32" s="5">
        <v>0</v>
      </c>
      <c r="R32" s="5">
        <v>0</v>
      </c>
      <c r="S32" s="5">
        <v>0</v>
      </c>
      <c r="T32" s="5">
        <v>0</v>
      </c>
      <c r="U32" s="5">
        <v>0</v>
      </c>
      <c r="V32" s="5">
        <v>0</v>
      </c>
      <c r="W32" s="5">
        <v>0</v>
      </c>
      <c r="X32" s="5">
        <v>0</v>
      </c>
      <c r="Y32" s="5">
        <v>0</v>
      </c>
      <c r="Z32" s="5">
        <v>0</v>
      </c>
      <c r="AA32" s="5">
        <v>0</v>
      </c>
      <c r="AB32" s="5">
        <v>0</v>
      </c>
      <c r="AC32" s="5">
        <v>0</v>
      </c>
      <c r="AD32" s="5">
        <v>0</v>
      </c>
      <c r="AE32" s="5">
        <v>0</v>
      </c>
      <c r="AF32" s="5">
        <v>0</v>
      </c>
      <c r="AG32" s="5">
        <v>800000</v>
      </c>
      <c r="AH32" s="5">
        <v>0</v>
      </c>
      <c r="AI32" s="5">
        <v>0</v>
      </c>
      <c r="AJ32" s="5">
        <v>0</v>
      </c>
      <c r="AK32" s="6">
        <v>219.85</v>
      </c>
      <c r="AL32" s="6">
        <v>198</v>
      </c>
      <c r="AM32" s="6" t="s">
        <v>193</v>
      </c>
      <c r="AN32" s="6">
        <v>192.49590000000001</v>
      </c>
      <c r="AO32" s="6">
        <v>200</v>
      </c>
      <c r="AP32" s="6">
        <v>159.19</v>
      </c>
      <c r="AQ32" s="6" t="s">
        <v>193</v>
      </c>
      <c r="AR32" s="6">
        <v>153.8272</v>
      </c>
      <c r="AS32" s="6" t="s">
        <v>193</v>
      </c>
      <c r="AT32" s="6" t="s">
        <v>193</v>
      </c>
      <c r="AU32" s="6" t="s">
        <v>193</v>
      </c>
      <c r="AV32" s="6" t="s">
        <v>193</v>
      </c>
      <c r="AW32" s="6" t="s">
        <v>193</v>
      </c>
      <c r="AX32" s="6" t="s">
        <v>193</v>
      </c>
      <c r="AY32" s="6" t="s">
        <v>193</v>
      </c>
      <c r="AZ32" s="6" t="s">
        <v>193</v>
      </c>
      <c r="BA32" s="6" t="s">
        <v>193</v>
      </c>
      <c r="BB32" s="6" t="s">
        <v>193</v>
      </c>
      <c r="BC32" s="6" t="s">
        <v>193</v>
      </c>
      <c r="BD32" s="6" t="s">
        <v>193</v>
      </c>
      <c r="BE32" s="6" t="s">
        <v>193</v>
      </c>
      <c r="BF32" s="6" t="s">
        <v>193</v>
      </c>
      <c r="BG32" s="6" t="s">
        <v>193</v>
      </c>
      <c r="BH32" s="6" t="s">
        <v>193</v>
      </c>
      <c r="BI32" s="6" t="s">
        <v>193</v>
      </c>
      <c r="BJ32" s="6" t="s">
        <v>193</v>
      </c>
      <c r="BK32" s="6" t="s">
        <v>193</v>
      </c>
      <c r="BL32" s="6" t="s">
        <v>193</v>
      </c>
      <c r="BM32" s="6">
        <v>70</v>
      </c>
      <c r="BN32" s="6" t="s">
        <v>193</v>
      </c>
      <c r="BO32" s="6" t="s">
        <v>193</v>
      </c>
      <c r="BP32" s="6" t="s">
        <v>193</v>
      </c>
      <c r="BQ32" s="6">
        <v>0</v>
      </c>
      <c r="BR32" s="6">
        <v>0</v>
      </c>
      <c r="BS32" s="6">
        <v>0</v>
      </c>
      <c r="BT32" s="6">
        <v>0</v>
      </c>
      <c r="BU32" s="6">
        <v>0</v>
      </c>
      <c r="BV32" s="6">
        <v>0</v>
      </c>
      <c r="BW32" s="6">
        <v>0</v>
      </c>
      <c r="BX32" s="6">
        <v>0</v>
      </c>
      <c r="BY32" s="6">
        <v>0</v>
      </c>
      <c r="BZ32" s="6">
        <v>0</v>
      </c>
      <c r="CA32" s="6">
        <v>0</v>
      </c>
      <c r="CB32" s="6">
        <v>0</v>
      </c>
      <c r="CC32" s="6">
        <v>0</v>
      </c>
      <c r="CD32" s="6">
        <v>0</v>
      </c>
      <c r="CE32" s="6">
        <v>0</v>
      </c>
      <c r="CF32" s="6">
        <v>0</v>
      </c>
      <c r="CG32" s="6">
        <v>0</v>
      </c>
      <c r="CH32" s="6">
        <v>0</v>
      </c>
      <c r="CI32" s="6">
        <v>0</v>
      </c>
      <c r="CJ32" s="6">
        <v>0</v>
      </c>
      <c r="CK32" s="6">
        <v>0</v>
      </c>
      <c r="CL32" s="6">
        <v>0</v>
      </c>
      <c r="CM32" s="6">
        <v>0</v>
      </c>
      <c r="CN32" s="6">
        <v>0</v>
      </c>
      <c r="CO32" s="6">
        <v>0</v>
      </c>
      <c r="CP32" s="6">
        <v>0</v>
      </c>
      <c r="CQ32" s="6">
        <v>0</v>
      </c>
      <c r="CR32" s="6">
        <v>0</v>
      </c>
      <c r="CS32" s="6">
        <v>0</v>
      </c>
      <c r="CT32" s="6">
        <v>0</v>
      </c>
      <c r="CU32" s="6">
        <v>0</v>
      </c>
      <c r="CV32" s="6">
        <v>0</v>
      </c>
      <c r="CW32" s="6">
        <v>0</v>
      </c>
      <c r="CX32" s="6">
        <v>0</v>
      </c>
      <c r="CY32" s="6">
        <v>0</v>
      </c>
      <c r="CZ32" s="6">
        <v>0</v>
      </c>
      <c r="DA32" s="6">
        <v>0</v>
      </c>
      <c r="DB32" s="6">
        <v>0</v>
      </c>
      <c r="DC32" s="6">
        <v>0</v>
      </c>
      <c r="DD32" s="6">
        <v>0</v>
      </c>
      <c r="DE32" s="6">
        <v>0</v>
      </c>
      <c r="DF32" s="6">
        <v>0</v>
      </c>
      <c r="DG32" s="6">
        <v>0</v>
      </c>
      <c r="DH32" s="6">
        <v>0</v>
      </c>
      <c r="DI32" s="6">
        <v>0</v>
      </c>
      <c r="DJ32" s="6">
        <v>0</v>
      </c>
      <c r="DK32" s="6">
        <v>0</v>
      </c>
      <c r="DL32" s="6">
        <v>0</v>
      </c>
      <c r="DM32" s="6">
        <v>0</v>
      </c>
      <c r="DN32" s="6">
        <v>0</v>
      </c>
      <c r="DO32" s="6">
        <v>0</v>
      </c>
      <c r="DP32" s="6">
        <v>0</v>
      </c>
      <c r="DQ32" s="6">
        <v>0</v>
      </c>
      <c r="DR32" s="6">
        <v>0</v>
      </c>
      <c r="DS32" s="6">
        <v>0</v>
      </c>
      <c r="DT32" s="6">
        <v>0</v>
      </c>
      <c r="DU32" s="6">
        <v>0</v>
      </c>
      <c r="DV32" s="6">
        <v>0</v>
      </c>
      <c r="DW32" s="6">
        <v>0</v>
      </c>
      <c r="DX32" s="6">
        <v>0</v>
      </c>
      <c r="DY32" s="6">
        <v>0</v>
      </c>
      <c r="DZ32" s="6">
        <v>0</v>
      </c>
      <c r="EA32" s="6">
        <v>0</v>
      </c>
      <c r="EB32" s="6">
        <v>0</v>
      </c>
      <c r="EC32" s="5">
        <v>19406722</v>
      </c>
      <c r="ED32" s="5">
        <v>19395124</v>
      </c>
      <c r="EE32" s="5">
        <v>19390013</v>
      </c>
      <c r="EF32" s="5">
        <v>19385526</v>
      </c>
      <c r="EG32" s="5">
        <v>19372178</v>
      </c>
      <c r="EH32" s="5">
        <v>19301786</v>
      </c>
      <c r="EI32" s="5">
        <v>19297060</v>
      </c>
      <c r="EJ32" s="5">
        <v>19293692</v>
      </c>
      <c r="EK32" s="5">
        <v>19263742</v>
      </c>
      <c r="EL32" s="5">
        <v>19258116</v>
      </c>
      <c r="EM32" s="5">
        <v>19254354</v>
      </c>
      <c r="EN32" s="5">
        <v>19250848</v>
      </c>
      <c r="EO32" s="5">
        <v>19201017</v>
      </c>
      <c r="EP32" s="5">
        <v>19199390</v>
      </c>
      <c r="EQ32" s="5">
        <v>19186243</v>
      </c>
      <c r="ER32" s="5">
        <v>16572365</v>
      </c>
      <c r="ES32" s="5">
        <v>16528343</v>
      </c>
      <c r="ET32" s="5">
        <v>16527062</v>
      </c>
      <c r="EU32" s="5">
        <v>16525834</v>
      </c>
      <c r="EV32" s="5">
        <v>16524602</v>
      </c>
      <c r="EW32" s="5">
        <v>16477809</v>
      </c>
      <c r="EX32" s="5">
        <v>16438725</v>
      </c>
      <c r="EY32" s="5">
        <v>16437293</v>
      </c>
      <c r="EZ32" s="5">
        <v>16435928</v>
      </c>
      <c r="FA32" s="5">
        <v>16390688</v>
      </c>
      <c r="FB32" s="5">
        <v>14270887</v>
      </c>
      <c r="FC32" s="5">
        <v>14269592</v>
      </c>
      <c r="FD32" s="5">
        <v>12983532</v>
      </c>
      <c r="FE32" s="5">
        <v>12940021</v>
      </c>
      <c r="FF32" s="5">
        <v>13707014</v>
      </c>
      <c r="FG32" s="5">
        <v>13703981</v>
      </c>
      <c r="FH32" s="5">
        <v>13700741</v>
      </c>
      <c r="FI32" s="13" t="s">
        <v>243</v>
      </c>
      <c r="FJ32" s="11">
        <v>161.60869414216401</v>
      </c>
      <c r="FK32" s="11">
        <v>155.75852982430001</v>
      </c>
      <c r="FL32" s="11">
        <v>152.750593823738</v>
      </c>
      <c r="FM32" s="11">
        <v>147.763697513289</v>
      </c>
      <c r="FN32" s="11">
        <v>144.63644717697699</v>
      </c>
      <c r="FO32" s="11">
        <v>143.87606411137301</v>
      </c>
      <c r="FP32" s="11">
        <v>135.53489495291001</v>
      </c>
      <c r="FQ32" s="11">
        <v>133.60656944248899</v>
      </c>
      <c r="FR32" s="11">
        <v>130.653327894445</v>
      </c>
      <c r="FS32" s="11">
        <v>126.599819006179</v>
      </c>
      <c r="FT32" s="11">
        <v>124.585327557601</v>
      </c>
      <c r="FU32" s="11">
        <v>121.25050283499201</v>
      </c>
      <c r="FV32" s="11">
        <v>120.03791257515201</v>
      </c>
      <c r="FW32" s="11">
        <v>115.32960161755101</v>
      </c>
      <c r="FX32" s="11">
        <v>114.655589424151</v>
      </c>
      <c r="FY32" s="11">
        <v>107.803442658908</v>
      </c>
      <c r="FZ32" s="11">
        <v>106.212885344889</v>
      </c>
      <c r="GA32" s="11">
        <v>97.892958833215502</v>
      </c>
      <c r="GB32" s="11">
        <v>94.934815392675503</v>
      </c>
      <c r="GC32" s="11">
        <v>94.642642527789803</v>
      </c>
      <c r="GD32" s="11">
        <v>94.293786267336898</v>
      </c>
      <c r="GE32" s="11">
        <v>90.473804994000403</v>
      </c>
      <c r="GF32" s="11">
        <v>87.472614864260194</v>
      </c>
      <c r="GG32" s="11">
        <v>85.224211252324807</v>
      </c>
      <c r="GH32" s="11">
        <v>84.564235497619094</v>
      </c>
      <c r="GI32" s="11">
        <v>75.166596161822298</v>
      </c>
      <c r="GJ32" s="11">
        <v>76.013245508350906</v>
      </c>
      <c r="GK32" s="11">
        <v>73.917867649573296</v>
      </c>
      <c r="GL32" s="11">
        <v>73.293621393659294</v>
      </c>
      <c r="GM32" s="11">
        <v>64.435696935889894</v>
      </c>
      <c r="GN32" s="11">
        <v>59.941195189923299</v>
      </c>
      <c r="GO32" s="11">
        <v>60.306081255021198</v>
      </c>
    </row>
    <row r="33" spans="2:197" x14ac:dyDescent="0.25">
      <c r="B33" s="3" t="s">
        <v>244</v>
      </c>
      <c r="C33" s="1" t="s">
        <v>51</v>
      </c>
      <c r="D33" s="2">
        <v>103619</v>
      </c>
      <c r="E33" s="5">
        <v>0</v>
      </c>
      <c r="F33" s="5">
        <v>0</v>
      </c>
      <c r="G33" s="5">
        <v>0</v>
      </c>
      <c r="H33" s="5">
        <v>0</v>
      </c>
      <c r="I33" s="5">
        <v>0</v>
      </c>
      <c r="J33" s="5">
        <v>0</v>
      </c>
      <c r="K33" s="5">
        <v>0</v>
      </c>
      <c r="L33" s="5">
        <v>0</v>
      </c>
      <c r="M33" s="5">
        <v>0</v>
      </c>
      <c r="N33" s="5">
        <v>0</v>
      </c>
      <c r="O33" s="5">
        <v>0</v>
      </c>
      <c r="P33" s="5">
        <v>0</v>
      </c>
      <c r="Q33" s="5">
        <v>0</v>
      </c>
      <c r="R33" s="5" t="s">
        <v>193</v>
      </c>
      <c r="S33" s="5" t="s">
        <v>193</v>
      </c>
      <c r="T33" s="5" t="s">
        <v>193</v>
      </c>
      <c r="U33" s="5" t="s">
        <v>193</v>
      </c>
      <c r="V33" s="5" t="s">
        <v>193</v>
      </c>
      <c r="W33" s="5" t="s">
        <v>193</v>
      </c>
      <c r="X33" s="5" t="s">
        <v>193</v>
      </c>
      <c r="Y33" s="5" t="s">
        <v>193</v>
      </c>
      <c r="Z33" s="5" t="s">
        <v>193</v>
      </c>
      <c r="AA33" s="5" t="s">
        <v>193</v>
      </c>
      <c r="AB33" s="5" t="s">
        <v>193</v>
      </c>
      <c r="AC33" s="5" t="s">
        <v>193</v>
      </c>
      <c r="AD33" s="5" t="s">
        <v>193</v>
      </c>
      <c r="AE33" s="5" t="s">
        <v>193</v>
      </c>
      <c r="AF33" s="5" t="s">
        <v>193</v>
      </c>
      <c r="AG33" s="5" t="s">
        <v>193</v>
      </c>
      <c r="AH33" s="5" t="s">
        <v>193</v>
      </c>
      <c r="AI33" s="5" t="s">
        <v>193</v>
      </c>
      <c r="AJ33" s="5" t="s">
        <v>193</v>
      </c>
      <c r="AK33" s="6" t="s">
        <v>193</v>
      </c>
      <c r="AL33" s="6" t="s">
        <v>193</v>
      </c>
      <c r="AM33" s="6" t="s">
        <v>193</v>
      </c>
      <c r="AN33" s="6" t="s">
        <v>193</v>
      </c>
      <c r="AO33" s="6" t="s">
        <v>193</v>
      </c>
      <c r="AP33" s="6" t="s">
        <v>193</v>
      </c>
      <c r="AQ33" s="6" t="s">
        <v>193</v>
      </c>
      <c r="AR33" s="6" t="s">
        <v>193</v>
      </c>
      <c r="AS33" s="6" t="s">
        <v>193</v>
      </c>
      <c r="AT33" s="6" t="s">
        <v>193</v>
      </c>
      <c r="AU33" s="6" t="s">
        <v>193</v>
      </c>
      <c r="AV33" s="6" t="s">
        <v>193</v>
      </c>
      <c r="AW33" s="6" t="s">
        <v>193</v>
      </c>
      <c r="AX33" s="6" t="s">
        <v>193</v>
      </c>
      <c r="AY33" s="6" t="s">
        <v>193</v>
      </c>
      <c r="AZ33" s="6" t="s">
        <v>193</v>
      </c>
      <c r="BA33" s="6" t="s">
        <v>193</v>
      </c>
      <c r="BB33" s="6" t="s">
        <v>193</v>
      </c>
      <c r="BC33" s="6" t="s">
        <v>193</v>
      </c>
      <c r="BD33" s="6" t="s">
        <v>193</v>
      </c>
      <c r="BE33" s="6" t="s">
        <v>193</v>
      </c>
      <c r="BF33" s="6" t="s">
        <v>193</v>
      </c>
      <c r="BG33" s="6" t="s">
        <v>193</v>
      </c>
      <c r="BH33" s="6" t="s">
        <v>193</v>
      </c>
      <c r="BI33" s="6" t="s">
        <v>193</v>
      </c>
      <c r="BJ33" s="6" t="s">
        <v>193</v>
      </c>
      <c r="BK33" s="6" t="s">
        <v>193</v>
      </c>
      <c r="BL33" s="6" t="s">
        <v>193</v>
      </c>
      <c r="BM33" s="6" t="s">
        <v>193</v>
      </c>
      <c r="BN33" s="6" t="s">
        <v>193</v>
      </c>
      <c r="BO33" s="6" t="s">
        <v>193</v>
      </c>
      <c r="BP33" s="6" t="s">
        <v>193</v>
      </c>
      <c r="BQ33" s="6">
        <v>0.84</v>
      </c>
      <c r="BR33" s="6">
        <v>0.78249999999999997</v>
      </c>
      <c r="BS33" s="6">
        <v>0.78249999999999997</v>
      </c>
      <c r="BT33" s="6">
        <v>0.78249999999999997</v>
      </c>
      <c r="BU33" s="6">
        <v>0.78249999999999997</v>
      </c>
      <c r="BV33" s="6">
        <v>0.73</v>
      </c>
      <c r="BW33" s="6">
        <v>0.73</v>
      </c>
      <c r="BX33" s="6">
        <v>0.73</v>
      </c>
      <c r="BY33" s="6">
        <v>0.73</v>
      </c>
      <c r="BZ33" s="6">
        <v>0.68100000000000005</v>
      </c>
      <c r="CA33" s="6">
        <v>0.68100000000000005</v>
      </c>
      <c r="CB33" s="6">
        <v>0.68100000000000005</v>
      </c>
      <c r="CC33" s="6">
        <v>0.68100000000000005</v>
      </c>
      <c r="CD33" s="6" t="s">
        <v>193</v>
      </c>
      <c r="CE33" s="6" t="s">
        <v>193</v>
      </c>
      <c r="CF33" s="6" t="s">
        <v>193</v>
      </c>
      <c r="CG33" s="6" t="s">
        <v>193</v>
      </c>
      <c r="CH33" s="6" t="s">
        <v>193</v>
      </c>
      <c r="CI33" s="6" t="s">
        <v>193</v>
      </c>
      <c r="CJ33" s="6" t="s">
        <v>193</v>
      </c>
      <c r="CK33" s="6" t="s">
        <v>193</v>
      </c>
      <c r="CL33" s="6" t="s">
        <v>193</v>
      </c>
      <c r="CM33" s="6" t="s">
        <v>193</v>
      </c>
      <c r="CN33" s="6" t="s">
        <v>193</v>
      </c>
      <c r="CO33" s="6" t="s">
        <v>193</v>
      </c>
      <c r="CP33" s="6" t="s">
        <v>193</v>
      </c>
      <c r="CQ33" s="6" t="s">
        <v>193</v>
      </c>
      <c r="CR33" s="6" t="s">
        <v>193</v>
      </c>
      <c r="CS33" s="6" t="s">
        <v>193</v>
      </c>
      <c r="CT33" s="6" t="s">
        <v>193</v>
      </c>
      <c r="CU33" s="6" t="s">
        <v>193</v>
      </c>
      <c r="CV33" s="6" t="s">
        <v>193</v>
      </c>
      <c r="CW33" s="6">
        <v>0</v>
      </c>
      <c r="CX33" s="6">
        <v>0</v>
      </c>
      <c r="CY33" s="6">
        <v>0</v>
      </c>
      <c r="CZ33" s="6">
        <v>0</v>
      </c>
      <c r="DA33" s="6">
        <v>0</v>
      </c>
      <c r="DB33" s="6">
        <v>0</v>
      </c>
      <c r="DC33" s="6">
        <v>0</v>
      </c>
      <c r="DD33" s="6">
        <v>0</v>
      </c>
      <c r="DE33" s="6">
        <v>0</v>
      </c>
      <c r="DF33" s="6">
        <v>0</v>
      </c>
      <c r="DG33" s="6">
        <v>0</v>
      </c>
      <c r="DH33" s="6">
        <v>0</v>
      </c>
      <c r="DI33" s="6">
        <v>0</v>
      </c>
      <c r="DJ33" s="6" t="s">
        <v>193</v>
      </c>
      <c r="DK33" s="6" t="s">
        <v>193</v>
      </c>
      <c r="DL33" s="6" t="s">
        <v>193</v>
      </c>
      <c r="DM33" s="6" t="s">
        <v>193</v>
      </c>
      <c r="DN33" s="6" t="s">
        <v>193</v>
      </c>
      <c r="DO33" s="6" t="s">
        <v>193</v>
      </c>
      <c r="DP33" s="6" t="s">
        <v>193</v>
      </c>
      <c r="DQ33" s="6" t="s">
        <v>193</v>
      </c>
      <c r="DR33" s="6" t="s">
        <v>193</v>
      </c>
      <c r="DS33" s="6" t="s">
        <v>193</v>
      </c>
      <c r="DT33" s="6" t="s">
        <v>193</v>
      </c>
      <c r="DU33" s="6" t="s">
        <v>193</v>
      </c>
      <c r="DV33" s="6" t="s">
        <v>193</v>
      </c>
      <c r="DW33" s="6" t="s">
        <v>193</v>
      </c>
      <c r="DX33" s="6" t="s">
        <v>193</v>
      </c>
      <c r="DY33" s="6" t="s">
        <v>193</v>
      </c>
      <c r="DZ33" s="6" t="s">
        <v>193</v>
      </c>
      <c r="EA33" s="6" t="s">
        <v>193</v>
      </c>
      <c r="EB33" s="6" t="s">
        <v>193</v>
      </c>
      <c r="EC33" s="5">
        <v>52289868</v>
      </c>
      <c r="ED33" s="5">
        <v>52289868</v>
      </c>
      <c r="EE33" s="5">
        <v>52289868</v>
      </c>
      <c r="EF33" s="5">
        <v>52289868</v>
      </c>
      <c r="EG33" s="5">
        <v>52289868</v>
      </c>
      <c r="EH33" s="5">
        <v>52289868</v>
      </c>
      <c r="EI33" s="5">
        <v>52289868</v>
      </c>
      <c r="EJ33" s="5">
        <v>52289868</v>
      </c>
      <c r="EK33" s="5">
        <v>52289868</v>
      </c>
      <c r="EL33" s="5">
        <v>52289868</v>
      </c>
      <c r="EM33" s="5">
        <v>52289868</v>
      </c>
      <c r="EN33" s="5">
        <v>52289868</v>
      </c>
      <c r="EO33" s="5">
        <v>52289868</v>
      </c>
      <c r="EP33" s="5" t="s">
        <v>193</v>
      </c>
      <c r="EQ33" s="5" t="s">
        <v>193</v>
      </c>
      <c r="ER33" s="5" t="s">
        <v>193</v>
      </c>
      <c r="ES33" s="5" t="s">
        <v>193</v>
      </c>
      <c r="ET33" s="5" t="s">
        <v>193</v>
      </c>
      <c r="EU33" s="5" t="s">
        <v>193</v>
      </c>
      <c r="EV33" s="5" t="s">
        <v>193</v>
      </c>
      <c r="EW33" s="5" t="s">
        <v>193</v>
      </c>
      <c r="EX33" s="5" t="s">
        <v>193</v>
      </c>
      <c r="EY33" s="5" t="s">
        <v>193</v>
      </c>
      <c r="EZ33" s="5" t="s">
        <v>193</v>
      </c>
      <c r="FA33" s="5" t="s">
        <v>193</v>
      </c>
      <c r="FB33" s="5" t="s">
        <v>193</v>
      </c>
      <c r="FC33" s="5" t="s">
        <v>193</v>
      </c>
      <c r="FD33" s="5" t="s">
        <v>193</v>
      </c>
      <c r="FE33" s="5" t="s">
        <v>193</v>
      </c>
      <c r="FF33" s="5" t="s">
        <v>193</v>
      </c>
      <c r="FG33" s="5" t="s">
        <v>193</v>
      </c>
      <c r="FH33" s="5" t="s">
        <v>193</v>
      </c>
      <c r="FI33" s="13" t="s">
        <v>244</v>
      </c>
      <c r="FJ33" s="11">
        <v>16.395987077267101</v>
      </c>
      <c r="FK33" s="11">
        <v>16.7365119376473</v>
      </c>
      <c r="FL33" s="11">
        <v>16.317004280829298</v>
      </c>
      <c r="FM33" s="11">
        <v>15.870340311434701</v>
      </c>
      <c r="FN33" s="11">
        <v>15.622720638728699</v>
      </c>
      <c r="FO33" s="11">
        <v>16.043815601140899</v>
      </c>
      <c r="FP33" s="11">
        <v>15.5899035736713</v>
      </c>
      <c r="FQ33" s="11">
        <v>15.009925058521899</v>
      </c>
      <c r="FR33" s="11">
        <v>14.716101406108001</v>
      </c>
      <c r="FS33" s="11">
        <v>14.334115358638901</v>
      </c>
      <c r="FT33" s="11">
        <v>14.0027700968761</v>
      </c>
      <c r="FU33" s="11">
        <v>13.584887993980001</v>
      </c>
      <c r="FV33" s="11">
        <v>13.44684977977</v>
      </c>
      <c r="FW33" s="11" t="s">
        <v>193</v>
      </c>
      <c r="FX33" s="11" t="s">
        <v>193</v>
      </c>
      <c r="FY33" s="11" t="s">
        <v>193</v>
      </c>
      <c r="FZ33" s="11" t="s">
        <v>193</v>
      </c>
      <c r="GA33" s="11" t="s">
        <v>193</v>
      </c>
      <c r="GB33" s="11" t="s">
        <v>193</v>
      </c>
      <c r="GC33" s="11" t="s">
        <v>193</v>
      </c>
      <c r="GD33" s="11" t="s">
        <v>193</v>
      </c>
      <c r="GE33" s="11" t="s">
        <v>193</v>
      </c>
      <c r="GF33" s="11" t="s">
        <v>193</v>
      </c>
      <c r="GG33" s="11" t="s">
        <v>193</v>
      </c>
      <c r="GH33" s="11" t="s">
        <v>193</v>
      </c>
      <c r="GI33" s="11" t="s">
        <v>193</v>
      </c>
      <c r="GJ33" s="11" t="s">
        <v>193</v>
      </c>
      <c r="GK33" s="11" t="s">
        <v>193</v>
      </c>
      <c r="GL33" s="11" t="s">
        <v>193</v>
      </c>
      <c r="GM33" s="11" t="s">
        <v>193</v>
      </c>
      <c r="GN33" s="11" t="s">
        <v>193</v>
      </c>
      <c r="GO33" s="11" t="s">
        <v>193</v>
      </c>
    </row>
    <row r="34" spans="2:197" x14ac:dyDescent="0.25">
      <c r="B34" s="3" t="s">
        <v>246</v>
      </c>
      <c r="C34" s="1" t="s">
        <v>53</v>
      </c>
      <c r="D34" s="2">
        <v>4050636</v>
      </c>
      <c r="E34" s="5">
        <v>237070</v>
      </c>
      <c r="F34" s="5">
        <v>1128</v>
      </c>
      <c r="G34" s="5">
        <v>1608</v>
      </c>
      <c r="H34" s="5">
        <v>47396</v>
      </c>
      <c r="I34" s="5">
        <v>38348</v>
      </c>
      <c r="J34" s="5">
        <v>1017688</v>
      </c>
      <c r="K34" s="5">
        <v>545895</v>
      </c>
      <c r="L34" s="5">
        <v>507528</v>
      </c>
      <c r="M34" s="5">
        <v>413121</v>
      </c>
      <c r="N34" s="5">
        <v>1142463</v>
      </c>
      <c r="O34" s="5">
        <v>278524</v>
      </c>
      <c r="P34" s="5">
        <v>485057</v>
      </c>
      <c r="Q34" s="5">
        <v>592619</v>
      </c>
      <c r="R34" s="5">
        <v>474355</v>
      </c>
      <c r="S34" s="5">
        <v>479084</v>
      </c>
      <c r="T34" s="5">
        <v>1727304</v>
      </c>
      <c r="U34" s="5">
        <v>517341</v>
      </c>
      <c r="V34" s="5">
        <v>729684</v>
      </c>
      <c r="W34" s="5">
        <v>1588408</v>
      </c>
      <c r="X34" s="5">
        <v>1979465</v>
      </c>
      <c r="Y34" s="5">
        <v>396434</v>
      </c>
      <c r="Z34" s="5">
        <v>306490</v>
      </c>
      <c r="AA34" s="5">
        <v>992055</v>
      </c>
      <c r="AB34" s="5">
        <v>1406498</v>
      </c>
      <c r="AC34" s="5">
        <v>105863</v>
      </c>
      <c r="AD34" s="5">
        <v>598560</v>
      </c>
      <c r="AE34" s="5">
        <v>403</v>
      </c>
      <c r="AF34" s="5">
        <v>445467</v>
      </c>
      <c r="AG34" s="5">
        <v>589361</v>
      </c>
      <c r="AH34" s="5">
        <v>1237493</v>
      </c>
      <c r="AI34" s="5">
        <v>2680492</v>
      </c>
      <c r="AJ34" s="5">
        <v>574700</v>
      </c>
      <c r="AK34" s="6">
        <v>211.4528</v>
      </c>
      <c r="AL34" s="6">
        <v>228.19929999999999</v>
      </c>
      <c r="AM34" s="6">
        <v>244.04220000000001</v>
      </c>
      <c r="AN34" s="6">
        <v>234.4023</v>
      </c>
      <c r="AO34" s="6">
        <v>193.0146</v>
      </c>
      <c r="AP34" s="6">
        <v>190.21690000000001</v>
      </c>
      <c r="AQ34" s="6">
        <v>184.3673</v>
      </c>
      <c r="AR34" s="6">
        <v>185.19489999999999</v>
      </c>
      <c r="AS34" s="6">
        <v>182.21889999999999</v>
      </c>
      <c r="AT34" s="6">
        <v>175.8381</v>
      </c>
      <c r="AU34" s="6">
        <v>179.97569999999999</v>
      </c>
      <c r="AV34" s="6">
        <v>173.09350000000001</v>
      </c>
      <c r="AW34" s="6">
        <v>169.40280000000001</v>
      </c>
      <c r="AX34" s="6">
        <v>159.31039999999999</v>
      </c>
      <c r="AY34" s="6">
        <v>157.7997</v>
      </c>
      <c r="AZ34" s="6">
        <v>147.71</v>
      </c>
      <c r="BA34" s="6">
        <v>152.29</v>
      </c>
      <c r="BB34" s="6">
        <v>138.02600000000001</v>
      </c>
      <c r="BC34" s="6">
        <v>133.16</v>
      </c>
      <c r="BD34" s="6">
        <v>122.38120000000001</v>
      </c>
      <c r="BE34" s="6">
        <v>107.72</v>
      </c>
      <c r="BF34" s="6">
        <v>108.20180000000001</v>
      </c>
      <c r="BG34" s="6">
        <v>100.9123</v>
      </c>
      <c r="BH34" s="6">
        <v>90.715199999999996</v>
      </c>
      <c r="BI34" s="6">
        <v>78.641599999999997</v>
      </c>
      <c r="BJ34" s="6">
        <v>78.103399999999993</v>
      </c>
      <c r="BK34" s="6">
        <v>90.34</v>
      </c>
      <c r="BL34" s="6">
        <v>87.860799999999998</v>
      </c>
      <c r="BM34" s="6">
        <v>87.782700000000006</v>
      </c>
      <c r="BN34" s="6">
        <v>80.851299999999995</v>
      </c>
      <c r="BO34" s="6">
        <v>74.642899999999997</v>
      </c>
      <c r="BP34" s="6">
        <v>83.638000000000005</v>
      </c>
      <c r="BQ34" s="6">
        <v>1.3</v>
      </c>
      <c r="BR34" s="6">
        <v>1.25</v>
      </c>
      <c r="BS34" s="6">
        <v>1.25</v>
      </c>
      <c r="BT34" s="6">
        <v>1.25</v>
      </c>
      <c r="BU34" s="6">
        <v>1.25</v>
      </c>
      <c r="BV34" s="6">
        <v>1.1499999999999999</v>
      </c>
      <c r="BW34" s="6">
        <v>1.1499999999999999</v>
      </c>
      <c r="BX34" s="6">
        <v>1.1499999999999999</v>
      </c>
      <c r="BY34" s="6">
        <v>1.1499999999999999</v>
      </c>
      <c r="BZ34" s="6">
        <v>0.95</v>
      </c>
      <c r="CA34" s="6">
        <v>0.95</v>
      </c>
      <c r="CB34" s="6">
        <v>0.95</v>
      </c>
      <c r="CC34" s="6">
        <v>0.95</v>
      </c>
      <c r="CD34" s="6">
        <v>0.75</v>
      </c>
      <c r="CE34" s="6">
        <v>0.75</v>
      </c>
      <c r="CF34" s="6">
        <v>0.75</v>
      </c>
      <c r="CG34" s="6">
        <v>0.75</v>
      </c>
      <c r="CH34" s="6">
        <v>0.48</v>
      </c>
      <c r="CI34" s="6">
        <v>0.48</v>
      </c>
      <c r="CJ34" s="6">
        <v>0.48</v>
      </c>
      <c r="CK34" s="6">
        <v>0.48</v>
      </c>
      <c r="CL34" s="6">
        <v>0.48</v>
      </c>
      <c r="CM34" s="6">
        <v>0.48</v>
      </c>
      <c r="CN34" s="6">
        <v>0.48</v>
      </c>
      <c r="CO34" s="6">
        <v>0.48</v>
      </c>
      <c r="CP34" s="6">
        <v>0.48</v>
      </c>
      <c r="CQ34" s="6">
        <v>0.48</v>
      </c>
      <c r="CR34" s="6">
        <v>0.48</v>
      </c>
      <c r="CS34" s="6">
        <v>0.48</v>
      </c>
      <c r="CT34" s="6">
        <v>0.48</v>
      </c>
      <c r="CU34" s="6">
        <v>0.48</v>
      </c>
      <c r="CV34" s="6">
        <v>0.48</v>
      </c>
      <c r="CW34" s="6">
        <v>0</v>
      </c>
      <c r="CX34" s="6">
        <v>0</v>
      </c>
      <c r="CY34" s="6">
        <v>0</v>
      </c>
      <c r="CZ34" s="6">
        <v>0</v>
      </c>
      <c r="DA34" s="6">
        <v>0</v>
      </c>
      <c r="DB34" s="6">
        <v>0</v>
      </c>
      <c r="DC34" s="6">
        <v>0</v>
      </c>
      <c r="DD34" s="6">
        <v>0</v>
      </c>
      <c r="DE34" s="6">
        <v>0</v>
      </c>
      <c r="DF34" s="6">
        <v>0</v>
      </c>
      <c r="DG34" s="6">
        <v>0</v>
      </c>
      <c r="DH34" s="6">
        <v>0</v>
      </c>
      <c r="DI34" s="6">
        <v>0</v>
      </c>
      <c r="DJ34" s="6">
        <v>0</v>
      </c>
      <c r="DK34" s="6">
        <v>0</v>
      </c>
      <c r="DL34" s="6">
        <v>0</v>
      </c>
      <c r="DM34" s="6">
        <v>0</v>
      </c>
      <c r="DN34" s="6">
        <v>0</v>
      </c>
      <c r="DO34" s="6">
        <v>0</v>
      </c>
      <c r="DP34" s="6">
        <v>0</v>
      </c>
      <c r="DQ34" s="6">
        <v>0</v>
      </c>
      <c r="DR34" s="6">
        <v>0</v>
      </c>
      <c r="DS34" s="6">
        <v>0</v>
      </c>
      <c r="DT34" s="6">
        <v>0</v>
      </c>
      <c r="DU34" s="6">
        <v>0</v>
      </c>
      <c r="DV34" s="6">
        <v>0</v>
      </c>
      <c r="DW34" s="6">
        <v>0</v>
      </c>
      <c r="DX34" s="6">
        <v>0</v>
      </c>
      <c r="DY34" s="6">
        <v>0</v>
      </c>
      <c r="DZ34" s="6">
        <v>0</v>
      </c>
      <c r="EA34" s="6">
        <v>0</v>
      </c>
      <c r="EB34" s="6">
        <v>0</v>
      </c>
      <c r="EC34" s="5">
        <v>40835272</v>
      </c>
      <c r="ED34" s="5">
        <v>41068108</v>
      </c>
      <c r="EE34" s="5">
        <v>41065212</v>
      </c>
      <c r="EF34" s="5">
        <v>41057991</v>
      </c>
      <c r="EG34" s="5">
        <v>40898864</v>
      </c>
      <c r="EH34" s="5">
        <v>40887194</v>
      </c>
      <c r="EI34" s="5">
        <v>41883430</v>
      </c>
      <c r="EJ34" s="5">
        <v>42399666</v>
      </c>
      <c r="EK34" s="5">
        <v>42694252</v>
      </c>
      <c r="EL34" s="5">
        <v>43084451</v>
      </c>
      <c r="EM34" s="5">
        <v>44192526</v>
      </c>
      <c r="EN34" s="5">
        <v>44410420</v>
      </c>
      <c r="EO34" s="5">
        <v>44685637</v>
      </c>
      <c r="EP34" s="5">
        <v>45249830</v>
      </c>
      <c r="EQ34" s="5">
        <v>45691015</v>
      </c>
      <c r="ER34" s="5">
        <v>46057039</v>
      </c>
      <c r="ES34" s="5">
        <v>47543132</v>
      </c>
      <c r="ET34" s="5">
        <v>47914404</v>
      </c>
      <c r="EU34" s="5">
        <v>48588040</v>
      </c>
      <c r="EV34" s="5">
        <v>49965812</v>
      </c>
      <c r="EW34" s="5">
        <v>51417962</v>
      </c>
      <c r="EX34" s="5">
        <v>51707937</v>
      </c>
      <c r="EY34" s="5">
        <v>51857047</v>
      </c>
      <c r="EZ34" s="5">
        <v>52624820</v>
      </c>
      <c r="FA34" s="5">
        <v>53735551</v>
      </c>
      <c r="FB34" s="5">
        <v>53788656</v>
      </c>
      <c r="FC34" s="5">
        <v>54346216</v>
      </c>
      <c r="FD34" s="5">
        <v>54224433</v>
      </c>
      <c r="FE34" s="5">
        <v>54428168</v>
      </c>
      <c r="FF34" s="5">
        <v>55022529</v>
      </c>
      <c r="FG34" s="5">
        <v>56242019</v>
      </c>
      <c r="FH34" s="5">
        <v>58922474</v>
      </c>
      <c r="FI34" s="13" t="s">
        <v>246</v>
      </c>
      <c r="FJ34" s="11">
        <v>204.95105309938899</v>
      </c>
      <c r="FK34" s="11">
        <v>194.05157403404101</v>
      </c>
      <c r="FL34" s="11">
        <v>209.052810929114</v>
      </c>
      <c r="FM34" s="11">
        <v>203.319154120327</v>
      </c>
      <c r="FN34" s="11">
        <v>197.44792911607499</v>
      </c>
      <c r="FO34" s="11">
        <v>196.665293294522</v>
      </c>
      <c r="FP34" s="11">
        <v>190.65936099311801</v>
      </c>
      <c r="FQ34" s="11">
        <v>184.91416889934899</v>
      </c>
      <c r="FR34" s="11">
        <v>178.21099196210301</v>
      </c>
      <c r="FS34" s="11">
        <v>173.75920607645699</v>
      </c>
      <c r="FT34" s="11">
        <v>174.840922195758</v>
      </c>
      <c r="FU34" s="11">
        <v>172.631332916915</v>
      </c>
      <c r="FV34" s="11">
        <v>166.74530118033201</v>
      </c>
      <c r="FW34" s="11">
        <v>163.142867056075</v>
      </c>
      <c r="FX34" s="11">
        <v>160.269322097572</v>
      </c>
      <c r="FY34" s="11">
        <v>152.79990100970201</v>
      </c>
      <c r="FZ34" s="11">
        <v>146.56745794534501</v>
      </c>
      <c r="GA34" s="11">
        <v>140.196881088201</v>
      </c>
      <c r="GB34" s="11">
        <v>136.30514834514801</v>
      </c>
      <c r="GC34" s="11">
        <v>136.43060579101601</v>
      </c>
      <c r="GD34" s="11">
        <v>130.955540400454</v>
      </c>
      <c r="GE34" s="11">
        <v>131.22496068640299</v>
      </c>
      <c r="GF34" s="11">
        <v>123.750798999411</v>
      </c>
      <c r="GG34" s="11">
        <v>120.304411492524</v>
      </c>
      <c r="GH34" s="11">
        <v>112.986186742553</v>
      </c>
      <c r="GI34" s="11">
        <v>113.255125764808</v>
      </c>
      <c r="GJ34" s="11">
        <v>113.21042112665199</v>
      </c>
      <c r="GK34" s="11">
        <v>109.068360382855</v>
      </c>
      <c r="GL34" s="11">
        <v>115.44604992032799</v>
      </c>
      <c r="GM34" s="11">
        <v>114.164508868722</v>
      </c>
      <c r="GN34" s="11">
        <v>107.314764073459</v>
      </c>
      <c r="GO34" s="11">
        <v>102.455898236724</v>
      </c>
    </row>
    <row r="35" spans="2:197" x14ac:dyDescent="0.25">
      <c r="B35" s="3" t="s">
        <v>247</v>
      </c>
      <c r="C35" s="1" t="s">
        <v>54</v>
      </c>
      <c r="D35" s="2">
        <v>4021790</v>
      </c>
      <c r="E35" s="5">
        <v>198800</v>
      </c>
      <c r="F35" s="5">
        <v>186044</v>
      </c>
      <c r="G35" s="5">
        <v>13115</v>
      </c>
      <c r="H35" s="5">
        <v>29495</v>
      </c>
      <c r="I35" s="5">
        <v>103434</v>
      </c>
      <c r="J35" s="5" t="s">
        <v>193</v>
      </c>
      <c r="K35" s="5" t="s">
        <v>193</v>
      </c>
      <c r="L35" s="5">
        <v>27073</v>
      </c>
      <c r="M35" s="5">
        <v>42016</v>
      </c>
      <c r="N35" s="5">
        <v>10296</v>
      </c>
      <c r="O35" s="5">
        <v>1591</v>
      </c>
      <c r="P35" s="5">
        <v>77700</v>
      </c>
      <c r="Q35" s="5">
        <v>9231</v>
      </c>
      <c r="R35" s="5">
        <v>801</v>
      </c>
      <c r="S35" s="5" t="s">
        <v>193</v>
      </c>
      <c r="T35" s="5">
        <v>14388</v>
      </c>
      <c r="U35" s="5">
        <v>35529</v>
      </c>
      <c r="V35" s="5" t="s">
        <v>193</v>
      </c>
      <c r="W35" s="5">
        <v>16136</v>
      </c>
      <c r="X35" s="5">
        <v>3490</v>
      </c>
      <c r="Y35" s="5">
        <v>0</v>
      </c>
      <c r="Z35" s="5">
        <v>0</v>
      </c>
      <c r="AA35" s="5">
        <v>0</v>
      </c>
      <c r="AB35" s="5">
        <v>0</v>
      </c>
      <c r="AC35" s="5">
        <v>0</v>
      </c>
      <c r="AD35" s="5">
        <v>0</v>
      </c>
      <c r="AE35" s="5">
        <v>25700</v>
      </c>
      <c r="AF35" s="5">
        <v>0</v>
      </c>
      <c r="AG35" s="5">
        <v>36000</v>
      </c>
      <c r="AH35" s="5">
        <v>0</v>
      </c>
      <c r="AI35" s="5">
        <v>0</v>
      </c>
      <c r="AJ35" s="5">
        <v>7900</v>
      </c>
      <c r="AK35" s="6" t="s">
        <v>193</v>
      </c>
      <c r="AL35" s="6" t="s">
        <v>193</v>
      </c>
      <c r="AM35" s="6" t="s">
        <v>193</v>
      </c>
      <c r="AN35" s="6" t="s">
        <v>193</v>
      </c>
      <c r="AO35" s="6" t="s">
        <v>193</v>
      </c>
      <c r="AP35" s="6" t="s">
        <v>193</v>
      </c>
      <c r="AQ35" s="6" t="s">
        <v>193</v>
      </c>
      <c r="AR35" s="6" t="s">
        <v>193</v>
      </c>
      <c r="AS35" s="6" t="s">
        <v>193</v>
      </c>
      <c r="AT35" s="6" t="s">
        <v>193</v>
      </c>
      <c r="AU35" s="6" t="s">
        <v>193</v>
      </c>
      <c r="AV35" s="6" t="s">
        <v>193</v>
      </c>
      <c r="AW35" s="6" t="s">
        <v>193</v>
      </c>
      <c r="AX35" s="6" t="s">
        <v>193</v>
      </c>
      <c r="AY35" s="6" t="s">
        <v>193</v>
      </c>
      <c r="AZ35" s="6" t="s">
        <v>193</v>
      </c>
      <c r="BA35" s="6" t="s">
        <v>193</v>
      </c>
      <c r="BB35" s="6" t="s">
        <v>193</v>
      </c>
      <c r="BC35" s="6" t="s">
        <v>193</v>
      </c>
      <c r="BD35" s="6" t="s">
        <v>193</v>
      </c>
      <c r="BE35" s="6" t="s">
        <v>193</v>
      </c>
      <c r="BF35" s="6" t="s">
        <v>193</v>
      </c>
      <c r="BG35" s="6" t="s">
        <v>193</v>
      </c>
      <c r="BH35" s="6" t="s">
        <v>193</v>
      </c>
      <c r="BI35" s="6" t="s">
        <v>193</v>
      </c>
      <c r="BJ35" s="6" t="s">
        <v>193</v>
      </c>
      <c r="BK35" s="6">
        <v>389.11</v>
      </c>
      <c r="BL35" s="6" t="s">
        <v>193</v>
      </c>
      <c r="BM35" s="6">
        <v>391.66669999999999</v>
      </c>
      <c r="BN35" s="6" t="s">
        <v>193</v>
      </c>
      <c r="BO35" s="6" t="s">
        <v>193</v>
      </c>
      <c r="BP35" s="6">
        <v>341.7722</v>
      </c>
      <c r="BQ35" s="6">
        <v>0</v>
      </c>
      <c r="BR35" s="6">
        <v>0</v>
      </c>
      <c r="BS35" s="6">
        <v>0</v>
      </c>
      <c r="BT35" s="6">
        <v>10</v>
      </c>
      <c r="BU35" s="6">
        <v>0</v>
      </c>
      <c r="BV35" s="6">
        <v>0</v>
      </c>
      <c r="BW35" s="6">
        <v>0</v>
      </c>
      <c r="BX35" s="6">
        <v>10</v>
      </c>
      <c r="BY35" s="6">
        <v>0</v>
      </c>
      <c r="BZ35" s="6">
        <v>0</v>
      </c>
      <c r="CA35" s="6">
        <v>0</v>
      </c>
      <c r="CB35" s="6">
        <v>10</v>
      </c>
      <c r="CC35" s="6">
        <v>0</v>
      </c>
      <c r="CD35" s="6">
        <v>0</v>
      </c>
      <c r="CE35" s="6">
        <v>0</v>
      </c>
      <c r="CF35" s="6">
        <v>10</v>
      </c>
      <c r="CG35" s="6">
        <v>0</v>
      </c>
      <c r="CH35" s="6">
        <v>0</v>
      </c>
      <c r="CI35" s="6">
        <v>0</v>
      </c>
      <c r="CJ35" s="6">
        <v>10</v>
      </c>
      <c r="CK35" s="6">
        <v>0</v>
      </c>
      <c r="CL35" s="6">
        <v>0</v>
      </c>
      <c r="CM35" s="6">
        <v>0</v>
      </c>
      <c r="CN35" s="6">
        <v>10</v>
      </c>
      <c r="CO35" s="6">
        <v>0</v>
      </c>
      <c r="CP35" s="6">
        <v>0</v>
      </c>
      <c r="CQ35" s="6">
        <v>0</v>
      </c>
      <c r="CR35" s="6">
        <v>10</v>
      </c>
      <c r="CS35" s="6">
        <v>0</v>
      </c>
      <c r="CT35" s="6">
        <v>0</v>
      </c>
      <c r="CU35" s="6">
        <v>0</v>
      </c>
      <c r="CV35" s="6">
        <v>10</v>
      </c>
      <c r="CW35" s="6">
        <v>0</v>
      </c>
      <c r="CX35" s="6">
        <v>0</v>
      </c>
      <c r="CY35" s="6">
        <v>0</v>
      </c>
      <c r="CZ35" s="6">
        <v>0</v>
      </c>
      <c r="DA35" s="6">
        <v>0</v>
      </c>
      <c r="DB35" s="6">
        <v>0</v>
      </c>
      <c r="DC35" s="6">
        <v>0</v>
      </c>
      <c r="DD35" s="6">
        <v>0</v>
      </c>
      <c r="DE35" s="6">
        <v>0</v>
      </c>
      <c r="DF35" s="6">
        <v>0</v>
      </c>
      <c r="DG35" s="6">
        <v>0</v>
      </c>
      <c r="DH35" s="6">
        <v>0</v>
      </c>
      <c r="DI35" s="6">
        <v>0</v>
      </c>
      <c r="DJ35" s="6">
        <v>0</v>
      </c>
      <c r="DK35" s="6">
        <v>0</v>
      </c>
      <c r="DL35" s="6">
        <v>0</v>
      </c>
      <c r="DM35" s="6">
        <v>0</v>
      </c>
      <c r="DN35" s="6">
        <v>0</v>
      </c>
      <c r="DO35" s="6">
        <v>0</v>
      </c>
      <c r="DP35" s="6">
        <v>0</v>
      </c>
      <c r="DQ35" s="6">
        <v>0</v>
      </c>
      <c r="DR35" s="6">
        <v>0</v>
      </c>
      <c r="DS35" s="6">
        <v>0</v>
      </c>
      <c r="DT35" s="6">
        <v>0</v>
      </c>
      <c r="DU35" s="6">
        <v>0</v>
      </c>
      <c r="DV35" s="6">
        <v>0</v>
      </c>
      <c r="DW35" s="6">
        <v>0</v>
      </c>
      <c r="DX35" s="6">
        <v>0</v>
      </c>
      <c r="DY35" s="6">
        <v>0</v>
      </c>
      <c r="DZ35" s="6">
        <v>0</v>
      </c>
      <c r="EA35" s="6">
        <v>0</v>
      </c>
      <c r="EB35" s="6">
        <v>0</v>
      </c>
      <c r="EC35" s="5">
        <v>27751073</v>
      </c>
      <c r="ED35" s="5">
        <v>27940806</v>
      </c>
      <c r="EE35" s="5">
        <v>23050956</v>
      </c>
      <c r="EF35" s="5">
        <v>23064071</v>
      </c>
      <c r="EG35" s="5">
        <v>23093566</v>
      </c>
      <c r="EH35" s="5">
        <v>23197000</v>
      </c>
      <c r="EI35" s="5">
        <v>23195480</v>
      </c>
      <c r="EJ35" s="5">
        <v>23186786</v>
      </c>
      <c r="EK35" s="5">
        <v>22213859</v>
      </c>
      <c r="EL35" s="5">
        <v>22255875</v>
      </c>
      <c r="EM35" s="5">
        <v>22266171</v>
      </c>
      <c r="EN35" s="5">
        <v>22248468</v>
      </c>
      <c r="EO35" s="5">
        <v>21176168</v>
      </c>
      <c r="EP35" s="5">
        <v>21185399</v>
      </c>
      <c r="EQ35" s="5">
        <v>21186200</v>
      </c>
      <c r="ER35" s="5">
        <v>21185614</v>
      </c>
      <c r="ES35" s="5">
        <v>21200002</v>
      </c>
      <c r="ET35" s="5">
        <v>20235531</v>
      </c>
      <c r="EU35" s="5">
        <v>20225785</v>
      </c>
      <c r="EV35" s="5">
        <v>20241921</v>
      </c>
      <c r="EW35" s="5">
        <v>20245411</v>
      </c>
      <c r="EX35" s="5">
        <v>20328521</v>
      </c>
      <c r="EY35" s="5">
        <v>20331179</v>
      </c>
      <c r="EZ35" s="5">
        <v>20336449</v>
      </c>
      <c r="FA35" s="5">
        <v>20375796</v>
      </c>
      <c r="FB35" s="5">
        <v>20385341</v>
      </c>
      <c r="FC35" s="5">
        <v>20385646</v>
      </c>
      <c r="FD35" s="5">
        <v>20425132</v>
      </c>
      <c r="FE35" s="5">
        <v>20455247</v>
      </c>
      <c r="FF35" s="5">
        <v>20492299</v>
      </c>
      <c r="FG35" s="5">
        <v>20546935</v>
      </c>
      <c r="FH35" s="5">
        <v>20546935</v>
      </c>
      <c r="FI35" s="13" t="s">
        <v>247</v>
      </c>
      <c r="FJ35" s="11">
        <v>449.55378842468502</v>
      </c>
      <c r="FK35" s="11">
        <v>415.48192990567298</v>
      </c>
      <c r="FL35" s="11">
        <v>377.97130843510399</v>
      </c>
      <c r="FM35" s="11">
        <v>361.01605826655702</v>
      </c>
      <c r="FN35" s="11">
        <v>367.40103282446699</v>
      </c>
      <c r="FO35" s="11">
        <v>406.647411303186</v>
      </c>
      <c r="FP35" s="11">
        <v>406.07480422909998</v>
      </c>
      <c r="FQ35" s="11">
        <v>398.82629701244502</v>
      </c>
      <c r="FR35" s="11">
        <v>403.01417236869997</v>
      </c>
      <c r="FS35" s="11">
        <v>399.65177733969102</v>
      </c>
      <c r="FT35" s="11">
        <v>387.53407579596899</v>
      </c>
      <c r="FU35" s="11">
        <v>394.22489674345201</v>
      </c>
      <c r="FV35" s="11">
        <v>394.83064169116898</v>
      </c>
      <c r="FW35" s="11">
        <v>403.763931941995</v>
      </c>
      <c r="FX35" s="11">
        <v>386.76591366077901</v>
      </c>
      <c r="FY35" s="11">
        <v>368.53309986673003</v>
      </c>
      <c r="FZ35" s="11">
        <v>338.99525103818399</v>
      </c>
      <c r="GA35" s="11">
        <v>334.510618970167</v>
      </c>
      <c r="GB35" s="11">
        <v>361.87470597556501</v>
      </c>
      <c r="GC35" s="11">
        <v>372.99819518117903</v>
      </c>
      <c r="GD35" s="11">
        <v>378.09555953198497</v>
      </c>
      <c r="GE35" s="11">
        <v>360.49351548988699</v>
      </c>
      <c r="GF35" s="11">
        <v>357.25916337660499</v>
      </c>
      <c r="GG35" s="11">
        <v>354.79153710660103</v>
      </c>
      <c r="GH35" s="11">
        <v>364.545267335814</v>
      </c>
      <c r="GI35" s="11">
        <v>402.65698768541603</v>
      </c>
      <c r="GJ35" s="11">
        <v>358.59545486073898</v>
      </c>
      <c r="GK35" s="11">
        <v>354.71986178596097</v>
      </c>
      <c r="GL35" s="11">
        <v>376.328870533805</v>
      </c>
      <c r="GM35" s="11">
        <v>389.72689203880901</v>
      </c>
      <c r="GN35" s="11">
        <v>377.91524623988897</v>
      </c>
      <c r="GO35" s="11">
        <v>379.02490079420602</v>
      </c>
    </row>
    <row r="36" spans="2:197" x14ac:dyDescent="0.25">
      <c r="B36" s="3" t="s">
        <v>250</v>
      </c>
      <c r="C36" s="1" t="s">
        <v>57</v>
      </c>
      <c r="D36" s="2">
        <v>4040584</v>
      </c>
      <c r="E36" s="5">
        <v>75397</v>
      </c>
      <c r="F36" s="5">
        <v>84445</v>
      </c>
      <c r="G36" s="5">
        <v>390923</v>
      </c>
      <c r="H36" s="5">
        <v>103485</v>
      </c>
      <c r="I36" s="5">
        <v>338837</v>
      </c>
      <c r="J36" s="5">
        <v>173805</v>
      </c>
      <c r="K36" s="5">
        <v>59576</v>
      </c>
      <c r="L36" s="5">
        <v>52600</v>
      </c>
      <c r="M36" s="5">
        <v>0</v>
      </c>
      <c r="N36" s="5">
        <v>0</v>
      </c>
      <c r="O36" s="5">
        <v>0</v>
      </c>
      <c r="P36" s="5">
        <v>0</v>
      </c>
      <c r="Q36" s="5">
        <v>0</v>
      </c>
      <c r="R36" s="5">
        <v>0</v>
      </c>
      <c r="S36" s="5">
        <v>0</v>
      </c>
      <c r="T36" s="5">
        <v>0</v>
      </c>
      <c r="U36" s="5">
        <v>0</v>
      </c>
      <c r="V36" s="5">
        <v>0</v>
      </c>
      <c r="W36" s="5">
        <v>0</v>
      </c>
      <c r="X36" s="5">
        <v>0</v>
      </c>
      <c r="Y36" s="5">
        <v>0</v>
      </c>
      <c r="Z36" s="5">
        <v>0</v>
      </c>
      <c r="AA36" s="5">
        <v>0</v>
      </c>
      <c r="AB36" s="5">
        <v>0</v>
      </c>
      <c r="AC36" s="5">
        <v>0</v>
      </c>
      <c r="AD36" s="5">
        <v>0</v>
      </c>
      <c r="AE36" s="5">
        <v>0</v>
      </c>
      <c r="AF36" s="5">
        <v>0</v>
      </c>
      <c r="AG36" s="5">
        <v>0</v>
      </c>
      <c r="AH36" s="5">
        <v>0</v>
      </c>
      <c r="AI36" s="5">
        <v>0</v>
      </c>
      <c r="AJ36" s="5">
        <v>0</v>
      </c>
      <c r="AK36" s="6">
        <v>16.143999999999998</v>
      </c>
      <c r="AL36" s="6">
        <v>15.611800000000001</v>
      </c>
      <c r="AM36" s="6">
        <v>18.160699999999999</v>
      </c>
      <c r="AN36" s="6">
        <v>18.182600000000001</v>
      </c>
      <c r="AO36" s="6">
        <v>19.218399999999999</v>
      </c>
      <c r="AP36" s="6">
        <v>17.931899999999999</v>
      </c>
      <c r="AQ36" s="6">
        <v>21.770900000000001</v>
      </c>
      <c r="AR36" s="6">
        <v>20.440000000000001</v>
      </c>
      <c r="AS36" s="6" t="s">
        <v>193</v>
      </c>
      <c r="AT36" s="6" t="s">
        <v>193</v>
      </c>
      <c r="AU36" s="6" t="s">
        <v>193</v>
      </c>
      <c r="AV36" s="6" t="s">
        <v>193</v>
      </c>
      <c r="AW36" s="6" t="s">
        <v>193</v>
      </c>
      <c r="AX36" s="6" t="s">
        <v>193</v>
      </c>
      <c r="AY36" s="6" t="s">
        <v>193</v>
      </c>
      <c r="AZ36" s="6" t="s">
        <v>193</v>
      </c>
      <c r="BA36" s="6" t="s">
        <v>193</v>
      </c>
      <c r="BB36" s="6" t="s">
        <v>193</v>
      </c>
      <c r="BC36" s="6" t="s">
        <v>193</v>
      </c>
      <c r="BD36" s="6" t="s">
        <v>193</v>
      </c>
      <c r="BE36" s="6" t="s">
        <v>193</v>
      </c>
      <c r="BF36" s="6" t="s">
        <v>193</v>
      </c>
      <c r="BG36" s="6" t="s">
        <v>193</v>
      </c>
      <c r="BH36" s="6" t="s">
        <v>193</v>
      </c>
      <c r="BI36" s="6" t="s">
        <v>193</v>
      </c>
      <c r="BJ36" s="6" t="s">
        <v>193</v>
      </c>
      <c r="BK36" s="6" t="s">
        <v>193</v>
      </c>
      <c r="BL36" s="6" t="s">
        <v>193</v>
      </c>
      <c r="BM36" s="6" t="s">
        <v>193</v>
      </c>
      <c r="BN36" s="6" t="s">
        <v>193</v>
      </c>
      <c r="BO36" s="6" t="s">
        <v>193</v>
      </c>
      <c r="BP36" s="6" t="s">
        <v>193</v>
      </c>
      <c r="BQ36" s="6">
        <v>0.08</v>
      </c>
      <c r="BR36" s="6">
        <v>0.08</v>
      </c>
      <c r="BS36" s="6">
        <v>0.08</v>
      </c>
      <c r="BT36" s="6">
        <v>0.08</v>
      </c>
      <c r="BU36" s="6">
        <v>0.08</v>
      </c>
      <c r="BV36" s="6">
        <v>0.08</v>
      </c>
      <c r="BW36" s="6">
        <v>0.06</v>
      </c>
      <c r="BX36" s="6">
        <v>0.11</v>
      </c>
      <c r="BY36" s="6">
        <v>0</v>
      </c>
      <c r="BZ36" s="6">
        <v>0.05</v>
      </c>
      <c r="CA36" s="6">
        <v>0.04</v>
      </c>
      <c r="CB36" s="6">
        <v>0.04</v>
      </c>
      <c r="CC36" s="6">
        <v>0.04</v>
      </c>
      <c r="CD36" s="6">
        <v>0.03</v>
      </c>
      <c r="CE36" s="6">
        <v>0.03</v>
      </c>
      <c r="CF36" s="6">
        <v>0.03</v>
      </c>
      <c r="CG36" s="6">
        <v>0.03</v>
      </c>
      <c r="CH36" s="6">
        <v>0.03</v>
      </c>
      <c r="CI36" s="6">
        <v>0.03</v>
      </c>
      <c r="CJ36" s="6">
        <v>0.05</v>
      </c>
      <c r="CK36" s="6">
        <v>0.02</v>
      </c>
      <c r="CL36" s="6">
        <v>0</v>
      </c>
      <c r="CM36" s="6">
        <v>0</v>
      </c>
      <c r="CN36" s="6">
        <v>0</v>
      </c>
      <c r="CO36" s="6">
        <v>0</v>
      </c>
      <c r="CP36" s="6">
        <v>0</v>
      </c>
      <c r="CQ36" s="6">
        <v>0</v>
      </c>
      <c r="CR36" s="6">
        <v>0</v>
      </c>
      <c r="CS36" s="6">
        <v>0</v>
      </c>
      <c r="CT36" s="6">
        <v>0</v>
      </c>
      <c r="CU36" s="6">
        <v>0</v>
      </c>
      <c r="CV36" s="6">
        <v>0.06</v>
      </c>
      <c r="CW36" s="6">
        <v>0</v>
      </c>
      <c r="CX36" s="6">
        <v>0</v>
      </c>
      <c r="CY36" s="6">
        <v>0</v>
      </c>
      <c r="CZ36" s="6">
        <v>0</v>
      </c>
      <c r="DA36" s="6">
        <v>0</v>
      </c>
      <c r="DB36" s="6">
        <v>0</v>
      </c>
      <c r="DC36" s="6">
        <v>0</v>
      </c>
      <c r="DD36" s="6">
        <v>0</v>
      </c>
      <c r="DE36" s="6">
        <v>0</v>
      </c>
      <c r="DF36" s="6">
        <v>0</v>
      </c>
      <c r="DG36" s="6">
        <v>0</v>
      </c>
      <c r="DH36" s="6">
        <v>0</v>
      </c>
      <c r="DI36" s="6">
        <v>0</v>
      </c>
      <c r="DJ36" s="6">
        <v>0</v>
      </c>
      <c r="DK36" s="6">
        <v>0</v>
      </c>
      <c r="DL36" s="6">
        <v>0</v>
      </c>
      <c r="DM36" s="6">
        <v>0</v>
      </c>
      <c r="DN36" s="6">
        <v>0</v>
      </c>
      <c r="DO36" s="6">
        <v>0</v>
      </c>
      <c r="DP36" s="6">
        <v>0</v>
      </c>
      <c r="DQ36" s="6">
        <v>0</v>
      </c>
      <c r="DR36" s="6">
        <v>0</v>
      </c>
      <c r="DS36" s="6">
        <v>0</v>
      </c>
      <c r="DT36" s="6">
        <v>0</v>
      </c>
      <c r="DU36" s="6">
        <v>0</v>
      </c>
      <c r="DV36" s="6">
        <v>0</v>
      </c>
      <c r="DW36" s="6">
        <v>0</v>
      </c>
      <c r="DX36" s="6">
        <v>0</v>
      </c>
      <c r="DY36" s="6">
        <v>0</v>
      </c>
      <c r="DZ36" s="6">
        <v>0</v>
      </c>
      <c r="EA36" s="6">
        <v>0</v>
      </c>
      <c r="EB36" s="6">
        <v>0</v>
      </c>
      <c r="EC36" s="5">
        <v>12988247</v>
      </c>
      <c r="ED36" s="5">
        <v>13053281</v>
      </c>
      <c r="EE36" s="5">
        <v>13060207</v>
      </c>
      <c r="EF36" s="5">
        <v>13441130</v>
      </c>
      <c r="EG36" s="5">
        <v>13473120</v>
      </c>
      <c r="EH36" s="5">
        <v>13801607</v>
      </c>
      <c r="EI36" s="5">
        <v>13782911</v>
      </c>
      <c r="EJ36" s="5">
        <v>13826654</v>
      </c>
      <c r="EK36" s="5">
        <v>13798773</v>
      </c>
      <c r="EL36" s="5">
        <v>13773130</v>
      </c>
      <c r="EM36" s="5">
        <v>13724189</v>
      </c>
      <c r="EN36" s="5">
        <v>13701122</v>
      </c>
      <c r="EO36" s="5">
        <v>13632414</v>
      </c>
      <c r="EP36" s="5">
        <v>13594962</v>
      </c>
      <c r="EQ36" s="5">
        <v>11141207</v>
      </c>
      <c r="ER36" s="5">
        <v>10988727</v>
      </c>
      <c r="ES36" s="5">
        <v>10901716</v>
      </c>
      <c r="ET36" s="5">
        <v>8073025</v>
      </c>
      <c r="EU36" s="5">
        <v>8054297</v>
      </c>
      <c r="EV36" s="5">
        <v>7984922</v>
      </c>
      <c r="EW36" s="5">
        <v>7979488</v>
      </c>
      <c r="EX36" s="5">
        <v>7951218</v>
      </c>
      <c r="EY36" s="5">
        <v>7947384</v>
      </c>
      <c r="EZ36" s="5">
        <v>7946384</v>
      </c>
      <c r="FA36" s="5">
        <v>7946384</v>
      </c>
      <c r="FB36" s="5">
        <v>7946384</v>
      </c>
      <c r="FC36" s="5">
        <v>7946384</v>
      </c>
      <c r="FD36" s="5">
        <v>7946384</v>
      </c>
      <c r="FE36" s="5">
        <v>7946384</v>
      </c>
      <c r="FF36" s="5">
        <v>7946384</v>
      </c>
      <c r="FG36" s="5">
        <v>7946384</v>
      </c>
      <c r="FH36" s="5">
        <v>7946374</v>
      </c>
      <c r="FI36" s="13" t="s">
        <v>250</v>
      </c>
      <c r="FJ36" s="11">
        <v>16.2945007128368</v>
      </c>
      <c r="FK36" s="11">
        <v>16.261735267937599</v>
      </c>
      <c r="FL36" s="11">
        <v>16.972778455961699</v>
      </c>
      <c r="FM36" s="11">
        <v>16.538862431953302</v>
      </c>
      <c r="FN36" s="11">
        <v>16.264161530514102</v>
      </c>
      <c r="FO36" s="11">
        <v>17.724964926185802</v>
      </c>
      <c r="FP36" s="11">
        <v>17.921032791984199</v>
      </c>
      <c r="FQ36" s="11">
        <v>17.559345883682301</v>
      </c>
      <c r="FR36" s="11">
        <v>16.855266769009098</v>
      </c>
      <c r="FS36" s="11">
        <v>16.217591789230202</v>
      </c>
      <c r="FT36" s="11">
        <v>15.541829101887201</v>
      </c>
      <c r="FU36" s="11">
        <v>14.8756430312788</v>
      </c>
      <c r="FV36" s="11">
        <v>14.1265516144096</v>
      </c>
      <c r="FW36" s="11">
        <v>13.2198971942695</v>
      </c>
      <c r="FX36" s="11">
        <v>11.702681765090601</v>
      </c>
      <c r="FY36" s="11">
        <v>10.700693538023099</v>
      </c>
      <c r="FZ36" s="11">
        <v>9.9520112246549104</v>
      </c>
      <c r="GA36" s="11">
        <v>9.1691776007134909</v>
      </c>
      <c r="GB36" s="11">
        <v>8.5847343349767193</v>
      </c>
      <c r="GC36" s="11">
        <v>8.5998335362574601</v>
      </c>
      <c r="GD36" s="11">
        <v>8.2593018499432507</v>
      </c>
      <c r="GE36" s="11">
        <v>8.2364739590839999</v>
      </c>
      <c r="GF36" s="11">
        <v>7.88586533631696</v>
      </c>
      <c r="GG36" s="11">
        <v>7.6077370537341302</v>
      </c>
      <c r="GH36" s="11">
        <v>7.3170387939973702</v>
      </c>
      <c r="GI36" s="11">
        <v>7.0064572766682298</v>
      </c>
      <c r="GJ36" s="11">
        <v>7.0502507807324699</v>
      </c>
      <c r="GK36" s="11">
        <v>7.09278585077187</v>
      </c>
      <c r="GL36" s="11">
        <v>7.2902341492684002</v>
      </c>
      <c r="GM36" s="11">
        <v>7.7863088418581299</v>
      </c>
      <c r="GN36" s="11">
        <v>7.8391630709011801</v>
      </c>
      <c r="GO36" s="11">
        <v>8.2567218708809804</v>
      </c>
    </row>
    <row r="37" spans="2:197" x14ac:dyDescent="0.25">
      <c r="B37" s="3" t="s">
        <v>260</v>
      </c>
      <c r="C37" s="1" t="s">
        <v>68</v>
      </c>
      <c r="D37" s="2">
        <v>4150752</v>
      </c>
      <c r="E37" s="5">
        <v>0</v>
      </c>
      <c r="F37" s="5">
        <v>26388</v>
      </c>
      <c r="G37" s="5">
        <v>109924</v>
      </c>
      <c r="H37" s="5">
        <v>0</v>
      </c>
      <c r="I37" s="5">
        <v>0</v>
      </c>
      <c r="J37" s="5">
        <v>0</v>
      </c>
      <c r="K37" s="5">
        <v>0</v>
      </c>
      <c r="L37" s="5">
        <v>0</v>
      </c>
      <c r="M37" s="5">
        <v>0</v>
      </c>
      <c r="N37" s="5">
        <v>473540</v>
      </c>
      <c r="O37" s="5">
        <v>140000</v>
      </c>
      <c r="P37" s="5">
        <v>0</v>
      </c>
      <c r="Q37" s="5">
        <v>0</v>
      </c>
      <c r="R37" s="5">
        <v>0</v>
      </c>
      <c r="S37" s="5">
        <v>0</v>
      </c>
      <c r="T37" s="5">
        <v>0</v>
      </c>
      <c r="U37" s="5">
        <v>0</v>
      </c>
      <c r="V37" s="5">
        <v>0</v>
      </c>
      <c r="W37" s="5">
        <v>0</v>
      </c>
      <c r="X37" s="5">
        <v>0</v>
      </c>
      <c r="Y37" s="5">
        <v>0</v>
      </c>
      <c r="Z37" s="5">
        <v>0</v>
      </c>
      <c r="AA37" s="5">
        <v>0</v>
      </c>
      <c r="AB37" s="5">
        <v>0</v>
      </c>
      <c r="AC37" s="5">
        <v>0</v>
      </c>
      <c r="AD37" s="5">
        <v>0</v>
      </c>
      <c r="AE37" s="5">
        <v>0</v>
      </c>
      <c r="AF37" s="5">
        <v>0</v>
      </c>
      <c r="AG37" s="5">
        <v>0</v>
      </c>
      <c r="AH37" s="5">
        <v>0</v>
      </c>
      <c r="AI37" s="5">
        <v>0</v>
      </c>
      <c r="AJ37" s="5">
        <v>0</v>
      </c>
      <c r="AK37" s="6" t="s">
        <v>193</v>
      </c>
      <c r="AL37" s="6">
        <v>20.88</v>
      </c>
      <c r="AM37" s="6">
        <v>20.61</v>
      </c>
      <c r="AN37" s="6" t="s">
        <v>193</v>
      </c>
      <c r="AO37" s="6" t="s">
        <v>193</v>
      </c>
      <c r="AP37" s="6" t="s">
        <v>193</v>
      </c>
      <c r="AQ37" s="6" t="s">
        <v>193</v>
      </c>
      <c r="AR37" s="6" t="s">
        <v>193</v>
      </c>
      <c r="AS37" s="6" t="s">
        <v>193</v>
      </c>
      <c r="AT37" s="6">
        <v>28.41</v>
      </c>
      <c r="AU37" s="6">
        <v>30.28</v>
      </c>
      <c r="AV37" s="6" t="s">
        <v>193</v>
      </c>
      <c r="AW37" s="6" t="s">
        <v>193</v>
      </c>
      <c r="AX37" s="6" t="s">
        <v>193</v>
      </c>
      <c r="AY37" s="6" t="s">
        <v>193</v>
      </c>
      <c r="AZ37" s="6" t="s">
        <v>193</v>
      </c>
      <c r="BA37" s="6" t="s">
        <v>193</v>
      </c>
      <c r="BB37" s="6" t="s">
        <v>193</v>
      </c>
      <c r="BC37" s="6" t="s">
        <v>193</v>
      </c>
      <c r="BD37" s="6" t="s">
        <v>193</v>
      </c>
      <c r="BE37" s="6" t="s">
        <v>193</v>
      </c>
      <c r="BF37" s="6" t="s">
        <v>193</v>
      </c>
      <c r="BG37" s="6" t="s">
        <v>193</v>
      </c>
      <c r="BH37" s="6" t="s">
        <v>193</v>
      </c>
      <c r="BI37" s="6" t="s">
        <v>193</v>
      </c>
      <c r="BJ37" s="6" t="s">
        <v>193</v>
      </c>
      <c r="BK37" s="6" t="s">
        <v>193</v>
      </c>
      <c r="BL37" s="6" t="s">
        <v>193</v>
      </c>
      <c r="BM37" s="6" t="s">
        <v>193</v>
      </c>
      <c r="BN37" s="6" t="s">
        <v>193</v>
      </c>
      <c r="BO37" s="6" t="s">
        <v>193</v>
      </c>
      <c r="BP37" s="6" t="s">
        <v>193</v>
      </c>
      <c r="BQ37" s="6">
        <v>0</v>
      </c>
      <c r="BR37" s="6">
        <v>0</v>
      </c>
      <c r="BS37" s="6">
        <v>0</v>
      </c>
      <c r="BT37" s="6">
        <v>0</v>
      </c>
      <c r="BU37" s="6">
        <v>0</v>
      </c>
      <c r="BV37" s="6">
        <v>0</v>
      </c>
      <c r="BW37" s="6">
        <v>0</v>
      </c>
      <c r="BX37" s="6">
        <v>0</v>
      </c>
      <c r="BY37" s="6">
        <v>0</v>
      </c>
      <c r="BZ37" s="6">
        <v>0</v>
      </c>
      <c r="CA37" s="6">
        <v>0</v>
      </c>
      <c r="CB37" s="6">
        <v>0</v>
      </c>
      <c r="CC37" s="6">
        <v>0</v>
      </c>
      <c r="CD37" s="6">
        <v>0</v>
      </c>
      <c r="CE37" s="6">
        <v>0</v>
      </c>
      <c r="CF37" s="6">
        <v>0</v>
      </c>
      <c r="CG37" s="6">
        <v>0</v>
      </c>
      <c r="CH37" s="6">
        <v>0</v>
      </c>
      <c r="CI37" s="6">
        <v>0</v>
      </c>
      <c r="CJ37" s="6">
        <v>0</v>
      </c>
      <c r="CK37" s="6">
        <v>0</v>
      </c>
      <c r="CL37" s="6">
        <v>0</v>
      </c>
      <c r="CM37" s="6">
        <v>0</v>
      </c>
      <c r="CN37" s="6">
        <v>0</v>
      </c>
      <c r="CO37" s="6">
        <v>0</v>
      </c>
      <c r="CP37" s="6">
        <v>0</v>
      </c>
      <c r="CQ37" s="6">
        <v>0</v>
      </c>
      <c r="CR37" s="6">
        <v>0</v>
      </c>
      <c r="CS37" s="6">
        <v>0</v>
      </c>
      <c r="CT37" s="6">
        <v>0</v>
      </c>
      <c r="CU37" s="6">
        <v>0</v>
      </c>
      <c r="CV37" s="6">
        <v>0</v>
      </c>
      <c r="CW37" s="6">
        <v>0</v>
      </c>
      <c r="CX37" s="6">
        <v>0</v>
      </c>
      <c r="CY37" s="6">
        <v>0</v>
      </c>
      <c r="CZ37" s="6">
        <v>0</v>
      </c>
      <c r="DA37" s="6">
        <v>0</v>
      </c>
      <c r="DB37" s="6">
        <v>0</v>
      </c>
      <c r="DC37" s="6">
        <v>0</v>
      </c>
      <c r="DD37" s="6">
        <v>0</v>
      </c>
      <c r="DE37" s="6">
        <v>0</v>
      </c>
      <c r="DF37" s="6">
        <v>0</v>
      </c>
      <c r="DG37" s="6">
        <v>0</v>
      </c>
      <c r="DH37" s="6">
        <v>0</v>
      </c>
      <c r="DI37" s="6">
        <v>0</v>
      </c>
      <c r="DJ37" s="6">
        <v>0</v>
      </c>
      <c r="DK37" s="6">
        <v>0</v>
      </c>
      <c r="DL37" s="6">
        <v>0</v>
      </c>
      <c r="DM37" s="6">
        <v>0</v>
      </c>
      <c r="DN37" s="6">
        <v>0</v>
      </c>
      <c r="DO37" s="6">
        <v>0</v>
      </c>
      <c r="DP37" s="6">
        <v>0</v>
      </c>
      <c r="DQ37" s="6">
        <v>0</v>
      </c>
      <c r="DR37" s="6">
        <v>0</v>
      </c>
      <c r="DS37" s="6">
        <v>0</v>
      </c>
      <c r="DT37" s="6">
        <v>0</v>
      </c>
      <c r="DU37" s="6">
        <v>0</v>
      </c>
      <c r="DV37" s="6">
        <v>0</v>
      </c>
      <c r="DW37" s="6">
        <v>0</v>
      </c>
      <c r="DX37" s="6">
        <v>0</v>
      </c>
      <c r="DY37" s="6">
        <v>0</v>
      </c>
      <c r="DZ37" s="6">
        <v>0</v>
      </c>
      <c r="EA37" s="6">
        <v>0</v>
      </c>
      <c r="EB37" s="6">
        <v>0</v>
      </c>
      <c r="EC37" s="5">
        <v>37359545</v>
      </c>
      <c r="ED37" s="5">
        <v>37348753</v>
      </c>
      <c r="EE37" s="5">
        <v>37367094</v>
      </c>
      <c r="EF37" s="5">
        <v>37438658</v>
      </c>
      <c r="EG37" s="5">
        <v>37366327</v>
      </c>
      <c r="EH37" s="5">
        <v>37358513</v>
      </c>
      <c r="EI37" s="5">
        <v>37315538</v>
      </c>
      <c r="EJ37" s="5">
        <v>37232537</v>
      </c>
      <c r="EK37" s="5">
        <v>37027467</v>
      </c>
      <c r="EL37" s="5">
        <v>37027467</v>
      </c>
      <c r="EM37" s="5">
        <v>37464546</v>
      </c>
      <c r="EN37" s="5">
        <v>37521627</v>
      </c>
      <c r="EO37" s="5">
        <v>37384543</v>
      </c>
      <c r="EP37" s="5">
        <v>37333190</v>
      </c>
      <c r="EQ37" s="5">
        <v>37295312</v>
      </c>
      <c r="ER37" s="5">
        <v>37213693</v>
      </c>
      <c r="ES37" s="5">
        <v>37046814</v>
      </c>
      <c r="ET37" s="5">
        <v>36877407</v>
      </c>
      <c r="EU37" s="5">
        <v>36872110</v>
      </c>
      <c r="EV37" s="5">
        <v>36822176</v>
      </c>
      <c r="EW37" s="5">
        <v>36702128</v>
      </c>
      <c r="EX37" s="5">
        <v>36678653</v>
      </c>
      <c r="EY37" s="5">
        <v>36678653</v>
      </c>
      <c r="EZ37" s="5">
        <v>36633638</v>
      </c>
      <c r="FA37" s="5">
        <v>36538149</v>
      </c>
      <c r="FB37" s="5">
        <v>36509036</v>
      </c>
      <c r="FC37" s="5">
        <v>36575816</v>
      </c>
      <c r="FD37" s="5">
        <v>36540521</v>
      </c>
      <c r="FE37" s="5">
        <v>36455784</v>
      </c>
      <c r="FF37" s="5">
        <v>36455784</v>
      </c>
      <c r="FG37" s="5">
        <v>36451784</v>
      </c>
      <c r="FH37" s="5">
        <v>36415902</v>
      </c>
      <c r="FI37" s="13" t="s">
        <v>260</v>
      </c>
      <c r="FJ37" s="11">
        <v>22.251984064581102</v>
      </c>
      <c r="FK37" s="11">
        <v>23.2271476372986</v>
      </c>
      <c r="FL37" s="11">
        <v>22.659963870885999</v>
      </c>
      <c r="FM37" s="11">
        <v>23.59769412675</v>
      </c>
      <c r="FN37" s="11">
        <v>23.396519545525599</v>
      </c>
      <c r="FO37" s="11">
        <v>22.062039781936701</v>
      </c>
      <c r="FP37" s="11">
        <v>21.248038819646698</v>
      </c>
      <c r="FQ37" s="11">
        <v>22.958951199054699</v>
      </c>
      <c r="FR37" s="11">
        <v>22.291316875658801</v>
      </c>
      <c r="FS37" s="11">
        <v>23.424583701607201</v>
      </c>
      <c r="FT37" s="11">
        <v>29.3430487586851</v>
      </c>
      <c r="FU37" s="11">
        <v>30.4398314070976</v>
      </c>
      <c r="FV37" s="11">
        <v>31.166650880284902</v>
      </c>
      <c r="FW37" s="11">
        <v>29.559300986602</v>
      </c>
      <c r="FX37" s="11">
        <v>30.945122539798</v>
      </c>
      <c r="FY37" s="11">
        <v>28.045644381491499</v>
      </c>
      <c r="FZ37" s="11">
        <v>28.385571833518501</v>
      </c>
      <c r="GA37" s="11">
        <v>26.212146640353499</v>
      </c>
      <c r="GB37" s="11">
        <v>24.652725325456</v>
      </c>
      <c r="GC37" s="11">
        <v>23.884411393829598</v>
      </c>
      <c r="GD37" s="11">
        <v>22.388565589439398</v>
      </c>
      <c r="GE37" s="11">
        <v>24.022201687722799</v>
      </c>
      <c r="GF37" s="11">
        <v>22.735785853422701</v>
      </c>
      <c r="GG37" s="11">
        <v>23.7234696701431</v>
      </c>
      <c r="GH37" s="11">
        <v>21.979849061319399</v>
      </c>
      <c r="GI37" s="11">
        <v>20.052350875547599</v>
      </c>
      <c r="GJ37" s="11">
        <v>20.135599982239601</v>
      </c>
      <c r="GK37" s="11">
        <v>20.5643482751655</v>
      </c>
      <c r="GL37" s="11">
        <v>21.763432655844099</v>
      </c>
      <c r="GM37" s="11">
        <v>20.189279155263801</v>
      </c>
      <c r="GN37" s="11">
        <v>19.362371948654101</v>
      </c>
      <c r="GO37" s="11">
        <v>18.8702452022196</v>
      </c>
    </row>
    <row r="38" spans="2:197" x14ac:dyDescent="0.25">
      <c r="B38" s="3" t="s">
        <v>261</v>
      </c>
      <c r="C38" s="1" t="s">
        <v>69</v>
      </c>
      <c r="D38" s="2">
        <v>103415</v>
      </c>
      <c r="E38" s="5">
        <v>0</v>
      </c>
      <c r="F38" s="5">
        <v>79482</v>
      </c>
      <c r="G38" s="5">
        <v>353584</v>
      </c>
      <c r="H38" s="5">
        <v>50886</v>
      </c>
      <c r="I38" s="5">
        <v>31408</v>
      </c>
      <c r="J38" s="5">
        <v>95174</v>
      </c>
      <c r="K38" s="5">
        <v>318120</v>
      </c>
      <c r="L38" s="5">
        <v>117779</v>
      </c>
      <c r="M38" s="5">
        <v>51975</v>
      </c>
      <c r="N38" s="5">
        <v>102745</v>
      </c>
      <c r="O38" s="5">
        <v>38343</v>
      </c>
      <c r="P38" s="5">
        <v>27586</v>
      </c>
      <c r="Q38" s="5">
        <v>39683</v>
      </c>
      <c r="R38" s="5">
        <v>64691</v>
      </c>
      <c r="S38" s="5">
        <v>76917</v>
      </c>
      <c r="T38" s="5">
        <v>0</v>
      </c>
      <c r="U38" s="5">
        <v>0</v>
      </c>
      <c r="V38" s="5">
        <v>0</v>
      </c>
      <c r="W38" s="5">
        <v>0</v>
      </c>
      <c r="X38" s="5">
        <v>0</v>
      </c>
      <c r="Y38" s="5">
        <v>0</v>
      </c>
      <c r="Z38" s="5">
        <v>0</v>
      </c>
      <c r="AA38" s="5">
        <v>0</v>
      </c>
      <c r="AB38" s="5">
        <v>0</v>
      </c>
      <c r="AC38" s="5">
        <v>0</v>
      </c>
      <c r="AD38" s="5">
        <v>191371</v>
      </c>
      <c r="AE38" s="5">
        <v>684341</v>
      </c>
      <c r="AF38" s="5">
        <v>0</v>
      </c>
      <c r="AG38" s="5">
        <v>0</v>
      </c>
      <c r="AH38" s="5">
        <v>0</v>
      </c>
      <c r="AI38" s="5">
        <v>0</v>
      </c>
      <c r="AJ38" s="5">
        <v>0</v>
      </c>
      <c r="AK38" s="6" t="s">
        <v>193</v>
      </c>
      <c r="AL38" s="6">
        <v>11.105</v>
      </c>
      <c r="AM38" s="6">
        <v>10.9198</v>
      </c>
      <c r="AN38" s="6">
        <v>11.09</v>
      </c>
      <c r="AO38" s="6">
        <v>10.34</v>
      </c>
      <c r="AP38" s="6">
        <v>11.0022</v>
      </c>
      <c r="AQ38" s="6">
        <v>10.8505</v>
      </c>
      <c r="AR38" s="6">
        <v>10.983599999999999</v>
      </c>
      <c r="AS38" s="6">
        <v>11.97</v>
      </c>
      <c r="AT38" s="6">
        <v>11.472799999999999</v>
      </c>
      <c r="AU38" s="6">
        <v>11.5655</v>
      </c>
      <c r="AV38" s="6">
        <v>10.42</v>
      </c>
      <c r="AW38" s="6">
        <v>10.35</v>
      </c>
      <c r="AX38" s="6">
        <v>10.1906</v>
      </c>
      <c r="AY38" s="6">
        <v>9.5646000000000004</v>
      </c>
      <c r="AZ38" s="6" t="s">
        <v>193</v>
      </c>
      <c r="BA38" s="6" t="s">
        <v>193</v>
      </c>
      <c r="BB38" s="6" t="s">
        <v>193</v>
      </c>
      <c r="BC38" s="6" t="s">
        <v>193</v>
      </c>
      <c r="BD38" s="6" t="s">
        <v>193</v>
      </c>
      <c r="BE38" s="6" t="s">
        <v>193</v>
      </c>
      <c r="BF38" s="6" t="s">
        <v>193</v>
      </c>
      <c r="BG38" s="6" t="s">
        <v>193</v>
      </c>
      <c r="BH38" s="6" t="s">
        <v>193</v>
      </c>
      <c r="BI38" s="6" t="s">
        <v>193</v>
      </c>
      <c r="BJ38" s="6">
        <v>7.78</v>
      </c>
      <c r="BK38" s="6">
        <v>7.1778000000000004</v>
      </c>
      <c r="BL38" s="6" t="s">
        <v>193</v>
      </c>
      <c r="BM38" s="6" t="s">
        <v>193</v>
      </c>
      <c r="BN38" s="6" t="s">
        <v>193</v>
      </c>
      <c r="BO38" s="6" t="s">
        <v>193</v>
      </c>
      <c r="BP38" s="6" t="s">
        <v>193</v>
      </c>
      <c r="BQ38" s="6">
        <v>0</v>
      </c>
      <c r="BR38" s="6">
        <v>0</v>
      </c>
      <c r="BS38" s="6">
        <v>0</v>
      </c>
      <c r="BT38" s="6">
        <v>0</v>
      </c>
      <c r="BU38" s="6">
        <v>0</v>
      </c>
      <c r="BV38" s="6">
        <v>0</v>
      </c>
      <c r="BW38" s="6">
        <v>0</v>
      </c>
      <c r="BX38" s="6">
        <v>0</v>
      </c>
      <c r="BY38" s="6">
        <v>0</v>
      </c>
      <c r="BZ38" s="6">
        <v>0</v>
      </c>
      <c r="CA38" s="6">
        <v>0</v>
      </c>
      <c r="CB38" s="6">
        <v>0</v>
      </c>
      <c r="CC38" s="6">
        <v>0</v>
      </c>
      <c r="CD38" s="6">
        <v>0</v>
      </c>
      <c r="CE38" s="6">
        <v>0</v>
      </c>
      <c r="CF38" s="6">
        <v>0</v>
      </c>
      <c r="CG38" s="6">
        <v>0</v>
      </c>
      <c r="CH38" s="6">
        <v>0</v>
      </c>
      <c r="CI38" s="6">
        <v>0</v>
      </c>
      <c r="CJ38" s="6">
        <v>0</v>
      </c>
      <c r="CK38" s="6">
        <v>0</v>
      </c>
      <c r="CL38" s="6">
        <v>0</v>
      </c>
      <c r="CM38" s="6">
        <v>0</v>
      </c>
      <c r="CN38" s="6">
        <v>0</v>
      </c>
      <c r="CO38" s="6">
        <v>0</v>
      </c>
      <c r="CP38" s="6">
        <v>0</v>
      </c>
      <c r="CQ38" s="6">
        <v>0</v>
      </c>
      <c r="CR38" s="6">
        <v>0</v>
      </c>
      <c r="CS38" s="6">
        <v>0</v>
      </c>
      <c r="CT38" s="6">
        <v>0</v>
      </c>
      <c r="CU38" s="6">
        <v>0</v>
      </c>
      <c r="CV38" s="6">
        <v>0</v>
      </c>
      <c r="CW38" s="6">
        <v>0</v>
      </c>
      <c r="CX38" s="6">
        <v>0</v>
      </c>
      <c r="CY38" s="6">
        <v>0</v>
      </c>
      <c r="CZ38" s="6">
        <v>0</v>
      </c>
      <c r="DA38" s="6">
        <v>0</v>
      </c>
      <c r="DB38" s="6">
        <v>0</v>
      </c>
      <c r="DC38" s="6">
        <v>0</v>
      </c>
      <c r="DD38" s="6">
        <v>0</v>
      </c>
      <c r="DE38" s="6">
        <v>0</v>
      </c>
      <c r="DF38" s="6">
        <v>0</v>
      </c>
      <c r="DG38" s="6">
        <v>0</v>
      </c>
      <c r="DH38" s="6">
        <v>0</v>
      </c>
      <c r="DI38" s="6">
        <v>0</v>
      </c>
      <c r="DJ38" s="6">
        <v>0</v>
      </c>
      <c r="DK38" s="6">
        <v>0</v>
      </c>
      <c r="DL38" s="6">
        <v>0</v>
      </c>
      <c r="DM38" s="6">
        <v>0</v>
      </c>
      <c r="DN38" s="6">
        <v>0</v>
      </c>
      <c r="DO38" s="6">
        <v>0</v>
      </c>
      <c r="DP38" s="6">
        <v>0</v>
      </c>
      <c r="DQ38" s="6">
        <v>0</v>
      </c>
      <c r="DR38" s="6">
        <v>0</v>
      </c>
      <c r="DS38" s="6">
        <v>0</v>
      </c>
      <c r="DT38" s="6">
        <v>0</v>
      </c>
      <c r="DU38" s="6">
        <v>0</v>
      </c>
      <c r="DV38" s="6">
        <v>0</v>
      </c>
      <c r="DW38" s="6">
        <v>0</v>
      </c>
      <c r="DX38" s="6">
        <v>0</v>
      </c>
      <c r="DY38" s="6">
        <v>0</v>
      </c>
      <c r="DZ38" s="6">
        <v>0</v>
      </c>
      <c r="EA38" s="6">
        <v>0</v>
      </c>
      <c r="EB38" s="6">
        <v>0</v>
      </c>
      <c r="EC38" s="5">
        <v>18169028</v>
      </c>
      <c r="ED38" s="5">
        <v>18157929</v>
      </c>
      <c r="EE38" s="5">
        <v>18235397</v>
      </c>
      <c r="EF38" s="5">
        <v>18566096</v>
      </c>
      <c r="EG38" s="5">
        <v>18611982</v>
      </c>
      <c r="EH38" s="5">
        <v>18643390</v>
      </c>
      <c r="EI38" s="5">
        <v>18668564</v>
      </c>
      <c r="EJ38" s="5">
        <v>18979540</v>
      </c>
      <c r="EK38" s="5">
        <v>19097319</v>
      </c>
      <c r="EL38" s="5">
        <v>19144294</v>
      </c>
      <c r="EM38" s="5">
        <v>19245968</v>
      </c>
      <c r="EN38" s="5">
        <v>19218388</v>
      </c>
      <c r="EO38" s="5">
        <v>19217525</v>
      </c>
      <c r="EP38" s="5">
        <v>19123991</v>
      </c>
      <c r="EQ38" s="5">
        <v>19188682</v>
      </c>
      <c r="ER38" s="5">
        <v>19263457</v>
      </c>
      <c r="ES38" s="5">
        <v>19263457</v>
      </c>
      <c r="ET38" s="5">
        <v>19263457</v>
      </c>
      <c r="EU38" s="5">
        <v>19263457</v>
      </c>
      <c r="EV38" s="5">
        <v>19263457</v>
      </c>
      <c r="EW38" s="5">
        <v>19263457</v>
      </c>
      <c r="EX38" s="5">
        <v>19263457</v>
      </c>
      <c r="EY38" s="5">
        <v>19263457</v>
      </c>
      <c r="EZ38" s="5">
        <v>19263457</v>
      </c>
      <c r="FA38" s="5">
        <v>19263457</v>
      </c>
      <c r="FB38" s="5">
        <v>19263457</v>
      </c>
      <c r="FC38" s="5">
        <v>19454828</v>
      </c>
      <c r="FD38" s="5">
        <v>20124169</v>
      </c>
      <c r="FE38" s="5">
        <v>20124169</v>
      </c>
      <c r="FF38" s="5">
        <v>20124169</v>
      </c>
      <c r="FG38" s="5">
        <v>20124169</v>
      </c>
      <c r="FH38" s="5">
        <v>20123336</v>
      </c>
      <c r="FI38" s="13" t="s">
        <v>261</v>
      </c>
      <c r="FJ38" s="11">
        <v>13.821212670265</v>
      </c>
      <c r="FK38" s="11">
        <v>14.399935146789</v>
      </c>
      <c r="FL38" s="11">
        <v>14.5705629551142</v>
      </c>
      <c r="FM38" s="11">
        <v>14.5978993106574</v>
      </c>
      <c r="FN38" s="11">
        <v>14.277684128428699</v>
      </c>
      <c r="FO38" s="11">
        <v>14.532657419063799</v>
      </c>
      <c r="FP38" s="11">
        <v>14.2536405049687</v>
      </c>
      <c r="FQ38" s="11">
        <v>14.004923196241799</v>
      </c>
      <c r="FR38" s="11">
        <v>13.7205646509858</v>
      </c>
      <c r="FS38" s="11">
        <v>13.622440190272901</v>
      </c>
      <c r="FT38" s="11">
        <v>13.629452153302999</v>
      </c>
      <c r="FU38" s="11">
        <v>13.6181036619721</v>
      </c>
      <c r="FV38" s="11">
        <v>13.1149562703834</v>
      </c>
      <c r="FW38" s="11">
        <v>12.9617295887663</v>
      </c>
      <c r="FX38" s="11">
        <v>12.784306915920499</v>
      </c>
      <c r="FY38" s="11">
        <v>12.542504702037601</v>
      </c>
      <c r="FZ38" s="11">
        <v>12.361125004717501</v>
      </c>
      <c r="GA38" s="11">
        <v>11.9437544361845</v>
      </c>
      <c r="GB38" s="11">
        <v>11.683416948473999</v>
      </c>
      <c r="GC38" s="11">
        <v>11.8043713545289</v>
      </c>
      <c r="GD38" s="11">
        <v>11.448464312506299</v>
      </c>
      <c r="GE38" s="11">
        <v>11.374282404243401</v>
      </c>
      <c r="GF38" s="11">
        <v>11.0844071238096</v>
      </c>
      <c r="GG38" s="11">
        <v>11.2834887320588</v>
      </c>
      <c r="GH38" s="11">
        <v>11.190722412908499</v>
      </c>
      <c r="GI38" s="11">
        <v>10.984165510894501</v>
      </c>
      <c r="GJ38" s="11">
        <v>11.2255425748303</v>
      </c>
      <c r="GK38" s="11">
        <v>11.0993899922029</v>
      </c>
      <c r="GL38" s="11">
        <v>11.6913150550465</v>
      </c>
      <c r="GM38" s="11">
        <v>11.712185482043999</v>
      </c>
      <c r="GN38" s="11">
        <v>11.4908595728847</v>
      </c>
      <c r="GO38" s="11">
        <v>11.7046199496942</v>
      </c>
    </row>
    <row r="39" spans="2:197" x14ac:dyDescent="0.25">
      <c r="B39" s="3" t="s">
        <v>262</v>
      </c>
      <c r="C39" s="1" t="s">
        <v>70</v>
      </c>
      <c r="D39" s="2">
        <v>103541</v>
      </c>
      <c r="E39" s="5">
        <v>11169</v>
      </c>
      <c r="F39" s="5">
        <v>100352</v>
      </c>
      <c r="G39" s="5">
        <v>276274</v>
      </c>
      <c r="H39" s="5">
        <v>81325</v>
      </c>
      <c r="I39" s="5">
        <v>95839</v>
      </c>
      <c r="J39" s="5">
        <v>465467</v>
      </c>
      <c r="K39" s="5">
        <v>271945</v>
      </c>
      <c r="L39" s="5">
        <v>708646</v>
      </c>
      <c r="M39" s="5">
        <v>664230</v>
      </c>
      <c r="N39" s="5">
        <v>807746</v>
      </c>
      <c r="O39" s="5">
        <v>215924</v>
      </c>
      <c r="P39" s="5">
        <v>166240</v>
      </c>
      <c r="Q39" s="5">
        <v>20133</v>
      </c>
      <c r="R39" s="5">
        <v>236881</v>
      </c>
      <c r="S39" s="5">
        <v>24787</v>
      </c>
      <c r="T39" s="5">
        <v>195642</v>
      </c>
      <c r="U39" s="5">
        <v>28865</v>
      </c>
      <c r="V39" s="5">
        <v>129956</v>
      </c>
      <c r="W39" s="5">
        <v>1033336</v>
      </c>
      <c r="X39" s="5">
        <v>641312</v>
      </c>
      <c r="Y39" s="5">
        <v>5673</v>
      </c>
      <c r="Z39" s="5">
        <v>285256</v>
      </c>
      <c r="AA39" s="5">
        <v>260759</v>
      </c>
      <c r="AB39" s="5">
        <v>44397</v>
      </c>
      <c r="AC39" s="5">
        <v>63057</v>
      </c>
      <c r="AD39" s="5">
        <v>576993</v>
      </c>
      <c r="AE39" s="5">
        <v>640</v>
      </c>
      <c r="AF39" s="5">
        <v>72218</v>
      </c>
      <c r="AG39" s="5">
        <v>2417</v>
      </c>
      <c r="AH39" s="5">
        <v>2857</v>
      </c>
      <c r="AI39" s="5">
        <v>1199</v>
      </c>
      <c r="AJ39" s="5">
        <v>2972071</v>
      </c>
      <c r="AK39" s="6">
        <v>106.97</v>
      </c>
      <c r="AL39" s="6">
        <v>92.49</v>
      </c>
      <c r="AM39" s="6">
        <v>85.19</v>
      </c>
      <c r="AN39" s="6">
        <v>90.3</v>
      </c>
      <c r="AO39" s="6">
        <v>90.75</v>
      </c>
      <c r="AP39" s="6">
        <v>81.06</v>
      </c>
      <c r="AQ39" s="6">
        <v>83.53</v>
      </c>
      <c r="AR39" s="6">
        <v>79.569999999999993</v>
      </c>
      <c r="AS39" s="6">
        <v>81.38</v>
      </c>
      <c r="AT39" s="6">
        <v>78.959999999999994</v>
      </c>
      <c r="AU39" s="6">
        <v>70.650000000000006</v>
      </c>
      <c r="AV39" s="6">
        <v>70.3</v>
      </c>
      <c r="AW39" s="6">
        <v>68.08</v>
      </c>
      <c r="AX39" s="6">
        <v>60.91</v>
      </c>
      <c r="AY39" s="6">
        <v>60.94</v>
      </c>
      <c r="AZ39" s="6">
        <v>56.69</v>
      </c>
      <c r="BA39" s="6">
        <v>59.12</v>
      </c>
      <c r="BB39" s="6">
        <v>51.12</v>
      </c>
      <c r="BC39" s="6">
        <v>49.08</v>
      </c>
      <c r="BD39" s="6">
        <v>45.79</v>
      </c>
      <c r="BE39" s="6">
        <v>38.18</v>
      </c>
      <c r="BF39" s="6">
        <v>35.36</v>
      </c>
      <c r="BG39" s="6">
        <v>38.68</v>
      </c>
      <c r="BH39" s="6">
        <v>40.24</v>
      </c>
      <c r="BI39" s="6">
        <v>33.76</v>
      </c>
      <c r="BJ39" s="6">
        <v>34.86</v>
      </c>
      <c r="BK39" s="6">
        <v>41.98</v>
      </c>
      <c r="BL39" s="6">
        <v>46.36</v>
      </c>
      <c r="BM39" s="6">
        <v>46.91</v>
      </c>
      <c r="BN39" s="6">
        <v>44.37</v>
      </c>
      <c r="BO39" s="6">
        <v>44.06</v>
      </c>
      <c r="BP39" s="6">
        <v>43.06</v>
      </c>
      <c r="BQ39" s="6">
        <v>0.54</v>
      </c>
      <c r="BR39" s="6">
        <v>0.5</v>
      </c>
      <c r="BS39" s="6">
        <v>0.5</v>
      </c>
      <c r="BT39" s="6">
        <v>0.5</v>
      </c>
      <c r="BU39" s="6">
        <v>0.5</v>
      </c>
      <c r="BV39" s="6">
        <v>0.46</v>
      </c>
      <c r="BW39" s="6">
        <v>0.46</v>
      </c>
      <c r="BX39" s="6">
        <v>0.46</v>
      </c>
      <c r="BY39" s="6">
        <v>0.46</v>
      </c>
      <c r="BZ39" s="6">
        <v>0.41</v>
      </c>
      <c r="CA39" s="6">
        <v>0.41</v>
      </c>
      <c r="CB39" s="6">
        <v>0.41</v>
      </c>
      <c r="CC39" s="6">
        <v>0.41</v>
      </c>
      <c r="CD39" s="6">
        <v>0.37</v>
      </c>
      <c r="CE39" s="6">
        <v>0.37</v>
      </c>
      <c r="CF39" s="6">
        <v>0.37</v>
      </c>
      <c r="CG39" s="6">
        <v>0.37</v>
      </c>
      <c r="CH39" s="6">
        <v>0.33</v>
      </c>
      <c r="CI39" s="6">
        <v>0.33</v>
      </c>
      <c r="CJ39" s="6">
        <v>0.33</v>
      </c>
      <c r="CK39" s="6">
        <v>0.33</v>
      </c>
      <c r="CL39" s="6">
        <v>0.3</v>
      </c>
      <c r="CM39" s="6">
        <v>0.3</v>
      </c>
      <c r="CN39" s="6">
        <v>0.3</v>
      </c>
      <c r="CO39" s="6">
        <v>0.3</v>
      </c>
      <c r="CP39" s="6">
        <v>0.27500000000000002</v>
      </c>
      <c r="CQ39" s="6">
        <v>0.27500000000000002</v>
      </c>
      <c r="CR39" s="6">
        <v>0.27500000000000002</v>
      </c>
      <c r="CS39" s="6">
        <v>0.25</v>
      </c>
      <c r="CT39" s="6">
        <v>0.25</v>
      </c>
      <c r="CU39" s="6">
        <v>0.25</v>
      </c>
      <c r="CV39" s="6">
        <v>0.25</v>
      </c>
      <c r="CW39" s="6">
        <v>0</v>
      </c>
      <c r="CX39" s="6">
        <v>0</v>
      </c>
      <c r="CY39" s="6">
        <v>0</v>
      </c>
      <c r="CZ39" s="6">
        <v>0</v>
      </c>
      <c r="DA39" s="6">
        <v>0</v>
      </c>
      <c r="DB39" s="6">
        <v>0</v>
      </c>
      <c r="DC39" s="6">
        <v>0</v>
      </c>
      <c r="DD39" s="6">
        <v>0</v>
      </c>
      <c r="DE39" s="6">
        <v>0</v>
      </c>
      <c r="DF39" s="6">
        <v>0</v>
      </c>
      <c r="DG39" s="6">
        <v>0</v>
      </c>
      <c r="DH39" s="6">
        <v>0</v>
      </c>
      <c r="DI39" s="6">
        <v>0</v>
      </c>
      <c r="DJ39" s="6">
        <v>0</v>
      </c>
      <c r="DK39" s="6">
        <v>0</v>
      </c>
      <c r="DL39" s="6">
        <v>0</v>
      </c>
      <c r="DM39" s="6">
        <v>0</v>
      </c>
      <c r="DN39" s="6">
        <v>0</v>
      </c>
      <c r="DO39" s="6">
        <v>0</v>
      </c>
      <c r="DP39" s="6">
        <v>0</v>
      </c>
      <c r="DQ39" s="6">
        <v>0</v>
      </c>
      <c r="DR39" s="6">
        <v>0</v>
      </c>
      <c r="DS39" s="6">
        <v>0</v>
      </c>
      <c r="DT39" s="6">
        <v>0</v>
      </c>
      <c r="DU39" s="6">
        <v>0</v>
      </c>
      <c r="DV39" s="6">
        <v>0</v>
      </c>
      <c r="DW39" s="6">
        <v>0</v>
      </c>
      <c r="DX39" s="6">
        <v>0</v>
      </c>
      <c r="DY39" s="6">
        <v>0</v>
      </c>
      <c r="DZ39" s="6">
        <v>0</v>
      </c>
      <c r="EA39" s="6">
        <v>0</v>
      </c>
      <c r="EB39" s="6">
        <v>0</v>
      </c>
      <c r="EC39" s="5">
        <v>42500000</v>
      </c>
      <c r="ED39" s="5">
        <v>42400000</v>
      </c>
      <c r="EE39" s="5">
        <v>42400000</v>
      </c>
      <c r="EF39" s="5">
        <v>42600000</v>
      </c>
      <c r="EG39" s="5">
        <v>42400000</v>
      </c>
      <c r="EH39" s="5">
        <v>42300000</v>
      </c>
      <c r="EI39" s="5">
        <v>42700000</v>
      </c>
      <c r="EJ39" s="5">
        <v>42700000</v>
      </c>
      <c r="EK39" s="5">
        <v>43000000</v>
      </c>
      <c r="EL39" s="5">
        <v>43200000</v>
      </c>
      <c r="EM39" s="5">
        <v>43900000</v>
      </c>
      <c r="EN39" s="5">
        <v>44000000</v>
      </c>
      <c r="EO39" s="5">
        <v>43900000</v>
      </c>
      <c r="EP39" s="5">
        <v>43700000</v>
      </c>
      <c r="EQ39" s="5">
        <v>43900000</v>
      </c>
      <c r="ER39" s="5">
        <v>43800000</v>
      </c>
      <c r="ES39" s="5">
        <v>43700000</v>
      </c>
      <c r="ET39" s="5">
        <v>43600000</v>
      </c>
      <c r="EU39" s="5">
        <v>43500000</v>
      </c>
      <c r="EV39" s="5">
        <v>44000000</v>
      </c>
      <c r="EW39" s="5">
        <v>44297934</v>
      </c>
      <c r="EX39" s="5">
        <v>44300000</v>
      </c>
      <c r="EY39" s="5">
        <v>44500000</v>
      </c>
      <c r="EZ39" s="5">
        <v>44700000</v>
      </c>
      <c r="FA39" s="5">
        <v>44600000</v>
      </c>
      <c r="FB39" s="5">
        <v>44600000</v>
      </c>
      <c r="FC39" s="5">
        <v>45200000</v>
      </c>
      <c r="FD39" s="5">
        <v>45200000</v>
      </c>
      <c r="FE39" s="5">
        <v>44900000</v>
      </c>
      <c r="FF39" s="5">
        <v>44900000</v>
      </c>
      <c r="FG39" s="5">
        <v>44700000</v>
      </c>
      <c r="FH39" s="5">
        <v>44600000</v>
      </c>
      <c r="FI39" s="13" t="s">
        <v>262</v>
      </c>
      <c r="FJ39" s="11">
        <v>70.534117647058807</v>
      </c>
      <c r="FK39" s="11">
        <v>70.094339622641499</v>
      </c>
      <c r="FL39" s="11">
        <v>70.106132075471706</v>
      </c>
      <c r="FM39" s="11">
        <v>68.392018779342706</v>
      </c>
      <c r="FN39" s="11">
        <v>67.393867924528294</v>
      </c>
      <c r="FO39" s="11">
        <v>72.002364066193806</v>
      </c>
      <c r="FP39" s="11">
        <v>70.484777517564396</v>
      </c>
      <c r="FQ39" s="11">
        <v>69.250585480093704</v>
      </c>
      <c r="FR39" s="11">
        <v>66.1488372093023</v>
      </c>
      <c r="FS39" s="11">
        <v>66.608796296296305</v>
      </c>
      <c r="FT39" s="11">
        <v>66.252847380410003</v>
      </c>
      <c r="FU39" s="11">
        <v>65.906818181818196</v>
      </c>
      <c r="FV39" s="11">
        <v>64.783599088838301</v>
      </c>
      <c r="FW39" s="11">
        <v>63.430205949656703</v>
      </c>
      <c r="FX39" s="11">
        <v>63.669703872437402</v>
      </c>
      <c r="FY39" s="11">
        <v>61.212328767123303</v>
      </c>
      <c r="FZ39" s="11">
        <v>59.370709382150999</v>
      </c>
      <c r="GA39" s="11">
        <v>58.353211009174302</v>
      </c>
      <c r="GB39" s="11">
        <v>57.372413793103398</v>
      </c>
      <c r="GC39" s="11">
        <v>59.636363636363598</v>
      </c>
      <c r="GD39" s="11">
        <v>58.589639868983497</v>
      </c>
      <c r="GE39" s="11">
        <v>60.9345372460497</v>
      </c>
      <c r="GF39" s="11">
        <v>58.820224719101098</v>
      </c>
      <c r="GG39" s="11">
        <v>57.6957494407159</v>
      </c>
      <c r="GH39" s="11">
        <v>55.695067264574</v>
      </c>
      <c r="GI39" s="11">
        <v>55.042600896861003</v>
      </c>
      <c r="GJ39" s="11">
        <v>54.977876106194699</v>
      </c>
      <c r="GK39" s="11">
        <v>55.0597345132743</v>
      </c>
      <c r="GL39" s="11">
        <v>54.799554565701598</v>
      </c>
      <c r="GM39" s="11">
        <v>55.207126948775098</v>
      </c>
      <c r="GN39" s="11">
        <v>52.608501118568199</v>
      </c>
      <c r="GO39" s="11">
        <v>51.618834080717498</v>
      </c>
    </row>
    <row r="40" spans="2:197" x14ac:dyDescent="0.25">
      <c r="B40" s="3" t="s">
        <v>263</v>
      </c>
      <c r="C40" s="1" t="s">
        <v>71</v>
      </c>
      <c r="D40" s="2">
        <v>103647</v>
      </c>
      <c r="E40" s="5">
        <v>900000</v>
      </c>
      <c r="F40" s="5">
        <v>5982289</v>
      </c>
      <c r="G40" s="5">
        <v>6590179</v>
      </c>
      <c r="H40" s="5">
        <v>6708554</v>
      </c>
      <c r="I40" s="5">
        <v>6130683</v>
      </c>
      <c r="J40" s="5">
        <v>8430122</v>
      </c>
      <c r="K40" s="5">
        <v>7827329</v>
      </c>
      <c r="L40" s="5">
        <v>8394259</v>
      </c>
      <c r="M40" s="5">
        <v>9806484</v>
      </c>
      <c r="N40" s="5">
        <v>6507913</v>
      </c>
      <c r="O40" s="5">
        <v>5988589</v>
      </c>
      <c r="P40" s="5">
        <v>6128154</v>
      </c>
      <c r="Q40" s="5">
        <v>10497966</v>
      </c>
      <c r="R40" s="5">
        <v>20113420</v>
      </c>
      <c r="S40" s="5">
        <v>10168176</v>
      </c>
      <c r="T40" s="5">
        <v>9178562</v>
      </c>
      <c r="U40" s="5">
        <v>6716764</v>
      </c>
      <c r="V40" s="5">
        <v>7737971</v>
      </c>
      <c r="W40" s="5">
        <v>3441461</v>
      </c>
      <c r="X40" s="5">
        <v>2048712</v>
      </c>
      <c r="Y40" s="5">
        <v>10658</v>
      </c>
      <c r="Z40" s="5">
        <v>2800</v>
      </c>
      <c r="AA40" s="5">
        <v>5499304</v>
      </c>
      <c r="AB40" s="5">
        <v>2875952</v>
      </c>
      <c r="AC40" s="5">
        <v>3247608</v>
      </c>
      <c r="AD40" s="5">
        <v>4378</v>
      </c>
      <c r="AE40" s="5">
        <v>66714</v>
      </c>
      <c r="AF40" s="5">
        <v>167971</v>
      </c>
      <c r="AG40" s="5">
        <v>11171</v>
      </c>
      <c r="AH40" s="5">
        <v>5969</v>
      </c>
      <c r="AI40" s="5">
        <v>775</v>
      </c>
      <c r="AJ40" s="5">
        <v>125140</v>
      </c>
      <c r="AK40" s="6">
        <v>55.7</v>
      </c>
      <c r="AL40" s="6">
        <v>54.35</v>
      </c>
      <c r="AM40" s="6">
        <v>49.34</v>
      </c>
      <c r="AN40" s="6">
        <v>48.47</v>
      </c>
      <c r="AO40" s="6">
        <v>45.66</v>
      </c>
      <c r="AP40" s="6">
        <v>41.54</v>
      </c>
      <c r="AQ40" s="6">
        <v>44.74</v>
      </c>
      <c r="AR40" s="6">
        <v>41.72</v>
      </c>
      <c r="AS40" s="6">
        <v>45.9</v>
      </c>
      <c r="AT40" s="6">
        <v>46.12</v>
      </c>
      <c r="AU40" s="6">
        <v>41.77</v>
      </c>
      <c r="AV40" s="6">
        <v>40.82</v>
      </c>
      <c r="AW40" s="6">
        <v>38.799999999999997</v>
      </c>
      <c r="AX40" s="6">
        <v>35.520000000000003</v>
      </c>
      <c r="AY40" s="6">
        <v>34.54</v>
      </c>
      <c r="AZ40" s="6">
        <v>34.08</v>
      </c>
      <c r="BA40" s="6">
        <v>33.93</v>
      </c>
      <c r="BB40" s="6">
        <v>30.71</v>
      </c>
      <c r="BC40" s="6">
        <v>28.97</v>
      </c>
      <c r="BD40" s="6">
        <v>25.45</v>
      </c>
      <c r="BE40" s="6">
        <v>20.440000000000001</v>
      </c>
      <c r="BF40" s="6">
        <v>17.07</v>
      </c>
      <c r="BG40" s="6">
        <v>19.350000000000001</v>
      </c>
      <c r="BH40" s="6">
        <v>17.04</v>
      </c>
      <c r="BI40" s="6">
        <v>15.93</v>
      </c>
      <c r="BJ40" s="6">
        <v>19.55</v>
      </c>
      <c r="BK40" s="6">
        <v>28.04</v>
      </c>
      <c r="BL40" s="6">
        <v>29.26</v>
      </c>
      <c r="BM40" s="6">
        <v>23.71</v>
      </c>
      <c r="BN40" s="6">
        <v>23.41</v>
      </c>
      <c r="BO40" s="6">
        <v>28.18</v>
      </c>
      <c r="BP40" s="6">
        <v>24.35</v>
      </c>
      <c r="BQ40" s="6">
        <v>0.25</v>
      </c>
      <c r="BR40" s="6">
        <v>0.23</v>
      </c>
      <c r="BS40" s="6">
        <v>0.23</v>
      </c>
      <c r="BT40" s="6">
        <v>0.23</v>
      </c>
      <c r="BU40" s="6">
        <v>0.23</v>
      </c>
      <c r="BV40" s="6">
        <v>0.21</v>
      </c>
      <c r="BW40" s="6">
        <v>0.21</v>
      </c>
      <c r="BX40" s="6">
        <v>0.21</v>
      </c>
      <c r="BY40" s="6">
        <v>0.21</v>
      </c>
      <c r="BZ40" s="6">
        <v>0.21</v>
      </c>
      <c r="CA40" s="6">
        <v>0.18</v>
      </c>
      <c r="CB40" s="6">
        <v>0.18</v>
      </c>
      <c r="CC40" s="6">
        <v>0.18</v>
      </c>
      <c r="CD40" s="6">
        <v>0.18</v>
      </c>
      <c r="CE40" s="6">
        <v>0.15</v>
      </c>
      <c r="CF40" s="6">
        <v>0.15</v>
      </c>
      <c r="CG40" s="6">
        <v>0.15</v>
      </c>
      <c r="CH40" s="6">
        <v>0.15</v>
      </c>
      <c r="CI40" s="6">
        <v>0.1</v>
      </c>
      <c r="CJ40" s="6">
        <v>0.1</v>
      </c>
      <c r="CK40" s="6">
        <v>0.1</v>
      </c>
      <c r="CL40" s="6">
        <v>0.1</v>
      </c>
      <c r="CM40" s="6">
        <v>0.1</v>
      </c>
      <c r="CN40" s="6">
        <v>0.1</v>
      </c>
      <c r="CO40" s="6">
        <v>0.1</v>
      </c>
      <c r="CP40" s="6">
        <v>0.1</v>
      </c>
      <c r="CQ40" s="6">
        <v>0.1</v>
      </c>
      <c r="CR40" s="6">
        <v>0.1</v>
      </c>
      <c r="CS40" s="6">
        <v>0.05</v>
      </c>
      <c r="CT40" s="6">
        <v>0.05</v>
      </c>
      <c r="CU40" s="6">
        <v>0.05</v>
      </c>
      <c r="CV40" s="6">
        <v>0.05</v>
      </c>
      <c r="CW40" s="6">
        <v>0</v>
      </c>
      <c r="CX40" s="6">
        <v>0</v>
      </c>
      <c r="CY40" s="6">
        <v>0</v>
      </c>
      <c r="CZ40" s="6">
        <v>0</v>
      </c>
      <c r="DA40" s="6">
        <v>0</v>
      </c>
      <c r="DB40" s="6">
        <v>0</v>
      </c>
      <c r="DC40" s="6">
        <v>0</v>
      </c>
      <c r="DD40" s="6">
        <v>0</v>
      </c>
      <c r="DE40" s="6">
        <v>0</v>
      </c>
      <c r="DF40" s="6">
        <v>0</v>
      </c>
      <c r="DG40" s="6">
        <v>0</v>
      </c>
      <c r="DH40" s="6">
        <v>0</v>
      </c>
      <c r="DI40" s="6">
        <v>0</v>
      </c>
      <c r="DJ40" s="6">
        <v>0</v>
      </c>
      <c r="DK40" s="6">
        <v>0</v>
      </c>
      <c r="DL40" s="6">
        <v>0</v>
      </c>
      <c r="DM40" s="6">
        <v>0</v>
      </c>
      <c r="DN40" s="6">
        <v>0</v>
      </c>
      <c r="DO40" s="6">
        <v>0</v>
      </c>
      <c r="DP40" s="6">
        <v>0</v>
      </c>
      <c r="DQ40" s="6">
        <v>0</v>
      </c>
      <c r="DR40" s="6">
        <v>0</v>
      </c>
      <c r="DS40" s="6">
        <v>0</v>
      </c>
      <c r="DT40" s="6">
        <v>0</v>
      </c>
      <c r="DU40" s="6">
        <v>0</v>
      </c>
      <c r="DV40" s="6">
        <v>0</v>
      </c>
      <c r="DW40" s="6">
        <v>0</v>
      </c>
      <c r="DX40" s="6">
        <v>0</v>
      </c>
      <c r="DY40" s="6">
        <v>0</v>
      </c>
      <c r="DZ40" s="6">
        <v>0</v>
      </c>
      <c r="EA40" s="6">
        <v>0</v>
      </c>
      <c r="EB40" s="6">
        <v>0</v>
      </c>
      <c r="EC40" s="5">
        <v>356835036</v>
      </c>
      <c r="ED40" s="5">
        <v>357540411</v>
      </c>
      <c r="EE40" s="5">
        <v>362819580</v>
      </c>
      <c r="EF40" s="5">
        <v>369196451</v>
      </c>
      <c r="EG40" s="5">
        <v>373949153</v>
      </c>
      <c r="EH40" s="5">
        <v>379647988</v>
      </c>
      <c r="EI40" s="5">
        <v>387915865</v>
      </c>
      <c r="EJ40" s="5">
        <v>395603436</v>
      </c>
      <c r="EK40" s="5">
        <v>401821184</v>
      </c>
      <c r="EL40" s="5">
        <v>411314013</v>
      </c>
      <c r="EM40" s="5">
        <v>416344546</v>
      </c>
      <c r="EN40" s="5">
        <v>421389412</v>
      </c>
      <c r="EO40" s="5">
        <v>424415532</v>
      </c>
      <c r="EP40" s="5">
        <v>433569558</v>
      </c>
      <c r="EQ40" s="5">
        <v>450750673</v>
      </c>
      <c r="ER40" s="5">
        <v>452485973</v>
      </c>
      <c r="ES40" s="5">
        <v>453290440</v>
      </c>
      <c r="ET40" s="5">
        <v>448493045</v>
      </c>
      <c r="EU40" s="5">
        <v>453927255</v>
      </c>
      <c r="EV40" s="5">
        <v>435335645</v>
      </c>
      <c r="EW40" s="5">
        <v>436305778</v>
      </c>
      <c r="EX40" s="5">
        <v>436065878</v>
      </c>
      <c r="EY40" s="5">
        <v>435598816</v>
      </c>
      <c r="EZ40" s="5">
        <v>440865405</v>
      </c>
      <c r="FA40" s="5">
        <v>442539056</v>
      </c>
      <c r="FB40" s="5">
        <v>445513695</v>
      </c>
      <c r="FC40" s="5">
        <v>445286287</v>
      </c>
      <c r="FD40" s="5">
        <v>445108120</v>
      </c>
      <c r="FE40" s="5">
        <v>444549488</v>
      </c>
      <c r="FF40" s="5">
        <v>444366402</v>
      </c>
      <c r="FG40" s="5">
        <v>444110815</v>
      </c>
      <c r="FH40" s="5">
        <v>443927152</v>
      </c>
      <c r="FI40" s="13" t="s">
        <v>263</v>
      </c>
      <c r="FJ40" s="11">
        <v>37.815793402080601</v>
      </c>
      <c r="FK40" s="11">
        <v>48.198747525632797</v>
      </c>
      <c r="FL40" s="11">
        <v>47.649027100466803</v>
      </c>
      <c r="FM40" s="11">
        <v>46.0703236824993</v>
      </c>
      <c r="FN40" s="11">
        <v>45.201332492388303</v>
      </c>
      <c r="FO40" s="11">
        <v>49.145525828520903</v>
      </c>
      <c r="FP40" s="11">
        <v>47.842848603266098</v>
      </c>
      <c r="FQ40" s="11">
        <v>45.783222165947002</v>
      </c>
      <c r="FR40" s="11">
        <v>43.905101827583103</v>
      </c>
      <c r="FS40" s="11">
        <v>44.258156602119001</v>
      </c>
      <c r="FT40" s="11">
        <v>43.778644815008597</v>
      </c>
      <c r="FU40" s="11">
        <v>45.271664300858099</v>
      </c>
      <c r="FV40" s="11">
        <v>44.107716585640901</v>
      </c>
      <c r="FW40" s="11">
        <v>43.441703072705103</v>
      </c>
      <c r="FX40" s="11">
        <v>43.101433150827503</v>
      </c>
      <c r="FY40" s="11">
        <v>43.700802190391897</v>
      </c>
      <c r="FZ40" s="11">
        <v>41.706152020325</v>
      </c>
      <c r="GA40" s="11">
        <v>42.203553011619199</v>
      </c>
      <c r="GB40" s="11">
        <v>41.885566003301598</v>
      </c>
      <c r="GC40" s="11">
        <v>46.734055053084397</v>
      </c>
      <c r="GD40" s="11">
        <v>50.129980171841801</v>
      </c>
      <c r="GE40" s="11">
        <v>51.384437834872301</v>
      </c>
      <c r="GF40" s="11">
        <v>49.095633905487901</v>
      </c>
      <c r="GG40" s="11">
        <v>46.950837523756299</v>
      </c>
      <c r="GH40" s="11">
        <v>47.252326583351298</v>
      </c>
      <c r="GI40" s="11">
        <v>46.658498343131697</v>
      </c>
      <c r="GJ40" s="11">
        <v>43.978448408854803</v>
      </c>
      <c r="GK40" s="11">
        <v>42.398687312197303</v>
      </c>
      <c r="GL40" s="11">
        <v>40.893085001146098</v>
      </c>
      <c r="GM40" s="11">
        <v>45.759535168457703</v>
      </c>
      <c r="GN40" s="11">
        <v>41.2419589466651</v>
      </c>
      <c r="GO40" s="11">
        <v>38.891516146775402</v>
      </c>
    </row>
    <row r="41" spans="2:197" x14ac:dyDescent="0.25">
      <c r="B41" s="3" t="s">
        <v>264</v>
      </c>
      <c r="C41" s="1" t="s">
        <v>72</v>
      </c>
      <c r="D41" s="2">
        <v>4189837</v>
      </c>
      <c r="E41" s="5">
        <v>272645</v>
      </c>
      <c r="F41" s="5">
        <v>124849</v>
      </c>
      <c r="G41" s="5">
        <v>15188</v>
      </c>
      <c r="H41" s="5">
        <v>457733</v>
      </c>
      <c r="I41" s="5">
        <v>68852</v>
      </c>
      <c r="J41" s="5">
        <v>198589</v>
      </c>
      <c r="K41" s="5">
        <v>197446</v>
      </c>
      <c r="L41" s="5">
        <v>193750</v>
      </c>
      <c r="M41" s="5">
        <v>2013</v>
      </c>
      <c r="N41" s="5">
        <v>535</v>
      </c>
      <c r="O41" s="5">
        <v>3793</v>
      </c>
      <c r="P41" s="5">
        <v>51034</v>
      </c>
      <c r="Q41" s="5">
        <v>256324</v>
      </c>
      <c r="R41" s="5">
        <v>247107</v>
      </c>
      <c r="S41" s="5">
        <v>284034</v>
      </c>
      <c r="T41" s="5">
        <v>217853</v>
      </c>
      <c r="U41" s="5">
        <v>624392</v>
      </c>
      <c r="V41" s="5">
        <v>19032</v>
      </c>
      <c r="W41" s="5">
        <v>7673</v>
      </c>
      <c r="X41" s="5">
        <v>0</v>
      </c>
      <c r="Y41" s="5">
        <v>0</v>
      </c>
      <c r="Z41" s="5">
        <v>0</v>
      </c>
      <c r="AA41" s="5">
        <v>0</v>
      </c>
      <c r="AB41" s="5">
        <v>0</v>
      </c>
      <c r="AC41" s="5">
        <v>0</v>
      </c>
      <c r="AD41" s="5">
        <v>0</v>
      </c>
      <c r="AE41" s="5">
        <v>165200</v>
      </c>
      <c r="AF41" s="5">
        <v>83594</v>
      </c>
      <c r="AG41" s="5">
        <v>95270</v>
      </c>
      <c r="AH41" s="5">
        <v>41568</v>
      </c>
      <c r="AI41" s="5">
        <v>120258</v>
      </c>
      <c r="AJ41" s="5">
        <v>254476</v>
      </c>
      <c r="AK41" s="6">
        <v>33.14</v>
      </c>
      <c r="AL41" s="6">
        <v>36.79</v>
      </c>
      <c r="AM41" s="6">
        <v>44.17</v>
      </c>
      <c r="AN41" s="6">
        <v>48.4</v>
      </c>
      <c r="AO41" s="6">
        <v>29.05</v>
      </c>
      <c r="AP41" s="6">
        <v>30.3</v>
      </c>
      <c r="AQ41" s="6">
        <v>31.58</v>
      </c>
      <c r="AR41" s="6">
        <v>32.06</v>
      </c>
      <c r="AS41" s="6">
        <v>39.130000000000003</v>
      </c>
      <c r="AT41" s="6">
        <v>38.22</v>
      </c>
      <c r="AU41" s="6">
        <v>46.44</v>
      </c>
      <c r="AV41" s="6">
        <v>43.2</v>
      </c>
      <c r="AW41" s="6">
        <v>41.2</v>
      </c>
      <c r="AX41" s="6">
        <v>40.549999999999997</v>
      </c>
      <c r="AY41" s="6">
        <v>36.06</v>
      </c>
      <c r="AZ41" s="6">
        <v>37.450000000000003</v>
      </c>
      <c r="BA41" s="6">
        <v>48.03</v>
      </c>
      <c r="BB41" s="6">
        <v>34.6</v>
      </c>
      <c r="BC41" s="6">
        <v>30.58</v>
      </c>
      <c r="BD41" s="6" t="s">
        <v>193</v>
      </c>
      <c r="BE41" s="6" t="s">
        <v>193</v>
      </c>
      <c r="BF41" s="6" t="s">
        <v>193</v>
      </c>
      <c r="BG41" s="6" t="s">
        <v>193</v>
      </c>
      <c r="BH41" s="6" t="s">
        <v>193</v>
      </c>
      <c r="BI41" s="6" t="s">
        <v>193</v>
      </c>
      <c r="BJ41" s="6" t="s">
        <v>193</v>
      </c>
      <c r="BK41" s="6">
        <v>7.23</v>
      </c>
      <c r="BL41" s="6">
        <v>8.23</v>
      </c>
      <c r="BM41" s="6">
        <v>7.83</v>
      </c>
      <c r="BN41" s="6">
        <v>5.95</v>
      </c>
      <c r="BO41" s="6">
        <v>6.55</v>
      </c>
      <c r="BP41" s="6">
        <v>7.35</v>
      </c>
      <c r="BQ41" s="6">
        <v>0.35</v>
      </c>
      <c r="BR41" s="6">
        <v>0.35</v>
      </c>
      <c r="BS41" s="6">
        <v>0.35</v>
      </c>
      <c r="BT41" s="6">
        <v>0.35</v>
      </c>
      <c r="BU41" s="6">
        <v>0.3</v>
      </c>
      <c r="BV41" s="6">
        <v>0.3</v>
      </c>
      <c r="BW41" s="6">
        <v>0.3</v>
      </c>
      <c r="BX41" s="6">
        <v>0.3</v>
      </c>
      <c r="BY41" s="6">
        <v>0.3</v>
      </c>
      <c r="BZ41" s="6">
        <v>0.3</v>
      </c>
      <c r="CA41" s="6">
        <v>0.3</v>
      </c>
      <c r="CB41" s="6">
        <v>0.3</v>
      </c>
      <c r="CC41" s="6">
        <v>0.27500000000000002</v>
      </c>
      <c r="CD41" s="6">
        <v>0</v>
      </c>
      <c r="CE41" s="6">
        <v>0.27500000000000002</v>
      </c>
      <c r="CF41" s="6">
        <v>0.55000000000000004</v>
      </c>
      <c r="CG41" s="6">
        <v>0.27500000000000002</v>
      </c>
      <c r="CH41" s="6">
        <v>0.22500000000000001</v>
      </c>
      <c r="CI41" s="6">
        <v>0.22500000000000001</v>
      </c>
      <c r="CJ41" s="6">
        <v>0.22500000000000001</v>
      </c>
      <c r="CK41" s="6">
        <v>0.32500000000000001</v>
      </c>
      <c r="CL41" s="6">
        <v>0.2</v>
      </c>
      <c r="CM41" s="6">
        <v>0</v>
      </c>
      <c r="CN41" s="6">
        <v>0.35</v>
      </c>
      <c r="CO41" s="6">
        <v>0.22500000000000001</v>
      </c>
      <c r="CP41" s="6">
        <v>0.1</v>
      </c>
      <c r="CQ41" s="6">
        <v>0.1</v>
      </c>
      <c r="CR41" s="6">
        <v>0.1</v>
      </c>
      <c r="CS41" s="6">
        <v>0.3</v>
      </c>
      <c r="CT41" s="6">
        <v>0</v>
      </c>
      <c r="CU41" s="6">
        <v>0</v>
      </c>
      <c r="CV41" s="6">
        <v>0</v>
      </c>
      <c r="CW41" s="6">
        <v>0</v>
      </c>
      <c r="CX41" s="6">
        <v>0</v>
      </c>
      <c r="CY41" s="6">
        <v>0</v>
      </c>
      <c r="CZ41" s="6">
        <v>0</v>
      </c>
      <c r="DA41" s="6">
        <v>0</v>
      </c>
      <c r="DB41" s="6">
        <v>0</v>
      </c>
      <c r="DC41" s="6">
        <v>0</v>
      </c>
      <c r="DD41" s="6">
        <v>0</v>
      </c>
      <c r="DE41" s="6">
        <v>0</v>
      </c>
      <c r="DF41" s="6">
        <v>0</v>
      </c>
      <c r="DG41" s="6">
        <v>0</v>
      </c>
      <c r="DH41" s="6">
        <v>0</v>
      </c>
      <c r="DI41" s="6">
        <v>0</v>
      </c>
      <c r="DJ41" s="6">
        <v>0</v>
      </c>
      <c r="DK41" s="6">
        <v>0</v>
      </c>
      <c r="DL41" s="6">
        <v>0</v>
      </c>
      <c r="DM41" s="6">
        <v>0</v>
      </c>
      <c r="DN41" s="6">
        <v>0</v>
      </c>
      <c r="DO41" s="6">
        <v>0</v>
      </c>
      <c r="DP41" s="6">
        <v>0</v>
      </c>
      <c r="DQ41" s="6">
        <v>0.1</v>
      </c>
      <c r="DR41" s="6">
        <v>0</v>
      </c>
      <c r="DS41" s="6">
        <v>0</v>
      </c>
      <c r="DT41" s="6">
        <v>0</v>
      </c>
      <c r="DU41" s="6">
        <v>0.1</v>
      </c>
      <c r="DV41" s="6">
        <v>0</v>
      </c>
      <c r="DW41" s="6">
        <v>0</v>
      </c>
      <c r="DX41" s="6">
        <v>0</v>
      </c>
      <c r="DY41" s="6">
        <v>0.2</v>
      </c>
      <c r="DZ41" s="6">
        <v>0</v>
      </c>
      <c r="EA41" s="6">
        <v>0</v>
      </c>
      <c r="EB41" s="6">
        <v>0</v>
      </c>
      <c r="EC41" s="5">
        <v>8762416</v>
      </c>
      <c r="ED41" s="5">
        <v>9035609</v>
      </c>
      <c r="EE41" s="5">
        <v>9172802</v>
      </c>
      <c r="EF41" s="5">
        <v>9058002</v>
      </c>
      <c r="EG41" s="5">
        <v>9662761</v>
      </c>
      <c r="EH41" s="5">
        <v>9633124</v>
      </c>
      <c r="EI41" s="5">
        <v>9837603</v>
      </c>
      <c r="EJ41" s="5">
        <v>9937756</v>
      </c>
      <c r="EK41" s="5">
        <v>10292256</v>
      </c>
      <c r="EL41" s="5">
        <v>10268270</v>
      </c>
      <c r="EM41" s="5">
        <v>10263149</v>
      </c>
      <c r="EN41" s="5">
        <v>10137006</v>
      </c>
      <c r="EO41" s="5">
        <v>10189128</v>
      </c>
      <c r="EP41" s="5">
        <v>10447807</v>
      </c>
      <c r="EQ41" s="5">
        <v>10690069</v>
      </c>
      <c r="ER41" s="5">
        <v>10970108</v>
      </c>
      <c r="ES41" s="5">
        <v>10939268</v>
      </c>
      <c r="ET41" s="5">
        <v>11476835</v>
      </c>
      <c r="EU41" s="5">
        <v>11434216</v>
      </c>
      <c r="EV41" s="5">
        <v>10907244</v>
      </c>
      <c r="EW41" s="5">
        <v>10877537</v>
      </c>
      <c r="EX41" s="5">
        <v>9601019</v>
      </c>
      <c r="EY41" s="5">
        <v>9205097</v>
      </c>
      <c r="EZ41" s="5">
        <v>6581141</v>
      </c>
      <c r="FA41" s="5">
        <v>6202485</v>
      </c>
      <c r="FB41" s="5">
        <v>6111802</v>
      </c>
      <c r="FC41" s="5">
        <v>6101802</v>
      </c>
      <c r="FD41" s="5">
        <v>6141802</v>
      </c>
      <c r="FE41" s="5">
        <v>6205396</v>
      </c>
      <c r="FF41" s="5">
        <v>6080666</v>
      </c>
      <c r="FG41" s="5">
        <v>6122234</v>
      </c>
      <c r="FH41" s="5">
        <v>6202492</v>
      </c>
      <c r="FI41" s="13" t="s">
        <v>264</v>
      </c>
      <c r="FJ41" s="11">
        <v>22.1371594318279</v>
      </c>
      <c r="FK41" s="11">
        <v>21.366130384792001</v>
      </c>
      <c r="FL41" s="11">
        <v>25.992602914572899</v>
      </c>
      <c r="FM41" s="11">
        <v>25.6314803198321</v>
      </c>
      <c r="FN41" s="11">
        <v>25.225295337430001</v>
      </c>
      <c r="FO41" s="11">
        <v>25.382420074733801</v>
      </c>
      <c r="FP41" s="11">
        <v>24.371485614941001</v>
      </c>
      <c r="FQ41" s="11">
        <v>23.872290686146901</v>
      </c>
      <c r="FR41" s="11">
        <v>23.097171310157901</v>
      </c>
      <c r="FS41" s="11">
        <v>22.315346207296798</v>
      </c>
      <c r="FT41" s="11">
        <v>21.995880601558099</v>
      </c>
      <c r="FU41" s="11">
        <v>20.323160507155698</v>
      </c>
      <c r="FV41" s="11">
        <v>17.919590371227098</v>
      </c>
      <c r="FW41" s="11">
        <v>17.187626073108</v>
      </c>
      <c r="FX41" s="11">
        <v>16.472578427697702</v>
      </c>
      <c r="FY41" s="11">
        <v>15.3699489558353</v>
      </c>
      <c r="FZ41" s="11">
        <v>14.5726386811256</v>
      </c>
      <c r="GA41" s="11">
        <v>14.3797484236726</v>
      </c>
      <c r="GB41" s="11">
        <v>13.2643987134754</v>
      </c>
      <c r="GC41" s="11">
        <v>12.617486140403599</v>
      </c>
      <c r="GD41" s="11">
        <v>10.925359297789599</v>
      </c>
      <c r="GE41" s="11">
        <v>10.183502396985199</v>
      </c>
      <c r="GF41" s="11">
        <v>10.002936416639599</v>
      </c>
      <c r="GG41" s="11">
        <v>9.0154579578222105</v>
      </c>
      <c r="GH41" s="11">
        <v>8.2794234891337908</v>
      </c>
      <c r="GI41" s="11">
        <v>7.6412815729305397</v>
      </c>
      <c r="GJ41" s="11">
        <v>7.4659911940767696</v>
      </c>
      <c r="GK41" s="11">
        <v>7.3159310573671998</v>
      </c>
      <c r="GL41" s="11">
        <v>7.5142666157002704</v>
      </c>
      <c r="GM41" s="11">
        <v>7.7364880754838401</v>
      </c>
      <c r="GN41" s="11">
        <v>7.4812560251699001</v>
      </c>
      <c r="GO41" s="11">
        <v>7.20758688604516</v>
      </c>
    </row>
    <row r="42" spans="2:197" x14ac:dyDescent="0.25">
      <c r="B42" s="3" t="s">
        <v>266</v>
      </c>
      <c r="C42" s="1" t="s">
        <v>75</v>
      </c>
      <c r="D42" s="2">
        <v>4343264</v>
      </c>
      <c r="E42" s="5">
        <v>0</v>
      </c>
      <c r="F42" s="5">
        <v>4656245</v>
      </c>
      <c r="G42" s="5">
        <v>322811</v>
      </c>
      <c r="H42" s="5">
        <v>361211</v>
      </c>
      <c r="I42" s="5">
        <v>334664</v>
      </c>
      <c r="J42" s="5">
        <v>284377</v>
      </c>
      <c r="K42" s="5">
        <v>527989</v>
      </c>
      <c r="L42" s="5">
        <v>612300</v>
      </c>
      <c r="M42" s="5">
        <v>0</v>
      </c>
      <c r="N42" s="5">
        <v>0</v>
      </c>
      <c r="O42" s="5">
        <v>0</v>
      </c>
      <c r="P42" s="5">
        <v>0</v>
      </c>
      <c r="Q42" s="5">
        <v>0</v>
      </c>
      <c r="R42" s="5">
        <v>0</v>
      </c>
      <c r="S42" s="5">
        <v>0</v>
      </c>
      <c r="T42" s="5">
        <v>0</v>
      </c>
      <c r="U42" s="5">
        <v>0</v>
      </c>
      <c r="V42" s="5">
        <v>0</v>
      </c>
      <c r="W42" s="5">
        <v>0</v>
      </c>
      <c r="X42" s="5">
        <v>0</v>
      </c>
      <c r="Y42" s="5" t="s">
        <v>193</v>
      </c>
      <c r="Z42" s="5" t="s">
        <v>193</v>
      </c>
      <c r="AA42" s="5" t="s">
        <v>193</v>
      </c>
      <c r="AB42" s="5" t="s">
        <v>193</v>
      </c>
      <c r="AC42" s="5" t="s">
        <v>193</v>
      </c>
      <c r="AD42" s="5" t="s">
        <v>193</v>
      </c>
      <c r="AE42" s="5" t="s">
        <v>193</v>
      </c>
      <c r="AF42" s="5" t="s">
        <v>193</v>
      </c>
      <c r="AG42" s="5" t="s">
        <v>193</v>
      </c>
      <c r="AH42" s="5" t="s">
        <v>193</v>
      </c>
      <c r="AI42" s="5" t="s">
        <v>193</v>
      </c>
      <c r="AJ42" s="5" t="s">
        <v>193</v>
      </c>
      <c r="AK42" s="6" t="s">
        <v>193</v>
      </c>
      <c r="AL42" s="6">
        <v>11.5655</v>
      </c>
      <c r="AM42" s="6">
        <v>12.69</v>
      </c>
      <c r="AN42" s="6">
        <v>12.45</v>
      </c>
      <c r="AO42" s="6">
        <v>14.88</v>
      </c>
      <c r="AP42" s="6">
        <v>14.0359</v>
      </c>
      <c r="AQ42" s="6">
        <v>13.125999999999999</v>
      </c>
      <c r="AR42" s="6">
        <v>15.66</v>
      </c>
      <c r="AS42" s="6" t="s">
        <v>193</v>
      </c>
      <c r="AT42" s="6" t="s">
        <v>193</v>
      </c>
      <c r="AU42" s="6" t="s">
        <v>193</v>
      </c>
      <c r="AV42" s="6" t="s">
        <v>193</v>
      </c>
      <c r="AW42" s="6" t="s">
        <v>193</v>
      </c>
      <c r="AX42" s="6" t="s">
        <v>193</v>
      </c>
      <c r="AY42" s="6" t="s">
        <v>193</v>
      </c>
      <c r="AZ42" s="6" t="s">
        <v>193</v>
      </c>
      <c r="BA42" s="6" t="s">
        <v>193</v>
      </c>
      <c r="BB42" s="6" t="s">
        <v>193</v>
      </c>
      <c r="BC42" s="6" t="s">
        <v>193</v>
      </c>
      <c r="BD42" s="6" t="s">
        <v>193</v>
      </c>
      <c r="BE42" s="6" t="s">
        <v>193</v>
      </c>
      <c r="BF42" s="6" t="s">
        <v>193</v>
      </c>
      <c r="BG42" s="6" t="s">
        <v>193</v>
      </c>
      <c r="BH42" s="6" t="s">
        <v>193</v>
      </c>
      <c r="BI42" s="6" t="s">
        <v>193</v>
      </c>
      <c r="BJ42" s="6" t="s">
        <v>193</v>
      </c>
      <c r="BK42" s="6" t="s">
        <v>193</v>
      </c>
      <c r="BL42" s="6" t="s">
        <v>193</v>
      </c>
      <c r="BM42" s="6" t="s">
        <v>193</v>
      </c>
      <c r="BN42" s="6" t="s">
        <v>193</v>
      </c>
      <c r="BO42" s="6" t="s">
        <v>193</v>
      </c>
      <c r="BP42" s="6" t="s">
        <v>193</v>
      </c>
      <c r="BQ42" s="6">
        <v>0.06</v>
      </c>
      <c r="BR42" s="6">
        <v>0.06</v>
      </c>
      <c r="BS42" s="6">
        <v>0.06</v>
      </c>
      <c r="BT42" s="6">
        <v>0.06</v>
      </c>
      <c r="BU42" s="6">
        <v>0.06</v>
      </c>
      <c r="BV42" s="6">
        <v>0.06</v>
      </c>
      <c r="BW42" s="6">
        <v>0.06</v>
      </c>
      <c r="BX42" s="6">
        <v>0.05</v>
      </c>
      <c r="BY42" s="6">
        <v>0.05</v>
      </c>
      <c r="BZ42" s="6">
        <v>0</v>
      </c>
      <c r="CA42" s="6">
        <v>0</v>
      </c>
      <c r="CB42" s="6">
        <v>0</v>
      </c>
      <c r="CC42" s="6">
        <v>0</v>
      </c>
      <c r="CD42" s="6">
        <v>0</v>
      </c>
      <c r="CE42" s="6">
        <v>0</v>
      </c>
      <c r="CF42" s="6" t="s">
        <v>193</v>
      </c>
      <c r="CG42" s="6" t="s">
        <v>193</v>
      </c>
      <c r="CH42" s="6" t="s">
        <v>193</v>
      </c>
      <c r="CI42" s="6" t="s">
        <v>193</v>
      </c>
      <c r="CJ42" s="6" t="s">
        <v>193</v>
      </c>
      <c r="CK42" s="6" t="s">
        <v>193</v>
      </c>
      <c r="CL42" s="6" t="s">
        <v>193</v>
      </c>
      <c r="CM42" s="6" t="s">
        <v>193</v>
      </c>
      <c r="CN42" s="6" t="s">
        <v>193</v>
      </c>
      <c r="CO42" s="6" t="s">
        <v>193</v>
      </c>
      <c r="CP42" s="6" t="s">
        <v>193</v>
      </c>
      <c r="CQ42" s="6" t="s">
        <v>193</v>
      </c>
      <c r="CR42" s="6" t="s">
        <v>193</v>
      </c>
      <c r="CS42" s="6" t="s">
        <v>193</v>
      </c>
      <c r="CT42" s="6" t="s">
        <v>193</v>
      </c>
      <c r="CU42" s="6" t="s">
        <v>193</v>
      </c>
      <c r="CV42" s="6" t="s">
        <v>193</v>
      </c>
      <c r="CW42" s="6">
        <v>0</v>
      </c>
      <c r="CX42" s="6">
        <v>0</v>
      </c>
      <c r="CY42" s="6">
        <v>0</v>
      </c>
      <c r="CZ42" s="6">
        <v>0</v>
      </c>
      <c r="DA42" s="6">
        <v>0</v>
      </c>
      <c r="DB42" s="6">
        <v>0</v>
      </c>
      <c r="DC42" s="6">
        <v>0</v>
      </c>
      <c r="DD42" s="6">
        <v>0</v>
      </c>
      <c r="DE42" s="6">
        <v>0</v>
      </c>
      <c r="DF42" s="6">
        <v>0</v>
      </c>
      <c r="DG42" s="6">
        <v>0</v>
      </c>
      <c r="DH42" s="6">
        <v>0</v>
      </c>
      <c r="DI42" s="6">
        <v>0</v>
      </c>
      <c r="DJ42" s="6">
        <v>0</v>
      </c>
      <c r="DK42" s="6">
        <v>0</v>
      </c>
      <c r="DL42" s="6" t="s">
        <v>193</v>
      </c>
      <c r="DM42" s="6" t="s">
        <v>193</v>
      </c>
      <c r="DN42" s="6" t="s">
        <v>193</v>
      </c>
      <c r="DO42" s="6" t="s">
        <v>193</v>
      </c>
      <c r="DP42" s="6" t="s">
        <v>193</v>
      </c>
      <c r="DQ42" s="6" t="s">
        <v>193</v>
      </c>
      <c r="DR42" s="6" t="s">
        <v>193</v>
      </c>
      <c r="DS42" s="6" t="s">
        <v>193</v>
      </c>
      <c r="DT42" s="6" t="s">
        <v>193</v>
      </c>
      <c r="DU42" s="6" t="s">
        <v>193</v>
      </c>
      <c r="DV42" s="6" t="s">
        <v>193</v>
      </c>
      <c r="DW42" s="6" t="s">
        <v>193</v>
      </c>
      <c r="DX42" s="6" t="s">
        <v>193</v>
      </c>
      <c r="DY42" s="6" t="s">
        <v>193</v>
      </c>
      <c r="DZ42" s="6" t="s">
        <v>193</v>
      </c>
      <c r="EA42" s="6" t="s">
        <v>193</v>
      </c>
      <c r="EB42" s="6" t="s">
        <v>193</v>
      </c>
      <c r="EC42" s="5">
        <v>25885004</v>
      </c>
      <c r="ED42" s="5">
        <v>23500174</v>
      </c>
      <c r="EE42" s="5">
        <v>28156421</v>
      </c>
      <c r="EF42" s="5">
        <v>28479232</v>
      </c>
      <c r="EG42" s="5">
        <v>28840443</v>
      </c>
      <c r="EH42" s="5">
        <v>29016744</v>
      </c>
      <c r="EI42" s="5">
        <v>29301121</v>
      </c>
      <c r="EJ42" s="5">
        <v>29829110</v>
      </c>
      <c r="EK42" s="5">
        <v>30441410</v>
      </c>
      <c r="EL42" s="5">
        <v>30285410</v>
      </c>
      <c r="EM42" s="5">
        <v>29995560</v>
      </c>
      <c r="EN42" s="5">
        <v>29807460</v>
      </c>
      <c r="EO42" s="5">
        <v>29794960</v>
      </c>
      <c r="EP42" s="5">
        <v>29794960</v>
      </c>
      <c r="EQ42" s="5">
        <v>29794960</v>
      </c>
      <c r="ER42" s="5">
        <v>16363350</v>
      </c>
      <c r="ES42" s="5">
        <v>14007150</v>
      </c>
      <c r="ET42" s="5" t="s">
        <v>193</v>
      </c>
      <c r="EU42" s="5" t="s">
        <v>193</v>
      </c>
      <c r="EV42" s="5" t="s">
        <v>193</v>
      </c>
      <c r="EW42" s="5" t="s">
        <v>193</v>
      </c>
      <c r="EX42" s="5" t="s">
        <v>193</v>
      </c>
      <c r="EY42" s="5" t="s">
        <v>193</v>
      </c>
      <c r="EZ42" s="5" t="s">
        <v>193</v>
      </c>
      <c r="FA42" s="5" t="s">
        <v>193</v>
      </c>
      <c r="FB42" s="5" t="s">
        <v>193</v>
      </c>
      <c r="FC42" s="5" t="s">
        <v>193</v>
      </c>
      <c r="FD42" s="5" t="s">
        <v>193</v>
      </c>
      <c r="FE42" s="5" t="s">
        <v>193</v>
      </c>
      <c r="FF42" s="5" t="s">
        <v>193</v>
      </c>
      <c r="FG42" s="5" t="s">
        <v>193</v>
      </c>
      <c r="FH42" s="5" t="s">
        <v>193</v>
      </c>
      <c r="FI42" s="13" t="s">
        <v>266</v>
      </c>
      <c r="FJ42" s="11">
        <v>14.6732061544205</v>
      </c>
      <c r="FK42" s="11">
        <v>12.837394310357</v>
      </c>
      <c r="FL42" s="11">
        <v>12.972778038799699</v>
      </c>
      <c r="FM42" s="11">
        <v>12.669969471086899</v>
      </c>
      <c r="FN42" s="11">
        <v>12.4117025525579</v>
      </c>
      <c r="FO42" s="11">
        <v>13.0009073381907</v>
      </c>
      <c r="FP42" s="11">
        <v>12.7082851198765</v>
      </c>
      <c r="FQ42" s="11">
        <v>11.942863866873701</v>
      </c>
      <c r="FR42" s="11">
        <v>11.712762319485201</v>
      </c>
      <c r="FS42" s="11">
        <v>10.975581971649101</v>
      </c>
      <c r="FT42" s="11">
        <v>10.404873254575</v>
      </c>
      <c r="FU42" s="11">
        <v>9.6555023473989401</v>
      </c>
      <c r="FV42" s="11">
        <v>8.5614815391596402</v>
      </c>
      <c r="FW42" s="11">
        <v>7.7689985151851202</v>
      </c>
      <c r="FX42" s="11">
        <v>7.4377344356226702</v>
      </c>
      <c r="FY42" s="11">
        <v>6.7309566806307997</v>
      </c>
      <c r="FZ42" s="11">
        <v>5.7102265628625402</v>
      </c>
      <c r="GA42" s="11" t="s">
        <v>193</v>
      </c>
      <c r="GB42" s="11" t="s">
        <v>193</v>
      </c>
      <c r="GC42" s="11" t="s">
        <v>193</v>
      </c>
      <c r="GD42" s="11" t="s">
        <v>193</v>
      </c>
      <c r="GE42" s="11" t="s">
        <v>193</v>
      </c>
      <c r="GF42" s="11" t="s">
        <v>193</v>
      </c>
      <c r="GG42" s="11" t="s">
        <v>193</v>
      </c>
      <c r="GH42" s="11" t="s">
        <v>193</v>
      </c>
      <c r="GI42" s="11" t="s">
        <v>193</v>
      </c>
      <c r="GJ42" s="11" t="s">
        <v>193</v>
      </c>
      <c r="GK42" s="11" t="s">
        <v>193</v>
      </c>
      <c r="GL42" s="11" t="s">
        <v>193</v>
      </c>
      <c r="GM42" s="11" t="s">
        <v>193</v>
      </c>
      <c r="GN42" s="11" t="s">
        <v>193</v>
      </c>
      <c r="GO42" s="11" t="s">
        <v>193</v>
      </c>
    </row>
    <row r="43" spans="2:197" x14ac:dyDescent="0.25">
      <c r="B43" s="3" t="s">
        <v>267</v>
      </c>
      <c r="C43" s="1" t="s">
        <v>76</v>
      </c>
      <c r="D43" s="2">
        <v>103363</v>
      </c>
      <c r="E43" s="5">
        <v>0</v>
      </c>
      <c r="F43" s="5">
        <v>48440</v>
      </c>
      <c r="G43" s="5">
        <v>0</v>
      </c>
      <c r="H43" s="5">
        <v>0</v>
      </c>
      <c r="I43" s="5">
        <v>0</v>
      </c>
      <c r="J43" s="5">
        <v>0</v>
      </c>
      <c r="K43" s="5">
        <v>227133</v>
      </c>
      <c r="L43" s="5">
        <v>474277</v>
      </c>
      <c r="M43" s="5">
        <v>186594</v>
      </c>
      <c r="N43" s="5">
        <v>452998</v>
      </c>
      <c r="O43" s="5">
        <v>0</v>
      </c>
      <c r="P43" s="5">
        <v>23500</v>
      </c>
      <c r="Q43" s="5">
        <v>0</v>
      </c>
      <c r="R43" s="5">
        <v>53900</v>
      </c>
      <c r="S43" s="5">
        <v>0</v>
      </c>
      <c r="T43" s="5">
        <v>136976</v>
      </c>
      <c r="U43" s="5">
        <v>0</v>
      </c>
      <c r="V43" s="5">
        <v>201</v>
      </c>
      <c r="W43" s="5">
        <v>83779</v>
      </c>
      <c r="X43" s="5">
        <v>89649</v>
      </c>
      <c r="Y43" s="5">
        <v>114809</v>
      </c>
      <c r="Z43" s="5">
        <v>96029</v>
      </c>
      <c r="AA43" s="5">
        <v>504937</v>
      </c>
      <c r="AB43" s="5">
        <v>200120</v>
      </c>
      <c r="AC43" s="5">
        <v>154708</v>
      </c>
      <c r="AD43" s="5">
        <v>0</v>
      </c>
      <c r="AE43" s="5">
        <v>60126</v>
      </c>
      <c r="AF43" s="5">
        <v>0</v>
      </c>
      <c r="AG43" s="5">
        <v>0</v>
      </c>
      <c r="AH43" s="5">
        <v>0</v>
      </c>
      <c r="AI43" s="5">
        <v>0</v>
      </c>
      <c r="AJ43" s="5">
        <v>0</v>
      </c>
      <c r="AK43" s="6" t="s">
        <v>193</v>
      </c>
      <c r="AL43" s="6">
        <v>34.26</v>
      </c>
      <c r="AM43" s="6" t="s">
        <v>193</v>
      </c>
      <c r="AN43" s="6" t="s">
        <v>193</v>
      </c>
      <c r="AO43" s="6" t="s">
        <v>193</v>
      </c>
      <c r="AP43" s="6" t="s">
        <v>193</v>
      </c>
      <c r="AQ43" s="6">
        <v>31</v>
      </c>
      <c r="AR43" s="6">
        <v>30.48</v>
      </c>
      <c r="AS43" s="6">
        <v>33.227200000000003</v>
      </c>
      <c r="AT43" s="6">
        <v>33.22</v>
      </c>
      <c r="AU43" s="6" t="s">
        <v>193</v>
      </c>
      <c r="AV43" s="6">
        <v>30.44</v>
      </c>
      <c r="AW43" s="6" t="s">
        <v>193</v>
      </c>
      <c r="AX43" s="6">
        <v>28.61</v>
      </c>
      <c r="AY43" s="6" t="s">
        <v>193</v>
      </c>
      <c r="AZ43" s="6">
        <v>28.21</v>
      </c>
      <c r="BA43" s="6" t="s">
        <v>193</v>
      </c>
      <c r="BB43" s="6">
        <v>28.4</v>
      </c>
      <c r="BC43" s="6">
        <v>24.35</v>
      </c>
      <c r="BD43" s="6">
        <v>20.53</v>
      </c>
      <c r="BE43" s="6">
        <v>18.23</v>
      </c>
      <c r="BF43" s="6">
        <v>17.53</v>
      </c>
      <c r="BG43" s="6">
        <v>17.05</v>
      </c>
      <c r="BH43" s="6">
        <v>16.649999999999999</v>
      </c>
      <c r="BI43" s="6">
        <v>13.21</v>
      </c>
      <c r="BJ43" s="6" t="s">
        <v>193</v>
      </c>
      <c r="BK43" s="6">
        <v>16.739999999999998</v>
      </c>
      <c r="BL43" s="6" t="s">
        <v>193</v>
      </c>
      <c r="BM43" s="6" t="s">
        <v>193</v>
      </c>
      <c r="BN43" s="6" t="s">
        <v>193</v>
      </c>
      <c r="BO43" s="6" t="s">
        <v>193</v>
      </c>
      <c r="BP43" s="6" t="s">
        <v>193</v>
      </c>
      <c r="BQ43" s="6">
        <v>0.27500000000000002</v>
      </c>
      <c r="BR43" s="6">
        <v>0.27500000000000002</v>
      </c>
      <c r="BS43" s="6">
        <v>0.27500000000000002</v>
      </c>
      <c r="BT43" s="6">
        <v>0.27500000000000002</v>
      </c>
      <c r="BU43" s="6">
        <v>0.26500000000000001</v>
      </c>
      <c r="BV43" s="6">
        <v>0.26500000000000001</v>
      </c>
      <c r="BW43" s="6">
        <v>0.26500000000000001</v>
      </c>
      <c r="BX43" s="6">
        <v>0.26500000000000001</v>
      </c>
      <c r="BY43" s="6">
        <v>0.25</v>
      </c>
      <c r="BZ43" s="6">
        <v>0.25</v>
      </c>
      <c r="CA43" s="6">
        <v>0.25</v>
      </c>
      <c r="CB43" s="6">
        <v>0.25</v>
      </c>
      <c r="CC43" s="6">
        <v>0.23</v>
      </c>
      <c r="CD43" s="6">
        <v>0.23</v>
      </c>
      <c r="CE43" s="6">
        <v>0.23</v>
      </c>
      <c r="CF43" s="6">
        <v>0.23</v>
      </c>
      <c r="CG43" s="6">
        <v>0.19500000000000001</v>
      </c>
      <c r="CH43" s="6">
        <v>0.19500000000000001</v>
      </c>
      <c r="CI43" s="6">
        <v>0.19500000000000001</v>
      </c>
      <c r="CJ43" s="6">
        <v>0.19500000000000001</v>
      </c>
      <c r="CK43" s="6">
        <v>0.16</v>
      </c>
      <c r="CL43" s="6">
        <v>0.13</v>
      </c>
      <c r="CM43" s="6">
        <v>0.13</v>
      </c>
      <c r="CN43" s="6">
        <v>0.13</v>
      </c>
      <c r="CO43" s="6">
        <v>0.13</v>
      </c>
      <c r="CP43" s="6">
        <v>0.11</v>
      </c>
      <c r="CQ43" s="6">
        <v>0.11</v>
      </c>
      <c r="CR43" s="6">
        <v>0.11</v>
      </c>
      <c r="CS43" s="6">
        <v>0.11</v>
      </c>
      <c r="CT43" s="6">
        <v>0.08</v>
      </c>
      <c r="CU43" s="6">
        <v>0.08</v>
      </c>
      <c r="CV43" s="6">
        <v>0.08</v>
      </c>
      <c r="CW43" s="6">
        <v>0</v>
      </c>
      <c r="CX43" s="6">
        <v>0</v>
      </c>
      <c r="CY43" s="6">
        <v>0</v>
      </c>
      <c r="CZ43" s="6">
        <v>0</v>
      </c>
      <c r="DA43" s="6">
        <v>0</v>
      </c>
      <c r="DB43" s="6">
        <v>0</v>
      </c>
      <c r="DC43" s="6">
        <v>0</v>
      </c>
      <c r="DD43" s="6">
        <v>0</v>
      </c>
      <c r="DE43" s="6">
        <v>0</v>
      </c>
      <c r="DF43" s="6">
        <v>0</v>
      </c>
      <c r="DG43" s="6">
        <v>0</v>
      </c>
      <c r="DH43" s="6">
        <v>0</v>
      </c>
      <c r="DI43" s="6">
        <v>0</v>
      </c>
      <c r="DJ43" s="6">
        <v>0</v>
      </c>
      <c r="DK43" s="6">
        <v>0</v>
      </c>
      <c r="DL43" s="6">
        <v>0</v>
      </c>
      <c r="DM43" s="6">
        <v>0</v>
      </c>
      <c r="DN43" s="6">
        <v>0</v>
      </c>
      <c r="DO43" s="6">
        <v>0</v>
      </c>
      <c r="DP43" s="6">
        <v>0</v>
      </c>
      <c r="DQ43" s="6">
        <v>0</v>
      </c>
      <c r="DR43" s="6">
        <v>0</v>
      </c>
      <c r="DS43" s="6">
        <v>0</v>
      </c>
      <c r="DT43" s="6">
        <v>0</v>
      </c>
      <c r="DU43" s="6">
        <v>0</v>
      </c>
      <c r="DV43" s="6">
        <v>0</v>
      </c>
      <c r="DW43" s="6">
        <v>0</v>
      </c>
      <c r="DX43" s="6">
        <v>0</v>
      </c>
      <c r="DY43" s="6">
        <v>0</v>
      </c>
      <c r="DZ43" s="6">
        <v>0</v>
      </c>
      <c r="EA43" s="6">
        <v>0</v>
      </c>
      <c r="EB43" s="6">
        <v>0</v>
      </c>
      <c r="EC43" s="5">
        <v>40717873</v>
      </c>
      <c r="ED43" s="5">
        <v>40661505</v>
      </c>
      <c r="EE43" s="5">
        <v>40668847</v>
      </c>
      <c r="EF43" s="5">
        <v>40542116</v>
      </c>
      <c r="EG43" s="5">
        <v>40244751</v>
      </c>
      <c r="EH43" s="5">
        <v>40182965</v>
      </c>
      <c r="EI43" s="5">
        <v>40138427</v>
      </c>
      <c r="EJ43" s="5">
        <v>40350937</v>
      </c>
      <c r="EK43" s="5">
        <v>40566032</v>
      </c>
      <c r="EL43" s="5">
        <v>40741071</v>
      </c>
      <c r="EM43" s="5">
        <v>41178532</v>
      </c>
      <c r="EN43" s="5">
        <v>41122248</v>
      </c>
      <c r="EO43" s="5">
        <v>40936618</v>
      </c>
      <c r="EP43" s="5">
        <v>40886174</v>
      </c>
      <c r="EQ43" s="5">
        <v>40859718</v>
      </c>
      <c r="ER43" s="5">
        <v>40647979</v>
      </c>
      <c r="ES43" s="5">
        <v>40511551</v>
      </c>
      <c r="ET43" s="5">
        <v>40119207</v>
      </c>
      <c r="EU43" s="5">
        <v>39911504</v>
      </c>
      <c r="EV43" s="5">
        <v>39667063</v>
      </c>
      <c r="EW43" s="5">
        <v>39367862</v>
      </c>
      <c r="EX43" s="5">
        <v>39378349</v>
      </c>
      <c r="EY43" s="5">
        <v>39357609</v>
      </c>
      <c r="EZ43" s="5">
        <v>39773363</v>
      </c>
      <c r="FA43" s="5">
        <v>39775432</v>
      </c>
      <c r="FB43" s="5">
        <v>39918707</v>
      </c>
      <c r="FC43" s="5">
        <v>39918707</v>
      </c>
      <c r="FD43" s="5">
        <v>39784429</v>
      </c>
      <c r="FE43" s="5">
        <v>39655952</v>
      </c>
      <c r="FF43" s="5">
        <v>39444031</v>
      </c>
      <c r="FG43" s="5">
        <v>39398373</v>
      </c>
      <c r="FH43" s="5">
        <v>39219927</v>
      </c>
      <c r="FI43" s="13" t="s">
        <v>267</v>
      </c>
      <c r="FJ43" s="11">
        <v>36.877491120422697</v>
      </c>
      <c r="FK43" s="11">
        <v>34.195512438607501</v>
      </c>
      <c r="FL43" s="11">
        <v>33.493204270089102</v>
      </c>
      <c r="FM43" s="11">
        <v>32.603576981527098</v>
      </c>
      <c r="FN43" s="11">
        <v>32.152814164510502</v>
      </c>
      <c r="FO43" s="11">
        <v>35.937716393003903</v>
      </c>
      <c r="FP43" s="11">
        <v>35.311174501183103</v>
      </c>
      <c r="FQ43" s="11">
        <v>33.109193969894697</v>
      </c>
      <c r="FR43" s="11">
        <v>31.1753685940986</v>
      </c>
      <c r="FS43" s="11">
        <v>32.085018088994303</v>
      </c>
      <c r="FT43" s="11">
        <v>31.731874268854501</v>
      </c>
      <c r="FU43" s="11">
        <v>34.282440006684503</v>
      </c>
      <c r="FV43" s="11">
        <v>32.6471278110957</v>
      </c>
      <c r="FW43" s="11">
        <v>31.510138366089201</v>
      </c>
      <c r="FX43" s="11">
        <v>31.403618595703499</v>
      </c>
      <c r="FY43" s="11">
        <v>29.468451555734202</v>
      </c>
      <c r="FZ43" s="11">
        <v>27.135593993920399</v>
      </c>
      <c r="GA43" s="11">
        <v>27.1517580095738</v>
      </c>
      <c r="GB43" s="11">
        <v>27.719752179722398</v>
      </c>
      <c r="GC43" s="11">
        <v>31.806816652899201</v>
      </c>
      <c r="GD43" s="11">
        <v>31.645177988075702</v>
      </c>
      <c r="GE43" s="11">
        <v>31.296842841227299</v>
      </c>
      <c r="GF43" s="11">
        <v>29.055067852318</v>
      </c>
      <c r="GG43" s="11">
        <v>27.374200165070299</v>
      </c>
      <c r="GH43" s="11">
        <v>26.5327853635883</v>
      </c>
      <c r="GI43" s="11">
        <v>26.441788307421898</v>
      </c>
      <c r="GJ43" s="11">
        <v>23.353887689799201</v>
      </c>
      <c r="GK43" s="11">
        <v>22.6269428172514</v>
      </c>
      <c r="GL43" s="11">
        <v>21.360904411020101</v>
      </c>
      <c r="GM43" s="11">
        <v>24.690554573390301</v>
      </c>
      <c r="GN43" s="11">
        <v>22.1724892040593</v>
      </c>
      <c r="GO43" s="11">
        <v>19.842872221562299</v>
      </c>
    </row>
    <row r="44" spans="2:197" x14ac:dyDescent="0.25">
      <c r="B44" s="3" t="s">
        <v>272</v>
      </c>
      <c r="C44" s="1" t="s">
        <v>81</v>
      </c>
      <c r="D44" s="2">
        <v>4081931</v>
      </c>
      <c r="E44" s="5">
        <v>48700</v>
      </c>
      <c r="F44" s="5">
        <v>76023</v>
      </c>
      <c r="G44" s="5">
        <v>17401</v>
      </c>
      <c r="H44" s="5">
        <v>24204</v>
      </c>
      <c r="I44" s="5">
        <v>15163</v>
      </c>
      <c r="J44" s="5">
        <v>7100</v>
      </c>
      <c r="K44" s="5">
        <v>14044</v>
      </c>
      <c r="L44" s="5">
        <v>106766</v>
      </c>
      <c r="M44" s="5">
        <v>154271</v>
      </c>
      <c r="N44" s="5">
        <v>121378</v>
      </c>
      <c r="O44" s="5">
        <v>77017</v>
      </c>
      <c r="P44" s="5">
        <v>25800</v>
      </c>
      <c r="Q44" s="5">
        <v>19300</v>
      </c>
      <c r="R44" s="5">
        <v>54151</v>
      </c>
      <c r="S44" s="5">
        <v>48244</v>
      </c>
      <c r="T44" s="5">
        <v>27561</v>
      </c>
      <c r="U44" s="5">
        <v>18544</v>
      </c>
      <c r="V44" s="5">
        <v>33500</v>
      </c>
      <c r="W44" s="5">
        <v>87292</v>
      </c>
      <c r="X44" s="5">
        <v>67400</v>
      </c>
      <c r="Y44" s="5">
        <v>155983</v>
      </c>
      <c r="Z44" s="5">
        <v>47044</v>
      </c>
      <c r="AA44" s="5">
        <v>114507</v>
      </c>
      <c r="AB44" s="5">
        <v>22800</v>
      </c>
      <c r="AC44" s="5">
        <v>73711</v>
      </c>
      <c r="AD44" s="5">
        <v>419100</v>
      </c>
      <c r="AE44" s="5">
        <v>175700</v>
      </c>
      <c r="AF44" s="5">
        <v>112000</v>
      </c>
      <c r="AG44" s="5">
        <v>110700</v>
      </c>
      <c r="AH44" s="5">
        <v>316500</v>
      </c>
      <c r="AI44" s="5">
        <v>435100</v>
      </c>
      <c r="AJ44" s="5">
        <v>251900</v>
      </c>
      <c r="AK44" s="6">
        <v>94.21</v>
      </c>
      <c r="AL44" s="6">
        <v>91.29</v>
      </c>
      <c r="AM44" s="6">
        <v>94.52</v>
      </c>
      <c r="AN44" s="6">
        <v>94.99</v>
      </c>
      <c r="AO44" s="6">
        <v>83.63</v>
      </c>
      <c r="AP44" s="6">
        <v>83.13</v>
      </c>
      <c r="AQ44" s="6">
        <v>77.739999999999995</v>
      </c>
      <c r="AR44" s="6">
        <v>78.59</v>
      </c>
      <c r="AS44" s="6">
        <v>82.21</v>
      </c>
      <c r="AT44" s="6">
        <v>77.91</v>
      </c>
      <c r="AU44" s="6">
        <v>76.489999999999995</v>
      </c>
      <c r="AV44" s="6">
        <v>77.459999999999994</v>
      </c>
      <c r="AW44" s="6">
        <v>71.77</v>
      </c>
      <c r="AX44" s="6">
        <v>66.239999999999995</v>
      </c>
      <c r="AY44" s="6">
        <v>65.540000000000006</v>
      </c>
      <c r="AZ44" s="6">
        <v>72.540000000000006</v>
      </c>
      <c r="BA44" s="6">
        <v>68.180000000000007</v>
      </c>
      <c r="BB44" s="6">
        <v>64.930000000000007</v>
      </c>
      <c r="BC44" s="6">
        <v>56.91</v>
      </c>
      <c r="BD44" s="6">
        <v>57.41</v>
      </c>
      <c r="BE44" s="6">
        <v>54.32</v>
      </c>
      <c r="BF44" s="6">
        <v>57.08</v>
      </c>
      <c r="BG44" s="6">
        <v>54.4</v>
      </c>
      <c r="BH44" s="6">
        <v>55.97</v>
      </c>
      <c r="BI44" s="6">
        <v>55.15</v>
      </c>
      <c r="BJ44" s="6">
        <v>49.46</v>
      </c>
      <c r="BK44" s="6">
        <v>53.74</v>
      </c>
      <c r="BL44" s="6">
        <v>60.39</v>
      </c>
      <c r="BM44" s="6">
        <v>57.33</v>
      </c>
      <c r="BN44" s="6">
        <v>47.63</v>
      </c>
      <c r="BO44" s="6">
        <v>46.67</v>
      </c>
      <c r="BP44" s="6">
        <v>41.3</v>
      </c>
      <c r="BQ44" s="6">
        <v>0.57999999999999996</v>
      </c>
      <c r="BR44" s="6">
        <v>0.57999999999999996</v>
      </c>
      <c r="BS44" s="6">
        <v>0.57999999999999996</v>
      </c>
      <c r="BT44" s="6">
        <v>0.57999999999999996</v>
      </c>
      <c r="BU44" s="6">
        <v>0.52</v>
      </c>
      <c r="BV44" s="6">
        <v>0.52</v>
      </c>
      <c r="BW44" s="6">
        <v>0.52</v>
      </c>
      <c r="BX44" s="6">
        <v>0.52</v>
      </c>
      <c r="BY44" s="6">
        <v>0.43</v>
      </c>
      <c r="BZ44" s="6">
        <v>0.43</v>
      </c>
      <c r="CA44" s="6">
        <v>0.43</v>
      </c>
      <c r="CB44" s="6">
        <v>0.43</v>
      </c>
      <c r="CC44" s="6">
        <v>0.36</v>
      </c>
      <c r="CD44" s="6">
        <v>0.36</v>
      </c>
      <c r="CE44" s="6">
        <v>0.36</v>
      </c>
      <c r="CF44" s="6">
        <v>0.36</v>
      </c>
      <c r="CG44" s="6">
        <v>0.3</v>
      </c>
      <c r="CH44" s="6">
        <v>0.3</v>
      </c>
      <c r="CI44" s="6">
        <v>0.3</v>
      </c>
      <c r="CJ44" s="6">
        <v>0.3</v>
      </c>
      <c r="CK44" s="6">
        <v>0.22500000000000001</v>
      </c>
      <c r="CL44" s="6">
        <v>0.22500000000000001</v>
      </c>
      <c r="CM44" s="6">
        <v>0.22500000000000001</v>
      </c>
      <c r="CN44" s="6">
        <v>0.22500000000000001</v>
      </c>
      <c r="CO44" s="6">
        <v>0.18</v>
      </c>
      <c r="CP44" s="6">
        <v>0.18</v>
      </c>
      <c r="CQ44" s="6">
        <v>0.18</v>
      </c>
      <c r="CR44" s="6">
        <v>0.18</v>
      </c>
      <c r="CS44" s="6">
        <v>0.14000000000000001</v>
      </c>
      <c r="CT44" s="6">
        <v>0.14000000000000001</v>
      </c>
      <c r="CU44" s="6">
        <v>0.14000000000000001</v>
      </c>
      <c r="CV44" s="6">
        <v>0.14000000000000001</v>
      </c>
      <c r="CW44" s="6">
        <v>0</v>
      </c>
      <c r="CX44" s="6">
        <v>0</v>
      </c>
      <c r="CY44" s="6">
        <v>0</v>
      </c>
      <c r="CZ44" s="6">
        <v>0</v>
      </c>
      <c r="DA44" s="6">
        <v>0</v>
      </c>
      <c r="DB44" s="6">
        <v>0</v>
      </c>
      <c r="DC44" s="6">
        <v>0</v>
      </c>
      <c r="DD44" s="6">
        <v>0</v>
      </c>
      <c r="DE44" s="6">
        <v>0</v>
      </c>
      <c r="DF44" s="6">
        <v>0</v>
      </c>
      <c r="DG44" s="6">
        <v>0</v>
      </c>
      <c r="DH44" s="6">
        <v>0</v>
      </c>
      <c r="DI44" s="6">
        <v>0</v>
      </c>
      <c r="DJ44" s="6">
        <v>0</v>
      </c>
      <c r="DK44" s="6">
        <v>0</v>
      </c>
      <c r="DL44" s="6">
        <v>0</v>
      </c>
      <c r="DM44" s="6">
        <v>0</v>
      </c>
      <c r="DN44" s="6">
        <v>0</v>
      </c>
      <c r="DO44" s="6">
        <v>0</v>
      </c>
      <c r="DP44" s="6">
        <v>0</v>
      </c>
      <c r="DQ44" s="6">
        <v>0</v>
      </c>
      <c r="DR44" s="6">
        <v>0</v>
      </c>
      <c r="DS44" s="6">
        <v>0</v>
      </c>
      <c r="DT44" s="6">
        <v>0</v>
      </c>
      <c r="DU44" s="6">
        <v>0</v>
      </c>
      <c r="DV44" s="6">
        <v>0</v>
      </c>
      <c r="DW44" s="6">
        <v>0</v>
      </c>
      <c r="DX44" s="6">
        <v>0</v>
      </c>
      <c r="DY44" s="6">
        <v>0</v>
      </c>
      <c r="DZ44" s="6">
        <v>0</v>
      </c>
      <c r="EA44" s="6">
        <v>0</v>
      </c>
      <c r="EB44" s="6">
        <v>0</v>
      </c>
      <c r="EC44" s="5">
        <v>10934897</v>
      </c>
      <c r="ED44" s="5">
        <v>10968198</v>
      </c>
      <c r="EE44" s="5">
        <v>11043391</v>
      </c>
      <c r="EF44" s="5">
        <v>11053159</v>
      </c>
      <c r="EG44" s="5">
        <v>11043743</v>
      </c>
      <c r="EH44" s="5">
        <v>11057911</v>
      </c>
      <c r="EI44" s="5">
        <v>11064157</v>
      </c>
      <c r="EJ44" s="5">
        <v>11045468</v>
      </c>
      <c r="EK44" s="5">
        <v>11151382</v>
      </c>
      <c r="EL44" s="5">
        <v>11297206</v>
      </c>
      <c r="EM44" s="5">
        <v>11426091</v>
      </c>
      <c r="EN44" s="5">
        <v>11458585</v>
      </c>
      <c r="EO44" s="5">
        <v>11483360</v>
      </c>
      <c r="EP44" s="5">
        <v>11501201</v>
      </c>
      <c r="EQ44" s="5">
        <v>11507735</v>
      </c>
      <c r="ER44" s="5">
        <v>11491223</v>
      </c>
      <c r="ES44" s="5">
        <v>11503631</v>
      </c>
      <c r="ET44" s="5">
        <v>11490816</v>
      </c>
      <c r="EU44" s="5">
        <v>11495516</v>
      </c>
      <c r="EV44" s="5">
        <v>11556248</v>
      </c>
      <c r="EW44" s="5">
        <v>11604674</v>
      </c>
      <c r="EX44" s="5">
        <v>11688299</v>
      </c>
      <c r="EY44" s="5">
        <v>11721066</v>
      </c>
      <c r="EZ44" s="5">
        <v>11799408</v>
      </c>
      <c r="FA44" s="5">
        <v>11806637</v>
      </c>
      <c r="FB44" s="5">
        <v>11879176</v>
      </c>
      <c r="FC44" s="5">
        <v>12253070</v>
      </c>
      <c r="FD44" s="5">
        <v>12401272</v>
      </c>
      <c r="FE44" s="5">
        <v>12468985</v>
      </c>
      <c r="FF44" s="5">
        <v>12554485</v>
      </c>
      <c r="FG44" s="5">
        <v>12847127</v>
      </c>
      <c r="FH44" s="5">
        <v>13273364</v>
      </c>
      <c r="FI44" s="13" t="s">
        <v>272</v>
      </c>
      <c r="FJ44" s="11">
        <v>65.869939149861196</v>
      </c>
      <c r="FK44" s="11">
        <v>65.517781498838701</v>
      </c>
      <c r="FL44" s="11">
        <v>64.484269369797701</v>
      </c>
      <c r="FM44" s="11">
        <v>64.159938348846694</v>
      </c>
      <c r="FN44" s="11">
        <v>63.310690949617403</v>
      </c>
      <c r="FO44" s="11">
        <v>63.556398672407497</v>
      </c>
      <c r="FP44" s="11">
        <v>63.5436572347988</v>
      </c>
      <c r="FQ44" s="11">
        <v>62.604499872707997</v>
      </c>
      <c r="FR44" s="11">
        <v>61.660070473776301</v>
      </c>
      <c r="FS44" s="11">
        <v>61.705345551811703</v>
      </c>
      <c r="FT44" s="11">
        <v>61.4869074646789</v>
      </c>
      <c r="FU44" s="11">
        <v>61.7290878411252</v>
      </c>
      <c r="FV44" s="11">
        <v>60.753908263783401</v>
      </c>
      <c r="FW44" s="11">
        <v>59.251985944772201</v>
      </c>
      <c r="FX44" s="11">
        <v>59.159078654487601</v>
      </c>
      <c r="FY44" s="11">
        <v>57.999744674696501</v>
      </c>
      <c r="FZ44" s="11">
        <v>57.091365326304398</v>
      </c>
      <c r="GA44" s="11">
        <v>56.495030466069601</v>
      </c>
      <c r="GB44" s="11">
        <v>55.558097609537498</v>
      </c>
      <c r="GC44" s="11">
        <v>56.940712937278597</v>
      </c>
      <c r="GD44" s="11">
        <v>56.5498005372663</v>
      </c>
      <c r="GE44" s="11">
        <v>57.714471541154097</v>
      </c>
      <c r="GF44" s="11">
        <v>56.919737505104102</v>
      </c>
      <c r="GG44" s="11">
        <v>56.611568987189898</v>
      </c>
      <c r="GH44" s="11">
        <v>56.052286523249599</v>
      </c>
      <c r="GI44" s="11">
        <v>54.829223845155603</v>
      </c>
      <c r="GJ44" s="11">
        <v>54.441539956925098</v>
      </c>
      <c r="GK44" s="11">
        <v>53.551764689944697</v>
      </c>
      <c r="GL44" s="11">
        <v>52.532503648051502</v>
      </c>
      <c r="GM44" s="11">
        <v>51.911567858020497</v>
      </c>
      <c r="GN44" s="11">
        <v>48.9753078645521</v>
      </c>
      <c r="GO44" s="11">
        <v>47.332386876454201</v>
      </c>
    </row>
    <row r="45" spans="2:197" x14ac:dyDescent="0.25">
      <c r="B45" s="3" t="s">
        <v>276</v>
      </c>
      <c r="C45" s="1" t="s">
        <v>85</v>
      </c>
      <c r="D45" s="2">
        <v>4188850</v>
      </c>
      <c r="E45" s="5">
        <v>0</v>
      </c>
      <c r="F45" s="5">
        <v>0</v>
      </c>
      <c r="G45" s="5">
        <v>0</v>
      </c>
      <c r="H45" s="5">
        <v>0</v>
      </c>
      <c r="I45" s="5">
        <v>0</v>
      </c>
      <c r="J45" s="5">
        <v>0</v>
      </c>
      <c r="K45" s="5">
        <v>0</v>
      </c>
      <c r="L45" s="5">
        <v>0</v>
      </c>
      <c r="M45" s="5">
        <v>0</v>
      </c>
      <c r="N45" s="5">
        <v>0</v>
      </c>
      <c r="O45" s="5">
        <v>0</v>
      </c>
      <c r="P45" s="5">
        <v>0</v>
      </c>
      <c r="Q45" s="5">
        <v>0</v>
      </c>
      <c r="R45" s="5">
        <v>0</v>
      </c>
      <c r="S45" s="5">
        <v>0</v>
      </c>
      <c r="T45" s="5">
        <v>0</v>
      </c>
      <c r="U45" s="5">
        <v>0</v>
      </c>
      <c r="V45" s="5">
        <v>0</v>
      </c>
      <c r="W45" s="5" t="s">
        <v>193</v>
      </c>
      <c r="X45" s="5" t="s">
        <v>193</v>
      </c>
      <c r="Y45" s="5" t="s">
        <v>193</v>
      </c>
      <c r="Z45" s="5" t="s">
        <v>193</v>
      </c>
      <c r="AA45" s="5" t="s">
        <v>193</v>
      </c>
      <c r="AB45" s="5" t="s">
        <v>193</v>
      </c>
      <c r="AC45" s="5" t="s">
        <v>193</v>
      </c>
      <c r="AD45" s="5" t="s">
        <v>193</v>
      </c>
      <c r="AE45" s="5" t="s">
        <v>193</v>
      </c>
      <c r="AF45" s="5" t="s">
        <v>193</v>
      </c>
      <c r="AG45" s="5" t="s">
        <v>193</v>
      </c>
      <c r="AH45" s="5" t="s">
        <v>193</v>
      </c>
      <c r="AI45" s="5" t="s">
        <v>193</v>
      </c>
      <c r="AJ45" s="5" t="s">
        <v>193</v>
      </c>
      <c r="AK45" s="6" t="s">
        <v>193</v>
      </c>
      <c r="AL45" s="6" t="s">
        <v>193</v>
      </c>
      <c r="AM45" s="6" t="s">
        <v>193</v>
      </c>
      <c r="AN45" s="6" t="s">
        <v>193</v>
      </c>
      <c r="AO45" s="6" t="s">
        <v>193</v>
      </c>
      <c r="AP45" s="6" t="s">
        <v>193</v>
      </c>
      <c r="AQ45" s="6" t="s">
        <v>193</v>
      </c>
      <c r="AR45" s="6" t="s">
        <v>193</v>
      </c>
      <c r="AS45" s="6" t="s">
        <v>193</v>
      </c>
      <c r="AT45" s="6" t="s">
        <v>193</v>
      </c>
      <c r="AU45" s="6" t="s">
        <v>193</v>
      </c>
      <c r="AV45" s="6" t="s">
        <v>193</v>
      </c>
      <c r="AW45" s="6" t="s">
        <v>193</v>
      </c>
      <c r="AX45" s="6" t="s">
        <v>193</v>
      </c>
      <c r="AY45" s="6" t="s">
        <v>193</v>
      </c>
      <c r="AZ45" s="6" t="s">
        <v>193</v>
      </c>
      <c r="BA45" s="6" t="s">
        <v>193</v>
      </c>
      <c r="BB45" s="6" t="s">
        <v>193</v>
      </c>
      <c r="BC45" s="6" t="s">
        <v>193</v>
      </c>
      <c r="BD45" s="6" t="s">
        <v>193</v>
      </c>
      <c r="BE45" s="6" t="s">
        <v>193</v>
      </c>
      <c r="BF45" s="6" t="s">
        <v>193</v>
      </c>
      <c r="BG45" s="6" t="s">
        <v>193</v>
      </c>
      <c r="BH45" s="6" t="s">
        <v>193</v>
      </c>
      <c r="BI45" s="6" t="s">
        <v>193</v>
      </c>
      <c r="BJ45" s="6" t="s">
        <v>193</v>
      </c>
      <c r="BK45" s="6" t="s">
        <v>193</v>
      </c>
      <c r="BL45" s="6" t="s">
        <v>193</v>
      </c>
      <c r="BM45" s="6" t="s">
        <v>193</v>
      </c>
      <c r="BN45" s="6" t="s">
        <v>193</v>
      </c>
      <c r="BO45" s="6" t="s">
        <v>193</v>
      </c>
      <c r="BP45" s="6" t="s">
        <v>193</v>
      </c>
      <c r="BQ45" s="6">
        <v>0.8</v>
      </c>
      <c r="BR45" s="6">
        <v>0.3</v>
      </c>
      <c r="BS45" s="6">
        <v>0.3</v>
      </c>
      <c r="BT45" s="6">
        <v>0.3</v>
      </c>
      <c r="BU45" s="6">
        <v>1.65</v>
      </c>
      <c r="BV45" s="6">
        <v>0.2</v>
      </c>
      <c r="BW45" s="6">
        <v>0.2</v>
      </c>
      <c r="BX45" s="6">
        <v>0.2</v>
      </c>
      <c r="BY45" s="6">
        <v>1.1599999999999999</v>
      </c>
      <c r="BZ45" s="6">
        <v>0.16</v>
      </c>
      <c r="CA45" s="6">
        <v>0.16</v>
      </c>
      <c r="CB45" s="6">
        <v>0.16</v>
      </c>
      <c r="CC45" s="6">
        <v>0</v>
      </c>
      <c r="CD45" s="6" t="s">
        <v>193</v>
      </c>
      <c r="CE45" s="6" t="s">
        <v>193</v>
      </c>
      <c r="CF45" s="6" t="s">
        <v>193</v>
      </c>
      <c r="CG45" s="6" t="s">
        <v>193</v>
      </c>
      <c r="CH45" s="6" t="s">
        <v>193</v>
      </c>
      <c r="CI45" s="6" t="s">
        <v>193</v>
      </c>
      <c r="CJ45" s="6" t="s">
        <v>193</v>
      </c>
      <c r="CK45" s="6" t="s">
        <v>193</v>
      </c>
      <c r="CL45" s="6" t="s">
        <v>193</v>
      </c>
      <c r="CM45" s="6" t="s">
        <v>193</v>
      </c>
      <c r="CN45" s="6" t="s">
        <v>193</v>
      </c>
      <c r="CO45" s="6" t="s">
        <v>193</v>
      </c>
      <c r="CP45" s="6" t="s">
        <v>193</v>
      </c>
      <c r="CQ45" s="6" t="s">
        <v>193</v>
      </c>
      <c r="CR45" s="6" t="s">
        <v>193</v>
      </c>
      <c r="CS45" s="6" t="s">
        <v>193</v>
      </c>
      <c r="CT45" s="6" t="s">
        <v>193</v>
      </c>
      <c r="CU45" s="6" t="s">
        <v>193</v>
      </c>
      <c r="CV45" s="6" t="s">
        <v>193</v>
      </c>
      <c r="CW45" s="6">
        <v>0.5</v>
      </c>
      <c r="CX45" s="6">
        <v>0</v>
      </c>
      <c r="CY45" s="6">
        <v>0</v>
      </c>
      <c r="CZ45" s="6">
        <v>0</v>
      </c>
      <c r="DA45" s="6">
        <v>1.35</v>
      </c>
      <c r="DB45" s="6">
        <v>0</v>
      </c>
      <c r="DC45" s="6">
        <v>0</v>
      </c>
      <c r="DD45" s="6">
        <v>0</v>
      </c>
      <c r="DE45" s="6">
        <v>1</v>
      </c>
      <c r="DF45" s="6">
        <v>0</v>
      </c>
      <c r="DG45" s="6">
        <v>0</v>
      </c>
      <c r="DH45" s="6">
        <v>0</v>
      </c>
      <c r="DI45" s="6">
        <v>0</v>
      </c>
      <c r="DJ45" s="6" t="s">
        <v>193</v>
      </c>
      <c r="DK45" s="6" t="s">
        <v>193</v>
      </c>
      <c r="DL45" s="6" t="s">
        <v>193</v>
      </c>
      <c r="DM45" s="6" t="s">
        <v>193</v>
      </c>
      <c r="DN45" s="6" t="s">
        <v>193</v>
      </c>
      <c r="DO45" s="6" t="s">
        <v>193</v>
      </c>
      <c r="DP45" s="6" t="s">
        <v>193</v>
      </c>
      <c r="DQ45" s="6" t="s">
        <v>193</v>
      </c>
      <c r="DR45" s="6" t="s">
        <v>193</v>
      </c>
      <c r="DS45" s="6" t="s">
        <v>193</v>
      </c>
      <c r="DT45" s="6" t="s">
        <v>193</v>
      </c>
      <c r="DU45" s="6" t="s">
        <v>193</v>
      </c>
      <c r="DV45" s="6" t="s">
        <v>193</v>
      </c>
      <c r="DW45" s="6" t="s">
        <v>193</v>
      </c>
      <c r="DX45" s="6" t="s">
        <v>193</v>
      </c>
      <c r="DY45" s="6" t="s">
        <v>193</v>
      </c>
      <c r="DZ45" s="6" t="s">
        <v>193</v>
      </c>
      <c r="EA45" s="6" t="s">
        <v>193</v>
      </c>
      <c r="EB45" s="6" t="s">
        <v>193</v>
      </c>
      <c r="EC45" s="5">
        <v>29696682</v>
      </c>
      <c r="ED45" s="5">
        <v>29582656</v>
      </c>
      <c r="EE45" s="5">
        <v>29467647</v>
      </c>
      <c r="EF45" s="5">
        <v>29344327</v>
      </c>
      <c r="EG45" s="5">
        <v>29257566</v>
      </c>
      <c r="EH45" s="5">
        <v>29116496</v>
      </c>
      <c r="EI45" s="5">
        <v>29091496</v>
      </c>
      <c r="EJ45" s="5">
        <v>28993859</v>
      </c>
      <c r="EK45" s="5">
        <v>28941547</v>
      </c>
      <c r="EL45" s="5">
        <v>28769487</v>
      </c>
      <c r="EM45" s="5">
        <v>28581600</v>
      </c>
      <c r="EN45" s="5">
        <v>28540350</v>
      </c>
      <c r="EO45" s="5">
        <v>28540350</v>
      </c>
      <c r="EP45" s="5">
        <v>28540350</v>
      </c>
      <c r="EQ45" s="5">
        <v>28540350</v>
      </c>
      <c r="ER45" s="5">
        <v>28540350</v>
      </c>
      <c r="ES45" s="5">
        <v>28540350</v>
      </c>
      <c r="ET45" s="5" t="s">
        <v>193</v>
      </c>
      <c r="EU45" s="5" t="s">
        <v>193</v>
      </c>
      <c r="EV45" s="5" t="s">
        <v>193</v>
      </c>
      <c r="EW45" s="5" t="s">
        <v>193</v>
      </c>
      <c r="EX45" s="5" t="s">
        <v>193</v>
      </c>
      <c r="EY45" s="5" t="s">
        <v>193</v>
      </c>
      <c r="EZ45" s="5" t="s">
        <v>193</v>
      </c>
      <c r="FA45" s="5" t="s">
        <v>193</v>
      </c>
      <c r="FB45" s="5" t="s">
        <v>193</v>
      </c>
      <c r="FC45" s="5" t="s">
        <v>193</v>
      </c>
      <c r="FD45" s="5" t="s">
        <v>193</v>
      </c>
      <c r="FE45" s="5" t="s">
        <v>193</v>
      </c>
      <c r="FF45" s="5" t="s">
        <v>193</v>
      </c>
      <c r="FG45" s="5" t="s">
        <v>193</v>
      </c>
      <c r="FH45" s="5" t="s">
        <v>193</v>
      </c>
      <c r="FI45" s="13" t="s">
        <v>276</v>
      </c>
      <c r="FJ45" s="11">
        <v>23.3931521373331</v>
      </c>
      <c r="FK45" s="11">
        <v>24.3713410993252</v>
      </c>
      <c r="FL45" s="11">
        <v>24.424040372141</v>
      </c>
      <c r="FM45" s="11">
        <v>24.136181415917299</v>
      </c>
      <c r="FN45" s="11">
        <v>23.693734468547401</v>
      </c>
      <c r="FO45" s="11">
        <v>25.613143834340502</v>
      </c>
      <c r="FP45" s="11">
        <v>25.089737564544599</v>
      </c>
      <c r="FQ45" s="11">
        <v>24.335153178471302</v>
      </c>
      <c r="FR45" s="11">
        <v>23.531499542854402</v>
      </c>
      <c r="FS45" s="11">
        <v>24.589107202363401</v>
      </c>
      <c r="FT45" s="11">
        <v>24.217853444173901</v>
      </c>
      <c r="FU45" s="11">
        <v>24.440380023370398</v>
      </c>
      <c r="FV45" s="11">
        <v>24.103453531579</v>
      </c>
      <c r="FW45" s="11">
        <v>23.640459910267399</v>
      </c>
      <c r="FX45" s="11">
        <v>25.642923089590699</v>
      </c>
      <c r="FY45" s="11" t="s">
        <v>193</v>
      </c>
      <c r="FZ45" s="11">
        <v>24.5788856829016</v>
      </c>
      <c r="GA45" s="11" t="s">
        <v>193</v>
      </c>
      <c r="GB45" s="11" t="s">
        <v>193</v>
      </c>
      <c r="GC45" s="11" t="s">
        <v>193</v>
      </c>
      <c r="GD45" s="11" t="s">
        <v>193</v>
      </c>
      <c r="GE45" s="11" t="s">
        <v>193</v>
      </c>
      <c r="GF45" s="11" t="s">
        <v>193</v>
      </c>
      <c r="GG45" s="11" t="s">
        <v>193</v>
      </c>
      <c r="GH45" s="11" t="s">
        <v>193</v>
      </c>
      <c r="GI45" s="11" t="s">
        <v>193</v>
      </c>
      <c r="GJ45" s="11" t="s">
        <v>193</v>
      </c>
      <c r="GK45" s="11" t="s">
        <v>193</v>
      </c>
      <c r="GL45" s="11" t="s">
        <v>193</v>
      </c>
      <c r="GM45" s="11" t="s">
        <v>193</v>
      </c>
      <c r="GN45" s="11" t="s">
        <v>193</v>
      </c>
      <c r="GO45" s="11" t="s">
        <v>193</v>
      </c>
    </row>
    <row r="46" spans="2:197" x14ac:dyDescent="0.25">
      <c r="B46" s="3" t="s">
        <v>278</v>
      </c>
      <c r="C46" s="1" t="s">
        <v>87</v>
      </c>
      <c r="D46" s="2">
        <v>103308</v>
      </c>
      <c r="E46" s="5">
        <v>870</v>
      </c>
      <c r="F46" s="5">
        <v>0</v>
      </c>
      <c r="G46" s="5">
        <v>2332</v>
      </c>
      <c r="H46" s="5">
        <v>1166</v>
      </c>
      <c r="I46" s="5">
        <v>42444</v>
      </c>
      <c r="J46" s="5">
        <v>2715</v>
      </c>
      <c r="K46" s="5">
        <v>529</v>
      </c>
      <c r="L46" s="5">
        <v>140824</v>
      </c>
      <c r="M46" s="5">
        <v>63998</v>
      </c>
      <c r="N46" s="5">
        <v>501693</v>
      </c>
      <c r="O46" s="5">
        <v>74422</v>
      </c>
      <c r="P46" s="5">
        <v>615109</v>
      </c>
      <c r="Q46" s="5">
        <v>258306</v>
      </c>
      <c r="R46" s="5">
        <v>830845</v>
      </c>
      <c r="S46" s="5">
        <v>1910309</v>
      </c>
      <c r="T46" s="5">
        <v>242930</v>
      </c>
      <c r="U46" s="5">
        <v>428858</v>
      </c>
      <c r="V46" s="5">
        <v>1060442</v>
      </c>
      <c r="W46" s="5">
        <v>1281761</v>
      </c>
      <c r="X46" s="5">
        <v>242287</v>
      </c>
      <c r="Y46" s="5">
        <v>0</v>
      </c>
      <c r="Z46" s="5">
        <v>659144</v>
      </c>
      <c r="AA46" s="5">
        <v>724743</v>
      </c>
      <c r="AB46" s="5">
        <v>648685</v>
      </c>
      <c r="AC46" s="5">
        <v>203545</v>
      </c>
      <c r="AD46" s="5">
        <v>0</v>
      </c>
      <c r="AE46" s="5">
        <v>0</v>
      </c>
      <c r="AF46" s="5">
        <v>736158</v>
      </c>
      <c r="AG46" s="5">
        <v>402154</v>
      </c>
      <c r="AH46" s="5">
        <v>432700</v>
      </c>
      <c r="AI46" s="5">
        <v>543600</v>
      </c>
      <c r="AJ46" s="5">
        <v>0</v>
      </c>
      <c r="AK46" s="6">
        <v>62.2376</v>
      </c>
      <c r="AL46" s="6" t="s">
        <v>193</v>
      </c>
      <c r="AM46" s="6">
        <v>37.549999999999997</v>
      </c>
      <c r="AN46" s="6">
        <v>42.398200000000003</v>
      </c>
      <c r="AO46" s="6">
        <v>43.42</v>
      </c>
      <c r="AP46" s="6">
        <v>35.020000000000003</v>
      </c>
      <c r="AQ46" s="6">
        <v>30.37</v>
      </c>
      <c r="AR46" s="6">
        <v>27.156500000000001</v>
      </c>
      <c r="AS46" s="6">
        <v>35.07</v>
      </c>
      <c r="AT46" s="6">
        <v>35.422400000000003</v>
      </c>
      <c r="AU46" s="6">
        <v>36.772300000000001</v>
      </c>
      <c r="AV46" s="6">
        <v>35.6815</v>
      </c>
      <c r="AW46" s="6">
        <v>34.94</v>
      </c>
      <c r="AX46" s="6">
        <v>36.4816</v>
      </c>
      <c r="AY46" s="6">
        <v>35.716500000000003</v>
      </c>
      <c r="AZ46" s="6">
        <v>37.540500000000002</v>
      </c>
      <c r="BA46" s="6">
        <v>35.594200000000001</v>
      </c>
      <c r="BB46" s="6">
        <v>34.680100000000003</v>
      </c>
      <c r="BC46" s="6">
        <v>33.115900000000003</v>
      </c>
      <c r="BD46" s="6">
        <v>31.3123</v>
      </c>
      <c r="BE46" s="6" t="s">
        <v>193</v>
      </c>
      <c r="BF46" s="6">
        <v>31.006900000000002</v>
      </c>
      <c r="BG46" s="6">
        <v>29.698699999999999</v>
      </c>
      <c r="BH46" s="6">
        <v>29.497</v>
      </c>
      <c r="BI46" s="6">
        <v>27.67</v>
      </c>
      <c r="BJ46" s="6" t="s">
        <v>193</v>
      </c>
      <c r="BK46" s="6" t="s">
        <v>193</v>
      </c>
      <c r="BL46" s="6">
        <v>29.469000000000001</v>
      </c>
      <c r="BM46" s="6">
        <v>24.627300000000002</v>
      </c>
      <c r="BN46" s="6">
        <v>24.218399999999999</v>
      </c>
      <c r="BO46" s="6">
        <v>25.645199999999999</v>
      </c>
      <c r="BP46" s="6" t="s">
        <v>193</v>
      </c>
      <c r="BQ46" s="6">
        <v>0.24</v>
      </c>
      <c r="BR46" s="6">
        <v>0.24</v>
      </c>
      <c r="BS46" s="6">
        <v>0.24</v>
      </c>
      <c r="BT46" s="6">
        <v>0.24</v>
      </c>
      <c r="BU46" s="6">
        <v>0.24</v>
      </c>
      <c r="BV46" s="6">
        <v>0.24</v>
      </c>
      <c r="BW46" s="6">
        <v>0.24</v>
      </c>
      <c r="BX46" s="6">
        <v>0.24</v>
      </c>
      <c r="BY46" s="6">
        <v>0.24</v>
      </c>
      <c r="BZ46" s="6">
        <v>0.24</v>
      </c>
      <c r="CA46" s="6">
        <v>0.24</v>
      </c>
      <c r="CB46" s="6">
        <v>0.24</v>
      </c>
      <c r="CC46" s="6">
        <v>0.24</v>
      </c>
      <c r="CD46" s="6">
        <v>0.24</v>
      </c>
      <c r="CE46" s="6">
        <v>0.24</v>
      </c>
      <c r="CF46" s="6">
        <v>0.24</v>
      </c>
      <c r="CG46" s="6">
        <v>0.24</v>
      </c>
      <c r="CH46" s="6">
        <v>0.24</v>
      </c>
      <c r="CI46" s="6">
        <v>0.24</v>
      </c>
      <c r="CJ46" s="6">
        <v>0.24</v>
      </c>
      <c r="CK46" s="6">
        <v>0.24</v>
      </c>
      <c r="CL46" s="6">
        <v>0.24</v>
      </c>
      <c r="CM46" s="6">
        <v>0.24</v>
      </c>
      <c r="CN46" s="6">
        <v>0.24</v>
      </c>
      <c r="CO46" s="6">
        <v>0.24</v>
      </c>
      <c r="CP46" s="6">
        <v>0.24</v>
      </c>
      <c r="CQ46" s="6">
        <v>0.24</v>
      </c>
      <c r="CR46" s="6">
        <v>0.24</v>
      </c>
      <c r="CS46" s="6">
        <v>0.22</v>
      </c>
      <c r="CT46" s="6">
        <v>0.22</v>
      </c>
      <c r="CU46" s="6">
        <v>0.22</v>
      </c>
      <c r="CV46" s="6">
        <v>0.22</v>
      </c>
      <c r="CW46" s="6">
        <v>0</v>
      </c>
      <c r="CX46" s="6">
        <v>0</v>
      </c>
      <c r="CY46" s="6">
        <v>0</v>
      </c>
      <c r="CZ46" s="6">
        <v>0</v>
      </c>
      <c r="DA46" s="6">
        <v>0</v>
      </c>
      <c r="DB46" s="6">
        <v>0</v>
      </c>
      <c r="DC46" s="6">
        <v>0</v>
      </c>
      <c r="DD46" s="6">
        <v>0</v>
      </c>
      <c r="DE46" s="6">
        <v>0</v>
      </c>
      <c r="DF46" s="6">
        <v>0</v>
      </c>
      <c r="DG46" s="6">
        <v>0</v>
      </c>
      <c r="DH46" s="6">
        <v>0</v>
      </c>
      <c r="DI46" s="6">
        <v>0</v>
      </c>
      <c r="DJ46" s="6">
        <v>0</v>
      </c>
      <c r="DK46" s="6">
        <v>0</v>
      </c>
      <c r="DL46" s="6">
        <v>0</v>
      </c>
      <c r="DM46" s="6">
        <v>0</v>
      </c>
      <c r="DN46" s="6">
        <v>0</v>
      </c>
      <c r="DO46" s="6">
        <v>0</v>
      </c>
      <c r="DP46" s="6">
        <v>0</v>
      </c>
      <c r="DQ46" s="6">
        <v>0</v>
      </c>
      <c r="DR46" s="6">
        <v>0</v>
      </c>
      <c r="DS46" s="6">
        <v>0</v>
      </c>
      <c r="DT46" s="6">
        <v>0</v>
      </c>
      <c r="DU46" s="6">
        <v>0</v>
      </c>
      <c r="DV46" s="6">
        <v>0</v>
      </c>
      <c r="DW46" s="6">
        <v>0</v>
      </c>
      <c r="DX46" s="6">
        <v>0</v>
      </c>
      <c r="DY46" s="6">
        <v>0</v>
      </c>
      <c r="DZ46" s="6">
        <v>0</v>
      </c>
      <c r="EA46" s="6">
        <v>0</v>
      </c>
      <c r="EB46" s="6">
        <v>0</v>
      </c>
      <c r="EC46" s="5">
        <v>51462405</v>
      </c>
      <c r="ED46" s="5">
        <v>51448024</v>
      </c>
      <c r="EE46" s="5">
        <v>51293951</v>
      </c>
      <c r="EF46" s="5">
        <v>51295006</v>
      </c>
      <c r="EG46" s="5">
        <v>51270940</v>
      </c>
      <c r="EH46" s="5">
        <v>51184531</v>
      </c>
      <c r="EI46" s="5">
        <v>51132698</v>
      </c>
      <c r="EJ46" s="5">
        <v>51133252</v>
      </c>
      <c r="EK46" s="5">
        <v>51326751</v>
      </c>
      <c r="EL46" s="5">
        <v>51318171</v>
      </c>
      <c r="EM46" s="5">
        <v>51802609</v>
      </c>
      <c r="EN46" s="5">
        <v>51826395</v>
      </c>
      <c r="EO46" s="5">
        <v>52418246</v>
      </c>
      <c r="EP46" s="5">
        <v>52665615</v>
      </c>
      <c r="EQ46" s="5">
        <v>53497022</v>
      </c>
      <c r="ER46" s="5">
        <v>55408431</v>
      </c>
      <c r="ES46" s="5">
        <v>55653437</v>
      </c>
      <c r="ET46" s="5">
        <v>56025049</v>
      </c>
      <c r="EU46" s="5">
        <v>57060815</v>
      </c>
      <c r="EV46" s="5">
        <v>58321766</v>
      </c>
      <c r="EW46" s="5">
        <v>58454390</v>
      </c>
      <c r="EX46" s="5">
        <v>58353230</v>
      </c>
      <c r="EY46" s="5">
        <v>59000074</v>
      </c>
      <c r="EZ46" s="5">
        <v>59723362</v>
      </c>
      <c r="FA46" s="5">
        <v>60248582</v>
      </c>
      <c r="FB46" s="5">
        <v>60456257</v>
      </c>
      <c r="FC46" s="5">
        <v>60459691</v>
      </c>
      <c r="FD46" s="5">
        <v>60452971</v>
      </c>
      <c r="FE46" s="5">
        <v>61066587</v>
      </c>
      <c r="FF46" s="5">
        <v>61450301</v>
      </c>
      <c r="FG46" s="5">
        <v>61924608</v>
      </c>
      <c r="FH46" s="5">
        <v>62463796</v>
      </c>
      <c r="FI46" s="13" t="s">
        <v>278</v>
      </c>
      <c r="FJ46" s="11">
        <v>41.109621674307697</v>
      </c>
      <c r="FK46" s="11">
        <v>40.475801364110701</v>
      </c>
      <c r="FL46" s="11">
        <v>39.642101268432199</v>
      </c>
      <c r="FM46" s="11">
        <v>38.670431191683697</v>
      </c>
      <c r="FN46" s="11">
        <v>38.524747156966498</v>
      </c>
      <c r="FO46" s="11">
        <v>40.512239918736398</v>
      </c>
      <c r="FP46" s="11">
        <v>41.171306861218198</v>
      </c>
      <c r="FQ46" s="11">
        <v>39.917273401660402</v>
      </c>
      <c r="FR46" s="11">
        <v>38.817964534712097</v>
      </c>
      <c r="FS46" s="11">
        <v>39.451912656824803</v>
      </c>
      <c r="FT46" s="11">
        <v>38.845533822437403</v>
      </c>
      <c r="FU46" s="11">
        <v>40.710915740907701</v>
      </c>
      <c r="FV46" s="11">
        <v>39.8849667728295</v>
      </c>
      <c r="FW46" s="11">
        <v>39.959658688121301</v>
      </c>
      <c r="FX46" s="11">
        <v>39.976056985003801</v>
      </c>
      <c r="FY46" s="11">
        <v>38.707105783233601</v>
      </c>
      <c r="FZ46" s="11">
        <v>36.862054000366598</v>
      </c>
      <c r="GA46" s="11">
        <v>35.860745074939601</v>
      </c>
      <c r="GB46" s="11">
        <v>35.137948870867</v>
      </c>
      <c r="GC46" s="11">
        <v>37.248529134045803</v>
      </c>
      <c r="GD46" s="11">
        <v>36.980969265097102</v>
      </c>
      <c r="GE46" s="11">
        <v>37.778542850155901</v>
      </c>
      <c r="GF46" s="11">
        <v>36.418598390232503</v>
      </c>
      <c r="GG46" s="11">
        <v>35.694574595448898</v>
      </c>
      <c r="GH46" s="11">
        <v>35.131117276751802</v>
      </c>
      <c r="GI46" s="11">
        <v>35.093141806645399</v>
      </c>
      <c r="GJ46" s="11">
        <v>33.748104997757899</v>
      </c>
      <c r="GK46" s="11">
        <v>33.472300310930997</v>
      </c>
      <c r="GL46" s="11">
        <v>34.608123751864497</v>
      </c>
      <c r="GM46" s="11">
        <v>35.806171234214098</v>
      </c>
      <c r="GN46" s="11">
        <v>33.398677307735198</v>
      </c>
      <c r="GO46" s="11">
        <v>31.659939463173199</v>
      </c>
    </row>
    <row r="47" spans="2:197" x14ac:dyDescent="0.25">
      <c r="B47" s="3" t="s">
        <v>279</v>
      </c>
      <c r="C47" s="1" t="s">
        <v>88</v>
      </c>
      <c r="D47" s="2">
        <v>4057257</v>
      </c>
      <c r="E47" s="5" t="s">
        <v>193</v>
      </c>
      <c r="F47" s="5">
        <v>9012</v>
      </c>
      <c r="G47" s="5">
        <v>3328</v>
      </c>
      <c r="H47" s="5">
        <v>0</v>
      </c>
      <c r="I47" s="5">
        <v>0</v>
      </c>
      <c r="J47" s="5">
        <v>0</v>
      </c>
      <c r="K47" s="5">
        <v>7204</v>
      </c>
      <c r="L47" s="5">
        <v>13008</v>
      </c>
      <c r="M47" s="5">
        <v>8181</v>
      </c>
      <c r="N47" s="5">
        <v>1000</v>
      </c>
      <c r="O47" s="5">
        <v>11611</v>
      </c>
      <c r="P47" s="5">
        <v>19396</v>
      </c>
      <c r="Q47" s="5">
        <v>3700</v>
      </c>
      <c r="R47" s="5">
        <v>15268</v>
      </c>
      <c r="S47" s="5">
        <v>11129</v>
      </c>
      <c r="T47" s="5">
        <v>0</v>
      </c>
      <c r="U47" s="5">
        <v>0</v>
      </c>
      <c r="V47" s="5">
        <v>0</v>
      </c>
      <c r="W47" s="5">
        <v>32500</v>
      </c>
      <c r="X47" s="5">
        <v>0</v>
      </c>
      <c r="Y47" s="5">
        <v>1915</v>
      </c>
      <c r="Z47" s="5">
        <v>9202</v>
      </c>
      <c r="AA47" s="5">
        <v>7249</v>
      </c>
      <c r="AB47" s="5">
        <v>4716</v>
      </c>
      <c r="AC47" s="5">
        <v>78486</v>
      </c>
      <c r="AD47" s="5">
        <v>0</v>
      </c>
      <c r="AE47" s="5">
        <v>0</v>
      </c>
      <c r="AF47" s="5">
        <v>0</v>
      </c>
      <c r="AG47" s="5">
        <v>0</v>
      </c>
      <c r="AH47" s="5">
        <v>0</v>
      </c>
      <c r="AI47" s="5">
        <v>0</v>
      </c>
      <c r="AJ47" s="5">
        <v>0</v>
      </c>
      <c r="AK47" s="6" t="s">
        <v>193</v>
      </c>
      <c r="AL47" s="6">
        <v>14.2</v>
      </c>
      <c r="AM47" s="6">
        <v>14.49</v>
      </c>
      <c r="AN47" s="6" t="s">
        <v>193</v>
      </c>
      <c r="AO47" s="6" t="s">
        <v>193</v>
      </c>
      <c r="AP47" s="6" t="s">
        <v>193</v>
      </c>
      <c r="AQ47" s="6">
        <v>8.89</v>
      </c>
      <c r="AR47" s="6">
        <v>8.33</v>
      </c>
      <c r="AS47" s="6">
        <v>9.0399999999999991</v>
      </c>
      <c r="AT47" s="6">
        <v>8.09</v>
      </c>
      <c r="AU47" s="6">
        <v>7.46</v>
      </c>
      <c r="AV47" s="6">
        <v>7.89</v>
      </c>
      <c r="AW47" s="6">
        <v>8.09</v>
      </c>
      <c r="AX47" s="6">
        <v>7.37</v>
      </c>
      <c r="AY47" s="6">
        <v>6.48</v>
      </c>
      <c r="AZ47" s="6" t="s">
        <v>193</v>
      </c>
      <c r="BA47" s="6" t="s">
        <v>193</v>
      </c>
      <c r="BB47" s="6" t="s">
        <v>193</v>
      </c>
      <c r="BC47" s="6">
        <v>4.4000000000000004</v>
      </c>
      <c r="BD47" s="6" t="s">
        <v>193</v>
      </c>
      <c r="BE47" s="6">
        <v>4.84</v>
      </c>
      <c r="BF47" s="6">
        <v>4.88</v>
      </c>
      <c r="BG47" s="6">
        <v>3.88</v>
      </c>
      <c r="BH47" s="6">
        <v>3.5</v>
      </c>
      <c r="BI47" s="6">
        <v>3.02</v>
      </c>
      <c r="BJ47" s="6" t="s">
        <v>193</v>
      </c>
      <c r="BK47" s="6" t="s">
        <v>193</v>
      </c>
      <c r="BL47" s="6" t="s">
        <v>193</v>
      </c>
      <c r="BM47" s="6" t="s">
        <v>193</v>
      </c>
      <c r="BN47" s="6" t="s">
        <v>193</v>
      </c>
      <c r="BO47" s="6" t="s">
        <v>193</v>
      </c>
      <c r="BP47" s="6" t="s">
        <v>193</v>
      </c>
      <c r="BQ47" s="6">
        <v>0.08</v>
      </c>
      <c r="BR47" s="6">
        <v>0.08</v>
      </c>
      <c r="BS47" s="6">
        <v>0.08</v>
      </c>
      <c r="BT47" s="6">
        <v>6.25E-2</v>
      </c>
      <c r="BU47" s="6">
        <v>6.25E-2</v>
      </c>
      <c r="BV47" s="6">
        <v>6.25E-2</v>
      </c>
      <c r="BW47" s="6">
        <v>6.25E-2</v>
      </c>
      <c r="BX47" s="6">
        <v>6.25E-2</v>
      </c>
      <c r="BY47" s="6">
        <v>6.25E-2</v>
      </c>
      <c r="BZ47" s="6">
        <v>0.05</v>
      </c>
      <c r="CA47" s="6">
        <v>0.05</v>
      </c>
      <c r="CB47" s="6">
        <v>0.05</v>
      </c>
      <c r="CC47" s="6">
        <v>0.05</v>
      </c>
      <c r="CD47" s="6">
        <v>0.05</v>
      </c>
      <c r="CE47" s="6">
        <v>0.04</v>
      </c>
      <c r="CF47" s="6">
        <v>0.04</v>
      </c>
      <c r="CG47" s="6">
        <v>0.04</v>
      </c>
      <c r="CH47" s="6">
        <v>0.04</v>
      </c>
      <c r="CI47" s="6">
        <v>0.04</v>
      </c>
      <c r="CJ47" s="6">
        <v>0.04</v>
      </c>
      <c r="CK47" s="6">
        <v>0.04</v>
      </c>
      <c r="CL47" s="6">
        <v>0.04</v>
      </c>
      <c r="CM47" s="6">
        <v>0.03</v>
      </c>
      <c r="CN47" s="6">
        <v>0.03</v>
      </c>
      <c r="CO47" s="6">
        <v>0.03</v>
      </c>
      <c r="CP47" s="6">
        <v>0.03</v>
      </c>
      <c r="CQ47" s="6">
        <v>0</v>
      </c>
      <c r="CR47" s="6">
        <v>0</v>
      </c>
      <c r="CS47" s="6">
        <v>0</v>
      </c>
      <c r="CT47" s="6">
        <v>0</v>
      </c>
      <c r="CU47" s="6">
        <v>0</v>
      </c>
      <c r="CV47" s="6">
        <v>0</v>
      </c>
      <c r="CW47" s="6">
        <v>0</v>
      </c>
      <c r="CX47" s="6">
        <v>0</v>
      </c>
      <c r="CY47" s="6">
        <v>0</v>
      </c>
      <c r="CZ47" s="6">
        <v>0</v>
      </c>
      <c r="DA47" s="6">
        <v>0</v>
      </c>
      <c r="DB47" s="6">
        <v>0</v>
      </c>
      <c r="DC47" s="6">
        <v>0</v>
      </c>
      <c r="DD47" s="6">
        <v>0</v>
      </c>
      <c r="DE47" s="6">
        <v>0</v>
      </c>
      <c r="DF47" s="6">
        <v>0</v>
      </c>
      <c r="DG47" s="6">
        <v>0</v>
      </c>
      <c r="DH47" s="6">
        <v>0</v>
      </c>
      <c r="DI47" s="6">
        <v>0</v>
      </c>
      <c r="DJ47" s="6">
        <v>0</v>
      </c>
      <c r="DK47" s="6">
        <v>0</v>
      </c>
      <c r="DL47" s="6">
        <v>0</v>
      </c>
      <c r="DM47" s="6">
        <v>0</v>
      </c>
      <c r="DN47" s="6">
        <v>0</v>
      </c>
      <c r="DO47" s="6">
        <v>0</v>
      </c>
      <c r="DP47" s="6">
        <v>0</v>
      </c>
      <c r="DQ47" s="6">
        <v>0</v>
      </c>
      <c r="DR47" s="6">
        <v>0</v>
      </c>
      <c r="DS47" s="6">
        <v>0</v>
      </c>
      <c r="DT47" s="6">
        <v>0</v>
      </c>
      <c r="DU47" s="6">
        <v>0</v>
      </c>
      <c r="DV47" s="6">
        <v>0</v>
      </c>
      <c r="DW47" s="6">
        <v>0</v>
      </c>
      <c r="DX47" s="6">
        <v>0</v>
      </c>
      <c r="DY47" s="6">
        <v>0</v>
      </c>
      <c r="DZ47" s="6">
        <v>0</v>
      </c>
      <c r="EA47" s="6">
        <v>0</v>
      </c>
      <c r="EB47" s="6">
        <v>0</v>
      </c>
      <c r="EC47" s="5">
        <v>10631837</v>
      </c>
      <c r="ED47" s="5">
        <v>10623407</v>
      </c>
      <c r="EE47" s="5">
        <v>10622491</v>
      </c>
      <c r="EF47" s="5">
        <v>10622478</v>
      </c>
      <c r="EG47" s="5">
        <v>7921866</v>
      </c>
      <c r="EH47" s="5">
        <v>7912875</v>
      </c>
      <c r="EI47" s="5">
        <v>7910375</v>
      </c>
      <c r="EJ47" s="5">
        <v>7317137</v>
      </c>
      <c r="EK47" s="5">
        <v>7328637</v>
      </c>
      <c r="EL47" s="5">
        <v>7335110</v>
      </c>
      <c r="EM47" s="5">
        <v>7333664</v>
      </c>
      <c r="EN47" s="5">
        <v>7343775</v>
      </c>
      <c r="EO47" s="5">
        <v>7308757</v>
      </c>
      <c r="EP47" s="5">
        <v>7295364</v>
      </c>
      <c r="EQ47" s="5">
        <v>7290868</v>
      </c>
      <c r="ER47" s="5">
        <v>7266573</v>
      </c>
      <c r="ES47" s="5">
        <v>7266573</v>
      </c>
      <c r="ET47" s="5">
        <v>3811573</v>
      </c>
      <c r="EU47" s="5">
        <v>3810899</v>
      </c>
      <c r="EV47" s="5">
        <v>3840899</v>
      </c>
      <c r="EW47" s="5">
        <v>3840899</v>
      </c>
      <c r="EX47" s="5">
        <v>3828391</v>
      </c>
      <c r="EY47" s="5">
        <v>3811155</v>
      </c>
      <c r="EZ47" s="5">
        <v>3779900</v>
      </c>
      <c r="FA47" s="5">
        <v>3759900</v>
      </c>
      <c r="FB47" s="5">
        <v>3838386</v>
      </c>
      <c r="FC47" s="5">
        <v>3838386</v>
      </c>
      <c r="FD47" s="5">
        <v>3838386</v>
      </c>
      <c r="FE47" s="5">
        <v>3838386</v>
      </c>
      <c r="FF47" s="5">
        <v>3838386</v>
      </c>
      <c r="FG47" s="5">
        <v>3833798</v>
      </c>
      <c r="FH47" s="5">
        <v>3038511</v>
      </c>
      <c r="FI47" s="13" t="s">
        <v>279</v>
      </c>
      <c r="FJ47" s="11">
        <v>8.8957345753137496</v>
      </c>
      <c r="FK47" s="11">
        <v>8.8312534764035693</v>
      </c>
      <c r="FL47" s="11">
        <v>8.5025254434200104</v>
      </c>
      <c r="FM47" s="11">
        <v>8.2935450654734204</v>
      </c>
      <c r="FN47" s="11">
        <v>7.1550061563777998</v>
      </c>
      <c r="FO47" s="11">
        <v>7.1614931361862801</v>
      </c>
      <c r="FP47" s="11">
        <v>6.8000568873157103</v>
      </c>
      <c r="FQ47" s="11">
        <v>6.3170882272670301</v>
      </c>
      <c r="FR47" s="11">
        <v>6.1780928704751004</v>
      </c>
      <c r="FS47" s="11">
        <v>6.0016823196925504</v>
      </c>
      <c r="FT47" s="11">
        <v>5.7302870706920901</v>
      </c>
      <c r="FU47" s="11">
        <v>5.5715214586503503</v>
      </c>
      <c r="FV47" s="11">
        <v>5.5414347473859102</v>
      </c>
      <c r="FW47" s="11">
        <v>5.3461348878548103</v>
      </c>
      <c r="FX47" s="11">
        <v>5.1778471369938401</v>
      </c>
      <c r="FY47" s="11">
        <v>4.9828165216258098</v>
      </c>
      <c r="FZ47" s="11">
        <v>4.9141459116973003</v>
      </c>
      <c r="GA47" s="11">
        <v>4.4690210577102896</v>
      </c>
      <c r="GB47" s="11">
        <v>4.0880117788479797</v>
      </c>
      <c r="GC47" s="11">
        <v>4.3276326714136504</v>
      </c>
      <c r="GD47" s="11">
        <v>4.2391117287905802</v>
      </c>
      <c r="GE47" s="11">
        <v>4.6048065623391103</v>
      </c>
      <c r="GF47" s="11">
        <v>4.4540303398838397</v>
      </c>
      <c r="GG47" s="11">
        <v>4.3170454244821297</v>
      </c>
      <c r="GH47" s="11">
        <v>4.0721827708183698</v>
      </c>
      <c r="GI47" s="11">
        <v>3.6848821353558501</v>
      </c>
      <c r="GJ47" s="11">
        <v>3.68097424281977</v>
      </c>
      <c r="GK47" s="11">
        <v>3.4212296522548802</v>
      </c>
      <c r="GL47" s="11">
        <v>3.3722507324693201</v>
      </c>
      <c r="GM47" s="11">
        <v>3.4394664840899298</v>
      </c>
      <c r="GN47" s="11">
        <v>3.2784721573750102</v>
      </c>
      <c r="GO47" s="11">
        <v>3.5685241883277699</v>
      </c>
    </row>
    <row r="48" spans="2:197" x14ac:dyDescent="0.25">
      <c r="B48" s="3" t="s">
        <v>280</v>
      </c>
      <c r="C48" s="1" t="s">
        <v>89</v>
      </c>
      <c r="D48" s="2">
        <v>4132847</v>
      </c>
      <c r="E48" s="5">
        <v>0</v>
      </c>
      <c r="F48" s="5">
        <v>0</v>
      </c>
      <c r="G48" s="5">
        <v>0</v>
      </c>
      <c r="H48" s="5">
        <v>0</v>
      </c>
      <c r="I48" s="5">
        <v>0</v>
      </c>
      <c r="J48" s="5">
        <v>0</v>
      </c>
      <c r="K48" s="5">
        <v>26900</v>
      </c>
      <c r="L48" s="5">
        <v>0</v>
      </c>
      <c r="M48" s="5">
        <v>0</v>
      </c>
      <c r="N48" s="5">
        <v>0</v>
      </c>
      <c r="O48" s="5">
        <v>0</v>
      </c>
      <c r="P48" s="5">
        <v>0</v>
      </c>
      <c r="Q48" s="5">
        <v>0</v>
      </c>
      <c r="R48" s="5">
        <v>0</v>
      </c>
      <c r="S48" s="5">
        <v>0</v>
      </c>
      <c r="T48" s="5">
        <v>0</v>
      </c>
      <c r="U48" s="5">
        <v>0</v>
      </c>
      <c r="V48" s="5">
        <v>0</v>
      </c>
      <c r="W48" s="5">
        <v>0</v>
      </c>
      <c r="X48" s="5">
        <v>0</v>
      </c>
      <c r="Y48" s="5">
        <v>0</v>
      </c>
      <c r="Z48" s="5">
        <v>0</v>
      </c>
      <c r="AA48" s="5">
        <v>0</v>
      </c>
      <c r="AB48" s="5">
        <v>0</v>
      </c>
      <c r="AC48" s="5">
        <v>0</v>
      </c>
      <c r="AD48" s="5">
        <v>0</v>
      </c>
      <c r="AE48" s="5">
        <v>0</v>
      </c>
      <c r="AF48" s="5">
        <v>0</v>
      </c>
      <c r="AG48" s="5">
        <v>0</v>
      </c>
      <c r="AH48" s="5">
        <v>0</v>
      </c>
      <c r="AI48" s="5">
        <v>0</v>
      </c>
      <c r="AJ48" s="5">
        <v>0</v>
      </c>
      <c r="AK48" s="6" t="s">
        <v>193</v>
      </c>
      <c r="AL48" s="6" t="s">
        <v>193</v>
      </c>
      <c r="AM48" s="6" t="s">
        <v>193</v>
      </c>
      <c r="AN48" s="6" t="s">
        <v>193</v>
      </c>
      <c r="AO48" s="6" t="s">
        <v>193</v>
      </c>
      <c r="AP48" s="6" t="s">
        <v>193</v>
      </c>
      <c r="AQ48" s="6">
        <v>3.7174999999999998</v>
      </c>
      <c r="AR48" s="6" t="s">
        <v>193</v>
      </c>
      <c r="AS48" s="6" t="s">
        <v>193</v>
      </c>
      <c r="AT48" s="6" t="s">
        <v>193</v>
      </c>
      <c r="AU48" s="6" t="s">
        <v>193</v>
      </c>
      <c r="AV48" s="6" t="s">
        <v>193</v>
      </c>
      <c r="AW48" s="6" t="s">
        <v>193</v>
      </c>
      <c r="AX48" s="6" t="s">
        <v>193</v>
      </c>
      <c r="AY48" s="6" t="s">
        <v>193</v>
      </c>
      <c r="AZ48" s="6" t="s">
        <v>193</v>
      </c>
      <c r="BA48" s="6" t="s">
        <v>193</v>
      </c>
      <c r="BB48" s="6" t="s">
        <v>193</v>
      </c>
      <c r="BC48" s="6" t="s">
        <v>193</v>
      </c>
      <c r="BD48" s="6" t="s">
        <v>193</v>
      </c>
      <c r="BE48" s="6" t="s">
        <v>193</v>
      </c>
      <c r="BF48" s="6" t="s">
        <v>193</v>
      </c>
      <c r="BG48" s="6" t="s">
        <v>193</v>
      </c>
      <c r="BH48" s="6" t="s">
        <v>193</v>
      </c>
      <c r="BI48" s="6" t="s">
        <v>193</v>
      </c>
      <c r="BJ48" s="6" t="s">
        <v>193</v>
      </c>
      <c r="BK48" s="6" t="s">
        <v>193</v>
      </c>
      <c r="BL48" s="6" t="s">
        <v>193</v>
      </c>
      <c r="BM48" s="6" t="s">
        <v>193</v>
      </c>
      <c r="BN48" s="6" t="s">
        <v>193</v>
      </c>
      <c r="BO48" s="6" t="s">
        <v>193</v>
      </c>
      <c r="BP48" s="6" t="s">
        <v>193</v>
      </c>
      <c r="BQ48" s="6">
        <v>0</v>
      </c>
      <c r="BR48" s="6">
        <v>0</v>
      </c>
      <c r="BS48" s="6">
        <v>0</v>
      </c>
      <c r="BT48" s="6">
        <v>0</v>
      </c>
      <c r="BU48" s="6">
        <v>0</v>
      </c>
      <c r="BV48" s="6">
        <v>0</v>
      </c>
      <c r="BW48" s="6">
        <v>0</v>
      </c>
      <c r="BX48" s="6">
        <v>0</v>
      </c>
      <c r="BY48" s="6">
        <v>0</v>
      </c>
      <c r="BZ48" s="6">
        <v>0</v>
      </c>
      <c r="CA48" s="6">
        <v>0</v>
      </c>
      <c r="CB48" s="6">
        <v>0</v>
      </c>
      <c r="CC48" s="6">
        <v>0</v>
      </c>
      <c r="CD48" s="6">
        <v>0</v>
      </c>
      <c r="CE48" s="6">
        <v>0</v>
      </c>
      <c r="CF48" s="6">
        <v>0</v>
      </c>
      <c r="CG48" s="6">
        <v>0</v>
      </c>
      <c r="CH48" s="6">
        <v>0</v>
      </c>
      <c r="CI48" s="6">
        <v>0</v>
      </c>
      <c r="CJ48" s="6">
        <v>0</v>
      </c>
      <c r="CK48" s="6">
        <v>0</v>
      </c>
      <c r="CL48" s="6">
        <v>0</v>
      </c>
      <c r="CM48" s="6">
        <v>0</v>
      </c>
      <c r="CN48" s="6">
        <v>0</v>
      </c>
      <c r="CO48" s="6">
        <v>0</v>
      </c>
      <c r="CP48" s="6">
        <v>0</v>
      </c>
      <c r="CQ48" s="6">
        <v>0</v>
      </c>
      <c r="CR48" s="6">
        <v>0</v>
      </c>
      <c r="CS48" s="6">
        <v>0</v>
      </c>
      <c r="CT48" s="6">
        <v>0</v>
      </c>
      <c r="CU48" s="6">
        <v>0</v>
      </c>
      <c r="CV48" s="6">
        <v>0</v>
      </c>
      <c r="CW48" s="6">
        <v>0</v>
      </c>
      <c r="CX48" s="6">
        <v>0</v>
      </c>
      <c r="CY48" s="6">
        <v>0</v>
      </c>
      <c r="CZ48" s="6">
        <v>0</v>
      </c>
      <c r="DA48" s="6">
        <v>0</v>
      </c>
      <c r="DB48" s="6">
        <v>0</v>
      </c>
      <c r="DC48" s="6">
        <v>0</v>
      </c>
      <c r="DD48" s="6">
        <v>0</v>
      </c>
      <c r="DE48" s="6">
        <v>0</v>
      </c>
      <c r="DF48" s="6">
        <v>0</v>
      </c>
      <c r="DG48" s="6">
        <v>0</v>
      </c>
      <c r="DH48" s="6">
        <v>0</v>
      </c>
      <c r="DI48" s="6">
        <v>0</v>
      </c>
      <c r="DJ48" s="6">
        <v>0</v>
      </c>
      <c r="DK48" s="6">
        <v>0</v>
      </c>
      <c r="DL48" s="6">
        <v>0</v>
      </c>
      <c r="DM48" s="6">
        <v>0</v>
      </c>
      <c r="DN48" s="6">
        <v>0</v>
      </c>
      <c r="DO48" s="6">
        <v>0</v>
      </c>
      <c r="DP48" s="6">
        <v>0</v>
      </c>
      <c r="DQ48" s="6">
        <v>0</v>
      </c>
      <c r="DR48" s="6">
        <v>0</v>
      </c>
      <c r="DS48" s="6">
        <v>0</v>
      </c>
      <c r="DT48" s="6">
        <v>0</v>
      </c>
      <c r="DU48" s="6">
        <v>0</v>
      </c>
      <c r="DV48" s="6">
        <v>0</v>
      </c>
      <c r="DW48" s="6">
        <v>0</v>
      </c>
      <c r="DX48" s="6">
        <v>0</v>
      </c>
      <c r="DY48" s="6">
        <v>0</v>
      </c>
      <c r="DZ48" s="6">
        <v>0</v>
      </c>
      <c r="EA48" s="6">
        <v>0</v>
      </c>
      <c r="EB48" s="6">
        <v>0</v>
      </c>
      <c r="EC48" s="5">
        <v>21708190</v>
      </c>
      <c r="ED48" s="5">
        <v>21708190</v>
      </c>
      <c r="EE48" s="5">
        <v>21458190</v>
      </c>
      <c r="EF48" s="5">
        <v>21458190</v>
      </c>
      <c r="EG48" s="5">
        <v>21458190</v>
      </c>
      <c r="EH48" s="5">
        <v>19842806</v>
      </c>
      <c r="EI48" s="5">
        <v>19842806</v>
      </c>
      <c r="EJ48" s="5">
        <v>19709706</v>
      </c>
      <c r="EK48" s="5">
        <v>19709706</v>
      </c>
      <c r="EL48" s="5">
        <v>19709706</v>
      </c>
      <c r="EM48" s="5">
        <v>19709706</v>
      </c>
      <c r="EN48" s="5">
        <v>19709706</v>
      </c>
      <c r="EO48" s="5">
        <v>19709706</v>
      </c>
      <c r="EP48" s="5">
        <v>19709706</v>
      </c>
      <c r="EQ48" s="5">
        <v>16429761</v>
      </c>
      <c r="ER48" s="5">
        <v>16429761</v>
      </c>
      <c r="ES48" s="5">
        <v>16429761</v>
      </c>
      <c r="ET48" s="5">
        <v>16429761</v>
      </c>
      <c r="EU48" s="5">
        <v>13148971</v>
      </c>
      <c r="EV48" s="5">
        <v>13148971</v>
      </c>
      <c r="EW48" s="5">
        <v>13148971</v>
      </c>
      <c r="EX48" s="5">
        <v>13148971</v>
      </c>
      <c r="EY48" s="5">
        <v>13148971</v>
      </c>
      <c r="EZ48" s="5">
        <v>13148957</v>
      </c>
      <c r="FA48" s="5">
        <v>13086457</v>
      </c>
      <c r="FB48" s="5">
        <v>13086457</v>
      </c>
      <c r="FC48" s="5">
        <v>13086457</v>
      </c>
      <c r="FD48" s="5">
        <v>13086457</v>
      </c>
      <c r="FE48" s="5">
        <v>13023957</v>
      </c>
      <c r="FF48" s="5">
        <v>13023957</v>
      </c>
      <c r="FG48" s="5">
        <v>13023957</v>
      </c>
      <c r="FH48" s="5">
        <v>13023957</v>
      </c>
      <c r="FI48" s="13" t="s">
        <v>280</v>
      </c>
      <c r="FJ48" s="11">
        <v>1.7819081185488099</v>
      </c>
      <c r="FK48" s="11">
        <v>1.97625873000006</v>
      </c>
      <c r="FL48" s="11">
        <v>2.1263209991150198</v>
      </c>
      <c r="FM48" s="11">
        <v>2.5079468491983699</v>
      </c>
      <c r="FN48" s="11">
        <v>2.6100057833396</v>
      </c>
      <c r="FO48" s="11">
        <v>2.1069600740943599</v>
      </c>
      <c r="FP48" s="11">
        <v>2.0698685458094999</v>
      </c>
      <c r="FQ48" s="11">
        <v>2.0519331947417201</v>
      </c>
      <c r="FR48" s="11">
        <v>2.1284437220930599</v>
      </c>
      <c r="FS48" s="11">
        <v>2.2262128110891202</v>
      </c>
      <c r="FT48" s="11">
        <v>2.3722322392835302</v>
      </c>
      <c r="FU48" s="11">
        <v>2.0232163787729802</v>
      </c>
      <c r="FV48" s="11">
        <v>1.90078938772603</v>
      </c>
      <c r="FW48" s="11">
        <v>2.1628430175467899</v>
      </c>
      <c r="FX48" s="11">
        <v>2.23399476109239</v>
      </c>
      <c r="FY48" s="11">
        <v>2.5661967937330301</v>
      </c>
      <c r="FZ48" s="11">
        <v>2.1591306166900401</v>
      </c>
      <c r="GA48" s="11">
        <v>2.9218319122231899</v>
      </c>
      <c r="GB48" s="11">
        <v>3.0057865364521699</v>
      </c>
      <c r="GC48" s="11">
        <v>3.5980001781127999</v>
      </c>
      <c r="GD48" s="11">
        <v>4.94875226358017</v>
      </c>
      <c r="GE48" s="11">
        <v>5.9042642956623803</v>
      </c>
      <c r="GF48" s="11">
        <v>8.1331079063144909</v>
      </c>
      <c r="GG48" s="11">
        <v>8.6978001373036609</v>
      </c>
      <c r="GH48" s="11">
        <v>9.4321174936806802</v>
      </c>
      <c r="GI48" s="11">
        <v>9.9490641355410396</v>
      </c>
      <c r="GJ48" s="11">
        <v>9.8126635803716802</v>
      </c>
      <c r="GK48" s="11">
        <v>9.9016104970199308</v>
      </c>
      <c r="GL48" s="11">
        <v>11.1268794883153</v>
      </c>
      <c r="GM48" s="11">
        <v>15.608620329443699</v>
      </c>
      <c r="GN48" s="11">
        <v>16.511341368832799</v>
      </c>
      <c r="GO48" s="11">
        <v>19.6149296254587</v>
      </c>
    </row>
    <row r="49" spans="2:197" x14ac:dyDescent="0.25">
      <c r="B49" s="3" t="s">
        <v>284</v>
      </c>
      <c r="C49" s="1" t="s">
        <v>94</v>
      </c>
      <c r="D49" s="2">
        <v>4165352</v>
      </c>
      <c r="E49" s="5">
        <v>1651434</v>
      </c>
      <c r="F49" s="5">
        <v>2015700</v>
      </c>
      <c r="G49" s="5">
        <v>0</v>
      </c>
      <c r="H49" s="5">
        <v>38122</v>
      </c>
      <c r="I49" s="5">
        <v>0</v>
      </c>
      <c r="J49" s="5">
        <v>0</v>
      </c>
      <c r="K49" s="5">
        <v>0</v>
      </c>
      <c r="L49" s="5">
        <v>35258</v>
      </c>
      <c r="M49" s="5">
        <v>0</v>
      </c>
      <c r="N49" s="5">
        <v>0</v>
      </c>
      <c r="O49" s="5">
        <v>0</v>
      </c>
      <c r="P49" s="5">
        <v>46458</v>
      </c>
      <c r="Q49" s="5">
        <v>0</v>
      </c>
      <c r="R49" s="5">
        <v>0</v>
      </c>
      <c r="S49" s="5">
        <v>0</v>
      </c>
      <c r="T49" s="5">
        <v>5851</v>
      </c>
      <c r="U49" s="5">
        <v>0</v>
      </c>
      <c r="V49" s="5">
        <v>0</v>
      </c>
      <c r="W49" s="5">
        <v>0</v>
      </c>
      <c r="X49" s="5">
        <v>0</v>
      </c>
      <c r="Y49" s="5">
        <v>0</v>
      </c>
      <c r="Z49" s="5">
        <v>0</v>
      </c>
      <c r="AA49" s="5">
        <v>0</v>
      </c>
      <c r="AB49" s="5">
        <v>0</v>
      </c>
      <c r="AC49" s="5">
        <v>0</v>
      </c>
      <c r="AD49" s="5">
        <v>0</v>
      </c>
      <c r="AE49" s="5">
        <v>0</v>
      </c>
      <c r="AF49" s="5">
        <v>0</v>
      </c>
      <c r="AG49" s="5">
        <v>0</v>
      </c>
      <c r="AH49" s="5">
        <v>0</v>
      </c>
      <c r="AI49" s="5">
        <v>0</v>
      </c>
      <c r="AJ49" s="5">
        <v>0</v>
      </c>
      <c r="AK49" s="6">
        <v>6.5</v>
      </c>
      <c r="AL49" s="6">
        <v>7.11</v>
      </c>
      <c r="AM49" s="6" t="s">
        <v>193</v>
      </c>
      <c r="AN49" s="6">
        <v>15.06</v>
      </c>
      <c r="AO49" s="6" t="s">
        <v>193</v>
      </c>
      <c r="AP49" s="6" t="s">
        <v>193</v>
      </c>
      <c r="AQ49" s="6" t="s">
        <v>193</v>
      </c>
      <c r="AR49" s="6">
        <v>13.33</v>
      </c>
      <c r="AS49" s="6" t="s">
        <v>193</v>
      </c>
      <c r="AT49" s="6" t="s">
        <v>193</v>
      </c>
      <c r="AU49" s="6" t="s">
        <v>193</v>
      </c>
      <c r="AV49" s="6">
        <v>14.09</v>
      </c>
      <c r="AW49" s="6" t="s">
        <v>193</v>
      </c>
      <c r="AX49" s="6" t="s">
        <v>193</v>
      </c>
      <c r="AY49" s="6" t="s">
        <v>193</v>
      </c>
      <c r="AZ49" s="6">
        <v>11.18</v>
      </c>
      <c r="BA49" s="6" t="s">
        <v>193</v>
      </c>
      <c r="BB49" s="6" t="s">
        <v>193</v>
      </c>
      <c r="BC49" s="6" t="s">
        <v>193</v>
      </c>
      <c r="BD49" s="6" t="s">
        <v>193</v>
      </c>
      <c r="BE49" s="6" t="s">
        <v>193</v>
      </c>
      <c r="BF49" s="6" t="s">
        <v>193</v>
      </c>
      <c r="BG49" s="6" t="s">
        <v>193</v>
      </c>
      <c r="BH49" s="6" t="s">
        <v>193</v>
      </c>
      <c r="BI49" s="6" t="s">
        <v>193</v>
      </c>
      <c r="BJ49" s="6" t="s">
        <v>193</v>
      </c>
      <c r="BK49" s="6" t="s">
        <v>193</v>
      </c>
      <c r="BL49" s="6" t="s">
        <v>193</v>
      </c>
      <c r="BM49" s="6" t="s">
        <v>193</v>
      </c>
      <c r="BN49" s="6" t="s">
        <v>193</v>
      </c>
      <c r="BO49" s="6" t="s">
        <v>193</v>
      </c>
      <c r="BP49" s="6" t="s">
        <v>193</v>
      </c>
      <c r="BQ49" s="6">
        <v>0.15</v>
      </c>
      <c r="BR49" s="6">
        <v>0.15</v>
      </c>
      <c r="BS49" s="6">
        <v>0.15</v>
      </c>
      <c r="BT49" s="6">
        <v>0.15</v>
      </c>
      <c r="BU49" s="6">
        <v>0.15</v>
      </c>
      <c r="BV49" s="6">
        <v>0.14000000000000001</v>
      </c>
      <c r="BW49" s="6">
        <v>0.14000000000000001</v>
      </c>
      <c r="BX49" s="6">
        <v>0.14000000000000001</v>
      </c>
      <c r="BY49" s="6">
        <v>0.14000000000000001</v>
      </c>
      <c r="BZ49" s="6">
        <v>0.13</v>
      </c>
      <c r="CA49" s="6">
        <v>0.13</v>
      </c>
      <c r="CB49" s="6">
        <v>0.13</v>
      </c>
      <c r="CC49" s="6">
        <v>0.13</v>
      </c>
      <c r="CD49" s="6">
        <v>0.11</v>
      </c>
      <c r="CE49" s="6">
        <v>0.11</v>
      </c>
      <c r="CF49" s="6">
        <v>0.11</v>
      </c>
      <c r="CG49" s="6">
        <v>0.11</v>
      </c>
      <c r="CH49" s="6">
        <v>0.09</v>
      </c>
      <c r="CI49" s="6">
        <v>0.09</v>
      </c>
      <c r="CJ49" s="6">
        <v>0.09</v>
      </c>
      <c r="CK49" s="6">
        <v>0.09</v>
      </c>
      <c r="CL49" s="6">
        <v>0.08</v>
      </c>
      <c r="CM49" s="6">
        <v>0.08</v>
      </c>
      <c r="CN49" s="6">
        <v>0.08</v>
      </c>
      <c r="CO49" s="6">
        <v>0.08</v>
      </c>
      <c r="CP49" s="6">
        <v>0.08</v>
      </c>
      <c r="CQ49" s="6">
        <v>7.0000000000000007E-2</v>
      </c>
      <c r="CR49" s="6">
        <v>7.0000000000000007E-2</v>
      </c>
      <c r="CS49" s="6">
        <v>7.0000000000000007E-2</v>
      </c>
      <c r="CT49" s="6">
        <v>6.5000000000000002E-2</v>
      </c>
      <c r="CU49" s="6">
        <v>6.5000000000000002E-2</v>
      </c>
      <c r="CV49" s="6">
        <v>6.5000000000000002E-2</v>
      </c>
      <c r="CW49" s="6">
        <v>0</v>
      </c>
      <c r="CX49" s="6">
        <v>0</v>
      </c>
      <c r="CY49" s="6">
        <v>0</v>
      </c>
      <c r="CZ49" s="6">
        <v>0</v>
      </c>
      <c r="DA49" s="6">
        <v>0</v>
      </c>
      <c r="DB49" s="6">
        <v>0</v>
      </c>
      <c r="DC49" s="6">
        <v>0</v>
      </c>
      <c r="DD49" s="6">
        <v>0</v>
      </c>
      <c r="DE49" s="6">
        <v>0</v>
      </c>
      <c r="DF49" s="6">
        <v>0</v>
      </c>
      <c r="DG49" s="6">
        <v>0</v>
      </c>
      <c r="DH49" s="6">
        <v>0</v>
      </c>
      <c r="DI49" s="6">
        <v>0</v>
      </c>
      <c r="DJ49" s="6">
        <v>0</v>
      </c>
      <c r="DK49" s="6">
        <v>0</v>
      </c>
      <c r="DL49" s="6">
        <v>0</v>
      </c>
      <c r="DM49" s="6">
        <v>0</v>
      </c>
      <c r="DN49" s="6">
        <v>0</v>
      </c>
      <c r="DO49" s="6">
        <v>0</v>
      </c>
      <c r="DP49" s="6">
        <v>0</v>
      </c>
      <c r="DQ49" s="6">
        <v>0</v>
      </c>
      <c r="DR49" s="6">
        <v>0</v>
      </c>
      <c r="DS49" s="6">
        <v>0</v>
      </c>
      <c r="DT49" s="6">
        <v>0</v>
      </c>
      <c r="DU49" s="6">
        <v>0</v>
      </c>
      <c r="DV49" s="6">
        <v>0</v>
      </c>
      <c r="DW49" s="6">
        <v>0</v>
      </c>
      <c r="DX49" s="6">
        <v>0</v>
      </c>
      <c r="DY49" s="6">
        <v>0</v>
      </c>
      <c r="DZ49" s="6">
        <v>0</v>
      </c>
      <c r="EA49" s="6">
        <v>0</v>
      </c>
      <c r="EB49" s="6">
        <v>0</v>
      </c>
      <c r="EC49" s="5">
        <v>82974895</v>
      </c>
      <c r="ED49" s="5">
        <v>84624829</v>
      </c>
      <c r="EE49" s="5">
        <v>86620524</v>
      </c>
      <c r="EF49" s="5">
        <v>86553324</v>
      </c>
      <c r="EG49" s="5">
        <v>86271109</v>
      </c>
      <c r="EH49" s="5">
        <v>86128999</v>
      </c>
      <c r="EI49" s="5">
        <v>74016525</v>
      </c>
      <c r="EJ49" s="5">
        <v>73992275</v>
      </c>
      <c r="EK49" s="5">
        <v>73721140</v>
      </c>
      <c r="EL49" s="5">
        <v>73690640</v>
      </c>
      <c r="EM49" s="5">
        <v>73588978</v>
      </c>
      <c r="EN49" s="5">
        <v>73409894</v>
      </c>
      <c r="EO49" s="5">
        <v>72932702</v>
      </c>
      <c r="EP49" s="5">
        <v>72909332</v>
      </c>
      <c r="EQ49" s="5">
        <v>72877657</v>
      </c>
      <c r="ER49" s="5">
        <v>72828662</v>
      </c>
      <c r="ES49" s="5">
        <v>72633561</v>
      </c>
      <c r="ET49" s="5">
        <v>72613048</v>
      </c>
      <c r="EU49" s="5">
        <v>72514437</v>
      </c>
      <c r="EV49" s="5">
        <v>72440857</v>
      </c>
      <c r="EW49" s="5">
        <v>72343947</v>
      </c>
      <c r="EX49" s="5">
        <v>72282489</v>
      </c>
      <c r="EY49" s="5">
        <v>72261582</v>
      </c>
      <c r="EZ49" s="5">
        <v>72256812</v>
      </c>
      <c r="FA49" s="5">
        <v>72221428</v>
      </c>
      <c r="FB49" s="5">
        <v>72206272</v>
      </c>
      <c r="FC49" s="5">
        <v>72150630</v>
      </c>
      <c r="FD49" s="5">
        <v>72107194</v>
      </c>
      <c r="FE49" s="5">
        <v>72107100</v>
      </c>
      <c r="FF49" s="5">
        <v>72105694</v>
      </c>
      <c r="FG49" s="5">
        <v>70292101</v>
      </c>
      <c r="FH49" s="5">
        <v>70291757</v>
      </c>
      <c r="FI49" s="13" t="s">
        <v>284</v>
      </c>
      <c r="FJ49" s="11">
        <v>9.2458568341665295</v>
      </c>
      <c r="FK49" s="11">
        <v>11.2972399625174</v>
      </c>
      <c r="FL49" s="11">
        <v>11.9532756463122</v>
      </c>
      <c r="FM49" s="11">
        <v>12.186233309768699</v>
      </c>
      <c r="FN49" s="11">
        <v>12.122215793006699</v>
      </c>
      <c r="FO49" s="11">
        <v>14.4004924520254</v>
      </c>
      <c r="FP49" s="11">
        <v>14.182157295279699</v>
      </c>
      <c r="FQ49" s="11">
        <v>13.2316920921812</v>
      </c>
      <c r="FR49" s="11">
        <v>11.7716709209868</v>
      </c>
      <c r="FS49" s="11">
        <v>12.281953311845299</v>
      </c>
      <c r="FT49" s="11">
        <v>12.3476915252173</v>
      </c>
      <c r="FU49" s="11">
        <v>13.1063532117346</v>
      </c>
      <c r="FV49" s="11">
        <v>12.692440765460701</v>
      </c>
      <c r="FW49" s="11">
        <v>12.325116351360901</v>
      </c>
      <c r="FX49" s="11">
        <v>12.458235313465099</v>
      </c>
      <c r="FY49" s="11">
        <v>11.4674082574797</v>
      </c>
      <c r="FZ49" s="11">
        <v>11.135940312770799</v>
      </c>
      <c r="GA49" s="11">
        <v>11.3412123947751</v>
      </c>
      <c r="GB49" s="11">
        <v>11.120061512716401</v>
      </c>
      <c r="GC49" s="11">
        <v>12.097068371237</v>
      </c>
      <c r="GD49" s="11">
        <v>11.960074558829399</v>
      </c>
      <c r="GE49" s="11">
        <v>12.1441031174231</v>
      </c>
      <c r="GF49" s="11">
        <v>11.407333982807099</v>
      </c>
      <c r="GG49" s="11">
        <v>11.2160774543997</v>
      </c>
      <c r="GH49" s="11">
        <v>10.642852423244801</v>
      </c>
      <c r="GI49" s="11">
        <v>10.6252404223279</v>
      </c>
      <c r="GJ49" s="11">
        <v>10.5243155880967</v>
      </c>
      <c r="GK49" s="11">
        <v>10.6741360647039</v>
      </c>
      <c r="GL49" s="11">
        <v>10.4036079664832</v>
      </c>
      <c r="GM49" s="11">
        <v>10.517463433609</v>
      </c>
      <c r="GN49" s="11">
        <v>10.311101669873301</v>
      </c>
      <c r="GO49" s="11">
        <v>10.100046297035901</v>
      </c>
    </row>
    <row r="50" spans="2:197" x14ac:dyDescent="0.25">
      <c r="B50" s="3" t="s">
        <v>286</v>
      </c>
      <c r="C50" s="1" t="s">
        <v>96</v>
      </c>
      <c r="D50" s="2">
        <v>4051039</v>
      </c>
      <c r="E50" s="5">
        <v>10230</v>
      </c>
      <c r="F50" s="5">
        <v>24520</v>
      </c>
      <c r="G50" s="5">
        <v>35280</v>
      </c>
      <c r="H50" s="5">
        <v>17360</v>
      </c>
      <c r="I50" s="5">
        <v>39890</v>
      </c>
      <c r="J50" s="5" t="s">
        <v>193</v>
      </c>
      <c r="K50" s="5" t="s">
        <v>193</v>
      </c>
      <c r="L50" s="5" t="s">
        <v>193</v>
      </c>
      <c r="M50" s="5" t="s">
        <v>193</v>
      </c>
      <c r="N50" s="5" t="s">
        <v>193</v>
      </c>
      <c r="O50" s="5">
        <v>5711</v>
      </c>
      <c r="P50" s="5">
        <v>16359</v>
      </c>
      <c r="Q50" s="5">
        <v>0</v>
      </c>
      <c r="R50" s="5">
        <v>13200</v>
      </c>
      <c r="S50" s="5">
        <v>0</v>
      </c>
      <c r="T50" s="5">
        <v>21185</v>
      </c>
      <c r="U50" s="5">
        <v>0</v>
      </c>
      <c r="V50" s="5">
        <v>30000</v>
      </c>
      <c r="W50" s="5">
        <v>47693</v>
      </c>
      <c r="X50" s="5">
        <v>0</v>
      </c>
      <c r="Y50" s="5">
        <v>118056</v>
      </c>
      <c r="Z50" s="5">
        <v>0</v>
      </c>
      <c r="AA50" s="5">
        <v>31500</v>
      </c>
      <c r="AB50" s="5">
        <v>5286</v>
      </c>
      <c r="AC50" s="5">
        <v>25339</v>
      </c>
      <c r="AD50" s="5">
        <v>52901</v>
      </c>
      <c r="AE50" s="5">
        <v>31860</v>
      </c>
      <c r="AF50" s="5">
        <v>0</v>
      </c>
      <c r="AG50" s="5">
        <v>7956</v>
      </c>
      <c r="AH50" s="5">
        <v>53850</v>
      </c>
      <c r="AI50" s="5">
        <v>57000</v>
      </c>
      <c r="AJ50" s="5">
        <v>13100</v>
      </c>
      <c r="AK50" s="6">
        <v>1091.95</v>
      </c>
      <c r="AL50" s="6">
        <v>1020.22</v>
      </c>
      <c r="AM50" s="6">
        <v>970.96</v>
      </c>
      <c r="AN50" s="6">
        <v>970.9</v>
      </c>
      <c r="AO50" s="6">
        <v>844.43</v>
      </c>
      <c r="AP50" s="6" t="s">
        <v>193</v>
      </c>
      <c r="AQ50" s="6" t="s">
        <v>193</v>
      </c>
      <c r="AR50" s="6" t="s">
        <v>193</v>
      </c>
      <c r="AS50" s="6" t="s">
        <v>193</v>
      </c>
      <c r="AT50" s="6" t="s">
        <v>193</v>
      </c>
      <c r="AU50" s="6">
        <v>765.34</v>
      </c>
      <c r="AV50" s="6">
        <v>743.71</v>
      </c>
      <c r="AW50" s="6" t="s">
        <v>193</v>
      </c>
      <c r="AX50" s="6">
        <v>634.98</v>
      </c>
      <c r="AY50" s="6" t="s">
        <v>193</v>
      </c>
      <c r="AZ50" s="6">
        <v>572.73</v>
      </c>
      <c r="BA50" s="6" t="s">
        <v>193</v>
      </c>
      <c r="BB50" s="6">
        <v>524.54</v>
      </c>
      <c r="BC50" s="6">
        <v>528.61</v>
      </c>
      <c r="BD50" s="6" t="s">
        <v>193</v>
      </c>
      <c r="BE50" s="6">
        <v>377.89980000000003</v>
      </c>
      <c r="BF50" s="6" t="s">
        <v>193</v>
      </c>
      <c r="BG50" s="6">
        <v>436.27</v>
      </c>
      <c r="BH50" s="6">
        <v>405.63</v>
      </c>
      <c r="BI50" s="6">
        <v>351.16</v>
      </c>
      <c r="BJ50" s="6">
        <v>376.71</v>
      </c>
      <c r="BK50" s="6">
        <v>406.76</v>
      </c>
      <c r="BL50" s="6" t="s">
        <v>193</v>
      </c>
      <c r="BM50" s="6">
        <v>351.3</v>
      </c>
      <c r="BN50" s="6">
        <v>331.02</v>
      </c>
      <c r="BO50" s="6">
        <v>348.42</v>
      </c>
      <c r="BP50" s="6">
        <v>334.84</v>
      </c>
      <c r="BQ50" s="6">
        <v>0</v>
      </c>
      <c r="BR50" s="6">
        <v>0</v>
      </c>
      <c r="BS50" s="6">
        <v>0</v>
      </c>
      <c r="BT50" s="6">
        <v>0</v>
      </c>
      <c r="BU50" s="6">
        <v>0</v>
      </c>
      <c r="BV50" s="6">
        <v>0</v>
      </c>
      <c r="BW50" s="6">
        <v>0</v>
      </c>
      <c r="BX50" s="6">
        <v>0</v>
      </c>
      <c r="BY50" s="6">
        <v>0</v>
      </c>
      <c r="BZ50" s="6">
        <v>0</v>
      </c>
      <c r="CA50" s="6">
        <v>0</v>
      </c>
      <c r="CB50" s="6">
        <v>0</v>
      </c>
      <c r="CC50" s="6">
        <v>0</v>
      </c>
      <c r="CD50" s="6">
        <v>0</v>
      </c>
      <c r="CE50" s="6">
        <v>0</v>
      </c>
      <c r="CF50" s="6">
        <v>0</v>
      </c>
      <c r="CG50" s="6">
        <v>0</v>
      </c>
      <c r="CH50" s="6">
        <v>0</v>
      </c>
      <c r="CI50" s="6">
        <v>0</v>
      </c>
      <c r="CJ50" s="6">
        <v>0</v>
      </c>
      <c r="CK50" s="6">
        <v>0</v>
      </c>
      <c r="CL50" s="6">
        <v>0</v>
      </c>
      <c r="CM50" s="6">
        <v>0</v>
      </c>
      <c r="CN50" s="6">
        <v>0</v>
      </c>
      <c r="CO50" s="6">
        <v>0</v>
      </c>
      <c r="CP50" s="6">
        <v>0</v>
      </c>
      <c r="CQ50" s="6">
        <v>0</v>
      </c>
      <c r="CR50" s="6">
        <v>0</v>
      </c>
      <c r="CS50" s="6">
        <v>0</v>
      </c>
      <c r="CT50" s="6">
        <v>0</v>
      </c>
      <c r="CU50" s="6">
        <v>0</v>
      </c>
      <c r="CV50" s="6">
        <v>0</v>
      </c>
      <c r="CW50" s="6">
        <v>0</v>
      </c>
      <c r="CX50" s="6">
        <v>0</v>
      </c>
      <c r="CY50" s="6">
        <v>0</v>
      </c>
      <c r="CZ50" s="6">
        <v>0</v>
      </c>
      <c r="DA50" s="6">
        <v>0</v>
      </c>
      <c r="DB50" s="6">
        <v>0</v>
      </c>
      <c r="DC50" s="6">
        <v>0</v>
      </c>
      <c r="DD50" s="6">
        <v>0</v>
      </c>
      <c r="DE50" s="6">
        <v>0</v>
      </c>
      <c r="DF50" s="6">
        <v>0</v>
      </c>
      <c r="DG50" s="6">
        <v>0</v>
      </c>
      <c r="DH50" s="6">
        <v>0</v>
      </c>
      <c r="DI50" s="6">
        <v>0</v>
      </c>
      <c r="DJ50" s="6">
        <v>0</v>
      </c>
      <c r="DK50" s="6">
        <v>0</v>
      </c>
      <c r="DL50" s="6">
        <v>0</v>
      </c>
      <c r="DM50" s="6">
        <v>0</v>
      </c>
      <c r="DN50" s="6">
        <v>0</v>
      </c>
      <c r="DO50" s="6">
        <v>0</v>
      </c>
      <c r="DP50" s="6">
        <v>0</v>
      </c>
      <c r="DQ50" s="6">
        <v>0</v>
      </c>
      <c r="DR50" s="6">
        <v>0</v>
      </c>
      <c r="DS50" s="6">
        <v>0</v>
      </c>
      <c r="DT50" s="6">
        <v>0</v>
      </c>
      <c r="DU50" s="6">
        <v>0</v>
      </c>
      <c r="DV50" s="6">
        <v>0</v>
      </c>
      <c r="DW50" s="6">
        <v>0</v>
      </c>
      <c r="DX50" s="6">
        <v>0</v>
      </c>
      <c r="DY50" s="6">
        <v>0</v>
      </c>
      <c r="DZ50" s="6">
        <v>0</v>
      </c>
      <c r="EA50" s="6">
        <v>0</v>
      </c>
      <c r="EB50" s="6">
        <v>0</v>
      </c>
      <c r="EC50" s="5">
        <v>13903526</v>
      </c>
      <c r="ED50" s="5">
        <v>13894000</v>
      </c>
      <c r="EE50" s="5">
        <v>13918000</v>
      </c>
      <c r="EF50" s="5">
        <v>13950000</v>
      </c>
      <c r="EG50" s="5">
        <v>13954931</v>
      </c>
      <c r="EH50" s="5">
        <v>13991000</v>
      </c>
      <c r="EI50" s="5">
        <v>13991000</v>
      </c>
      <c r="EJ50" s="5">
        <v>13968000</v>
      </c>
      <c r="EK50" s="5">
        <v>13959018</v>
      </c>
      <c r="EL50" s="5">
        <v>13950000</v>
      </c>
      <c r="EM50" s="5">
        <v>13950000</v>
      </c>
      <c r="EN50" s="5">
        <v>13946000</v>
      </c>
      <c r="EO50" s="5">
        <v>13961675</v>
      </c>
      <c r="EP50" s="5">
        <v>13959475</v>
      </c>
      <c r="EQ50" s="5">
        <v>13970942</v>
      </c>
      <c r="ER50" s="5">
        <v>13969336</v>
      </c>
      <c r="ES50" s="5">
        <v>13985620</v>
      </c>
      <c r="ET50" s="5">
        <v>13967369</v>
      </c>
      <c r="EU50" s="5">
        <v>13993064</v>
      </c>
      <c r="EV50" s="5">
        <v>9630095</v>
      </c>
      <c r="EW50" s="5">
        <v>9629160</v>
      </c>
      <c r="EX50" s="5">
        <v>9624203</v>
      </c>
      <c r="EY50" s="5">
        <v>9622683</v>
      </c>
      <c r="EZ50" s="5">
        <v>9651672</v>
      </c>
      <c r="FA50" s="5">
        <v>9620985</v>
      </c>
      <c r="FB50" s="5">
        <v>9617991</v>
      </c>
      <c r="FC50" s="5">
        <v>9694421</v>
      </c>
      <c r="FD50" s="5">
        <v>9718932</v>
      </c>
      <c r="FE50" s="5">
        <v>9717928</v>
      </c>
      <c r="FF50" s="5">
        <v>9716369</v>
      </c>
      <c r="FG50" s="5">
        <v>9770154</v>
      </c>
      <c r="FH50" s="5">
        <v>9806051</v>
      </c>
      <c r="FI50" s="13" t="s">
        <v>286</v>
      </c>
      <c r="FJ50" s="11">
        <v>683.57825202038703</v>
      </c>
      <c r="FK50" s="11">
        <v>641.20375701741796</v>
      </c>
      <c r="FL50" s="11">
        <v>643.36894668774198</v>
      </c>
      <c r="FM50" s="11">
        <v>620.30107526881704</v>
      </c>
      <c r="FN50" s="11">
        <v>606.30375026576598</v>
      </c>
      <c r="FO50" s="11">
        <v>609.483453648774</v>
      </c>
      <c r="FP50" s="11">
        <v>603.12836823672399</v>
      </c>
      <c r="FQ50" s="11">
        <v>589.85652920962195</v>
      </c>
      <c r="FR50" s="11">
        <v>561.22500880792597</v>
      </c>
      <c r="FS50" s="11">
        <v>551.629390681004</v>
      </c>
      <c r="FT50" s="11">
        <v>554.972759856631</v>
      </c>
      <c r="FU50" s="11">
        <v>564.29499498064001</v>
      </c>
      <c r="FV50" s="11">
        <v>543.97613466865596</v>
      </c>
      <c r="FW50" s="11">
        <v>514.00163688104305</v>
      </c>
      <c r="FX50" s="11">
        <v>511.27955437793702</v>
      </c>
      <c r="FY50" s="11">
        <v>493.948459683409</v>
      </c>
      <c r="FZ50" s="11">
        <v>477.17419749714401</v>
      </c>
      <c r="GA50" s="11">
        <v>462.32207368474297</v>
      </c>
      <c r="GB50" s="11">
        <v>451.71693633360098</v>
      </c>
      <c r="GC50" s="11">
        <v>431.09740869638398</v>
      </c>
      <c r="GD50" s="11">
        <v>403.84176812930701</v>
      </c>
      <c r="GE50" s="11">
        <v>395.47337062611803</v>
      </c>
      <c r="GF50" s="11">
        <v>379.84894649444402</v>
      </c>
      <c r="GG50" s="11">
        <v>373.20922219486903</v>
      </c>
      <c r="GH50" s="11">
        <v>352.09627704439799</v>
      </c>
      <c r="GI50" s="11">
        <v>333.97619107774199</v>
      </c>
      <c r="GJ50" s="11">
        <v>338.64559832918297</v>
      </c>
      <c r="GK50" s="11">
        <v>329.087393553119</v>
      </c>
      <c r="GL50" s="11">
        <v>326.35794379213303</v>
      </c>
      <c r="GM50" s="11">
        <v>314.73248906047098</v>
      </c>
      <c r="GN50" s="11">
        <v>291.70399975271602</v>
      </c>
      <c r="GO50" s="11">
        <v>296.16641806166399</v>
      </c>
    </row>
    <row r="51" spans="2:197" x14ac:dyDescent="0.25">
      <c r="B51" s="3" t="s">
        <v>287</v>
      </c>
      <c r="C51" s="1" t="s">
        <v>97</v>
      </c>
      <c r="D51" s="2">
        <v>103442</v>
      </c>
      <c r="E51" s="5">
        <v>3596674</v>
      </c>
      <c r="F51" s="5">
        <v>2549046</v>
      </c>
      <c r="G51" s="5">
        <v>2670674</v>
      </c>
      <c r="H51" s="5">
        <v>2732292</v>
      </c>
      <c r="I51" s="5">
        <v>2082569</v>
      </c>
      <c r="J51" s="5">
        <v>2987178</v>
      </c>
      <c r="K51" s="5">
        <v>3495126</v>
      </c>
      <c r="L51" s="5">
        <v>3541799</v>
      </c>
      <c r="M51" s="5">
        <v>1393738</v>
      </c>
      <c r="N51" s="5">
        <v>9897945</v>
      </c>
      <c r="O51" s="5">
        <v>8205102</v>
      </c>
      <c r="P51" s="5">
        <v>5299511</v>
      </c>
      <c r="Q51" s="5">
        <v>3745003</v>
      </c>
      <c r="R51" s="5">
        <v>4796761</v>
      </c>
      <c r="S51" s="5">
        <v>4959375</v>
      </c>
      <c r="T51" s="5">
        <v>2048506</v>
      </c>
      <c r="U51" s="5">
        <v>3161432</v>
      </c>
      <c r="V51" s="5">
        <v>3574676</v>
      </c>
      <c r="W51" s="5">
        <v>3737037</v>
      </c>
      <c r="X51" s="5">
        <v>2696258</v>
      </c>
      <c r="Y51" s="5">
        <v>1421057</v>
      </c>
      <c r="Z51" s="5">
        <v>2348730</v>
      </c>
      <c r="AA51" s="5">
        <v>3120466</v>
      </c>
      <c r="AB51" s="5">
        <v>0</v>
      </c>
      <c r="AC51" s="5">
        <v>0</v>
      </c>
      <c r="AD51" s="5">
        <v>4441457</v>
      </c>
      <c r="AE51" s="5">
        <v>7819541</v>
      </c>
      <c r="AF51" s="5">
        <v>0</v>
      </c>
      <c r="AG51" s="5">
        <v>3365889</v>
      </c>
      <c r="AH51" s="5">
        <v>0</v>
      </c>
      <c r="AI51" s="5">
        <v>0</v>
      </c>
      <c r="AJ51" s="5">
        <v>0</v>
      </c>
      <c r="AK51" s="6">
        <v>83.439099999999996</v>
      </c>
      <c r="AL51" s="6">
        <v>78.42</v>
      </c>
      <c r="AM51" s="6">
        <v>74.887500000000003</v>
      </c>
      <c r="AN51" s="6">
        <v>73.198599999999999</v>
      </c>
      <c r="AO51" s="6">
        <v>67.307599999999994</v>
      </c>
      <c r="AP51" s="6">
        <v>66.952799999999996</v>
      </c>
      <c r="AQ51" s="6">
        <v>64.375299999999996</v>
      </c>
      <c r="AR51" s="6">
        <v>56.468400000000003</v>
      </c>
      <c r="AS51" s="6">
        <v>53.811799999999998</v>
      </c>
      <c r="AT51" s="6">
        <v>55.567100000000003</v>
      </c>
      <c r="AU51" s="6">
        <v>57.8904</v>
      </c>
      <c r="AV51" s="6">
        <v>56.609000000000002</v>
      </c>
      <c r="AW51" s="6">
        <v>53.403500000000001</v>
      </c>
      <c r="AX51" s="6">
        <v>52.118099999999998</v>
      </c>
      <c r="AY51" s="6">
        <v>50.404800000000002</v>
      </c>
      <c r="AZ51" s="6">
        <v>48.805199999999999</v>
      </c>
      <c r="BA51" s="6">
        <v>47.446800000000003</v>
      </c>
      <c r="BB51" s="6">
        <v>41.961799999999997</v>
      </c>
      <c r="BC51" s="6">
        <v>40.1387</v>
      </c>
      <c r="BD51" s="6">
        <v>37.088099999999997</v>
      </c>
      <c r="BE51" s="6">
        <v>35.103400000000001</v>
      </c>
      <c r="BF51" s="6">
        <v>34.060899999999997</v>
      </c>
      <c r="BG51" s="6">
        <v>32.046399999999998</v>
      </c>
      <c r="BH51" s="6" t="s">
        <v>193</v>
      </c>
      <c r="BI51" s="6" t="s">
        <v>193</v>
      </c>
      <c r="BJ51" s="6">
        <v>28.28</v>
      </c>
      <c r="BK51" s="6">
        <v>30.1</v>
      </c>
      <c r="BL51" s="6" t="s">
        <v>193</v>
      </c>
      <c r="BM51" s="6">
        <v>25.402799999999999</v>
      </c>
      <c r="BN51" s="6" t="s">
        <v>193</v>
      </c>
      <c r="BO51" s="6" t="s">
        <v>193</v>
      </c>
      <c r="BP51" s="6" t="s">
        <v>193</v>
      </c>
      <c r="BQ51" s="6">
        <v>0</v>
      </c>
      <c r="BR51" s="6">
        <v>0.375</v>
      </c>
      <c r="BS51" s="6">
        <v>0.375</v>
      </c>
      <c r="BT51" s="6">
        <v>0.68</v>
      </c>
      <c r="BU51" s="6">
        <v>0</v>
      </c>
      <c r="BV51" s="6">
        <v>0.34</v>
      </c>
      <c r="BW51" s="6">
        <v>0.34</v>
      </c>
      <c r="BX51" s="6">
        <v>0.62</v>
      </c>
      <c r="BY51" s="6">
        <v>0</v>
      </c>
      <c r="BZ51" s="6">
        <v>0.31</v>
      </c>
      <c r="CA51" s="6">
        <v>0.31</v>
      </c>
      <c r="CB51" s="6">
        <v>0.56000000000000005</v>
      </c>
      <c r="CC51" s="6">
        <v>0</v>
      </c>
      <c r="CD51" s="6">
        <v>0.28000000000000003</v>
      </c>
      <c r="CE51" s="6">
        <v>0.28000000000000003</v>
      </c>
      <c r="CF51" s="6">
        <v>0.5</v>
      </c>
      <c r="CG51" s="6">
        <v>0</v>
      </c>
      <c r="CH51" s="6">
        <v>0.25</v>
      </c>
      <c r="CI51" s="6">
        <v>0.25</v>
      </c>
      <c r="CJ51" s="6">
        <v>0.46</v>
      </c>
      <c r="CK51" s="6">
        <v>0</v>
      </c>
      <c r="CL51" s="6">
        <v>0.23</v>
      </c>
      <c r="CM51" s="6">
        <v>0.23</v>
      </c>
      <c r="CN51" s="6">
        <v>0.44</v>
      </c>
      <c r="CO51" s="6">
        <v>0</v>
      </c>
      <c r="CP51" s="6">
        <v>0.22</v>
      </c>
      <c r="CQ51" s="6">
        <v>0.22</v>
      </c>
      <c r="CR51" s="6">
        <v>0.42</v>
      </c>
      <c r="CS51" s="6">
        <v>0</v>
      </c>
      <c r="CT51" s="6">
        <v>0.21</v>
      </c>
      <c r="CU51" s="6">
        <v>0.2</v>
      </c>
      <c r="CV51" s="6">
        <v>0.4</v>
      </c>
      <c r="CW51" s="6">
        <v>0</v>
      </c>
      <c r="CX51" s="6">
        <v>0</v>
      </c>
      <c r="CY51" s="6">
        <v>0</v>
      </c>
      <c r="CZ51" s="6">
        <v>0</v>
      </c>
      <c r="DA51" s="6">
        <v>0</v>
      </c>
      <c r="DB51" s="6">
        <v>0</v>
      </c>
      <c r="DC51" s="6">
        <v>0</v>
      </c>
      <c r="DD51" s="6">
        <v>0</v>
      </c>
      <c r="DE51" s="6">
        <v>0</v>
      </c>
      <c r="DF51" s="6">
        <v>0</v>
      </c>
      <c r="DG51" s="6">
        <v>0</v>
      </c>
      <c r="DH51" s="6">
        <v>0</v>
      </c>
      <c r="DI51" s="6">
        <v>0</v>
      </c>
      <c r="DJ51" s="6">
        <v>0</v>
      </c>
      <c r="DK51" s="6">
        <v>0</v>
      </c>
      <c r="DL51" s="6">
        <v>0</v>
      </c>
      <c r="DM51" s="6">
        <v>0</v>
      </c>
      <c r="DN51" s="6">
        <v>0</v>
      </c>
      <c r="DO51" s="6">
        <v>0</v>
      </c>
      <c r="DP51" s="6">
        <v>0</v>
      </c>
      <c r="DQ51" s="6">
        <v>0</v>
      </c>
      <c r="DR51" s="6">
        <v>0</v>
      </c>
      <c r="DS51" s="6">
        <v>0</v>
      </c>
      <c r="DT51" s="6">
        <v>0</v>
      </c>
      <c r="DU51" s="6">
        <v>0</v>
      </c>
      <c r="DV51" s="6">
        <v>0</v>
      </c>
      <c r="DW51" s="6">
        <v>0</v>
      </c>
      <c r="DX51" s="6">
        <v>0</v>
      </c>
      <c r="DY51" s="6">
        <v>0</v>
      </c>
      <c r="DZ51" s="6">
        <v>0</v>
      </c>
      <c r="EA51" s="6">
        <v>0</v>
      </c>
      <c r="EB51" s="6">
        <v>0</v>
      </c>
      <c r="EC51" s="5">
        <v>508711505</v>
      </c>
      <c r="ED51" s="5">
        <v>511156947</v>
      </c>
      <c r="EE51" s="5">
        <v>512803991</v>
      </c>
      <c r="EF51" s="5">
        <v>515024089</v>
      </c>
      <c r="EG51" s="5">
        <v>514491225</v>
      </c>
      <c r="EH51" s="5">
        <v>516523366</v>
      </c>
      <c r="EI51" s="5">
        <v>519048206</v>
      </c>
      <c r="EJ51" s="5">
        <v>521521064</v>
      </c>
      <c r="EK51" s="5">
        <v>521897954</v>
      </c>
      <c r="EL51" s="5">
        <v>522300231</v>
      </c>
      <c r="EM51" s="5">
        <v>531365492</v>
      </c>
      <c r="EN51" s="5">
        <v>538412386</v>
      </c>
      <c r="EO51" s="5">
        <v>540142044</v>
      </c>
      <c r="EP51" s="5">
        <v>542295498</v>
      </c>
      <c r="EQ51" s="5">
        <v>545648509</v>
      </c>
      <c r="ER51" s="5">
        <v>549282953</v>
      </c>
      <c r="ES51" s="5">
        <v>546759436</v>
      </c>
      <c r="ET51" s="5">
        <v>547303621</v>
      </c>
      <c r="EU51" s="5">
        <v>549045587</v>
      </c>
      <c r="EV51" s="5">
        <v>550268351</v>
      </c>
      <c r="EW51" s="5">
        <v>545507866</v>
      </c>
      <c r="EX51" s="5">
        <v>543775650</v>
      </c>
      <c r="EY51" s="5">
        <v>543789576</v>
      </c>
      <c r="EZ51" s="5">
        <v>545929996</v>
      </c>
      <c r="FA51" s="5">
        <v>539178414</v>
      </c>
      <c r="FB51" s="5">
        <v>537561789</v>
      </c>
      <c r="FC51" s="5">
        <v>541234186</v>
      </c>
      <c r="FD51" s="5">
        <v>548107733</v>
      </c>
      <c r="FE51" s="5">
        <v>540509520</v>
      </c>
      <c r="FF51" s="5">
        <v>543117872</v>
      </c>
      <c r="FG51" s="5">
        <v>541517907</v>
      </c>
      <c r="FH51" s="5">
        <v>540816026</v>
      </c>
      <c r="FI51" s="13" t="s">
        <v>287</v>
      </c>
      <c r="FJ51" s="11">
        <v>14.465959443948501</v>
      </c>
      <c r="FK51" s="11">
        <v>13.784416002468999</v>
      </c>
      <c r="FL51" s="11">
        <v>13.6367893439425</v>
      </c>
      <c r="FM51" s="11">
        <v>12.6829019059728</v>
      </c>
      <c r="FN51" s="11">
        <v>12.0351906876546</v>
      </c>
      <c r="FO51" s="11">
        <v>12.91519501172</v>
      </c>
      <c r="FP51" s="11">
        <v>12.761820430990999</v>
      </c>
      <c r="FQ51" s="11">
        <v>12.806769392539801</v>
      </c>
      <c r="FR51" s="11">
        <v>12.4794511074094</v>
      </c>
      <c r="FS51" s="11">
        <v>11.962468383438299</v>
      </c>
      <c r="FT51" s="11">
        <v>12.765224882160799</v>
      </c>
      <c r="FU51" s="11">
        <v>12.5777195623431</v>
      </c>
      <c r="FV51" s="11">
        <v>13.059527726747399</v>
      </c>
      <c r="FW51" s="11">
        <v>14.4441545778792</v>
      </c>
      <c r="FX51" s="11">
        <v>14.938187982843001</v>
      </c>
      <c r="FY51" s="11">
        <v>14.493440869627699</v>
      </c>
      <c r="FZ51" s="11">
        <v>14.4579123459334</v>
      </c>
      <c r="GA51" s="11">
        <v>12.8667155300988</v>
      </c>
      <c r="GB51" s="11">
        <v>12.346880041492801</v>
      </c>
      <c r="GC51" s="11">
        <v>12.0668397299848</v>
      </c>
      <c r="GD51" s="11">
        <v>11.992494348376599</v>
      </c>
      <c r="GE51" s="11">
        <v>11.9718490520861</v>
      </c>
      <c r="GF51" s="11">
        <v>11.535712115231901</v>
      </c>
      <c r="GG51" s="11">
        <v>11.353103960970101</v>
      </c>
      <c r="GH51" s="11">
        <v>10.911045114650999</v>
      </c>
      <c r="GI51" s="11">
        <v>11.9186298786575</v>
      </c>
      <c r="GJ51" s="11">
        <v>12.429000558364599</v>
      </c>
      <c r="GK51" s="11">
        <v>12.094337665548</v>
      </c>
      <c r="GL51" s="11">
        <v>11.7814761153513</v>
      </c>
      <c r="GM51" s="11">
        <v>11.7285774017026</v>
      </c>
      <c r="GN51" s="11">
        <v>11.0799660037835</v>
      </c>
      <c r="GO51" s="11">
        <v>11.051817462228801</v>
      </c>
    </row>
    <row r="52" spans="2:197" x14ac:dyDescent="0.25">
      <c r="B52" s="3" t="s">
        <v>289</v>
      </c>
      <c r="C52" s="1" t="s">
        <v>99</v>
      </c>
      <c r="D52" s="2">
        <v>103365</v>
      </c>
      <c r="E52" s="5">
        <v>0</v>
      </c>
      <c r="F52" s="5">
        <v>0</v>
      </c>
      <c r="G52" s="5">
        <v>0</v>
      </c>
      <c r="H52" s="5">
        <v>0</v>
      </c>
      <c r="I52" s="5">
        <v>0</v>
      </c>
      <c r="J52" s="5">
        <v>0</v>
      </c>
      <c r="K52" s="5">
        <v>0</v>
      </c>
      <c r="L52" s="5">
        <v>0</v>
      </c>
      <c r="M52" s="5">
        <v>0</v>
      </c>
      <c r="N52" s="5">
        <v>0</v>
      </c>
      <c r="O52" s="5">
        <v>0</v>
      </c>
      <c r="P52" s="5">
        <v>0</v>
      </c>
      <c r="Q52" s="5">
        <v>0</v>
      </c>
      <c r="R52" s="5">
        <v>0</v>
      </c>
      <c r="S52" s="5">
        <v>0</v>
      </c>
      <c r="T52" s="5">
        <v>0</v>
      </c>
      <c r="U52" s="5">
        <v>0</v>
      </c>
      <c r="V52" s="5">
        <v>0</v>
      </c>
      <c r="W52" s="5">
        <v>0</v>
      </c>
      <c r="X52" s="5">
        <v>0</v>
      </c>
      <c r="Y52" s="5">
        <v>0</v>
      </c>
      <c r="Z52" s="5">
        <v>0</v>
      </c>
      <c r="AA52" s="5">
        <v>0</v>
      </c>
      <c r="AB52" s="5">
        <v>0</v>
      </c>
      <c r="AC52" s="5">
        <v>0</v>
      </c>
      <c r="AD52" s="5">
        <v>0</v>
      </c>
      <c r="AE52" s="5">
        <v>0</v>
      </c>
      <c r="AF52" s="5">
        <v>0</v>
      </c>
      <c r="AG52" s="5">
        <v>0</v>
      </c>
      <c r="AH52" s="5">
        <v>0</v>
      </c>
      <c r="AI52" s="5">
        <v>0</v>
      </c>
      <c r="AJ52" s="5">
        <v>0</v>
      </c>
      <c r="AK52" s="6" t="s">
        <v>193</v>
      </c>
      <c r="AL52" s="6" t="s">
        <v>193</v>
      </c>
      <c r="AM52" s="6" t="s">
        <v>193</v>
      </c>
      <c r="AN52" s="6" t="s">
        <v>193</v>
      </c>
      <c r="AO52" s="6" t="s">
        <v>193</v>
      </c>
      <c r="AP52" s="6" t="s">
        <v>193</v>
      </c>
      <c r="AQ52" s="6" t="s">
        <v>193</v>
      </c>
      <c r="AR52" s="6" t="s">
        <v>193</v>
      </c>
      <c r="AS52" s="6" t="s">
        <v>193</v>
      </c>
      <c r="AT52" s="6" t="s">
        <v>193</v>
      </c>
      <c r="AU52" s="6" t="s">
        <v>193</v>
      </c>
      <c r="AV52" s="6" t="s">
        <v>193</v>
      </c>
      <c r="AW52" s="6" t="s">
        <v>193</v>
      </c>
      <c r="AX52" s="6" t="s">
        <v>193</v>
      </c>
      <c r="AY52" s="6" t="s">
        <v>193</v>
      </c>
      <c r="AZ52" s="6" t="s">
        <v>193</v>
      </c>
      <c r="BA52" s="6" t="s">
        <v>193</v>
      </c>
      <c r="BB52" s="6" t="s">
        <v>193</v>
      </c>
      <c r="BC52" s="6" t="s">
        <v>193</v>
      </c>
      <c r="BD52" s="6" t="s">
        <v>193</v>
      </c>
      <c r="BE52" s="6" t="s">
        <v>193</v>
      </c>
      <c r="BF52" s="6" t="s">
        <v>193</v>
      </c>
      <c r="BG52" s="6" t="s">
        <v>193</v>
      </c>
      <c r="BH52" s="6" t="s">
        <v>193</v>
      </c>
      <c r="BI52" s="6" t="s">
        <v>193</v>
      </c>
      <c r="BJ52" s="6" t="s">
        <v>193</v>
      </c>
      <c r="BK52" s="6" t="s">
        <v>193</v>
      </c>
      <c r="BL52" s="6" t="s">
        <v>193</v>
      </c>
      <c r="BM52" s="6" t="s">
        <v>193</v>
      </c>
      <c r="BN52" s="6" t="s">
        <v>193</v>
      </c>
      <c r="BO52" s="6" t="s">
        <v>193</v>
      </c>
      <c r="BP52" s="6" t="s">
        <v>193</v>
      </c>
      <c r="BQ52" s="6">
        <v>0.625</v>
      </c>
      <c r="BR52" s="6">
        <v>0.62250000000000005</v>
      </c>
      <c r="BS52" s="6">
        <v>0.62250000000000005</v>
      </c>
      <c r="BT52" s="6">
        <v>0.62250000000000005</v>
      </c>
      <c r="BU52" s="6">
        <v>0.62250000000000005</v>
      </c>
      <c r="BV52" s="6">
        <v>0.62</v>
      </c>
      <c r="BW52" s="6">
        <v>0.62</v>
      </c>
      <c r="BX52" s="6">
        <v>0.62</v>
      </c>
      <c r="BY52" s="6">
        <v>0.62</v>
      </c>
      <c r="BZ52" s="6">
        <v>0.61750000000000005</v>
      </c>
      <c r="CA52" s="6">
        <v>0.61750000000000005</v>
      </c>
      <c r="CB52" s="6">
        <v>0.61750000000000005</v>
      </c>
      <c r="CC52" s="6">
        <v>0.61750000000000005</v>
      </c>
      <c r="CD52" s="6">
        <v>0.61499999999999999</v>
      </c>
      <c r="CE52" s="6">
        <v>0.61499999999999999</v>
      </c>
      <c r="CF52" s="6">
        <v>0.61499999999999999</v>
      </c>
      <c r="CG52" s="6">
        <v>0.61499999999999999</v>
      </c>
      <c r="CH52" s="6">
        <v>0.61250000000000004</v>
      </c>
      <c r="CI52" s="6">
        <v>0.61250000000000004</v>
      </c>
      <c r="CJ52" s="6">
        <v>0.61250000000000004</v>
      </c>
      <c r="CK52" s="6">
        <v>0.61250000000000004</v>
      </c>
      <c r="CL52" s="6">
        <v>0.61</v>
      </c>
      <c r="CM52" s="6">
        <v>0.61</v>
      </c>
      <c r="CN52" s="6">
        <v>0.61</v>
      </c>
      <c r="CO52" s="6">
        <v>0.61</v>
      </c>
      <c r="CP52" s="6">
        <v>0.6</v>
      </c>
      <c r="CQ52" s="6">
        <v>0.6</v>
      </c>
      <c r="CR52" s="6">
        <v>0.6</v>
      </c>
      <c r="CS52" s="6">
        <v>0.6</v>
      </c>
      <c r="CT52" s="6">
        <v>0.59</v>
      </c>
      <c r="CU52" s="6">
        <v>0.59</v>
      </c>
      <c r="CV52" s="6">
        <v>0.59</v>
      </c>
      <c r="CW52" s="6">
        <v>0</v>
      </c>
      <c r="CX52" s="6">
        <v>0</v>
      </c>
      <c r="CY52" s="6">
        <v>0</v>
      </c>
      <c r="CZ52" s="6">
        <v>0</v>
      </c>
      <c r="DA52" s="6">
        <v>0</v>
      </c>
      <c r="DB52" s="6">
        <v>0</v>
      </c>
      <c r="DC52" s="6">
        <v>0</v>
      </c>
      <c r="DD52" s="6">
        <v>0</v>
      </c>
      <c r="DE52" s="6">
        <v>0</v>
      </c>
      <c r="DF52" s="6">
        <v>0</v>
      </c>
      <c r="DG52" s="6">
        <v>0</v>
      </c>
      <c r="DH52" s="6">
        <v>0</v>
      </c>
      <c r="DI52" s="6">
        <v>0</v>
      </c>
      <c r="DJ52" s="6">
        <v>0</v>
      </c>
      <c r="DK52" s="6">
        <v>0</v>
      </c>
      <c r="DL52" s="6">
        <v>0</v>
      </c>
      <c r="DM52" s="6">
        <v>0</v>
      </c>
      <c r="DN52" s="6">
        <v>0</v>
      </c>
      <c r="DO52" s="6">
        <v>0</v>
      </c>
      <c r="DP52" s="6">
        <v>0</v>
      </c>
      <c r="DQ52" s="6">
        <v>0</v>
      </c>
      <c r="DR52" s="6">
        <v>0</v>
      </c>
      <c r="DS52" s="6">
        <v>0</v>
      </c>
      <c r="DT52" s="6">
        <v>0</v>
      </c>
      <c r="DU52" s="6">
        <v>0</v>
      </c>
      <c r="DV52" s="6">
        <v>0</v>
      </c>
      <c r="DW52" s="6">
        <v>0</v>
      </c>
      <c r="DX52" s="6">
        <v>0</v>
      </c>
      <c r="DY52" s="6">
        <v>0</v>
      </c>
      <c r="DZ52" s="6">
        <v>0</v>
      </c>
      <c r="EA52" s="6">
        <v>0</v>
      </c>
      <c r="EB52" s="6">
        <v>0</v>
      </c>
      <c r="EC52" s="5">
        <v>55332000</v>
      </c>
      <c r="ED52" s="5">
        <v>55332000</v>
      </c>
      <c r="EE52" s="5">
        <v>55311000</v>
      </c>
      <c r="EF52" s="5">
        <v>55311000</v>
      </c>
      <c r="EG52" s="5">
        <v>55289000</v>
      </c>
      <c r="EH52" s="5">
        <v>55271000</v>
      </c>
      <c r="EI52" s="5">
        <v>55254000</v>
      </c>
      <c r="EJ52" s="5">
        <v>55254000</v>
      </c>
      <c r="EK52" s="5">
        <v>55164000</v>
      </c>
      <c r="EL52" s="5">
        <v>55164000</v>
      </c>
      <c r="EM52" s="5">
        <v>55164000</v>
      </c>
      <c r="EN52" s="5">
        <v>55147000</v>
      </c>
      <c r="EO52" s="5">
        <v>55121000</v>
      </c>
      <c r="EP52" s="5">
        <v>55021000</v>
      </c>
      <c r="EQ52" s="5">
        <v>54979000</v>
      </c>
      <c r="ER52" s="5">
        <v>54978000</v>
      </c>
      <c r="ES52" s="5">
        <v>54975000</v>
      </c>
      <c r="ET52" s="5">
        <v>54960000</v>
      </c>
      <c r="EU52" s="5">
        <v>54959000</v>
      </c>
      <c r="EV52" s="5">
        <v>54922000</v>
      </c>
      <c r="EW52" s="5">
        <v>54922000</v>
      </c>
      <c r="EX52" s="5">
        <v>54911000</v>
      </c>
      <c r="EY52" s="5">
        <v>54911000</v>
      </c>
      <c r="EZ52" s="5">
        <v>54883000</v>
      </c>
      <c r="FA52" s="5">
        <v>54856000</v>
      </c>
      <c r="FB52" s="5">
        <v>54827000</v>
      </c>
      <c r="FC52" s="5">
        <v>54822000</v>
      </c>
      <c r="FD52" s="5">
        <v>54818000</v>
      </c>
      <c r="FE52" s="5">
        <v>54803000</v>
      </c>
      <c r="FF52" s="5">
        <v>54800000</v>
      </c>
      <c r="FG52" s="5">
        <v>54793483</v>
      </c>
      <c r="FH52" s="5">
        <v>54784958</v>
      </c>
      <c r="FI52" s="13" t="s">
        <v>289</v>
      </c>
      <c r="FJ52" s="11">
        <v>31.833062242463701</v>
      </c>
      <c r="FK52" s="11">
        <v>32.100610858092999</v>
      </c>
      <c r="FL52" s="11">
        <v>31.877781996347899</v>
      </c>
      <c r="FM52" s="11">
        <v>31.566397280830198</v>
      </c>
      <c r="FN52" s="11">
        <v>31.6953100978495</v>
      </c>
      <c r="FO52" s="11">
        <v>32.8464655967867</v>
      </c>
      <c r="FP52" s="11">
        <v>32.975494986788298</v>
      </c>
      <c r="FQ52" s="11">
        <v>32.710355811344002</v>
      </c>
      <c r="FR52" s="11">
        <v>33.008574432601002</v>
      </c>
      <c r="FS52" s="11">
        <v>33.1647269958669</v>
      </c>
      <c r="FT52" s="11">
        <v>33.4954499311145</v>
      </c>
      <c r="FU52" s="11">
        <v>33.908716702631096</v>
      </c>
      <c r="FV52" s="11">
        <v>34.024165018776898</v>
      </c>
      <c r="FW52" s="11">
        <v>34.980098507842499</v>
      </c>
      <c r="FX52" s="11">
        <v>34.989050364684701</v>
      </c>
      <c r="FY52" s="11">
        <v>33.864564007421102</v>
      </c>
      <c r="FZ52" s="11">
        <v>33.151177808094602</v>
      </c>
      <c r="GA52" s="11">
        <v>33.481713973799103</v>
      </c>
      <c r="GB52" s="11">
        <v>33.3679288196656</v>
      </c>
      <c r="GC52" s="11">
        <v>34.1456247041259</v>
      </c>
      <c r="GD52" s="11">
        <v>33.547521940206103</v>
      </c>
      <c r="GE52" s="11">
        <v>34.4891369670922</v>
      </c>
      <c r="GF52" s="11">
        <v>33.886306933037098</v>
      </c>
      <c r="GG52" s="11">
        <v>34.592861177413802</v>
      </c>
      <c r="GH52" s="11">
        <v>33.861072626513099</v>
      </c>
      <c r="GI52" s="11">
        <v>33.003574880989298</v>
      </c>
      <c r="GJ52" s="11">
        <v>33.6653533253074</v>
      </c>
      <c r="GK52" s="11">
        <v>33.216771863256596</v>
      </c>
      <c r="GL52" s="11">
        <v>32.7503056402022</v>
      </c>
      <c r="GM52" s="11">
        <v>33.779032846715303</v>
      </c>
      <c r="GN52" s="11">
        <v>32.595190198075201</v>
      </c>
      <c r="GO52" s="11">
        <v>32.8580155158648</v>
      </c>
    </row>
    <row r="53" spans="2:197" x14ac:dyDescent="0.25">
      <c r="B53" s="3" t="s">
        <v>294</v>
      </c>
      <c r="C53" s="1" t="s">
        <v>104</v>
      </c>
      <c r="D53" s="2">
        <v>4243865</v>
      </c>
      <c r="E53" s="5">
        <v>0</v>
      </c>
      <c r="F53" s="5">
        <v>0</v>
      </c>
      <c r="G53" s="5">
        <v>0</v>
      </c>
      <c r="H53" s="5">
        <v>0</v>
      </c>
      <c r="I53" s="5">
        <v>0</v>
      </c>
      <c r="J53" s="5">
        <v>0</v>
      </c>
      <c r="K53" s="5">
        <v>0</v>
      </c>
      <c r="L53" s="5">
        <v>0</v>
      </c>
      <c r="M53" s="5">
        <v>0</v>
      </c>
      <c r="N53" s="5">
        <v>0</v>
      </c>
      <c r="O53" s="5">
        <v>0</v>
      </c>
      <c r="P53" s="5">
        <v>0</v>
      </c>
      <c r="Q53" s="5">
        <v>0</v>
      </c>
      <c r="R53" s="5">
        <v>0</v>
      </c>
      <c r="S53" s="5">
        <v>0</v>
      </c>
      <c r="T53" s="5">
        <v>0</v>
      </c>
      <c r="U53" s="5">
        <v>0</v>
      </c>
      <c r="V53" s="5">
        <v>0</v>
      </c>
      <c r="W53" s="5">
        <v>0</v>
      </c>
      <c r="X53" s="5">
        <v>0</v>
      </c>
      <c r="Y53" s="5">
        <v>0</v>
      </c>
      <c r="Z53" s="5" t="s">
        <v>193</v>
      </c>
      <c r="AA53" s="5" t="s">
        <v>193</v>
      </c>
      <c r="AB53" s="5" t="s">
        <v>193</v>
      </c>
      <c r="AC53" s="5" t="s">
        <v>193</v>
      </c>
      <c r="AD53" s="5" t="s">
        <v>193</v>
      </c>
      <c r="AE53" s="5" t="s">
        <v>193</v>
      </c>
      <c r="AF53" s="5" t="s">
        <v>193</v>
      </c>
      <c r="AG53" s="5" t="s">
        <v>193</v>
      </c>
      <c r="AH53" s="5" t="s">
        <v>193</v>
      </c>
      <c r="AI53" s="5" t="s">
        <v>193</v>
      </c>
      <c r="AJ53" s="5" t="s">
        <v>193</v>
      </c>
      <c r="AK53" s="6" t="s">
        <v>193</v>
      </c>
      <c r="AL53" s="6" t="s">
        <v>193</v>
      </c>
      <c r="AM53" s="6" t="s">
        <v>193</v>
      </c>
      <c r="AN53" s="6" t="s">
        <v>193</v>
      </c>
      <c r="AO53" s="6" t="s">
        <v>193</v>
      </c>
      <c r="AP53" s="6" t="s">
        <v>193</v>
      </c>
      <c r="AQ53" s="6" t="s">
        <v>193</v>
      </c>
      <c r="AR53" s="6" t="s">
        <v>193</v>
      </c>
      <c r="AS53" s="6" t="s">
        <v>193</v>
      </c>
      <c r="AT53" s="6" t="s">
        <v>193</v>
      </c>
      <c r="AU53" s="6" t="s">
        <v>193</v>
      </c>
      <c r="AV53" s="6" t="s">
        <v>193</v>
      </c>
      <c r="AW53" s="6" t="s">
        <v>193</v>
      </c>
      <c r="AX53" s="6" t="s">
        <v>193</v>
      </c>
      <c r="AY53" s="6" t="s">
        <v>193</v>
      </c>
      <c r="AZ53" s="6" t="s">
        <v>193</v>
      </c>
      <c r="BA53" s="6" t="s">
        <v>193</v>
      </c>
      <c r="BB53" s="6" t="s">
        <v>193</v>
      </c>
      <c r="BC53" s="6" t="s">
        <v>193</v>
      </c>
      <c r="BD53" s="6" t="s">
        <v>193</v>
      </c>
      <c r="BE53" s="6" t="s">
        <v>193</v>
      </c>
      <c r="BF53" s="6" t="s">
        <v>193</v>
      </c>
      <c r="BG53" s="6" t="s">
        <v>193</v>
      </c>
      <c r="BH53" s="6" t="s">
        <v>193</v>
      </c>
      <c r="BI53" s="6" t="s">
        <v>193</v>
      </c>
      <c r="BJ53" s="6" t="s">
        <v>193</v>
      </c>
      <c r="BK53" s="6" t="s">
        <v>193</v>
      </c>
      <c r="BL53" s="6" t="s">
        <v>193</v>
      </c>
      <c r="BM53" s="6" t="s">
        <v>193</v>
      </c>
      <c r="BN53" s="6" t="s">
        <v>193</v>
      </c>
      <c r="BO53" s="6" t="s">
        <v>193</v>
      </c>
      <c r="BP53" s="6" t="s">
        <v>193</v>
      </c>
      <c r="BQ53" s="6">
        <v>0.04</v>
      </c>
      <c r="BR53" s="6">
        <v>0.04</v>
      </c>
      <c r="BS53" s="6">
        <v>0.04</v>
      </c>
      <c r="BT53" s="6">
        <v>0.04</v>
      </c>
      <c r="BU53" s="6">
        <v>0.04</v>
      </c>
      <c r="BV53" s="6">
        <v>0.04</v>
      </c>
      <c r="BW53" s="6">
        <v>0.03</v>
      </c>
      <c r="BX53" s="6">
        <v>0.03</v>
      </c>
      <c r="BY53" s="6">
        <v>0.03</v>
      </c>
      <c r="BZ53" s="6">
        <v>0.02</v>
      </c>
      <c r="CA53" s="6">
        <v>0.02</v>
      </c>
      <c r="CB53" s="6">
        <v>0.02</v>
      </c>
      <c r="CC53" s="6">
        <v>0.02</v>
      </c>
      <c r="CD53" s="6">
        <v>0.01</v>
      </c>
      <c r="CE53" s="6">
        <v>0.01</v>
      </c>
      <c r="CF53" s="6">
        <v>0.01</v>
      </c>
      <c r="CG53" s="6" t="s">
        <v>193</v>
      </c>
      <c r="CH53" s="6" t="s">
        <v>193</v>
      </c>
      <c r="CI53" s="6" t="s">
        <v>193</v>
      </c>
      <c r="CJ53" s="6" t="s">
        <v>193</v>
      </c>
      <c r="CK53" s="6" t="s">
        <v>193</v>
      </c>
      <c r="CL53" s="6" t="s">
        <v>193</v>
      </c>
      <c r="CM53" s="6" t="s">
        <v>193</v>
      </c>
      <c r="CN53" s="6" t="s">
        <v>193</v>
      </c>
      <c r="CO53" s="6" t="s">
        <v>193</v>
      </c>
      <c r="CP53" s="6" t="s">
        <v>193</v>
      </c>
      <c r="CQ53" s="6" t="s">
        <v>193</v>
      </c>
      <c r="CR53" s="6" t="s">
        <v>193</v>
      </c>
      <c r="CS53" s="6" t="s">
        <v>193</v>
      </c>
      <c r="CT53" s="6" t="s">
        <v>193</v>
      </c>
      <c r="CU53" s="6" t="s">
        <v>193</v>
      </c>
      <c r="CV53" s="6" t="s">
        <v>193</v>
      </c>
      <c r="CW53" s="6">
        <v>0</v>
      </c>
      <c r="CX53" s="6">
        <v>0</v>
      </c>
      <c r="CY53" s="6">
        <v>0</v>
      </c>
      <c r="CZ53" s="6">
        <v>0</v>
      </c>
      <c r="DA53" s="6">
        <v>0</v>
      </c>
      <c r="DB53" s="6">
        <v>0</v>
      </c>
      <c r="DC53" s="6">
        <v>0</v>
      </c>
      <c r="DD53" s="6">
        <v>0</v>
      </c>
      <c r="DE53" s="6">
        <v>0</v>
      </c>
      <c r="DF53" s="6">
        <v>0</v>
      </c>
      <c r="DG53" s="6">
        <v>0</v>
      </c>
      <c r="DH53" s="6">
        <v>0</v>
      </c>
      <c r="DI53" s="6">
        <v>0</v>
      </c>
      <c r="DJ53" s="6">
        <v>0</v>
      </c>
      <c r="DK53" s="6">
        <v>0</v>
      </c>
      <c r="DL53" s="6">
        <v>0</v>
      </c>
      <c r="DM53" s="6" t="s">
        <v>193</v>
      </c>
      <c r="DN53" s="6" t="s">
        <v>193</v>
      </c>
      <c r="DO53" s="6" t="s">
        <v>193</v>
      </c>
      <c r="DP53" s="6" t="s">
        <v>193</v>
      </c>
      <c r="DQ53" s="6" t="s">
        <v>193</v>
      </c>
      <c r="DR53" s="6" t="s">
        <v>193</v>
      </c>
      <c r="DS53" s="6" t="s">
        <v>193</v>
      </c>
      <c r="DT53" s="6" t="s">
        <v>193</v>
      </c>
      <c r="DU53" s="6" t="s">
        <v>193</v>
      </c>
      <c r="DV53" s="6" t="s">
        <v>193</v>
      </c>
      <c r="DW53" s="6" t="s">
        <v>193</v>
      </c>
      <c r="DX53" s="6" t="s">
        <v>193</v>
      </c>
      <c r="DY53" s="6" t="s">
        <v>193</v>
      </c>
      <c r="DZ53" s="6" t="s">
        <v>193</v>
      </c>
      <c r="EA53" s="6" t="s">
        <v>193</v>
      </c>
      <c r="EB53" s="6" t="s">
        <v>193</v>
      </c>
      <c r="EC53" s="5">
        <v>106697648</v>
      </c>
      <c r="ED53" s="5">
        <v>106670768</v>
      </c>
      <c r="EE53" s="5">
        <v>106607110</v>
      </c>
      <c r="EF53" s="5">
        <v>106502250</v>
      </c>
      <c r="EG53" s="5">
        <v>106428092</v>
      </c>
      <c r="EH53" s="5">
        <v>106088008</v>
      </c>
      <c r="EI53" s="5">
        <v>105932281</v>
      </c>
      <c r="EJ53" s="5">
        <v>105714916</v>
      </c>
      <c r="EK53" s="5">
        <v>105554331</v>
      </c>
      <c r="EL53" s="5">
        <v>105433893</v>
      </c>
      <c r="EM53" s="5">
        <v>93713986</v>
      </c>
      <c r="EN53" s="5">
        <v>93495258</v>
      </c>
      <c r="EO53" s="5">
        <v>93427382</v>
      </c>
      <c r="EP53" s="5">
        <v>93408212</v>
      </c>
      <c r="EQ53" s="5">
        <v>93344400</v>
      </c>
      <c r="ER53" s="5">
        <v>93344400</v>
      </c>
      <c r="ES53" s="5">
        <v>79731800</v>
      </c>
      <c r="ET53" s="5">
        <v>79700000</v>
      </c>
      <c r="EU53" s="5">
        <v>79700000</v>
      </c>
      <c r="EV53" s="5">
        <v>45555061</v>
      </c>
      <c r="EW53" s="5">
        <v>45554570</v>
      </c>
      <c r="EX53" s="5" t="s">
        <v>193</v>
      </c>
      <c r="EY53" s="5" t="s">
        <v>193</v>
      </c>
      <c r="EZ53" s="5" t="s">
        <v>193</v>
      </c>
      <c r="FA53" s="5" t="s">
        <v>193</v>
      </c>
      <c r="FB53" s="5" t="s">
        <v>193</v>
      </c>
      <c r="FC53" s="5" t="s">
        <v>193</v>
      </c>
      <c r="FD53" s="5" t="s">
        <v>193</v>
      </c>
      <c r="FE53" s="5" t="s">
        <v>193</v>
      </c>
      <c r="FF53" s="5" t="s">
        <v>193</v>
      </c>
      <c r="FG53" s="5" t="s">
        <v>193</v>
      </c>
      <c r="FH53" s="5" t="s">
        <v>193</v>
      </c>
      <c r="FI53" s="13" t="s">
        <v>294</v>
      </c>
      <c r="FJ53" s="11">
        <v>14.1387277815159</v>
      </c>
      <c r="FK53" s="11">
        <v>14.4121771017904</v>
      </c>
      <c r="FL53" s="11">
        <v>14.2570321998223</v>
      </c>
      <c r="FM53" s="11">
        <v>14.2059346164048</v>
      </c>
      <c r="FN53" s="11">
        <v>13.769296925853</v>
      </c>
      <c r="FO53" s="11">
        <v>14.070214231942201</v>
      </c>
      <c r="FP53" s="11">
        <v>13.7521819246014</v>
      </c>
      <c r="FQ53" s="11">
        <v>12.969768618082201</v>
      </c>
      <c r="FR53" s="11">
        <v>12.2571948279413</v>
      </c>
      <c r="FS53" s="11">
        <v>12.3463808739378</v>
      </c>
      <c r="FT53" s="11">
        <v>11.4124480843233</v>
      </c>
      <c r="FU53" s="11">
        <v>11.2680367168996</v>
      </c>
      <c r="FV53" s="11">
        <v>10.753742409265</v>
      </c>
      <c r="FW53" s="11">
        <v>10.6656147106209</v>
      </c>
      <c r="FX53" s="11">
        <v>9.6315044073345604</v>
      </c>
      <c r="FY53" s="11">
        <v>9.1646740457917097</v>
      </c>
      <c r="FZ53" s="11">
        <v>8.0617771077537395</v>
      </c>
      <c r="GA53" s="11">
        <v>7.9668255959849397</v>
      </c>
      <c r="GB53" s="11">
        <v>7.81367628607277</v>
      </c>
      <c r="GC53" s="11">
        <v>8.3293489608103002</v>
      </c>
      <c r="GD53" s="11">
        <v>7.9022368118061497</v>
      </c>
      <c r="GE53" s="11" t="s">
        <v>193</v>
      </c>
      <c r="GF53" s="11" t="s">
        <v>193</v>
      </c>
      <c r="GG53" s="11" t="s">
        <v>193</v>
      </c>
      <c r="GH53" s="11" t="s">
        <v>193</v>
      </c>
      <c r="GI53" s="11" t="s">
        <v>193</v>
      </c>
      <c r="GJ53" s="11" t="s">
        <v>193</v>
      </c>
      <c r="GK53" s="11" t="s">
        <v>193</v>
      </c>
      <c r="GL53" s="11" t="s">
        <v>193</v>
      </c>
      <c r="GM53" s="11" t="s">
        <v>193</v>
      </c>
      <c r="GN53" s="11" t="s">
        <v>193</v>
      </c>
      <c r="GO53" s="11" t="s">
        <v>193</v>
      </c>
    </row>
    <row r="54" spans="2:197" x14ac:dyDescent="0.25">
      <c r="B54" s="3" t="s">
        <v>297</v>
      </c>
      <c r="C54" s="1" t="s">
        <v>108</v>
      </c>
      <c r="D54" s="2">
        <v>103373</v>
      </c>
      <c r="E54" s="5">
        <v>0</v>
      </c>
      <c r="F54" s="5">
        <v>0</v>
      </c>
      <c r="G54" s="5">
        <v>0</v>
      </c>
      <c r="H54" s="5">
        <v>0</v>
      </c>
      <c r="I54" s="5">
        <v>0</v>
      </c>
      <c r="J54" s="5">
        <v>0</v>
      </c>
      <c r="K54" s="5">
        <v>0</v>
      </c>
      <c r="L54" s="5">
        <v>0</v>
      </c>
      <c r="M54" s="5">
        <v>0</v>
      </c>
      <c r="N54" s="5">
        <v>0</v>
      </c>
      <c r="O54" s="5">
        <v>0</v>
      </c>
      <c r="P54" s="5">
        <v>0</v>
      </c>
      <c r="Q54" s="5">
        <v>0</v>
      </c>
      <c r="R54" s="5">
        <v>0</v>
      </c>
      <c r="S54" s="5">
        <v>0</v>
      </c>
      <c r="T54" s="5">
        <v>0</v>
      </c>
      <c r="U54" s="5">
        <v>0</v>
      </c>
      <c r="V54" s="5">
        <v>0</v>
      </c>
      <c r="W54" s="5">
        <v>0</v>
      </c>
      <c r="X54" s="5">
        <v>0</v>
      </c>
      <c r="Y54" s="5">
        <v>0</v>
      </c>
      <c r="Z54" s="5">
        <v>0</v>
      </c>
      <c r="AA54" s="5">
        <v>0</v>
      </c>
      <c r="AB54" s="5">
        <v>0</v>
      </c>
      <c r="AC54" s="5">
        <v>753822</v>
      </c>
      <c r="AD54" s="5">
        <v>1498152</v>
      </c>
      <c r="AE54" s="5">
        <v>1194052</v>
      </c>
      <c r="AF54" s="5">
        <v>512188</v>
      </c>
      <c r="AG54" s="5">
        <v>71132</v>
      </c>
      <c r="AH54" s="5">
        <v>194230</v>
      </c>
      <c r="AI54" s="5">
        <v>1116006</v>
      </c>
      <c r="AJ54" s="5">
        <v>1147200</v>
      </c>
      <c r="AK54" s="6" t="s">
        <v>193</v>
      </c>
      <c r="AL54" s="6" t="s">
        <v>193</v>
      </c>
      <c r="AM54" s="6" t="s">
        <v>193</v>
      </c>
      <c r="AN54" s="6" t="s">
        <v>193</v>
      </c>
      <c r="AO54" s="6" t="s">
        <v>193</v>
      </c>
      <c r="AP54" s="6" t="s">
        <v>193</v>
      </c>
      <c r="AQ54" s="6" t="s">
        <v>193</v>
      </c>
      <c r="AR54" s="6" t="s">
        <v>193</v>
      </c>
      <c r="AS54" s="6" t="s">
        <v>193</v>
      </c>
      <c r="AT54" s="6" t="s">
        <v>193</v>
      </c>
      <c r="AU54" s="6" t="s">
        <v>193</v>
      </c>
      <c r="AV54" s="6" t="s">
        <v>193</v>
      </c>
      <c r="AW54" s="6" t="s">
        <v>193</v>
      </c>
      <c r="AX54" s="6" t="s">
        <v>193</v>
      </c>
      <c r="AY54" s="6" t="s">
        <v>193</v>
      </c>
      <c r="AZ54" s="6" t="s">
        <v>193</v>
      </c>
      <c r="BA54" s="6" t="s">
        <v>193</v>
      </c>
      <c r="BB54" s="6" t="s">
        <v>193</v>
      </c>
      <c r="BC54" s="6" t="s">
        <v>193</v>
      </c>
      <c r="BD54" s="6" t="s">
        <v>193</v>
      </c>
      <c r="BE54" s="6" t="s">
        <v>193</v>
      </c>
      <c r="BF54" s="6" t="s">
        <v>193</v>
      </c>
      <c r="BG54" s="6" t="s">
        <v>193</v>
      </c>
      <c r="BH54" s="6" t="s">
        <v>193</v>
      </c>
      <c r="BI54" s="6">
        <v>22.805</v>
      </c>
      <c r="BJ54" s="6">
        <v>21.515000000000001</v>
      </c>
      <c r="BK54" s="6">
        <v>23.774999999999999</v>
      </c>
      <c r="BL54" s="6">
        <v>25.48</v>
      </c>
      <c r="BM54" s="6">
        <v>24.02</v>
      </c>
      <c r="BN54" s="6">
        <v>21.125</v>
      </c>
      <c r="BO54" s="6">
        <v>20.16</v>
      </c>
      <c r="BP54" s="6">
        <v>20.635000000000002</v>
      </c>
      <c r="BQ54" s="6">
        <v>0.06</v>
      </c>
      <c r="BR54" s="6">
        <v>0.06</v>
      </c>
      <c r="BS54" s="6">
        <v>0.06</v>
      </c>
      <c r="BT54" s="6">
        <v>4.4999999999999998E-2</v>
      </c>
      <c r="BU54" s="6">
        <v>4.4999999999999998E-2</v>
      </c>
      <c r="BV54" s="6">
        <v>4.4999999999999998E-2</v>
      </c>
      <c r="BW54" s="6">
        <v>4.4999999999999998E-2</v>
      </c>
      <c r="BX54" s="6">
        <v>0</v>
      </c>
      <c r="BY54" s="6">
        <v>0</v>
      </c>
      <c r="BZ54" s="6">
        <v>0</v>
      </c>
      <c r="CA54" s="6">
        <v>0</v>
      </c>
      <c r="CB54" s="6">
        <v>0</v>
      </c>
      <c r="CC54" s="6">
        <v>0</v>
      </c>
      <c r="CD54" s="6">
        <v>0</v>
      </c>
      <c r="CE54" s="6">
        <v>0</v>
      </c>
      <c r="CF54" s="6">
        <v>0</v>
      </c>
      <c r="CG54" s="6">
        <v>0</v>
      </c>
      <c r="CH54" s="6">
        <v>0</v>
      </c>
      <c r="CI54" s="6">
        <v>0</v>
      </c>
      <c r="CJ54" s="6">
        <v>0</v>
      </c>
      <c r="CK54" s="6">
        <v>0</v>
      </c>
      <c r="CL54" s="6">
        <v>0</v>
      </c>
      <c r="CM54" s="6">
        <v>0</v>
      </c>
      <c r="CN54" s="6">
        <v>0</v>
      </c>
      <c r="CO54" s="6">
        <v>0</v>
      </c>
      <c r="CP54" s="6">
        <v>0</v>
      </c>
      <c r="CQ54" s="6">
        <v>0</v>
      </c>
      <c r="CR54" s="6">
        <v>0</v>
      </c>
      <c r="CS54" s="6">
        <v>0</v>
      </c>
      <c r="CT54" s="6">
        <v>0</v>
      </c>
      <c r="CU54" s="6">
        <v>0</v>
      </c>
      <c r="CV54" s="6">
        <v>0</v>
      </c>
      <c r="CW54" s="6">
        <v>0</v>
      </c>
      <c r="CX54" s="6">
        <v>0</v>
      </c>
      <c r="CY54" s="6">
        <v>0</v>
      </c>
      <c r="CZ54" s="6">
        <v>0</v>
      </c>
      <c r="DA54" s="6">
        <v>0</v>
      </c>
      <c r="DB54" s="6">
        <v>0</v>
      </c>
      <c r="DC54" s="6">
        <v>0</v>
      </c>
      <c r="DD54" s="6">
        <v>0</v>
      </c>
      <c r="DE54" s="6">
        <v>0</v>
      </c>
      <c r="DF54" s="6">
        <v>0</v>
      </c>
      <c r="DG54" s="6">
        <v>0</v>
      </c>
      <c r="DH54" s="6">
        <v>0</v>
      </c>
      <c r="DI54" s="6">
        <v>0</v>
      </c>
      <c r="DJ54" s="6">
        <v>0</v>
      </c>
      <c r="DK54" s="6">
        <v>0</v>
      </c>
      <c r="DL54" s="6">
        <v>0</v>
      </c>
      <c r="DM54" s="6">
        <v>0</v>
      </c>
      <c r="DN54" s="6">
        <v>0</v>
      </c>
      <c r="DO54" s="6">
        <v>0</v>
      </c>
      <c r="DP54" s="6">
        <v>0</v>
      </c>
      <c r="DQ54" s="6">
        <v>0</v>
      </c>
      <c r="DR54" s="6">
        <v>0</v>
      </c>
      <c r="DS54" s="6">
        <v>0</v>
      </c>
      <c r="DT54" s="6">
        <v>0</v>
      </c>
      <c r="DU54" s="6">
        <v>0</v>
      </c>
      <c r="DV54" s="6">
        <v>0</v>
      </c>
      <c r="DW54" s="6">
        <v>0</v>
      </c>
      <c r="DX54" s="6">
        <v>0</v>
      </c>
      <c r="DY54" s="6">
        <v>0</v>
      </c>
      <c r="DZ54" s="6">
        <v>0</v>
      </c>
      <c r="EA54" s="6">
        <v>0</v>
      </c>
      <c r="EB54" s="6">
        <v>0</v>
      </c>
      <c r="EC54" s="5">
        <v>29507000</v>
      </c>
      <c r="ED54" s="5">
        <v>29503000</v>
      </c>
      <c r="EE54" s="5">
        <v>29475000</v>
      </c>
      <c r="EF54" s="5">
        <v>29461000</v>
      </c>
      <c r="EG54" s="5">
        <v>29124139</v>
      </c>
      <c r="EH54" s="5">
        <v>29118870</v>
      </c>
      <c r="EI54" s="5">
        <v>29088876</v>
      </c>
      <c r="EJ54" s="5">
        <v>29062188</v>
      </c>
      <c r="EK54" s="5">
        <v>28861778</v>
      </c>
      <c r="EL54" s="5">
        <v>28829886</v>
      </c>
      <c r="EM54" s="5">
        <v>28794708</v>
      </c>
      <c r="EN54" s="5">
        <v>28783636</v>
      </c>
      <c r="EO54" s="5">
        <v>28562932</v>
      </c>
      <c r="EP54" s="5">
        <v>28533502</v>
      </c>
      <c r="EQ54" s="5">
        <v>28521958</v>
      </c>
      <c r="ER54" s="5">
        <v>28510412</v>
      </c>
      <c r="ES54" s="5">
        <v>28396992</v>
      </c>
      <c r="ET54" s="5">
        <v>28293824</v>
      </c>
      <c r="EU54" s="5">
        <v>28267326</v>
      </c>
      <c r="EV54" s="5">
        <v>28259954</v>
      </c>
      <c r="EW54" s="5">
        <v>28093332</v>
      </c>
      <c r="EX54" s="5">
        <v>28073464</v>
      </c>
      <c r="EY54" s="5">
        <v>28023138</v>
      </c>
      <c r="EZ54" s="5">
        <v>28004354</v>
      </c>
      <c r="FA54" s="5">
        <v>27912470</v>
      </c>
      <c r="FB54" s="5">
        <v>28633528</v>
      </c>
      <c r="FC54" s="5">
        <v>30030928</v>
      </c>
      <c r="FD54" s="5">
        <v>31177310</v>
      </c>
      <c r="FE54" s="5">
        <v>31484334</v>
      </c>
      <c r="FF54" s="5">
        <v>31532006</v>
      </c>
      <c r="FG54" s="5">
        <v>31650794</v>
      </c>
      <c r="FH54" s="5">
        <v>32748872</v>
      </c>
      <c r="FI54" s="13" t="s">
        <v>297</v>
      </c>
      <c r="FJ54" s="11">
        <v>41.548276680109801</v>
      </c>
      <c r="FK54" s="11">
        <v>41.493780293529497</v>
      </c>
      <c r="FL54" s="11">
        <v>42.210958439355402</v>
      </c>
      <c r="FM54" s="11">
        <v>40.940090288856503</v>
      </c>
      <c r="FN54" s="11">
        <v>40.4540027775585</v>
      </c>
      <c r="FO54" s="11">
        <v>41.357408443390803</v>
      </c>
      <c r="FP54" s="11">
        <v>40.618895003024498</v>
      </c>
      <c r="FQ54" s="11">
        <v>39.359699964778997</v>
      </c>
      <c r="FR54" s="11">
        <v>37.979226366442198</v>
      </c>
      <c r="FS54" s="11">
        <v>37.352038089918203</v>
      </c>
      <c r="FT54" s="11">
        <v>36.5910638857668</v>
      </c>
      <c r="FU54" s="11">
        <v>36.604235823438003</v>
      </c>
      <c r="FV54" s="11">
        <v>35.963534835989499</v>
      </c>
      <c r="FW54" s="11">
        <v>34.927118304651103</v>
      </c>
      <c r="FX54" s="11">
        <v>34.081811634390597</v>
      </c>
      <c r="FY54" s="11">
        <v>32.859363800144301</v>
      </c>
      <c r="FZ54" s="11">
        <v>31.771393251792301</v>
      </c>
      <c r="GA54" s="11">
        <v>31.8048914137587</v>
      </c>
      <c r="GB54" s="11">
        <v>30.917392044793999</v>
      </c>
      <c r="GC54" s="11">
        <v>31.7324649573032</v>
      </c>
      <c r="GD54" s="11">
        <v>31.3058273045006</v>
      </c>
      <c r="GE54" s="11">
        <v>31.1614911505043</v>
      </c>
      <c r="GF54" s="11">
        <v>30.039747868350801</v>
      </c>
      <c r="GG54" s="11">
        <v>29.2174923942184</v>
      </c>
      <c r="GH54" s="11">
        <v>28.784088258760299</v>
      </c>
      <c r="GI54" s="11">
        <v>27.920240914776599</v>
      </c>
      <c r="GJ54" s="11">
        <v>27.235888281574301</v>
      </c>
      <c r="GK54" s="11">
        <v>26.1463224376959</v>
      </c>
      <c r="GL54" s="11">
        <v>26.3417990674346</v>
      </c>
      <c r="GM54" s="11">
        <v>27.084004741087501</v>
      </c>
      <c r="GN54" s="11">
        <v>25.741629104154502</v>
      </c>
      <c r="GO54" s="11">
        <v>24.735019880990102</v>
      </c>
    </row>
    <row r="55" spans="2:197" x14ac:dyDescent="0.25">
      <c r="B55" s="3" t="s">
        <v>300</v>
      </c>
      <c r="C55" s="1" t="s">
        <v>111</v>
      </c>
      <c r="D55" s="2">
        <v>103407</v>
      </c>
      <c r="E55" s="5">
        <v>0</v>
      </c>
      <c r="F55" s="5">
        <v>0</v>
      </c>
      <c r="G55" s="5">
        <v>0</v>
      </c>
      <c r="H55" s="5">
        <v>0</v>
      </c>
      <c r="I55" s="5">
        <v>0</v>
      </c>
      <c r="J55" s="5">
        <v>0</v>
      </c>
      <c r="K55" s="5">
        <v>0</v>
      </c>
      <c r="L55" s="5">
        <v>0</v>
      </c>
      <c r="M55" s="5">
        <v>0</v>
      </c>
      <c r="N55" s="5">
        <v>0</v>
      </c>
      <c r="O55" s="5">
        <v>0</v>
      </c>
      <c r="P55" s="5">
        <v>0</v>
      </c>
      <c r="Q55" s="5">
        <v>0</v>
      </c>
      <c r="R55" s="5">
        <v>0</v>
      </c>
      <c r="S55" s="5">
        <v>0</v>
      </c>
      <c r="T55" s="5">
        <v>0</v>
      </c>
      <c r="U55" s="5">
        <v>0</v>
      </c>
      <c r="V55" s="5">
        <v>0</v>
      </c>
      <c r="W55" s="5">
        <v>0</v>
      </c>
      <c r="X55" s="5">
        <v>0</v>
      </c>
      <c r="Y55" s="5">
        <v>0</v>
      </c>
      <c r="Z55" s="5">
        <v>0</v>
      </c>
      <c r="AA55" s="5">
        <v>0</v>
      </c>
      <c r="AB55" s="5">
        <v>0</v>
      </c>
      <c r="AC55" s="5">
        <v>0</v>
      </c>
      <c r="AD55" s="5">
        <v>0</v>
      </c>
      <c r="AE55" s="5">
        <v>0</v>
      </c>
      <c r="AF55" s="5">
        <v>0</v>
      </c>
      <c r="AG55" s="5">
        <v>0</v>
      </c>
      <c r="AH55" s="5">
        <v>0</v>
      </c>
      <c r="AI55" s="5">
        <v>0</v>
      </c>
      <c r="AJ55" s="5">
        <v>0</v>
      </c>
      <c r="AK55" s="6" t="s">
        <v>193</v>
      </c>
      <c r="AL55" s="6" t="s">
        <v>193</v>
      </c>
      <c r="AM55" s="6" t="s">
        <v>193</v>
      </c>
      <c r="AN55" s="6" t="s">
        <v>193</v>
      </c>
      <c r="AO55" s="6" t="s">
        <v>193</v>
      </c>
      <c r="AP55" s="6" t="s">
        <v>193</v>
      </c>
      <c r="AQ55" s="6" t="s">
        <v>193</v>
      </c>
      <c r="AR55" s="6" t="s">
        <v>193</v>
      </c>
      <c r="AS55" s="6" t="s">
        <v>193</v>
      </c>
      <c r="AT55" s="6" t="s">
        <v>193</v>
      </c>
      <c r="AU55" s="6" t="s">
        <v>193</v>
      </c>
      <c r="AV55" s="6" t="s">
        <v>193</v>
      </c>
      <c r="AW55" s="6" t="s">
        <v>193</v>
      </c>
      <c r="AX55" s="6" t="s">
        <v>193</v>
      </c>
      <c r="AY55" s="6" t="s">
        <v>193</v>
      </c>
      <c r="AZ55" s="6" t="s">
        <v>193</v>
      </c>
      <c r="BA55" s="6" t="s">
        <v>193</v>
      </c>
      <c r="BB55" s="6" t="s">
        <v>193</v>
      </c>
      <c r="BC55" s="6" t="s">
        <v>193</v>
      </c>
      <c r="BD55" s="6" t="s">
        <v>193</v>
      </c>
      <c r="BE55" s="6" t="s">
        <v>193</v>
      </c>
      <c r="BF55" s="6" t="s">
        <v>193</v>
      </c>
      <c r="BG55" s="6" t="s">
        <v>193</v>
      </c>
      <c r="BH55" s="6" t="s">
        <v>193</v>
      </c>
      <c r="BI55" s="6" t="s">
        <v>193</v>
      </c>
      <c r="BJ55" s="6" t="s">
        <v>193</v>
      </c>
      <c r="BK55" s="6" t="s">
        <v>193</v>
      </c>
      <c r="BL55" s="6" t="s">
        <v>193</v>
      </c>
      <c r="BM55" s="6" t="s">
        <v>193</v>
      </c>
      <c r="BN55" s="6" t="s">
        <v>193</v>
      </c>
      <c r="BO55" s="6" t="s">
        <v>193</v>
      </c>
      <c r="BP55" s="6" t="s">
        <v>193</v>
      </c>
      <c r="BQ55" s="6">
        <v>1.19</v>
      </c>
      <c r="BR55" s="6">
        <v>0.19</v>
      </c>
      <c r="BS55" s="6">
        <v>0.19</v>
      </c>
      <c r="BT55" s="6">
        <v>0.19</v>
      </c>
      <c r="BU55" s="6">
        <v>0.1875</v>
      </c>
      <c r="BV55" s="6">
        <v>0.1875</v>
      </c>
      <c r="BW55" s="6">
        <v>0.1875</v>
      </c>
      <c r="BX55" s="6">
        <v>0.1875</v>
      </c>
      <c r="BY55" s="6">
        <v>0.185</v>
      </c>
      <c r="BZ55" s="6">
        <v>0.185</v>
      </c>
      <c r="CA55" s="6">
        <v>0.185</v>
      </c>
      <c r="CB55" s="6">
        <v>0.185</v>
      </c>
      <c r="CC55" s="6">
        <v>0.1825</v>
      </c>
      <c r="CD55" s="6">
        <v>0.1825</v>
      </c>
      <c r="CE55" s="6">
        <v>0.1825</v>
      </c>
      <c r="CF55" s="6">
        <v>0.1825</v>
      </c>
      <c r="CG55" s="6">
        <v>0.18</v>
      </c>
      <c r="CH55" s="6">
        <v>0.18</v>
      </c>
      <c r="CI55" s="6">
        <v>0.18</v>
      </c>
      <c r="CJ55" s="6">
        <v>0.18</v>
      </c>
      <c r="CK55" s="6">
        <v>0.17749999999999999</v>
      </c>
      <c r="CL55" s="6">
        <v>0.17749999999999999</v>
      </c>
      <c r="CM55" s="6">
        <v>0.17749999999999999</v>
      </c>
      <c r="CN55" s="6">
        <v>0.17749999999999999</v>
      </c>
      <c r="CO55" s="6">
        <v>0.17499999999999999</v>
      </c>
      <c r="CP55" s="6">
        <v>0.17499999999999999</v>
      </c>
      <c r="CQ55" s="6">
        <v>0.17499999999999999</v>
      </c>
      <c r="CR55" s="6">
        <v>0.17499999999999999</v>
      </c>
      <c r="CS55" s="6">
        <v>0.17249999999999999</v>
      </c>
      <c r="CT55" s="6">
        <v>0.17249999999999999</v>
      </c>
      <c r="CU55" s="6">
        <v>0.17249999999999999</v>
      </c>
      <c r="CV55" s="6">
        <v>0.17249999999999999</v>
      </c>
      <c r="CW55" s="6">
        <v>0</v>
      </c>
      <c r="CX55" s="6">
        <v>0</v>
      </c>
      <c r="CY55" s="6">
        <v>0</v>
      </c>
      <c r="CZ55" s="6">
        <v>0</v>
      </c>
      <c r="DA55" s="6">
        <v>0</v>
      </c>
      <c r="DB55" s="6">
        <v>0</v>
      </c>
      <c r="DC55" s="6">
        <v>0</v>
      </c>
      <c r="DD55" s="6">
        <v>0</v>
      </c>
      <c r="DE55" s="6">
        <v>0</v>
      </c>
      <c r="DF55" s="6">
        <v>0</v>
      </c>
      <c r="DG55" s="6">
        <v>0</v>
      </c>
      <c r="DH55" s="6">
        <v>0</v>
      </c>
      <c r="DI55" s="6">
        <v>0</v>
      </c>
      <c r="DJ55" s="6">
        <v>0</v>
      </c>
      <c r="DK55" s="6">
        <v>0</v>
      </c>
      <c r="DL55" s="6">
        <v>0</v>
      </c>
      <c r="DM55" s="6">
        <v>0</v>
      </c>
      <c r="DN55" s="6">
        <v>0</v>
      </c>
      <c r="DO55" s="6">
        <v>0</v>
      </c>
      <c r="DP55" s="6">
        <v>0</v>
      </c>
      <c r="DQ55" s="6">
        <v>0</v>
      </c>
      <c r="DR55" s="6">
        <v>0</v>
      </c>
      <c r="DS55" s="6">
        <v>0</v>
      </c>
      <c r="DT55" s="6">
        <v>0</v>
      </c>
      <c r="DU55" s="6">
        <v>0</v>
      </c>
      <c r="DV55" s="6">
        <v>0</v>
      </c>
      <c r="DW55" s="6">
        <v>0</v>
      </c>
      <c r="DX55" s="6">
        <v>0</v>
      </c>
      <c r="DY55" s="6">
        <v>0</v>
      </c>
      <c r="DZ55" s="6">
        <v>0</v>
      </c>
      <c r="EA55" s="6">
        <v>0</v>
      </c>
      <c r="EB55" s="6">
        <v>0</v>
      </c>
      <c r="EC55" s="5">
        <v>269238727</v>
      </c>
      <c r="ED55" s="5">
        <v>263806691</v>
      </c>
      <c r="EE55" s="5">
        <v>263687811</v>
      </c>
      <c r="EF55" s="5">
        <v>263586666</v>
      </c>
      <c r="EG55" s="5">
        <v>262719660</v>
      </c>
      <c r="EH55" s="5">
        <v>262600130</v>
      </c>
      <c r="EI55" s="5">
        <v>262445592</v>
      </c>
      <c r="EJ55" s="5">
        <v>262175827</v>
      </c>
      <c r="EK55" s="5">
        <v>261968328</v>
      </c>
      <c r="EL55" s="5">
        <v>261446604</v>
      </c>
      <c r="EM55" s="5">
        <v>261306701</v>
      </c>
      <c r="EN55" s="5">
        <v>261162860</v>
      </c>
      <c r="EO55" s="5">
        <v>260946810</v>
      </c>
      <c r="EP55" s="5">
        <v>260889104</v>
      </c>
      <c r="EQ55" s="5">
        <v>260827571</v>
      </c>
      <c r="ER55" s="5">
        <v>260546465</v>
      </c>
      <c r="ES55" s="5">
        <v>260462217</v>
      </c>
      <c r="ET55" s="5">
        <v>259997750</v>
      </c>
      <c r="EU55" s="5">
        <v>259803068</v>
      </c>
      <c r="EV55" s="5">
        <v>259574937</v>
      </c>
      <c r="EW55" s="5">
        <v>259490089</v>
      </c>
      <c r="EX55" s="5">
        <v>259463122</v>
      </c>
      <c r="EY55" s="5">
        <v>259441153</v>
      </c>
      <c r="EZ55" s="5">
        <v>259452659</v>
      </c>
      <c r="FA55" s="5">
        <v>259328278</v>
      </c>
      <c r="FB55" s="5">
        <v>259304985</v>
      </c>
      <c r="FC55" s="5">
        <v>259281604</v>
      </c>
      <c r="FD55" s="5">
        <v>259268655</v>
      </c>
      <c r="FE55" s="5">
        <v>259222360</v>
      </c>
      <c r="FF55" s="5">
        <v>241079437</v>
      </c>
      <c r="FG55" s="5">
        <v>241061132</v>
      </c>
      <c r="FH55" s="5">
        <v>241029255</v>
      </c>
      <c r="FI55" s="13" t="s">
        <v>300</v>
      </c>
      <c r="FJ55" s="11">
        <v>17.5803089427027</v>
      </c>
      <c r="FK55" s="11">
        <v>17.9297954197833</v>
      </c>
      <c r="FL55" s="11">
        <v>17.679239636905301</v>
      </c>
      <c r="FM55" s="11">
        <v>17.4386666433271</v>
      </c>
      <c r="FN55" s="11">
        <v>16.978554250565001</v>
      </c>
      <c r="FO55" s="11">
        <v>16.9310654949028</v>
      </c>
      <c r="FP55" s="11">
        <v>16.681552799713199</v>
      </c>
      <c r="FQ55" s="11">
        <v>15.8008465059595</v>
      </c>
      <c r="FR55" s="11">
        <v>14.814004538747101</v>
      </c>
      <c r="FS55" s="11">
        <v>14.7402947333751</v>
      </c>
      <c r="FT55" s="11">
        <v>15.068117216021999</v>
      </c>
      <c r="FU55" s="11">
        <v>15.370485680850599</v>
      </c>
      <c r="FV55" s="11">
        <v>15.0375473070546</v>
      </c>
      <c r="FW55" s="11">
        <v>15.0366571077648</v>
      </c>
      <c r="FX55" s="11">
        <v>15.155989778396499</v>
      </c>
      <c r="FY55" s="11">
        <v>14.837276721447701</v>
      </c>
      <c r="FZ55" s="11">
        <v>14.493464900515701</v>
      </c>
      <c r="GA55" s="11">
        <v>14.292431376810001</v>
      </c>
      <c r="GB55" s="11">
        <v>13.7969887253218</v>
      </c>
      <c r="GC55" s="11">
        <v>14.151212141101301</v>
      </c>
      <c r="GD55" s="11">
        <v>13.8587181262249</v>
      </c>
      <c r="GE55" s="11">
        <v>14.222059657479999</v>
      </c>
      <c r="GF55" s="11">
        <v>14.3088324927387</v>
      </c>
      <c r="GG55" s="11">
        <v>14.543308264957901</v>
      </c>
      <c r="GH55" s="11">
        <v>14.5471987439796</v>
      </c>
      <c r="GI55" s="11">
        <v>14.7621535312944</v>
      </c>
      <c r="GJ55" s="11">
        <v>15.3207938346447</v>
      </c>
      <c r="GK55" s="11">
        <v>15.621248160522899</v>
      </c>
      <c r="GL55" s="11">
        <v>15.899091420971599</v>
      </c>
      <c r="GM55" s="11">
        <v>16.7484213927379</v>
      </c>
      <c r="GN55" s="11">
        <v>16.526098450412999</v>
      </c>
      <c r="GO55" s="11">
        <v>16.5780705748769</v>
      </c>
    </row>
    <row r="56" spans="2:197" x14ac:dyDescent="0.25">
      <c r="B56" s="3" t="s">
        <v>351</v>
      </c>
      <c r="C56" s="1" t="s">
        <v>112</v>
      </c>
      <c r="D56" s="2">
        <v>4050998</v>
      </c>
      <c r="E56" s="5" t="s">
        <v>193</v>
      </c>
      <c r="F56" s="5" t="s">
        <v>193</v>
      </c>
      <c r="G56" s="5">
        <v>0</v>
      </c>
      <c r="H56" s="5">
        <v>67273</v>
      </c>
      <c r="I56" s="5">
        <v>0</v>
      </c>
      <c r="J56" s="5">
        <v>0</v>
      </c>
      <c r="K56" s="5">
        <v>0</v>
      </c>
      <c r="L56" s="5">
        <v>915330</v>
      </c>
      <c r="M56" s="5">
        <v>166368</v>
      </c>
      <c r="N56" s="5">
        <v>0</v>
      </c>
      <c r="O56" s="5">
        <v>0</v>
      </c>
      <c r="P56" s="5">
        <v>112051</v>
      </c>
      <c r="Q56" s="5">
        <v>0</v>
      </c>
      <c r="R56" s="5">
        <v>0</v>
      </c>
      <c r="S56" s="5">
        <v>0</v>
      </c>
      <c r="T56" s="5">
        <v>106366</v>
      </c>
      <c r="U56" s="5">
        <v>0</v>
      </c>
      <c r="V56" s="5">
        <v>0</v>
      </c>
      <c r="W56" s="5">
        <v>0</v>
      </c>
      <c r="X56" s="5">
        <v>3300</v>
      </c>
      <c r="Y56" s="5">
        <v>0</v>
      </c>
      <c r="Z56" s="5">
        <v>0</v>
      </c>
      <c r="AA56" s="5">
        <v>0</v>
      </c>
      <c r="AB56" s="5">
        <v>0</v>
      </c>
      <c r="AC56" s="5">
        <v>0</v>
      </c>
      <c r="AD56" s="5">
        <v>0</v>
      </c>
      <c r="AE56" s="5">
        <v>0</v>
      </c>
      <c r="AF56" s="5">
        <v>0</v>
      </c>
      <c r="AG56" s="5">
        <v>0</v>
      </c>
      <c r="AH56" s="5">
        <v>317786</v>
      </c>
      <c r="AI56" s="5">
        <v>408943</v>
      </c>
      <c r="AJ56" s="5">
        <v>0</v>
      </c>
      <c r="AK56" s="6" t="s">
        <v>193</v>
      </c>
      <c r="AL56" s="6" t="s">
        <v>193</v>
      </c>
      <c r="AM56" s="6" t="s">
        <v>193</v>
      </c>
      <c r="AN56" s="6">
        <v>16.351299999999998</v>
      </c>
      <c r="AO56" s="6" t="s">
        <v>193</v>
      </c>
      <c r="AP56" s="6" t="s">
        <v>193</v>
      </c>
      <c r="AQ56" s="6" t="s">
        <v>193</v>
      </c>
      <c r="AR56" s="6">
        <v>12.48</v>
      </c>
      <c r="AS56" s="6">
        <v>12.62</v>
      </c>
      <c r="AT56" s="6" t="s">
        <v>193</v>
      </c>
      <c r="AU56" s="6" t="s">
        <v>193</v>
      </c>
      <c r="AV56" s="6">
        <v>15.28</v>
      </c>
      <c r="AW56" s="6" t="s">
        <v>193</v>
      </c>
      <c r="AX56" s="6" t="s">
        <v>193</v>
      </c>
      <c r="AY56" s="6" t="s">
        <v>193</v>
      </c>
      <c r="AZ56" s="6">
        <v>15.93</v>
      </c>
      <c r="BA56" s="6" t="s">
        <v>193</v>
      </c>
      <c r="BB56" s="6" t="s">
        <v>193</v>
      </c>
      <c r="BC56" s="6" t="s">
        <v>193</v>
      </c>
      <c r="BD56" s="6" t="s">
        <v>193</v>
      </c>
      <c r="BE56" s="6" t="s">
        <v>193</v>
      </c>
      <c r="BF56" s="6" t="s">
        <v>193</v>
      </c>
      <c r="BG56" s="6" t="s">
        <v>193</v>
      </c>
      <c r="BH56" s="6" t="s">
        <v>193</v>
      </c>
      <c r="BI56" s="6" t="s">
        <v>193</v>
      </c>
      <c r="BJ56" s="6" t="s">
        <v>193</v>
      </c>
      <c r="BK56" s="6" t="s">
        <v>193</v>
      </c>
      <c r="BL56" s="6" t="s">
        <v>193</v>
      </c>
      <c r="BM56" s="6" t="s">
        <v>193</v>
      </c>
      <c r="BN56" s="6">
        <v>14.4</v>
      </c>
      <c r="BO56" s="6">
        <v>14.43</v>
      </c>
      <c r="BP56" s="6" t="s">
        <v>193</v>
      </c>
      <c r="BQ56" s="6" t="s">
        <v>193</v>
      </c>
      <c r="BR56" s="6" t="s">
        <v>193</v>
      </c>
      <c r="BS56" s="6">
        <v>0.21</v>
      </c>
      <c r="BT56" s="6">
        <v>0.21</v>
      </c>
      <c r="BU56" s="6">
        <v>0.21</v>
      </c>
      <c r="BV56" s="6">
        <v>0.21</v>
      </c>
      <c r="BW56" s="6">
        <v>0.21</v>
      </c>
      <c r="BX56" s="6">
        <v>0.21</v>
      </c>
      <c r="BY56" s="6">
        <v>0.21</v>
      </c>
      <c r="BZ56" s="6">
        <v>0.21</v>
      </c>
      <c r="CA56" s="6">
        <v>0.21</v>
      </c>
      <c r="CB56" s="6">
        <v>0.21</v>
      </c>
      <c r="CC56" s="6">
        <v>0.21</v>
      </c>
      <c r="CD56" s="6">
        <v>0.21</v>
      </c>
      <c r="CE56" s="6">
        <v>0.21</v>
      </c>
      <c r="CF56" s="6">
        <v>0.21</v>
      </c>
      <c r="CG56" s="6">
        <v>0.21</v>
      </c>
      <c r="CH56" s="6">
        <v>0.21</v>
      </c>
      <c r="CI56" s="6">
        <v>0.21</v>
      </c>
      <c r="CJ56" s="6">
        <v>0.21</v>
      </c>
      <c r="CK56" s="6">
        <v>0.21</v>
      </c>
      <c r="CL56" s="6">
        <v>0.21</v>
      </c>
      <c r="CM56" s="6">
        <v>0.21</v>
      </c>
      <c r="CN56" s="6">
        <v>0.21</v>
      </c>
      <c r="CO56" s="6">
        <v>0.21</v>
      </c>
      <c r="CP56" s="6">
        <v>0.21</v>
      </c>
      <c r="CQ56" s="6">
        <v>1.21</v>
      </c>
      <c r="CR56" s="6">
        <v>0.21</v>
      </c>
      <c r="CS56" s="6">
        <v>0.21</v>
      </c>
      <c r="CT56" s="6">
        <v>2.71</v>
      </c>
      <c r="CU56" s="6">
        <v>0.21</v>
      </c>
      <c r="CV56" s="6">
        <v>0.21</v>
      </c>
      <c r="CW56" s="6" t="s">
        <v>193</v>
      </c>
      <c r="CX56" s="6" t="s">
        <v>193</v>
      </c>
      <c r="CY56" s="6">
        <v>0</v>
      </c>
      <c r="CZ56" s="6">
        <v>0</v>
      </c>
      <c r="DA56" s="6">
        <v>0</v>
      </c>
      <c r="DB56" s="6">
        <v>0</v>
      </c>
      <c r="DC56" s="6">
        <v>0</v>
      </c>
      <c r="DD56" s="6">
        <v>0</v>
      </c>
      <c r="DE56" s="6">
        <v>0</v>
      </c>
      <c r="DF56" s="6">
        <v>0</v>
      </c>
      <c r="DG56" s="6">
        <v>0</v>
      </c>
      <c r="DH56" s="6">
        <v>0</v>
      </c>
      <c r="DI56" s="6">
        <v>0</v>
      </c>
      <c r="DJ56" s="6">
        <v>0</v>
      </c>
      <c r="DK56" s="6">
        <v>0</v>
      </c>
      <c r="DL56" s="6">
        <v>0</v>
      </c>
      <c r="DM56" s="6">
        <v>0</v>
      </c>
      <c r="DN56" s="6">
        <v>0</v>
      </c>
      <c r="DO56" s="6">
        <v>0</v>
      </c>
      <c r="DP56" s="6">
        <v>0</v>
      </c>
      <c r="DQ56" s="6">
        <v>0</v>
      </c>
      <c r="DR56" s="6">
        <v>0</v>
      </c>
      <c r="DS56" s="6">
        <v>0</v>
      </c>
      <c r="DT56" s="6">
        <v>0</v>
      </c>
      <c r="DU56" s="6">
        <v>0</v>
      </c>
      <c r="DV56" s="6">
        <v>0</v>
      </c>
      <c r="DW56" s="6">
        <v>1</v>
      </c>
      <c r="DX56" s="6">
        <v>0</v>
      </c>
      <c r="DY56" s="6">
        <v>0</v>
      </c>
      <c r="DZ56" s="6">
        <v>2.5</v>
      </c>
      <c r="EA56" s="6">
        <v>0</v>
      </c>
      <c r="EB56" s="6">
        <v>0</v>
      </c>
      <c r="EC56" s="5" t="s">
        <v>193</v>
      </c>
      <c r="ED56" s="5" t="s">
        <v>193</v>
      </c>
      <c r="EE56" s="5">
        <v>94741356</v>
      </c>
      <c r="EF56" s="5">
        <v>94741356</v>
      </c>
      <c r="EG56" s="5">
        <v>94347469</v>
      </c>
      <c r="EH56" s="5">
        <v>94347469</v>
      </c>
      <c r="EI56" s="5">
        <v>94347469</v>
      </c>
      <c r="EJ56" s="5">
        <v>94344560</v>
      </c>
      <c r="EK56" s="5">
        <v>95089240</v>
      </c>
      <c r="EL56" s="5">
        <v>95263836</v>
      </c>
      <c r="EM56" s="5">
        <v>95263836</v>
      </c>
      <c r="EN56" s="5">
        <v>95258786</v>
      </c>
      <c r="EO56" s="5">
        <v>95296387</v>
      </c>
      <c r="EP56" s="5">
        <v>95296387</v>
      </c>
      <c r="EQ56" s="5">
        <v>95296387</v>
      </c>
      <c r="ER56" s="5">
        <v>95296387</v>
      </c>
      <c r="ES56" s="5">
        <v>95404138</v>
      </c>
      <c r="ET56" s="5">
        <v>95404138</v>
      </c>
      <c r="EU56" s="5">
        <v>95407138</v>
      </c>
      <c r="EV56" s="5">
        <v>95382879</v>
      </c>
      <c r="EW56" s="5">
        <v>95386179</v>
      </c>
      <c r="EX56" s="5">
        <v>95388512</v>
      </c>
      <c r="EY56" s="5">
        <v>95388512</v>
      </c>
      <c r="EZ56" s="5">
        <v>95368457</v>
      </c>
      <c r="FA56" s="5">
        <v>95068457</v>
      </c>
      <c r="FB56" s="5">
        <v>94438457</v>
      </c>
      <c r="FC56" s="5">
        <v>94438457</v>
      </c>
      <c r="FD56" s="5">
        <v>94416477</v>
      </c>
      <c r="FE56" s="5">
        <v>94416477</v>
      </c>
      <c r="FF56" s="5">
        <v>94416477</v>
      </c>
      <c r="FG56" s="5">
        <v>94734263</v>
      </c>
      <c r="FH56" s="5">
        <v>95123138</v>
      </c>
      <c r="FI56" s="1"/>
      <c r="FJ56" s="11" t="s">
        <v>193</v>
      </c>
      <c r="FK56" s="11" t="s">
        <v>193</v>
      </c>
      <c r="FL56" s="11">
        <v>10.7144339373821</v>
      </c>
      <c r="FM56" s="11">
        <v>10.9075914007395</v>
      </c>
      <c r="FN56" s="11">
        <v>10.8248796796022</v>
      </c>
      <c r="FO56" s="11">
        <v>10.935110511549601</v>
      </c>
      <c r="FP56" s="11">
        <v>10.834418886212999</v>
      </c>
      <c r="FQ56" s="11">
        <v>10.7753960588719</v>
      </c>
      <c r="FR56" s="11">
        <v>10.525901773954701</v>
      </c>
      <c r="FS56" s="11">
        <v>10.5013617129589</v>
      </c>
      <c r="FT56" s="11">
        <v>10.845668654367399</v>
      </c>
      <c r="FU56" s="11">
        <v>11.013157358524399</v>
      </c>
      <c r="FV56" s="11">
        <v>10.9741831030803</v>
      </c>
      <c r="FW56" s="11">
        <v>11.7066347961335</v>
      </c>
      <c r="FX56" s="11">
        <v>11.920703772326601</v>
      </c>
      <c r="FY56" s="11">
        <v>11.860890381919701</v>
      </c>
      <c r="FZ56" s="11">
        <v>11.5749696307722</v>
      </c>
      <c r="GA56" s="11">
        <v>11.132640808514999</v>
      </c>
      <c r="GB56" s="11">
        <v>10.9226628305316</v>
      </c>
      <c r="GC56" s="11">
        <v>11.1529449640538</v>
      </c>
      <c r="GD56" s="11">
        <v>10.635712748279801</v>
      </c>
      <c r="GE56" s="11">
        <v>10.9908413289852</v>
      </c>
      <c r="GF56" s="11">
        <v>11.865160450348601</v>
      </c>
      <c r="GG56" s="11">
        <v>11.9368608427837</v>
      </c>
      <c r="GH56" s="11">
        <v>11.5685058399549</v>
      </c>
      <c r="GI56" s="11">
        <v>11.649915034084</v>
      </c>
      <c r="GJ56" s="11">
        <v>12.2015970676014</v>
      </c>
      <c r="GK56" s="11">
        <v>13.252983374925099</v>
      </c>
      <c r="GL56" s="11">
        <v>13.0167957866083</v>
      </c>
      <c r="GM56" s="11">
        <v>12.9119412070416</v>
      </c>
      <c r="GN56" s="11">
        <v>14.7032336125315</v>
      </c>
      <c r="GO56" s="11">
        <v>14.818686910854399</v>
      </c>
    </row>
    <row r="57" spans="2:197" x14ac:dyDescent="0.25">
      <c r="B57" s="3" t="s">
        <v>352</v>
      </c>
      <c r="C57" s="1" t="s">
        <v>114</v>
      </c>
      <c r="D57" s="2">
        <v>103445</v>
      </c>
      <c r="E57" s="5">
        <v>0</v>
      </c>
      <c r="F57" s="5">
        <v>0</v>
      </c>
      <c r="G57" s="5">
        <v>0</v>
      </c>
      <c r="H57" s="5">
        <v>0</v>
      </c>
      <c r="I57" s="5">
        <v>0</v>
      </c>
      <c r="J57" s="5">
        <v>0</v>
      </c>
      <c r="K57" s="5">
        <v>0</v>
      </c>
      <c r="L57" s="5">
        <v>0</v>
      </c>
      <c r="M57" s="5">
        <v>0</v>
      </c>
      <c r="N57" s="5">
        <v>0</v>
      </c>
      <c r="O57" s="5">
        <v>0</v>
      </c>
      <c r="P57" s="5">
        <v>525000</v>
      </c>
      <c r="Q57" s="5">
        <v>1606325</v>
      </c>
      <c r="R57" s="5">
        <v>510000</v>
      </c>
      <c r="S57" s="5">
        <v>1265000</v>
      </c>
      <c r="T57" s="5">
        <v>1806000</v>
      </c>
      <c r="U57" s="5">
        <v>1015700</v>
      </c>
      <c r="V57" s="5">
        <v>1155000</v>
      </c>
      <c r="W57" s="5">
        <v>3691361</v>
      </c>
      <c r="X57" s="5">
        <v>1801020</v>
      </c>
      <c r="Y57" s="5">
        <v>2713120</v>
      </c>
      <c r="Z57" s="5">
        <v>1252900</v>
      </c>
      <c r="AA57" s="5">
        <v>2957645</v>
      </c>
      <c r="AB57" s="5">
        <v>182500</v>
      </c>
      <c r="AC57" s="5">
        <v>2612831</v>
      </c>
      <c r="AD57" s="5">
        <v>0</v>
      </c>
      <c r="AE57" s="5">
        <v>0</v>
      </c>
      <c r="AF57" s="5">
        <v>2784639</v>
      </c>
      <c r="AG57" s="5">
        <v>5089518</v>
      </c>
      <c r="AH57" s="5">
        <v>1092200</v>
      </c>
      <c r="AI57" s="5">
        <v>4853304</v>
      </c>
      <c r="AJ57" s="5">
        <v>3006873</v>
      </c>
      <c r="AK57" s="6" t="s">
        <v>193</v>
      </c>
      <c r="AL57" s="6" t="s">
        <v>193</v>
      </c>
      <c r="AM57" s="6" t="s">
        <v>193</v>
      </c>
      <c r="AN57" s="6" t="s">
        <v>193</v>
      </c>
      <c r="AO57" s="6" t="s">
        <v>193</v>
      </c>
      <c r="AP57" s="6" t="s">
        <v>193</v>
      </c>
      <c r="AQ57" s="6" t="s">
        <v>193</v>
      </c>
      <c r="AR57" s="6" t="s">
        <v>193</v>
      </c>
      <c r="AS57" s="6" t="s">
        <v>193</v>
      </c>
      <c r="AT57" s="6" t="s">
        <v>193</v>
      </c>
      <c r="AU57" s="6" t="s">
        <v>193</v>
      </c>
      <c r="AV57" s="6">
        <v>112.89</v>
      </c>
      <c r="AW57" s="6">
        <v>113.93</v>
      </c>
      <c r="AX57" s="6">
        <v>108.36</v>
      </c>
      <c r="AY57" s="6">
        <v>105.12</v>
      </c>
      <c r="AZ57" s="6">
        <v>99.76</v>
      </c>
      <c r="BA57" s="6">
        <v>99.41</v>
      </c>
      <c r="BB57" s="6">
        <v>88.99</v>
      </c>
      <c r="BC57" s="6">
        <v>89.88</v>
      </c>
      <c r="BD57" s="6">
        <v>88.71</v>
      </c>
      <c r="BE57" s="6">
        <v>80.47</v>
      </c>
      <c r="BF57" s="6">
        <v>73.92</v>
      </c>
      <c r="BG57" s="6">
        <v>70.87</v>
      </c>
      <c r="BH57" s="6">
        <v>67.91</v>
      </c>
      <c r="BI57" s="6">
        <v>64.88</v>
      </c>
      <c r="BJ57" s="6" t="s">
        <v>193</v>
      </c>
      <c r="BK57" s="6" t="s">
        <v>193</v>
      </c>
      <c r="BL57" s="6">
        <v>81.412000000000006</v>
      </c>
      <c r="BM57" s="6">
        <v>78.62</v>
      </c>
      <c r="BN57" s="6">
        <v>75.430000000000007</v>
      </c>
      <c r="BO57" s="6">
        <v>75.98</v>
      </c>
      <c r="BP57" s="6">
        <v>76.94</v>
      </c>
      <c r="BQ57" s="6" t="s">
        <v>193</v>
      </c>
      <c r="BR57" s="6" t="s">
        <v>193</v>
      </c>
      <c r="BS57" s="6" t="s">
        <v>193</v>
      </c>
      <c r="BT57" s="6" t="s">
        <v>193</v>
      </c>
      <c r="BU57" s="6" t="s">
        <v>193</v>
      </c>
      <c r="BV57" s="6" t="s">
        <v>193</v>
      </c>
      <c r="BW57" s="6" t="s">
        <v>193</v>
      </c>
      <c r="BX57" s="6">
        <v>0.83</v>
      </c>
      <c r="BY57" s="6">
        <v>3.7</v>
      </c>
      <c r="BZ57" s="6">
        <v>0.7</v>
      </c>
      <c r="CA57" s="6">
        <v>0.7</v>
      </c>
      <c r="CB57" s="6">
        <v>0.7</v>
      </c>
      <c r="CC57" s="6">
        <v>0.67</v>
      </c>
      <c r="CD57" s="6">
        <v>0.67</v>
      </c>
      <c r="CE57" s="6">
        <v>0.67</v>
      </c>
      <c r="CF57" s="6">
        <v>0.67</v>
      </c>
      <c r="CG57" s="6">
        <v>0.64</v>
      </c>
      <c r="CH57" s="6">
        <v>0.64</v>
      </c>
      <c r="CI57" s="6">
        <v>0.64</v>
      </c>
      <c r="CJ57" s="6">
        <v>0.64</v>
      </c>
      <c r="CK57" s="6">
        <v>0.62</v>
      </c>
      <c r="CL57" s="6">
        <v>0.62</v>
      </c>
      <c r="CM57" s="6">
        <v>0.62</v>
      </c>
      <c r="CN57" s="6">
        <v>0.62</v>
      </c>
      <c r="CO57" s="6">
        <v>0.6</v>
      </c>
      <c r="CP57" s="6">
        <v>0.6</v>
      </c>
      <c r="CQ57" s="6">
        <v>0.6</v>
      </c>
      <c r="CR57" s="6">
        <v>0.55000000000000004</v>
      </c>
      <c r="CS57" s="6">
        <v>0.55000000000000004</v>
      </c>
      <c r="CT57" s="6">
        <v>0.5</v>
      </c>
      <c r="CU57" s="6">
        <v>0.5</v>
      </c>
      <c r="CV57" s="6">
        <v>0.5</v>
      </c>
      <c r="CW57" s="6" t="s">
        <v>193</v>
      </c>
      <c r="CX57" s="6" t="s">
        <v>193</v>
      </c>
      <c r="CY57" s="6" t="s">
        <v>193</v>
      </c>
      <c r="CZ57" s="6" t="s">
        <v>193</v>
      </c>
      <c r="DA57" s="6" t="s">
        <v>193</v>
      </c>
      <c r="DB57" s="6" t="s">
        <v>193</v>
      </c>
      <c r="DC57" s="6" t="s">
        <v>193</v>
      </c>
      <c r="DD57" s="6">
        <v>3</v>
      </c>
      <c r="DE57" s="6">
        <v>0</v>
      </c>
      <c r="DF57" s="6">
        <v>0</v>
      </c>
      <c r="DG57" s="6">
        <v>0</v>
      </c>
      <c r="DH57" s="6">
        <v>0</v>
      </c>
      <c r="DI57" s="6">
        <v>0</v>
      </c>
      <c r="DJ57" s="6">
        <v>0</v>
      </c>
      <c r="DK57" s="6">
        <v>0</v>
      </c>
      <c r="DL57" s="6">
        <v>0</v>
      </c>
      <c r="DM57" s="6">
        <v>0</v>
      </c>
      <c r="DN57" s="6">
        <v>0</v>
      </c>
      <c r="DO57" s="6">
        <v>0</v>
      </c>
      <c r="DP57" s="6">
        <v>0</v>
      </c>
      <c r="DQ57" s="6">
        <v>0</v>
      </c>
      <c r="DR57" s="6">
        <v>0</v>
      </c>
      <c r="DS57" s="6">
        <v>0</v>
      </c>
      <c r="DT57" s="6">
        <v>0</v>
      </c>
      <c r="DU57" s="6">
        <v>0</v>
      </c>
      <c r="DV57" s="6">
        <v>0</v>
      </c>
      <c r="DW57" s="6">
        <v>0</v>
      </c>
      <c r="DX57" s="6">
        <v>0</v>
      </c>
      <c r="DY57" s="6">
        <v>0</v>
      </c>
      <c r="DZ57" s="6">
        <v>0</v>
      </c>
      <c r="EA57" s="6">
        <v>0</v>
      </c>
      <c r="EB57" s="6">
        <v>0</v>
      </c>
      <c r="EC57" s="5" t="s">
        <v>193</v>
      </c>
      <c r="ED57" s="5" t="s">
        <v>193</v>
      </c>
      <c r="EE57" s="5" t="s">
        <v>193</v>
      </c>
      <c r="EF57" s="5" t="s">
        <v>193</v>
      </c>
      <c r="EG57" s="5" t="s">
        <v>193</v>
      </c>
      <c r="EH57" s="5" t="s">
        <v>193</v>
      </c>
      <c r="EI57" s="5" t="s">
        <v>193</v>
      </c>
      <c r="EJ57" s="5" t="s">
        <v>193</v>
      </c>
      <c r="EK57" s="5">
        <v>47934152</v>
      </c>
      <c r="EL57" s="5">
        <v>47901756</v>
      </c>
      <c r="EM57" s="5">
        <v>47835909</v>
      </c>
      <c r="EN57" s="5">
        <v>47664648</v>
      </c>
      <c r="EO57" s="5">
        <v>47836284</v>
      </c>
      <c r="EP57" s="5">
        <v>49347349</v>
      </c>
      <c r="EQ57" s="5">
        <v>49822482</v>
      </c>
      <c r="ER57" s="5">
        <v>50859821</v>
      </c>
      <c r="ES57" s="5">
        <v>52443434</v>
      </c>
      <c r="ET57" s="5">
        <v>53227765</v>
      </c>
      <c r="EU57" s="5">
        <v>54321732</v>
      </c>
      <c r="EV57" s="5">
        <v>57660188</v>
      </c>
      <c r="EW57" s="5">
        <v>58909375</v>
      </c>
      <c r="EX57" s="5">
        <v>61366657</v>
      </c>
      <c r="EY57" s="5">
        <v>62557489</v>
      </c>
      <c r="EZ57" s="5">
        <v>65312993</v>
      </c>
      <c r="FA57" s="5">
        <v>65322328</v>
      </c>
      <c r="FB57" s="5">
        <v>67749414</v>
      </c>
      <c r="FC57" s="5">
        <v>67737776</v>
      </c>
      <c r="FD57" s="5">
        <v>67439641</v>
      </c>
      <c r="FE57" s="5">
        <v>69986194</v>
      </c>
      <c r="FF57" s="5">
        <v>74581357</v>
      </c>
      <c r="FG57" s="5">
        <v>75349855</v>
      </c>
      <c r="FH57" s="5">
        <v>80015410</v>
      </c>
      <c r="FI57" s="1"/>
      <c r="FJ57" s="11" t="s">
        <v>193</v>
      </c>
      <c r="FK57" s="11" t="s">
        <v>193</v>
      </c>
      <c r="FL57" s="11" t="s">
        <v>193</v>
      </c>
      <c r="FM57" s="11" t="s">
        <v>193</v>
      </c>
      <c r="FN57" s="11" t="s">
        <v>193</v>
      </c>
      <c r="FO57" s="11" t="s">
        <v>193</v>
      </c>
      <c r="FP57" s="11" t="s">
        <v>193</v>
      </c>
      <c r="FQ57" s="11" t="s">
        <v>193</v>
      </c>
      <c r="FR57" s="11">
        <v>126.147031869887</v>
      </c>
      <c r="FS57" s="11">
        <v>123.61523865638701</v>
      </c>
      <c r="FT57" s="11">
        <v>130.15694966724701</v>
      </c>
      <c r="FU57" s="11">
        <v>133.08385283785199</v>
      </c>
      <c r="FV57" s="11">
        <v>129.507551213635</v>
      </c>
      <c r="FW57" s="11">
        <v>124.83406150146</v>
      </c>
      <c r="FX57" s="11">
        <v>121.557512931612</v>
      </c>
      <c r="FY57" s="11">
        <v>116.53949784840999</v>
      </c>
      <c r="FZ57" s="11">
        <v>111.659011497988</v>
      </c>
      <c r="GA57" s="11">
        <v>107.423954396733</v>
      </c>
      <c r="GB57" s="11">
        <v>101.491738150028</v>
      </c>
      <c r="GC57" s="11">
        <v>105.04585937180801</v>
      </c>
      <c r="GD57" s="11">
        <v>102.526058034057</v>
      </c>
      <c r="GE57" s="11">
        <v>100.791737767303</v>
      </c>
      <c r="GF57" s="11">
        <v>92.776150270353696</v>
      </c>
      <c r="GG57" s="11">
        <v>90.228922750485495</v>
      </c>
      <c r="GH57" s="11">
        <v>85.327516190176198</v>
      </c>
      <c r="GI57" s="11">
        <v>85.815251479518295</v>
      </c>
      <c r="GJ57" s="11">
        <v>84.713351084924895</v>
      </c>
      <c r="GK57" s="11">
        <v>83.850283248097398</v>
      </c>
      <c r="GL57" s="11">
        <v>95.546258737830499</v>
      </c>
      <c r="GM57" s="11">
        <v>94.692471202957606</v>
      </c>
      <c r="GN57" s="11">
        <v>86.944321259808703</v>
      </c>
      <c r="GO57" s="11">
        <v>85.839852598393193</v>
      </c>
    </row>
    <row r="58" spans="2:197" x14ac:dyDescent="0.25">
      <c r="B58" s="3" t="s">
        <v>307</v>
      </c>
      <c r="C58" s="1" t="s">
        <v>120</v>
      </c>
      <c r="D58" s="2">
        <v>4064418</v>
      </c>
      <c r="E58" s="5">
        <v>0</v>
      </c>
      <c r="F58" s="5">
        <v>0</v>
      </c>
      <c r="G58" s="5">
        <v>0</v>
      </c>
      <c r="H58" s="5">
        <v>0</v>
      </c>
      <c r="I58" s="5">
        <v>0</v>
      </c>
      <c r="J58" s="5">
        <v>0</v>
      </c>
      <c r="K58" s="5">
        <v>16789</v>
      </c>
      <c r="L58" s="5">
        <v>27669</v>
      </c>
      <c r="M58" s="5">
        <v>94700</v>
      </c>
      <c r="N58" s="5">
        <v>866809</v>
      </c>
      <c r="O58" s="5">
        <v>1459269</v>
      </c>
      <c r="P58" s="5">
        <v>1258910</v>
      </c>
      <c r="Q58" s="5">
        <v>1208485</v>
      </c>
      <c r="R58" s="5">
        <v>999269</v>
      </c>
      <c r="S58" s="5">
        <v>863475</v>
      </c>
      <c r="T58" s="5">
        <v>1838008</v>
      </c>
      <c r="U58" s="5">
        <v>507192</v>
      </c>
      <c r="V58" s="5">
        <v>174710</v>
      </c>
      <c r="W58" s="5">
        <v>0</v>
      </c>
      <c r="X58" s="5">
        <v>0</v>
      </c>
      <c r="Y58" s="5">
        <v>0</v>
      </c>
      <c r="Z58" s="5">
        <v>0</v>
      </c>
      <c r="AA58" s="5">
        <v>0</v>
      </c>
      <c r="AB58" s="5">
        <v>0</v>
      </c>
      <c r="AC58" s="5">
        <v>0</v>
      </c>
      <c r="AD58" s="5">
        <v>164168</v>
      </c>
      <c r="AE58" s="5">
        <v>0</v>
      </c>
      <c r="AF58" s="5">
        <v>517642</v>
      </c>
      <c r="AG58" s="5">
        <v>411550</v>
      </c>
      <c r="AH58" s="5">
        <v>1950920</v>
      </c>
      <c r="AI58" s="5">
        <v>1347116</v>
      </c>
      <c r="AJ58" s="5">
        <v>0</v>
      </c>
      <c r="AK58" s="6" t="s">
        <v>193</v>
      </c>
      <c r="AL58" s="6" t="s">
        <v>193</v>
      </c>
      <c r="AM58" s="6" t="s">
        <v>193</v>
      </c>
      <c r="AN58" s="6" t="s">
        <v>193</v>
      </c>
      <c r="AO58" s="6" t="s">
        <v>193</v>
      </c>
      <c r="AP58" s="6" t="s">
        <v>193</v>
      </c>
      <c r="AQ58" s="6">
        <v>47.94</v>
      </c>
      <c r="AR58" s="6">
        <v>47.01</v>
      </c>
      <c r="AS58" s="6">
        <v>48.72</v>
      </c>
      <c r="AT58" s="6">
        <v>48.29</v>
      </c>
      <c r="AU58" s="6">
        <v>45.3</v>
      </c>
      <c r="AV58" s="6">
        <v>45.38</v>
      </c>
      <c r="AW58" s="6">
        <v>45.59</v>
      </c>
      <c r="AX58" s="6">
        <v>44.97</v>
      </c>
      <c r="AY58" s="6">
        <v>44.71</v>
      </c>
      <c r="AZ58" s="6">
        <v>45.49</v>
      </c>
      <c r="BA58" s="6">
        <v>48.26</v>
      </c>
      <c r="BB58" s="6">
        <v>45.56</v>
      </c>
      <c r="BC58" s="6" t="s">
        <v>193</v>
      </c>
      <c r="BD58" s="6" t="s">
        <v>193</v>
      </c>
      <c r="BE58" s="6" t="s">
        <v>193</v>
      </c>
      <c r="BF58" s="6" t="s">
        <v>193</v>
      </c>
      <c r="BG58" s="6" t="s">
        <v>193</v>
      </c>
      <c r="BH58" s="6" t="s">
        <v>193</v>
      </c>
      <c r="BI58" s="6" t="s">
        <v>193</v>
      </c>
      <c r="BJ58" s="6">
        <v>33.96</v>
      </c>
      <c r="BK58" s="6" t="s">
        <v>193</v>
      </c>
      <c r="BL58" s="6">
        <v>29.824999999999999</v>
      </c>
      <c r="BM58" s="6">
        <v>28.855</v>
      </c>
      <c r="BN58" s="6">
        <v>28.344999999999999</v>
      </c>
      <c r="BO58" s="6">
        <v>29.074999999999999</v>
      </c>
      <c r="BP58" s="6" t="s">
        <v>193</v>
      </c>
      <c r="BQ58" s="6">
        <v>5</v>
      </c>
      <c r="BR58" s="6">
        <v>0.31</v>
      </c>
      <c r="BS58" s="6">
        <v>0.31</v>
      </c>
      <c r="BT58" s="6">
        <v>0.31</v>
      </c>
      <c r="BU58" s="6">
        <v>5</v>
      </c>
      <c r="BV58" s="6">
        <v>0.31</v>
      </c>
      <c r="BW58" s="6">
        <v>0.31</v>
      </c>
      <c r="BX58" s="6">
        <v>0.31</v>
      </c>
      <c r="BY58" s="6">
        <v>1.31</v>
      </c>
      <c r="BZ58" s="6">
        <v>0.31</v>
      </c>
      <c r="CA58" s="6">
        <v>0.31</v>
      </c>
      <c r="CB58" s="6">
        <v>0.31</v>
      </c>
      <c r="CC58" s="6">
        <v>2.96</v>
      </c>
      <c r="CD58" s="6">
        <v>0.3</v>
      </c>
      <c r="CE58" s="6">
        <v>0.3</v>
      </c>
      <c r="CF58" s="6">
        <v>0.3</v>
      </c>
      <c r="CG58" s="6">
        <v>0.3</v>
      </c>
      <c r="CH58" s="6">
        <v>0.25</v>
      </c>
      <c r="CI58" s="6">
        <v>0.25</v>
      </c>
      <c r="CJ58" s="6">
        <v>0.25</v>
      </c>
      <c r="CK58" s="6">
        <v>2.75</v>
      </c>
      <c r="CL58" s="6">
        <v>0.125</v>
      </c>
      <c r="CM58" s="6">
        <v>0.125</v>
      </c>
      <c r="CN58" s="6">
        <v>0.125</v>
      </c>
      <c r="CO58" s="6">
        <v>0.125</v>
      </c>
      <c r="CP58" s="6">
        <v>0.125</v>
      </c>
      <c r="CQ58" s="6">
        <v>0</v>
      </c>
      <c r="CR58" s="6">
        <v>0</v>
      </c>
      <c r="CS58" s="6">
        <v>0</v>
      </c>
      <c r="CT58" s="6">
        <v>0</v>
      </c>
      <c r="CU58" s="6">
        <v>0</v>
      </c>
      <c r="CV58" s="6">
        <v>0</v>
      </c>
      <c r="CW58" s="6">
        <v>0</v>
      </c>
      <c r="CX58" s="6">
        <v>0</v>
      </c>
      <c r="CY58" s="6">
        <v>0</v>
      </c>
      <c r="CZ58" s="6">
        <v>4.6900000000000004</v>
      </c>
      <c r="DA58" s="6">
        <v>0</v>
      </c>
      <c r="DB58" s="6">
        <v>0</v>
      </c>
      <c r="DC58" s="6">
        <v>0</v>
      </c>
      <c r="DD58" s="6">
        <v>1</v>
      </c>
      <c r="DE58" s="6">
        <v>0</v>
      </c>
      <c r="DF58" s="6">
        <v>0</v>
      </c>
      <c r="DG58" s="6">
        <v>0</v>
      </c>
      <c r="DH58" s="6">
        <v>2.65</v>
      </c>
      <c r="DI58" s="6">
        <v>0</v>
      </c>
      <c r="DJ58" s="6">
        <v>0</v>
      </c>
      <c r="DK58" s="6">
        <v>0</v>
      </c>
      <c r="DL58" s="6">
        <v>0</v>
      </c>
      <c r="DM58" s="6">
        <v>0</v>
      </c>
      <c r="DN58" s="6">
        <v>0</v>
      </c>
      <c r="DO58" s="6">
        <v>0</v>
      </c>
      <c r="DP58" s="6">
        <v>0</v>
      </c>
      <c r="DQ58" s="6">
        <v>2.5</v>
      </c>
      <c r="DR58" s="6">
        <v>0</v>
      </c>
      <c r="DS58" s="6">
        <v>0</v>
      </c>
      <c r="DT58" s="6">
        <v>0</v>
      </c>
      <c r="DU58" s="6">
        <v>0</v>
      </c>
      <c r="DV58" s="6">
        <v>0</v>
      </c>
      <c r="DW58" s="6">
        <v>0</v>
      </c>
      <c r="DX58" s="6">
        <v>0</v>
      </c>
      <c r="DY58" s="6">
        <v>0</v>
      </c>
      <c r="DZ58" s="6">
        <v>0</v>
      </c>
      <c r="EA58" s="6">
        <v>0</v>
      </c>
      <c r="EB58" s="6">
        <v>0</v>
      </c>
      <c r="EC58" s="5">
        <v>53457021</v>
      </c>
      <c r="ED58" s="5">
        <v>53413451</v>
      </c>
      <c r="EE58" s="5">
        <v>53413156</v>
      </c>
      <c r="EF58" s="5">
        <v>53396308</v>
      </c>
      <c r="EG58" s="5">
        <v>53251257</v>
      </c>
      <c r="EH58" s="5">
        <v>53206492</v>
      </c>
      <c r="EI58" s="5">
        <v>53203604</v>
      </c>
      <c r="EJ58" s="5">
        <v>53201347</v>
      </c>
      <c r="EK58" s="5">
        <v>53100558</v>
      </c>
      <c r="EL58" s="5">
        <v>53149816</v>
      </c>
      <c r="EM58" s="5">
        <v>54015056</v>
      </c>
      <c r="EN58" s="5">
        <v>55452658</v>
      </c>
      <c r="EO58" s="5">
        <v>56533826</v>
      </c>
      <c r="EP58" s="5">
        <v>57687426</v>
      </c>
      <c r="EQ58" s="5">
        <v>58681579</v>
      </c>
      <c r="ER58" s="5">
        <v>59531073</v>
      </c>
      <c r="ES58" s="5">
        <v>61196506</v>
      </c>
      <c r="ET58" s="5">
        <v>61673924</v>
      </c>
      <c r="EU58" s="5">
        <v>61834337</v>
      </c>
      <c r="EV58" s="5">
        <v>61816896</v>
      </c>
      <c r="EW58" s="5">
        <v>61623504</v>
      </c>
      <c r="EX58" s="5">
        <v>61447738</v>
      </c>
      <c r="EY58" s="5">
        <v>61326324</v>
      </c>
      <c r="EZ58" s="5">
        <v>61299150</v>
      </c>
      <c r="FA58" s="5">
        <v>61107086</v>
      </c>
      <c r="FB58" s="5">
        <v>61054944</v>
      </c>
      <c r="FC58" s="5">
        <v>61181950</v>
      </c>
      <c r="FD58" s="5">
        <v>61148814</v>
      </c>
      <c r="FE58" s="5">
        <v>61506468</v>
      </c>
      <c r="FF58" s="5">
        <v>61735680</v>
      </c>
      <c r="FG58" s="5">
        <v>63684778</v>
      </c>
      <c r="FH58" s="5">
        <v>65009872</v>
      </c>
      <c r="FI58" s="13" t="s">
        <v>307</v>
      </c>
      <c r="FJ58" s="11">
        <v>29.833218727246301</v>
      </c>
      <c r="FK58" s="11">
        <v>34.652132849457701</v>
      </c>
      <c r="FL58" s="11">
        <v>34.412795229699597</v>
      </c>
      <c r="FM58" s="11">
        <v>34.191240338189701</v>
      </c>
      <c r="FN58" s="11">
        <v>33.777643971859703</v>
      </c>
      <c r="FO58" s="11">
        <v>38.3819139965101</v>
      </c>
      <c r="FP58" s="11">
        <v>38.121383656641001</v>
      </c>
      <c r="FQ58" s="11">
        <v>37.301950268289303</v>
      </c>
      <c r="FR58" s="11">
        <v>36.880102088569402</v>
      </c>
      <c r="FS58" s="11">
        <v>37.757233251757597</v>
      </c>
      <c r="FT58" s="11">
        <v>38.085381231484803</v>
      </c>
      <c r="FU58" s="11">
        <v>38.386690138460096</v>
      </c>
      <c r="FV58" s="11">
        <v>38.170846600758999</v>
      </c>
      <c r="FW58" s="11">
        <v>40.237746090456497</v>
      </c>
      <c r="FX58" s="11">
        <v>40.230188761621399</v>
      </c>
      <c r="FY58" s="11">
        <v>39.508476522840397</v>
      </c>
      <c r="FZ58" s="11">
        <v>39.126645563718903</v>
      </c>
      <c r="GA58" s="11">
        <v>38.482406275949003</v>
      </c>
      <c r="GB58" s="11">
        <v>37.791106258647197</v>
      </c>
      <c r="GC58" s="11">
        <v>38.194137085110199</v>
      </c>
      <c r="GD58" s="11">
        <v>36.846006030426302</v>
      </c>
      <c r="GE58" s="11">
        <v>38.234084385661198</v>
      </c>
      <c r="GF58" s="11">
        <v>37.147881226339301</v>
      </c>
      <c r="GG58" s="11">
        <v>36.163486769392399</v>
      </c>
      <c r="GH58" s="11">
        <v>35.4206548157116</v>
      </c>
      <c r="GI58" s="11">
        <v>33.113829405854503</v>
      </c>
      <c r="GJ58" s="11">
        <v>32.1396098032181</v>
      </c>
      <c r="GK58" s="11">
        <v>30.822184057404598</v>
      </c>
      <c r="GL58" s="11">
        <v>30.173460781392901</v>
      </c>
      <c r="GM58" s="11">
        <v>29.4514776544131</v>
      </c>
      <c r="GN58" s="11">
        <v>28.1539491273723</v>
      </c>
      <c r="GO58" s="11">
        <v>27.0374782463808</v>
      </c>
    </row>
    <row r="59" spans="2:197" x14ac:dyDescent="0.25">
      <c r="B59" s="3" t="s">
        <v>308</v>
      </c>
      <c r="C59" s="1" t="s">
        <v>121</v>
      </c>
      <c r="D59" s="2">
        <v>103383</v>
      </c>
      <c r="E59" s="5">
        <v>8950</v>
      </c>
      <c r="F59" s="5">
        <v>828952</v>
      </c>
      <c r="G59" s="5">
        <v>65813</v>
      </c>
      <c r="H59" s="5">
        <v>598138</v>
      </c>
      <c r="I59" s="5">
        <v>912469</v>
      </c>
      <c r="J59" s="5">
        <v>1626571</v>
      </c>
      <c r="K59" s="5">
        <v>1281854</v>
      </c>
      <c r="L59" s="5">
        <v>2272920</v>
      </c>
      <c r="M59" s="5">
        <v>1078187</v>
      </c>
      <c r="N59" s="5">
        <v>2239754</v>
      </c>
      <c r="O59" s="5">
        <v>1563236</v>
      </c>
      <c r="P59" s="5">
        <v>2459453</v>
      </c>
      <c r="Q59" s="5">
        <v>1464673</v>
      </c>
      <c r="R59" s="5">
        <v>3847915</v>
      </c>
      <c r="S59" s="5">
        <v>1854606</v>
      </c>
      <c r="T59" s="5">
        <v>3885557</v>
      </c>
      <c r="U59" s="5">
        <v>4252941</v>
      </c>
      <c r="V59" s="5">
        <v>1507165</v>
      </c>
      <c r="W59" s="5">
        <v>2994062</v>
      </c>
      <c r="X59" s="5">
        <v>2269034</v>
      </c>
      <c r="Y59" s="5">
        <v>194846</v>
      </c>
      <c r="Z59" s="5">
        <v>4402597</v>
      </c>
      <c r="AA59" s="5">
        <v>2134326</v>
      </c>
      <c r="AB59" s="5">
        <v>1866149</v>
      </c>
      <c r="AC59" s="5">
        <v>9006610</v>
      </c>
      <c r="AD59" s="5">
        <v>22187884</v>
      </c>
      <c r="AE59" s="5">
        <v>13302612</v>
      </c>
      <c r="AF59" s="5">
        <v>6801484</v>
      </c>
      <c r="AG59" s="5">
        <v>2585907</v>
      </c>
      <c r="AH59" s="5">
        <v>5000000</v>
      </c>
      <c r="AI59" s="5">
        <v>3316892</v>
      </c>
      <c r="AJ59" s="5">
        <v>2428961</v>
      </c>
      <c r="AK59" s="6">
        <v>49.83</v>
      </c>
      <c r="AL59" s="6">
        <v>45.77</v>
      </c>
      <c r="AM59" s="6">
        <v>40.47</v>
      </c>
      <c r="AN59" s="6">
        <v>35.86</v>
      </c>
      <c r="AO59" s="6">
        <v>31.64</v>
      </c>
      <c r="AP59" s="6">
        <v>31.7</v>
      </c>
      <c r="AQ59" s="6">
        <v>32.57</v>
      </c>
      <c r="AR59" s="6">
        <v>30.94</v>
      </c>
      <c r="AS59" s="6">
        <v>31.21</v>
      </c>
      <c r="AT59" s="6">
        <v>29.81</v>
      </c>
      <c r="AU59" s="6">
        <v>27</v>
      </c>
      <c r="AV59" s="6">
        <v>26.8</v>
      </c>
      <c r="AW59" s="6">
        <v>25.1</v>
      </c>
      <c r="AX59" s="6">
        <v>24.6</v>
      </c>
      <c r="AY59" s="6">
        <v>24.45</v>
      </c>
      <c r="AZ59" s="6">
        <v>24.37</v>
      </c>
      <c r="BA59" s="6">
        <v>25.53</v>
      </c>
      <c r="BB59" s="6">
        <v>25.32</v>
      </c>
      <c r="BC59" s="6">
        <v>25.19</v>
      </c>
      <c r="BD59" s="6">
        <v>22.59</v>
      </c>
      <c r="BE59" s="6">
        <v>20.94</v>
      </c>
      <c r="BF59" s="6">
        <v>19.8</v>
      </c>
      <c r="BG59" s="6">
        <v>21.21</v>
      </c>
      <c r="BH59" s="6">
        <v>20.190000000000001</v>
      </c>
      <c r="BI59" s="6">
        <v>18.41</v>
      </c>
      <c r="BJ59" s="6">
        <v>18.53</v>
      </c>
      <c r="BK59" s="6">
        <v>21.26</v>
      </c>
      <c r="BL59" s="6">
        <v>20.29</v>
      </c>
      <c r="BM59" s="6">
        <v>20.51</v>
      </c>
      <c r="BN59" s="6">
        <v>19.649999999999999</v>
      </c>
      <c r="BO59" s="6">
        <v>19.52</v>
      </c>
      <c r="BP59" s="6">
        <v>17.53</v>
      </c>
      <c r="BQ59" s="6">
        <v>1.1247</v>
      </c>
      <c r="BR59" s="6">
        <v>0</v>
      </c>
      <c r="BS59" s="6">
        <v>0</v>
      </c>
      <c r="BT59" s="6">
        <v>0</v>
      </c>
      <c r="BU59" s="6">
        <v>0.68079999999999996</v>
      </c>
      <c r="BV59" s="6">
        <v>0</v>
      </c>
      <c r="BW59" s="6">
        <v>0</v>
      </c>
      <c r="BX59" s="6">
        <v>0</v>
      </c>
      <c r="BY59" s="6">
        <v>0.88819999999999999</v>
      </c>
      <c r="BZ59" s="6">
        <v>0</v>
      </c>
      <c r="CA59" s="6">
        <v>0</v>
      </c>
      <c r="CB59" s="6">
        <v>0</v>
      </c>
      <c r="CC59" s="6">
        <v>0.68620000000000003</v>
      </c>
      <c r="CD59" s="6">
        <v>0</v>
      </c>
      <c r="CE59" s="6">
        <v>0</v>
      </c>
      <c r="CF59" s="6">
        <v>0</v>
      </c>
      <c r="CG59" s="6">
        <v>1.4928999999999999</v>
      </c>
      <c r="CH59" s="6">
        <v>0</v>
      </c>
      <c r="CI59" s="6">
        <v>0</v>
      </c>
      <c r="CJ59" s="6">
        <v>0</v>
      </c>
      <c r="CK59" s="6">
        <v>1.2845</v>
      </c>
      <c r="CL59" s="6">
        <v>0</v>
      </c>
      <c r="CM59" s="6">
        <v>0</v>
      </c>
      <c r="CN59" s="6">
        <v>0</v>
      </c>
      <c r="CO59" s="6">
        <v>0.40720000000000001</v>
      </c>
      <c r="CP59" s="6">
        <v>0</v>
      </c>
      <c r="CQ59" s="6">
        <v>0</v>
      </c>
      <c r="CR59" s="6">
        <v>0</v>
      </c>
      <c r="CS59" s="6">
        <v>1.3987000000000001</v>
      </c>
      <c r="CT59" s="6">
        <v>0</v>
      </c>
      <c r="CU59" s="6">
        <v>0</v>
      </c>
      <c r="CV59" s="6">
        <v>0</v>
      </c>
      <c r="CW59" s="6">
        <v>0</v>
      </c>
      <c r="CX59" s="6">
        <v>0</v>
      </c>
      <c r="CY59" s="6">
        <v>0</v>
      </c>
      <c r="CZ59" s="6">
        <v>0</v>
      </c>
      <c r="DA59" s="6">
        <v>0</v>
      </c>
      <c r="DB59" s="6">
        <v>0</v>
      </c>
      <c r="DC59" s="6">
        <v>0</v>
      </c>
      <c r="DD59" s="6">
        <v>0</v>
      </c>
      <c r="DE59" s="6">
        <v>0</v>
      </c>
      <c r="DF59" s="6">
        <v>0</v>
      </c>
      <c r="DG59" s="6">
        <v>0</v>
      </c>
      <c r="DH59" s="6">
        <v>0</v>
      </c>
      <c r="DI59" s="6">
        <v>0</v>
      </c>
      <c r="DJ59" s="6">
        <v>0</v>
      </c>
      <c r="DK59" s="6">
        <v>0</v>
      </c>
      <c r="DL59" s="6">
        <v>1</v>
      </c>
      <c r="DM59" s="6">
        <v>0</v>
      </c>
      <c r="DN59" s="6">
        <v>0</v>
      </c>
      <c r="DO59" s="6">
        <v>0</v>
      </c>
      <c r="DP59" s="6">
        <v>0</v>
      </c>
      <c r="DQ59" s="6">
        <v>1</v>
      </c>
      <c r="DR59" s="6">
        <v>0</v>
      </c>
      <c r="DS59" s="6">
        <v>0</v>
      </c>
      <c r="DT59" s="6">
        <v>0</v>
      </c>
      <c r="DU59" s="6">
        <v>0</v>
      </c>
      <c r="DV59" s="6">
        <v>0</v>
      </c>
      <c r="DW59" s="6">
        <v>0</v>
      </c>
      <c r="DX59" s="6">
        <v>0</v>
      </c>
      <c r="DY59" s="6">
        <v>1</v>
      </c>
      <c r="DZ59" s="6">
        <v>0</v>
      </c>
      <c r="EA59" s="6">
        <v>0</v>
      </c>
      <c r="EB59" s="6">
        <v>0</v>
      </c>
      <c r="EC59" s="5">
        <v>581700000</v>
      </c>
      <c r="ED59" s="5">
        <v>581634009</v>
      </c>
      <c r="EE59" s="5">
        <v>581048285</v>
      </c>
      <c r="EF59" s="5">
        <v>580902022</v>
      </c>
      <c r="EG59" s="5">
        <v>579900000</v>
      </c>
      <c r="EH59" s="5">
        <v>580781045</v>
      </c>
      <c r="EI59" s="5">
        <v>581915711</v>
      </c>
      <c r="EJ59" s="5">
        <v>582996534</v>
      </c>
      <c r="EK59" s="5">
        <v>583600000</v>
      </c>
      <c r="EL59" s="5">
        <v>584544245</v>
      </c>
      <c r="EM59" s="5">
        <v>585932347</v>
      </c>
      <c r="EN59" s="5">
        <v>587300000</v>
      </c>
      <c r="EO59" s="5">
        <v>587800000</v>
      </c>
      <c r="EP59" s="5">
        <v>589206958</v>
      </c>
      <c r="EQ59" s="5">
        <v>591471615</v>
      </c>
      <c r="ER59" s="5">
        <v>593100000</v>
      </c>
      <c r="ES59" s="5">
        <v>595800000</v>
      </c>
      <c r="ET59" s="5">
        <v>599996304</v>
      </c>
      <c r="EU59" s="5">
        <v>600362159</v>
      </c>
      <c r="EV59" s="5">
        <v>603170892</v>
      </c>
      <c r="EW59" s="5">
        <v>604600000</v>
      </c>
      <c r="EX59" s="5">
        <v>604748737</v>
      </c>
      <c r="EY59" s="5">
        <v>609158487</v>
      </c>
      <c r="EZ59" s="5">
        <v>611155122</v>
      </c>
      <c r="FA59" s="5">
        <v>613000000</v>
      </c>
      <c r="FB59" s="5">
        <v>620628395</v>
      </c>
      <c r="FC59" s="5">
        <v>642703902</v>
      </c>
      <c r="FD59" s="5">
        <v>655740546</v>
      </c>
      <c r="FE59" s="5">
        <v>662400000</v>
      </c>
      <c r="FF59" s="5">
        <v>663350123</v>
      </c>
      <c r="FG59" s="5">
        <v>667629839</v>
      </c>
      <c r="FH59" s="5">
        <v>670500000</v>
      </c>
      <c r="FI59" s="13" t="s">
        <v>308</v>
      </c>
      <c r="FJ59" s="11">
        <v>15.9614921780987</v>
      </c>
      <c r="FK59" s="11">
        <v>15.971211889709201</v>
      </c>
      <c r="FL59" s="11">
        <v>15.474617569863399</v>
      </c>
      <c r="FM59" s="11">
        <v>14.671837379144099</v>
      </c>
      <c r="FN59" s="11">
        <v>13.721503707535801</v>
      </c>
      <c r="FO59" s="11">
        <v>13.937610515508499</v>
      </c>
      <c r="FP59" s="11">
        <v>13.465008508766701</v>
      </c>
      <c r="FQ59" s="11">
        <v>12.967315514091901</v>
      </c>
      <c r="FR59" s="11">
        <v>12.4904043865661</v>
      </c>
      <c r="FS59" s="11">
        <v>12.7655007534973</v>
      </c>
      <c r="FT59" s="11">
        <v>12.5608357990176</v>
      </c>
      <c r="FU59" s="11">
        <v>12.262727737102001</v>
      </c>
      <c r="FV59" s="11">
        <v>11.7873426335488</v>
      </c>
      <c r="FW59" s="11">
        <v>11.7705670407239</v>
      </c>
      <c r="FX59" s="11">
        <v>11.4784882787655</v>
      </c>
      <c r="FY59" s="11">
        <v>10.855842185128999</v>
      </c>
      <c r="FZ59" s="11">
        <v>10.3885532057737</v>
      </c>
      <c r="GA59" s="11">
        <v>11.3210697377896</v>
      </c>
      <c r="GB59" s="11">
        <v>10.8666076004301</v>
      </c>
      <c r="GC59" s="11">
        <v>10.5936809696049</v>
      </c>
      <c r="GD59" s="11">
        <v>9.9354945418458502</v>
      </c>
      <c r="GE59" s="11">
        <v>10.838550953435099</v>
      </c>
      <c r="GF59" s="11">
        <v>10.3201385750372</v>
      </c>
      <c r="GG59" s="11">
        <v>10.227190732764599</v>
      </c>
      <c r="GH59" s="11">
        <v>9.4725938009787907</v>
      </c>
      <c r="GI59" s="11">
        <v>9.3716305068510408</v>
      </c>
      <c r="GJ59" s="11">
        <v>9.8793549879521407</v>
      </c>
      <c r="GK59" s="11">
        <v>9.6388732381358704</v>
      </c>
      <c r="GL59" s="11">
        <v>9.1317934782608692</v>
      </c>
      <c r="GM59" s="11">
        <v>10.120145858479001</v>
      </c>
      <c r="GN59" s="11">
        <v>9.4432567745073506</v>
      </c>
      <c r="GO59" s="11">
        <v>9.2639821029082796</v>
      </c>
    </row>
    <row r="60" spans="2:197" x14ac:dyDescent="0.25">
      <c r="B60" s="3" t="s">
        <v>312</v>
      </c>
      <c r="C60" s="1" t="s">
        <v>125</v>
      </c>
      <c r="D60" s="2">
        <v>103554</v>
      </c>
      <c r="E60" s="5">
        <v>9636</v>
      </c>
      <c r="F60" s="5">
        <v>274917</v>
      </c>
      <c r="G60" s="5">
        <v>502749</v>
      </c>
      <c r="H60" s="5">
        <v>607057</v>
      </c>
      <c r="I60" s="5">
        <v>19372</v>
      </c>
      <c r="J60" s="5">
        <v>340703</v>
      </c>
      <c r="K60" s="5">
        <v>1650996</v>
      </c>
      <c r="L60" s="5">
        <v>828053</v>
      </c>
      <c r="M60" s="5">
        <v>449627</v>
      </c>
      <c r="N60" s="5">
        <v>1945616</v>
      </c>
      <c r="O60" s="5">
        <v>82617</v>
      </c>
      <c r="P60" s="5">
        <v>35145</v>
      </c>
      <c r="Q60" s="5">
        <v>363371</v>
      </c>
      <c r="R60" s="5">
        <v>1635255</v>
      </c>
      <c r="S60" s="5">
        <v>385306</v>
      </c>
      <c r="T60" s="5">
        <v>3046315</v>
      </c>
      <c r="U60" s="5">
        <v>737174</v>
      </c>
      <c r="V60" s="5">
        <v>227892</v>
      </c>
      <c r="W60" s="5">
        <v>129997</v>
      </c>
      <c r="X60" s="5">
        <v>1434363</v>
      </c>
      <c r="Y60" s="5">
        <v>2785703</v>
      </c>
      <c r="Z60" s="5">
        <v>2394666</v>
      </c>
      <c r="AA60" s="5">
        <v>1179581</v>
      </c>
      <c r="AB60" s="5">
        <v>116605</v>
      </c>
      <c r="AC60" s="5">
        <v>244507</v>
      </c>
      <c r="AD60" s="5">
        <v>5520</v>
      </c>
      <c r="AE60" s="5">
        <v>881</v>
      </c>
      <c r="AF60" s="5">
        <v>2733201</v>
      </c>
      <c r="AG60" s="5">
        <v>788520</v>
      </c>
      <c r="AH60" s="5">
        <v>5934</v>
      </c>
      <c r="AI60" s="5">
        <v>3742586</v>
      </c>
      <c r="AJ60" s="5">
        <v>3781630</v>
      </c>
      <c r="AK60" s="6">
        <v>127.36</v>
      </c>
      <c r="AL60" s="6">
        <v>144.01</v>
      </c>
      <c r="AM60" s="6">
        <v>139</v>
      </c>
      <c r="AN60" s="6">
        <v>145.69</v>
      </c>
      <c r="AO60" s="6">
        <v>135.25</v>
      </c>
      <c r="AP60" s="6">
        <v>115.82</v>
      </c>
      <c r="AQ60" s="6">
        <v>113.33</v>
      </c>
      <c r="AR60" s="6">
        <v>111.02</v>
      </c>
      <c r="AS60" s="6">
        <v>108.35</v>
      </c>
      <c r="AT60" s="6">
        <v>104.49</v>
      </c>
      <c r="AU60" s="6">
        <v>101.98</v>
      </c>
      <c r="AV60" s="6">
        <v>102.36</v>
      </c>
      <c r="AW60" s="6">
        <v>99.56</v>
      </c>
      <c r="AX60" s="6">
        <v>100.45</v>
      </c>
      <c r="AY60" s="6">
        <v>97.29</v>
      </c>
      <c r="AZ60" s="6">
        <v>93.09</v>
      </c>
      <c r="BA60" s="6">
        <v>91.83</v>
      </c>
      <c r="BB60" s="6">
        <v>84.44</v>
      </c>
      <c r="BC60" s="6">
        <v>83.41</v>
      </c>
      <c r="BD60" s="6">
        <v>81.58</v>
      </c>
      <c r="BE60" s="6">
        <v>80.03</v>
      </c>
      <c r="BF60" s="6">
        <v>75.41</v>
      </c>
      <c r="BG60" s="6">
        <v>74.7</v>
      </c>
      <c r="BH60" s="6">
        <v>72.92</v>
      </c>
      <c r="BI60" s="6">
        <v>71.83</v>
      </c>
      <c r="BJ60" s="6">
        <v>67.33</v>
      </c>
      <c r="BK60" s="6">
        <v>69.78</v>
      </c>
      <c r="BL60" s="6">
        <v>65.72</v>
      </c>
      <c r="BM60" s="6">
        <v>62.71</v>
      </c>
      <c r="BN60" s="6">
        <v>57.58</v>
      </c>
      <c r="BO60" s="6">
        <v>56.11</v>
      </c>
      <c r="BP60" s="6">
        <v>54.8</v>
      </c>
      <c r="BQ60" s="6">
        <v>0.32</v>
      </c>
      <c r="BR60" s="6">
        <v>0.32</v>
      </c>
      <c r="BS60" s="6">
        <v>0.32</v>
      </c>
      <c r="BT60" s="6">
        <v>0.32</v>
      </c>
      <c r="BU60" s="6">
        <v>0.31</v>
      </c>
      <c r="BV60" s="6">
        <v>0.31</v>
      </c>
      <c r="BW60" s="6">
        <v>0.31</v>
      </c>
      <c r="BX60" s="6">
        <v>0.31</v>
      </c>
      <c r="BY60" s="6">
        <v>0.3</v>
      </c>
      <c r="BZ60" s="6">
        <v>0.3</v>
      </c>
      <c r="CA60" s="6">
        <v>0.3</v>
      </c>
      <c r="CB60" s="6">
        <v>0.3</v>
      </c>
      <c r="CC60" s="6">
        <v>0.28999999999999998</v>
      </c>
      <c r="CD60" s="6">
        <v>0.28999999999999998</v>
      </c>
      <c r="CE60" s="6">
        <v>0.28999999999999998</v>
      </c>
      <c r="CF60" s="6">
        <v>0.28999999999999998</v>
      </c>
      <c r="CG60" s="6">
        <v>0.28000000000000003</v>
      </c>
      <c r="CH60" s="6">
        <v>0.28000000000000003</v>
      </c>
      <c r="CI60" s="6">
        <v>0.28000000000000003</v>
      </c>
      <c r="CJ60" s="6">
        <v>0.28000000000000003</v>
      </c>
      <c r="CK60" s="6">
        <v>0.27</v>
      </c>
      <c r="CL60" s="6">
        <v>0.27</v>
      </c>
      <c r="CM60" s="6">
        <v>0.27</v>
      </c>
      <c r="CN60" s="6">
        <v>0.27</v>
      </c>
      <c r="CO60" s="6">
        <v>0.26</v>
      </c>
      <c r="CP60" s="6">
        <v>0.26</v>
      </c>
      <c r="CQ60" s="6">
        <v>0.26</v>
      </c>
      <c r="CR60" s="6">
        <v>0.26</v>
      </c>
      <c r="CS60" s="6">
        <v>0.25</v>
      </c>
      <c r="CT60" s="6">
        <v>0.25</v>
      </c>
      <c r="CU60" s="6">
        <v>0.25</v>
      </c>
      <c r="CV60" s="6">
        <v>0.25</v>
      </c>
      <c r="CW60" s="6">
        <v>0</v>
      </c>
      <c r="CX60" s="6">
        <v>0</v>
      </c>
      <c r="CY60" s="6">
        <v>0</v>
      </c>
      <c r="CZ60" s="6">
        <v>0</v>
      </c>
      <c r="DA60" s="6">
        <v>0</v>
      </c>
      <c r="DB60" s="6">
        <v>0</v>
      </c>
      <c r="DC60" s="6">
        <v>0</v>
      </c>
      <c r="DD60" s="6">
        <v>0</v>
      </c>
      <c r="DE60" s="6">
        <v>0</v>
      </c>
      <c r="DF60" s="6">
        <v>0</v>
      </c>
      <c r="DG60" s="6">
        <v>0</v>
      </c>
      <c r="DH60" s="6">
        <v>0</v>
      </c>
      <c r="DI60" s="6">
        <v>0</v>
      </c>
      <c r="DJ60" s="6">
        <v>0</v>
      </c>
      <c r="DK60" s="6">
        <v>0</v>
      </c>
      <c r="DL60" s="6">
        <v>0</v>
      </c>
      <c r="DM60" s="6">
        <v>0</v>
      </c>
      <c r="DN60" s="6">
        <v>0</v>
      </c>
      <c r="DO60" s="6">
        <v>0</v>
      </c>
      <c r="DP60" s="6">
        <v>0</v>
      </c>
      <c r="DQ60" s="6">
        <v>0</v>
      </c>
      <c r="DR60" s="6">
        <v>0</v>
      </c>
      <c r="DS60" s="6">
        <v>0</v>
      </c>
      <c r="DT60" s="6">
        <v>0</v>
      </c>
      <c r="DU60" s="6">
        <v>0</v>
      </c>
      <c r="DV60" s="6">
        <v>0</v>
      </c>
      <c r="DW60" s="6">
        <v>0</v>
      </c>
      <c r="DX60" s="6">
        <v>0</v>
      </c>
      <c r="DY60" s="6">
        <v>0</v>
      </c>
      <c r="DZ60" s="6">
        <v>0</v>
      </c>
      <c r="EA60" s="6">
        <v>0</v>
      </c>
      <c r="EB60" s="6">
        <v>0</v>
      </c>
      <c r="EC60" s="5">
        <v>40023789</v>
      </c>
      <c r="ED60" s="5">
        <v>40029116</v>
      </c>
      <c r="EE60" s="5">
        <v>40282418</v>
      </c>
      <c r="EF60" s="5">
        <v>40785167</v>
      </c>
      <c r="EG60" s="5">
        <v>41187413</v>
      </c>
      <c r="EH60" s="5">
        <v>41155526</v>
      </c>
      <c r="EI60" s="5">
        <v>41496229</v>
      </c>
      <c r="EJ60" s="5">
        <v>43095065</v>
      </c>
      <c r="EK60" s="5">
        <v>43701064</v>
      </c>
      <c r="EL60" s="5">
        <v>44121489</v>
      </c>
      <c r="EM60" s="5">
        <v>46012505</v>
      </c>
      <c r="EN60" s="5">
        <v>46025698</v>
      </c>
      <c r="EO60" s="5">
        <v>38441972</v>
      </c>
      <c r="EP60" s="5">
        <v>38887563</v>
      </c>
      <c r="EQ60" s="5">
        <v>40522818</v>
      </c>
      <c r="ER60" s="5">
        <v>40855729</v>
      </c>
      <c r="ES60" s="5">
        <v>43646436</v>
      </c>
      <c r="ET60" s="5">
        <v>44390632</v>
      </c>
      <c r="EU60" s="5">
        <v>44385324</v>
      </c>
      <c r="EV60" s="5">
        <v>44510091</v>
      </c>
      <c r="EW60" s="5">
        <v>45542203</v>
      </c>
      <c r="EX60" s="5">
        <v>48228296</v>
      </c>
      <c r="EY60" s="5">
        <v>50608641</v>
      </c>
      <c r="EZ60" s="5">
        <v>51765197</v>
      </c>
      <c r="FA60" s="5">
        <v>51542955</v>
      </c>
      <c r="FB60" s="5">
        <v>51787000</v>
      </c>
      <c r="FC60" s="5">
        <v>51753000</v>
      </c>
      <c r="FD60" s="5">
        <v>51742000</v>
      </c>
      <c r="FE60" s="5">
        <v>54109840</v>
      </c>
      <c r="FF60" s="5">
        <v>54875000</v>
      </c>
      <c r="FG60" s="5">
        <v>54872000</v>
      </c>
      <c r="FH60" s="5">
        <v>58320000</v>
      </c>
      <c r="FI60" s="13" t="s">
        <v>312</v>
      </c>
      <c r="FJ60" s="11">
        <v>99.725066010117104</v>
      </c>
      <c r="FK60" s="11">
        <v>100.0025081743</v>
      </c>
      <c r="FL60" s="11">
        <v>113.08295842618</v>
      </c>
      <c r="FM60" s="11">
        <v>109.374003543985</v>
      </c>
      <c r="FN60" s="11">
        <v>108.44519416647999</v>
      </c>
      <c r="FO60" s="11">
        <v>107.10080585532999</v>
      </c>
      <c r="FP60" s="11">
        <v>103.70139898736301</v>
      </c>
      <c r="FQ60" s="11">
        <v>101.18543735808301</v>
      </c>
      <c r="FR60" s="11">
        <v>99.132231654588594</v>
      </c>
      <c r="FS60" s="11">
        <v>97.404758937305999</v>
      </c>
      <c r="FT60" s="11">
        <v>96.429090309253993</v>
      </c>
      <c r="FU60" s="11">
        <v>95.213960687787903</v>
      </c>
      <c r="FV60" s="11">
        <v>90.154454095122901</v>
      </c>
      <c r="FW60" s="11">
        <v>85.782181825073494</v>
      </c>
      <c r="FX60" s="11">
        <v>84.790277912064298</v>
      </c>
      <c r="FY60" s="11">
        <v>82.296365339607604</v>
      </c>
      <c r="FZ60" s="11">
        <v>80.290266999119893</v>
      </c>
      <c r="GA60" s="11">
        <v>74.581366627084705</v>
      </c>
      <c r="GB60" s="11">
        <v>71.381635064779502</v>
      </c>
      <c r="GC60" s="11">
        <v>71.064896272622804</v>
      </c>
      <c r="GD60" s="11">
        <v>68.136031978953696</v>
      </c>
      <c r="GE60" s="11">
        <v>68.195567183215402</v>
      </c>
      <c r="GF60" s="11">
        <v>65.068137277189507</v>
      </c>
      <c r="GG60" s="11">
        <v>62.678501928621998</v>
      </c>
      <c r="GH60" s="11">
        <v>59.274696221821202</v>
      </c>
      <c r="GI60" s="11">
        <v>57.887384864927498</v>
      </c>
      <c r="GJ60" s="11">
        <v>57.296601163217602</v>
      </c>
      <c r="GK60" s="11">
        <v>57.011750608789797</v>
      </c>
      <c r="GL60" s="11">
        <v>62.582424934170902</v>
      </c>
      <c r="GM60" s="11">
        <v>60.570569476081999</v>
      </c>
      <c r="GN60" s="11">
        <v>56.955131943432001</v>
      </c>
      <c r="GO60" s="11">
        <v>53.863014403292198</v>
      </c>
    </row>
    <row r="61" spans="2:197" x14ac:dyDescent="0.25">
      <c r="B61" s="3" t="s">
        <v>313</v>
      </c>
      <c r="C61" s="1" t="s">
        <v>126</v>
      </c>
      <c r="D61" s="2">
        <v>103386</v>
      </c>
      <c r="E61" s="5">
        <v>0</v>
      </c>
      <c r="F61" s="5">
        <v>0</v>
      </c>
      <c r="G61" s="5">
        <v>0</v>
      </c>
      <c r="H61" s="5">
        <v>0</v>
      </c>
      <c r="I61" s="5">
        <v>0</v>
      </c>
      <c r="J61" s="5">
        <v>0</v>
      </c>
      <c r="K61" s="5">
        <v>0</v>
      </c>
      <c r="L61" s="5">
        <v>0</v>
      </c>
      <c r="M61" s="5">
        <v>0</v>
      </c>
      <c r="N61" s="5">
        <v>0</v>
      </c>
      <c r="O61" s="5">
        <v>0</v>
      </c>
      <c r="P61" s="5">
        <v>0</v>
      </c>
      <c r="Q61" s="5">
        <v>0</v>
      </c>
      <c r="R61" s="5">
        <v>0</v>
      </c>
      <c r="S61" s="5">
        <v>0</v>
      </c>
      <c r="T61" s="5">
        <v>0</v>
      </c>
      <c r="U61" s="5">
        <v>0</v>
      </c>
      <c r="V61" s="5">
        <v>0</v>
      </c>
      <c r="W61" s="5">
        <v>0</v>
      </c>
      <c r="X61" s="5">
        <v>0</v>
      </c>
      <c r="Y61" s="5">
        <v>0</v>
      </c>
      <c r="Z61" s="5">
        <v>0</v>
      </c>
      <c r="AA61" s="5">
        <v>0</v>
      </c>
      <c r="AB61" s="5">
        <v>0</v>
      </c>
      <c r="AC61" s="5">
        <v>0</v>
      </c>
      <c r="AD61" s="5">
        <v>129712</v>
      </c>
      <c r="AE61" s="5">
        <v>94200</v>
      </c>
      <c r="AF61" s="5">
        <v>0</v>
      </c>
      <c r="AG61" s="5">
        <v>0</v>
      </c>
      <c r="AH61" s="5">
        <v>70950</v>
      </c>
      <c r="AI61" s="5">
        <v>378750</v>
      </c>
      <c r="AJ61" s="5">
        <v>427866</v>
      </c>
      <c r="AK61" s="6" t="s">
        <v>193</v>
      </c>
      <c r="AL61" s="6" t="s">
        <v>193</v>
      </c>
      <c r="AM61" s="6" t="s">
        <v>193</v>
      </c>
      <c r="AN61" s="6" t="s">
        <v>193</v>
      </c>
      <c r="AO61" s="6" t="s">
        <v>193</v>
      </c>
      <c r="AP61" s="6" t="s">
        <v>193</v>
      </c>
      <c r="AQ61" s="6" t="s">
        <v>193</v>
      </c>
      <c r="AR61" s="6" t="s">
        <v>193</v>
      </c>
      <c r="AS61" s="6" t="s">
        <v>193</v>
      </c>
      <c r="AT61" s="6" t="s">
        <v>193</v>
      </c>
      <c r="AU61" s="6" t="s">
        <v>193</v>
      </c>
      <c r="AV61" s="6" t="s">
        <v>193</v>
      </c>
      <c r="AW61" s="6" t="s">
        <v>193</v>
      </c>
      <c r="AX61" s="6" t="s">
        <v>193</v>
      </c>
      <c r="AY61" s="6" t="s">
        <v>193</v>
      </c>
      <c r="AZ61" s="6" t="s">
        <v>193</v>
      </c>
      <c r="BA61" s="6" t="s">
        <v>193</v>
      </c>
      <c r="BB61" s="6" t="s">
        <v>193</v>
      </c>
      <c r="BC61" s="6" t="s">
        <v>193</v>
      </c>
      <c r="BD61" s="6" t="s">
        <v>193</v>
      </c>
      <c r="BE61" s="6" t="s">
        <v>193</v>
      </c>
      <c r="BF61" s="6" t="s">
        <v>193</v>
      </c>
      <c r="BG61" s="6" t="s">
        <v>193</v>
      </c>
      <c r="BH61" s="6" t="s">
        <v>193</v>
      </c>
      <c r="BI61" s="6" t="s">
        <v>193</v>
      </c>
      <c r="BJ61" s="6">
        <v>29.62</v>
      </c>
      <c r="BK61" s="6">
        <v>29.53</v>
      </c>
      <c r="BL61" s="6" t="s">
        <v>193</v>
      </c>
      <c r="BM61" s="6" t="s">
        <v>193</v>
      </c>
      <c r="BN61" s="6">
        <v>28.195</v>
      </c>
      <c r="BO61" s="6">
        <v>27.89</v>
      </c>
      <c r="BP61" s="6">
        <v>26.395</v>
      </c>
      <c r="BQ61" s="6">
        <v>1.96</v>
      </c>
      <c r="BR61" s="6">
        <v>0.21</v>
      </c>
      <c r="BS61" s="6">
        <v>0.21</v>
      </c>
      <c r="BT61" s="6">
        <v>0.2</v>
      </c>
      <c r="BU61" s="6">
        <v>2.2000000000000002</v>
      </c>
      <c r="BV61" s="6">
        <v>0.2</v>
      </c>
      <c r="BW61" s="6">
        <v>0.2</v>
      </c>
      <c r="BX61" s="6">
        <v>0.19</v>
      </c>
      <c r="BY61" s="6">
        <v>2.19</v>
      </c>
      <c r="BZ61" s="6">
        <v>0.19</v>
      </c>
      <c r="CA61" s="6">
        <v>0.19</v>
      </c>
      <c r="CB61" s="6">
        <v>0.18</v>
      </c>
      <c r="CC61" s="6">
        <v>3.18</v>
      </c>
      <c r="CD61" s="6">
        <v>0.18</v>
      </c>
      <c r="CE61" s="6">
        <v>0.18</v>
      </c>
      <c r="CF61" s="6">
        <v>0.17</v>
      </c>
      <c r="CG61" s="6">
        <v>1.67</v>
      </c>
      <c r="CH61" s="6">
        <v>0.17</v>
      </c>
      <c r="CI61" s="6">
        <v>0.17</v>
      </c>
      <c r="CJ61" s="6">
        <v>0.16</v>
      </c>
      <c r="CK61" s="6">
        <v>2.66</v>
      </c>
      <c r="CL61" s="6">
        <v>0.16</v>
      </c>
      <c r="CM61" s="6">
        <v>0.16</v>
      </c>
      <c r="CN61" s="6">
        <v>0.15</v>
      </c>
      <c r="CO61" s="6">
        <v>2.65</v>
      </c>
      <c r="CP61" s="6">
        <v>0.15</v>
      </c>
      <c r="CQ61" s="6">
        <v>0.15</v>
      </c>
      <c r="CR61" s="6">
        <v>0.14499999999999999</v>
      </c>
      <c r="CS61" s="6">
        <v>3.645</v>
      </c>
      <c r="CT61" s="6">
        <v>0.14499999999999999</v>
      </c>
      <c r="CU61" s="6">
        <v>0.14499999999999999</v>
      </c>
      <c r="CV61" s="6">
        <v>0.14000000000000001</v>
      </c>
      <c r="CW61" s="6">
        <v>1.75</v>
      </c>
      <c r="CX61" s="6">
        <v>0</v>
      </c>
      <c r="CY61" s="6">
        <v>0</v>
      </c>
      <c r="CZ61" s="6">
        <v>0</v>
      </c>
      <c r="DA61" s="6">
        <v>2</v>
      </c>
      <c r="DB61" s="6">
        <v>0</v>
      </c>
      <c r="DC61" s="6">
        <v>0</v>
      </c>
      <c r="DD61" s="6">
        <v>0</v>
      </c>
      <c r="DE61" s="6">
        <v>2</v>
      </c>
      <c r="DF61" s="6">
        <v>0</v>
      </c>
      <c r="DG61" s="6">
        <v>0</v>
      </c>
      <c r="DH61" s="6">
        <v>0</v>
      </c>
      <c r="DI61" s="6">
        <v>3</v>
      </c>
      <c r="DJ61" s="6">
        <v>0</v>
      </c>
      <c r="DK61" s="6">
        <v>0</v>
      </c>
      <c r="DL61" s="6">
        <v>0</v>
      </c>
      <c r="DM61" s="6">
        <v>1.5</v>
      </c>
      <c r="DN61" s="6">
        <v>0</v>
      </c>
      <c r="DO61" s="6">
        <v>0</v>
      </c>
      <c r="DP61" s="6">
        <v>0</v>
      </c>
      <c r="DQ61" s="6">
        <v>2.5</v>
      </c>
      <c r="DR61" s="6">
        <v>0</v>
      </c>
      <c r="DS61" s="6">
        <v>0</v>
      </c>
      <c r="DT61" s="6">
        <v>0</v>
      </c>
      <c r="DU61" s="6">
        <v>2.5</v>
      </c>
      <c r="DV61" s="6">
        <v>0</v>
      </c>
      <c r="DW61" s="6">
        <v>0</v>
      </c>
      <c r="DX61" s="6">
        <v>0</v>
      </c>
      <c r="DY61" s="6">
        <v>3.5</v>
      </c>
      <c r="DZ61" s="6">
        <v>0</v>
      </c>
      <c r="EA61" s="6">
        <v>0</v>
      </c>
      <c r="EB61" s="6">
        <v>0</v>
      </c>
      <c r="EC61" s="5">
        <v>44148355</v>
      </c>
      <c r="ED61" s="5">
        <v>44059831</v>
      </c>
      <c r="EE61" s="5">
        <v>44046316</v>
      </c>
      <c r="EF61" s="5">
        <v>43969904</v>
      </c>
      <c r="EG61" s="5">
        <v>43944697</v>
      </c>
      <c r="EH61" s="5">
        <v>43906953</v>
      </c>
      <c r="EI61" s="5">
        <v>43774537</v>
      </c>
      <c r="EJ61" s="5">
        <v>43671676</v>
      </c>
      <c r="EK61" s="5">
        <v>43544128</v>
      </c>
      <c r="EL61" s="5">
        <v>43383736</v>
      </c>
      <c r="EM61" s="5">
        <v>43232625</v>
      </c>
      <c r="EN61" s="5">
        <v>43190481</v>
      </c>
      <c r="EO61" s="5">
        <v>43102715</v>
      </c>
      <c r="EP61" s="5">
        <v>43027044</v>
      </c>
      <c r="EQ61" s="5">
        <v>43023504</v>
      </c>
      <c r="ER61" s="5">
        <v>42989221</v>
      </c>
      <c r="ES61" s="5">
        <v>42982424</v>
      </c>
      <c r="ET61" s="5">
        <v>42893632</v>
      </c>
      <c r="EU61" s="5">
        <v>42681622</v>
      </c>
      <c r="EV61" s="5">
        <v>42565116</v>
      </c>
      <c r="EW61" s="5">
        <v>42525248</v>
      </c>
      <c r="EX61" s="5">
        <v>42440962</v>
      </c>
      <c r="EY61" s="5">
        <v>42436650</v>
      </c>
      <c r="EZ61" s="5">
        <v>42419706</v>
      </c>
      <c r="FA61" s="5">
        <v>42324000</v>
      </c>
      <c r="FB61" s="5">
        <v>42154440</v>
      </c>
      <c r="FC61" s="5">
        <v>42144868</v>
      </c>
      <c r="FD61" s="5">
        <v>42110290</v>
      </c>
      <c r="FE61" s="5">
        <v>41929000</v>
      </c>
      <c r="FF61" s="5">
        <v>41895588</v>
      </c>
      <c r="FG61" s="5">
        <v>41862992</v>
      </c>
      <c r="FH61" s="5">
        <v>42194634</v>
      </c>
      <c r="FI61" s="13" t="s">
        <v>313</v>
      </c>
      <c r="FJ61" s="11">
        <v>19.334763435693102</v>
      </c>
      <c r="FK61" s="11">
        <v>19.953685251311999</v>
      </c>
      <c r="FL61" s="11">
        <v>19.9275235640593</v>
      </c>
      <c r="FM61" s="11">
        <v>19.283075987611898</v>
      </c>
      <c r="FN61" s="11">
        <v>18.741100888691999</v>
      </c>
      <c r="FO61" s="11">
        <v>21.008381064384</v>
      </c>
      <c r="FP61" s="11">
        <v>20.869072812809002</v>
      </c>
      <c r="FQ61" s="11">
        <v>19.971617301795298</v>
      </c>
      <c r="FR61" s="11">
        <v>18.911137685430301</v>
      </c>
      <c r="FS61" s="11">
        <v>20.3567299966974</v>
      </c>
      <c r="FT61" s="11">
        <v>20.075070620856401</v>
      </c>
      <c r="FU61" s="11">
        <v>19.957985649662</v>
      </c>
      <c r="FV61" s="11">
        <v>19.605771933392099</v>
      </c>
      <c r="FW61" s="11">
        <v>21.695959406367798</v>
      </c>
      <c r="FX61" s="11">
        <v>21.369598347917002</v>
      </c>
      <c r="FY61" s="11">
        <v>20.227768258466501</v>
      </c>
      <c r="FZ61" s="11">
        <v>19.286162176428199</v>
      </c>
      <c r="GA61" s="11">
        <v>19.9231904633303</v>
      </c>
      <c r="GB61" s="11">
        <v>19.320657495162699</v>
      </c>
      <c r="GC61" s="11">
        <v>19.582115082219001</v>
      </c>
      <c r="GD61" s="11">
        <v>18.726827883519899</v>
      </c>
      <c r="GE61" s="11">
        <v>21.073249941884001</v>
      </c>
      <c r="GF61" s="11">
        <v>20.117634167635799</v>
      </c>
      <c r="GG61" s="11">
        <v>19.535189612110901</v>
      </c>
      <c r="GH61" s="11">
        <v>18.727766751724801</v>
      </c>
      <c r="GI61" s="11">
        <v>19.974835391005101</v>
      </c>
      <c r="GJ61" s="11">
        <v>19.956213885875702</v>
      </c>
      <c r="GK61" s="11">
        <v>18.9682616766591</v>
      </c>
      <c r="GL61" s="11">
        <v>18.3441293615397</v>
      </c>
      <c r="GM61" s="11">
        <v>21.772531274653598</v>
      </c>
      <c r="GN61" s="11">
        <v>20.507516519602799</v>
      </c>
      <c r="GO61" s="11">
        <v>20.1413288713442</v>
      </c>
    </row>
    <row r="62" spans="2:197" x14ac:dyDescent="0.25">
      <c r="B62" s="3" t="s">
        <v>314</v>
      </c>
      <c r="C62" s="1" t="s">
        <v>127</v>
      </c>
      <c r="D62" s="2">
        <v>4074760</v>
      </c>
      <c r="E62" s="5">
        <v>0</v>
      </c>
      <c r="F62" s="5">
        <v>0</v>
      </c>
      <c r="G62" s="5">
        <v>0</v>
      </c>
      <c r="H62" s="5">
        <v>0</v>
      </c>
      <c r="I62" s="5">
        <v>0</v>
      </c>
      <c r="J62" s="5">
        <v>0</v>
      </c>
      <c r="K62" s="5">
        <v>0</v>
      </c>
      <c r="L62" s="5">
        <v>0</v>
      </c>
      <c r="M62" s="5">
        <v>0</v>
      </c>
      <c r="N62" s="5">
        <v>0</v>
      </c>
      <c r="O62" s="5">
        <v>0</v>
      </c>
      <c r="P62" s="5">
        <v>0</v>
      </c>
      <c r="Q62" s="5">
        <v>0</v>
      </c>
      <c r="R62" s="5">
        <v>0</v>
      </c>
      <c r="S62" s="5">
        <v>460023</v>
      </c>
      <c r="T62" s="5">
        <v>0</v>
      </c>
      <c r="U62" s="5">
        <v>0</v>
      </c>
      <c r="V62" s="5">
        <v>0</v>
      </c>
      <c r="W62" s="5">
        <v>90902</v>
      </c>
      <c r="X62" s="5">
        <v>0</v>
      </c>
      <c r="Y62" s="5">
        <v>0</v>
      </c>
      <c r="Z62" s="5">
        <v>0</v>
      </c>
      <c r="AA62" s="5">
        <v>0</v>
      </c>
      <c r="AB62" s="5">
        <v>0</v>
      </c>
      <c r="AC62" s="5">
        <v>0</v>
      </c>
      <c r="AD62" s="5">
        <v>1190</v>
      </c>
      <c r="AE62" s="5">
        <v>0</v>
      </c>
      <c r="AF62" s="5">
        <v>0</v>
      </c>
      <c r="AG62" s="5">
        <v>0</v>
      </c>
      <c r="AH62" s="5">
        <v>0</v>
      </c>
      <c r="AI62" s="5">
        <v>162907</v>
      </c>
      <c r="AJ62" s="5">
        <v>0</v>
      </c>
      <c r="AK62" s="6" t="s">
        <v>193</v>
      </c>
      <c r="AL62" s="6" t="s">
        <v>193</v>
      </c>
      <c r="AM62" s="6" t="s">
        <v>193</v>
      </c>
      <c r="AN62" s="6" t="s">
        <v>193</v>
      </c>
      <c r="AO62" s="6" t="s">
        <v>193</v>
      </c>
      <c r="AP62" s="6" t="s">
        <v>193</v>
      </c>
      <c r="AQ62" s="6" t="s">
        <v>193</v>
      </c>
      <c r="AR62" s="6" t="s">
        <v>193</v>
      </c>
      <c r="AS62" s="6" t="s">
        <v>193</v>
      </c>
      <c r="AT62" s="6" t="s">
        <v>193</v>
      </c>
      <c r="AU62" s="6" t="s">
        <v>193</v>
      </c>
      <c r="AV62" s="6" t="s">
        <v>193</v>
      </c>
      <c r="AW62" s="6" t="s">
        <v>193</v>
      </c>
      <c r="AX62" s="6" t="s">
        <v>193</v>
      </c>
      <c r="AY62" s="6">
        <v>51.011400000000002</v>
      </c>
      <c r="AZ62" s="6" t="s">
        <v>193</v>
      </c>
      <c r="BA62" s="6" t="s">
        <v>193</v>
      </c>
      <c r="BB62" s="6" t="s">
        <v>193</v>
      </c>
      <c r="BC62" s="6">
        <v>52.7849</v>
      </c>
      <c r="BD62" s="6" t="s">
        <v>193</v>
      </c>
      <c r="BE62" s="6" t="s">
        <v>193</v>
      </c>
      <c r="BF62" s="6" t="s">
        <v>193</v>
      </c>
      <c r="BG62" s="6" t="s">
        <v>193</v>
      </c>
      <c r="BH62" s="6" t="s">
        <v>193</v>
      </c>
      <c r="BI62" s="6" t="s">
        <v>193</v>
      </c>
      <c r="BJ62" s="6">
        <v>36.03</v>
      </c>
      <c r="BK62" s="6" t="s">
        <v>193</v>
      </c>
      <c r="BL62" s="6" t="s">
        <v>193</v>
      </c>
      <c r="BM62" s="6" t="s">
        <v>193</v>
      </c>
      <c r="BN62" s="6" t="s">
        <v>193</v>
      </c>
      <c r="BO62" s="6">
        <v>35.689100000000003</v>
      </c>
      <c r="BP62" s="6" t="s">
        <v>193</v>
      </c>
      <c r="BQ62" s="6">
        <v>0.8</v>
      </c>
      <c r="BR62" s="6">
        <v>0.8</v>
      </c>
      <c r="BS62" s="6">
        <v>0.7</v>
      </c>
      <c r="BT62" s="6">
        <v>0.7</v>
      </c>
      <c r="BU62" s="6">
        <v>0.7</v>
      </c>
      <c r="BV62" s="6">
        <v>0.7</v>
      </c>
      <c r="BW62" s="6">
        <v>0.7</v>
      </c>
      <c r="BX62" s="6">
        <v>0.7</v>
      </c>
      <c r="BY62" s="6">
        <v>0.7</v>
      </c>
      <c r="BZ62" s="6">
        <v>0.7</v>
      </c>
      <c r="CA62" s="6">
        <v>0.7</v>
      </c>
      <c r="CB62" s="6">
        <v>0.7</v>
      </c>
      <c r="CC62" s="6">
        <v>0.7</v>
      </c>
      <c r="CD62" s="6">
        <v>0.7</v>
      </c>
      <c r="CE62" s="6">
        <v>0.6</v>
      </c>
      <c r="CF62" s="6">
        <v>0.6</v>
      </c>
      <c r="CG62" s="6">
        <v>0.6</v>
      </c>
      <c r="CH62" s="6">
        <v>0.6</v>
      </c>
      <c r="CI62" s="6">
        <v>0.6</v>
      </c>
      <c r="CJ62" s="6">
        <v>0.6</v>
      </c>
      <c r="CK62" s="6">
        <v>0.6</v>
      </c>
      <c r="CL62" s="6">
        <v>0.6</v>
      </c>
      <c r="CM62" s="6">
        <v>0.5</v>
      </c>
      <c r="CN62" s="6">
        <v>0.5</v>
      </c>
      <c r="CO62" s="6">
        <v>0.5</v>
      </c>
      <c r="CP62" s="6">
        <v>0.5</v>
      </c>
      <c r="CQ62" s="6">
        <v>0.5</v>
      </c>
      <c r="CR62" s="6">
        <v>0.5</v>
      </c>
      <c r="CS62" s="6">
        <v>0.5</v>
      </c>
      <c r="CT62" s="6">
        <v>0.5</v>
      </c>
      <c r="CU62" s="6">
        <v>0.4</v>
      </c>
      <c r="CV62" s="6">
        <v>0.4</v>
      </c>
      <c r="CW62" s="6">
        <v>0</v>
      </c>
      <c r="CX62" s="6">
        <v>0</v>
      </c>
      <c r="CY62" s="6">
        <v>0</v>
      </c>
      <c r="CZ62" s="6">
        <v>0</v>
      </c>
      <c r="DA62" s="6">
        <v>0</v>
      </c>
      <c r="DB62" s="6">
        <v>0</v>
      </c>
      <c r="DC62" s="6">
        <v>0</v>
      </c>
      <c r="DD62" s="6">
        <v>0</v>
      </c>
      <c r="DE62" s="6">
        <v>0</v>
      </c>
      <c r="DF62" s="6">
        <v>0</v>
      </c>
      <c r="DG62" s="6">
        <v>0</v>
      </c>
      <c r="DH62" s="6">
        <v>0</v>
      </c>
      <c r="DI62" s="6">
        <v>0</v>
      </c>
      <c r="DJ62" s="6">
        <v>0</v>
      </c>
      <c r="DK62" s="6">
        <v>0</v>
      </c>
      <c r="DL62" s="6">
        <v>0</v>
      </c>
      <c r="DM62" s="6">
        <v>0</v>
      </c>
      <c r="DN62" s="6">
        <v>0</v>
      </c>
      <c r="DO62" s="6">
        <v>0</v>
      </c>
      <c r="DP62" s="6">
        <v>0</v>
      </c>
      <c r="DQ62" s="6">
        <v>0</v>
      </c>
      <c r="DR62" s="6">
        <v>0</v>
      </c>
      <c r="DS62" s="6">
        <v>0</v>
      </c>
      <c r="DT62" s="6">
        <v>0</v>
      </c>
      <c r="DU62" s="6">
        <v>0</v>
      </c>
      <c r="DV62" s="6">
        <v>0</v>
      </c>
      <c r="DW62" s="6">
        <v>0</v>
      </c>
      <c r="DX62" s="6">
        <v>0</v>
      </c>
      <c r="DY62" s="6">
        <v>0</v>
      </c>
      <c r="DZ62" s="6">
        <v>0</v>
      </c>
      <c r="EA62" s="6">
        <v>0</v>
      </c>
      <c r="EB62" s="6">
        <v>0</v>
      </c>
      <c r="EC62" s="5">
        <v>15219974</v>
      </c>
      <c r="ED62" s="5">
        <v>15219974</v>
      </c>
      <c r="EE62" s="5">
        <v>15219074</v>
      </c>
      <c r="EF62" s="5">
        <v>15219074</v>
      </c>
      <c r="EG62" s="5">
        <v>15150619</v>
      </c>
      <c r="EH62" s="5">
        <v>15150619</v>
      </c>
      <c r="EI62" s="5">
        <v>15158074</v>
      </c>
      <c r="EJ62" s="5">
        <v>15148327</v>
      </c>
      <c r="EK62" s="5">
        <v>15094073</v>
      </c>
      <c r="EL62" s="5">
        <v>15092333</v>
      </c>
      <c r="EM62" s="5">
        <v>15092639</v>
      </c>
      <c r="EN62" s="5">
        <v>15092424</v>
      </c>
      <c r="EO62" s="5">
        <v>15009158</v>
      </c>
      <c r="EP62" s="5">
        <v>15005658</v>
      </c>
      <c r="EQ62" s="5">
        <v>15008934</v>
      </c>
      <c r="ER62" s="5">
        <v>15467324</v>
      </c>
      <c r="ES62" s="5">
        <v>15388382</v>
      </c>
      <c r="ET62" s="5">
        <v>15385587</v>
      </c>
      <c r="EU62" s="5">
        <v>15380914</v>
      </c>
      <c r="EV62" s="5">
        <v>15429891</v>
      </c>
      <c r="EW62" s="5">
        <v>15323389</v>
      </c>
      <c r="EX62" s="5">
        <v>15318459</v>
      </c>
      <c r="EY62" s="5">
        <v>15304048</v>
      </c>
      <c r="EZ62" s="5">
        <v>15301208</v>
      </c>
      <c r="FA62" s="5">
        <v>15186787</v>
      </c>
      <c r="FB62" s="5">
        <v>15186587</v>
      </c>
      <c r="FC62" s="5">
        <v>15187577</v>
      </c>
      <c r="FD62" s="5">
        <v>15181062</v>
      </c>
      <c r="FE62" s="5">
        <v>15068049</v>
      </c>
      <c r="FF62" s="5">
        <v>15027272</v>
      </c>
      <c r="FG62" s="5">
        <v>15012472</v>
      </c>
      <c r="FH62" s="5">
        <v>15169584</v>
      </c>
      <c r="FI62" s="13" t="s">
        <v>314</v>
      </c>
      <c r="FJ62" s="11">
        <v>46.058948589531099</v>
      </c>
      <c r="FK62" s="11">
        <v>46.178725403867297</v>
      </c>
      <c r="FL62" s="11">
        <v>45.589764528380599</v>
      </c>
      <c r="FM62" s="11">
        <v>44.539437813364998</v>
      </c>
      <c r="FN62" s="11">
        <v>44.270534425029098</v>
      </c>
      <c r="FO62" s="11">
        <v>45.364681139430701</v>
      </c>
      <c r="FP62" s="11">
        <v>44.862889572910099</v>
      </c>
      <c r="FQ62" s="11">
        <v>43.458990553874401</v>
      </c>
      <c r="FR62" s="11">
        <v>42.698812971157601</v>
      </c>
      <c r="FS62" s="11">
        <v>42.699958979171697</v>
      </c>
      <c r="FT62" s="11">
        <v>42.824982430176703</v>
      </c>
      <c r="FU62" s="11">
        <v>44.194822514925399</v>
      </c>
      <c r="FV62" s="11">
        <v>47.190055564742501</v>
      </c>
      <c r="FW62" s="11">
        <v>47.0333923377435</v>
      </c>
      <c r="FX62" s="11">
        <v>46.8854750110834</v>
      </c>
      <c r="FY62" s="11">
        <v>45.697303554254098</v>
      </c>
      <c r="FZ62" s="11">
        <v>45.176094536774599</v>
      </c>
      <c r="GA62" s="11">
        <v>45.070818552454298</v>
      </c>
      <c r="GB62" s="11">
        <v>44.493974805398402</v>
      </c>
      <c r="GC62" s="11">
        <v>45.138426447730602</v>
      </c>
      <c r="GD62" s="11">
        <v>45.313670494170701</v>
      </c>
      <c r="GE62" s="11">
        <v>45.462079442847397</v>
      </c>
      <c r="GF62" s="11">
        <v>44.520181849926203</v>
      </c>
      <c r="GG62" s="11">
        <v>43.725697997177697</v>
      </c>
      <c r="GH62" s="11">
        <v>43.216053533904201</v>
      </c>
      <c r="GI62" s="11">
        <v>43.148865508754497</v>
      </c>
      <c r="GJ62" s="11">
        <v>42.562549641723599</v>
      </c>
      <c r="GK62" s="11">
        <v>42.3260243585067</v>
      </c>
      <c r="GL62" s="11">
        <v>43.3683219373656</v>
      </c>
      <c r="GM62" s="11">
        <v>43.881617368741303</v>
      </c>
      <c r="GN62" s="11">
        <v>42.876816023370402</v>
      </c>
      <c r="GO62" s="11">
        <v>41.719140089800803</v>
      </c>
    </row>
    <row r="63" spans="2:197" x14ac:dyDescent="0.25">
      <c r="B63" s="3" t="s">
        <v>316</v>
      </c>
      <c r="C63" s="1" t="s">
        <v>129</v>
      </c>
      <c r="D63" s="2">
        <v>103451</v>
      </c>
      <c r="E63" s="5">
        <v>193</v>
      </c>
      <c r="F63" s="5">
        <v>1102</v>
      </c>
      <c r="G63" s="5">
        <v>7263</v>
      </c>
      <c r="H63" s="5">
        <v>127647</v>
      </c>
      <c r="I63" s="5">
        <v>203</v>
      </c>
      <c r="J63" s="5">
        <v>14385</v>
      </c>
      <c r="K63" s="5">
        <v>15757</v>
      </c>
      <c r="L63" s="5">
        <v>122250</v>
      </c>
      <c r="M63" s="5">
        <v>8430</v>
      </c>
      <c r="N63" s="5">
        <v>9679</v>
      </c>
      <c r="O63" s="5">
        <v>95</v>
      </c>
      <c r="P63" s="5">
        <v>129257</v>
      </c>
      <c r="Q63" s="5">
        <v>23986</v>
      </c>
      <c r="R63" s="5">
        <v>5754</v>
      </c>
      <c r="S63" s="5">
        <v>5943</v>
      </c>
      <c r="T63" s="5">
        <v>118876</v>
      </c>
      <c r="U63" s="5">
        <v>16291</v>
      </c>
      <c r="V63" s="5">
        <v>442</v>
      </c>
      <c r="W63" s="5">
        <v>4677</v>
      </c>
      <c r="X63" s="5">
        <v>146436</v>
      </c>
      <c r="Y63" s="5">
        <v>18062</v>
      </c>
      <c r="Z63" s="5">
        <v>2893</v>
      </c>
      <c r="AA63" s="5">
        <v>5006</v>
      </c>
      <c r="AB63" s="5">
        <v>168614</v>
      </c>
      <c r="AC63" s="5">
        <v>12330</v>
      </c>
      <c r="AD63" s="5">
        <v>763</v>
      </c>
      <c r="AE63" s="5">
        <v>1809</v>
      </c>
      <c r="AF63" s="5">
        <v>135095</v>
      </c>
      <c r="AG63" s="5">
        <v>9006</v>
      </c>
      <c r="AH63" s="5">
        <v>603</v>
      </c>
      <c r="AI63" s="5">
        <v>323</v>
      </c>
      <c r="AJ63" s="5">
        <v>97493</v>
      </c>
      <c r="AK63" s="6">
        <v>54.95</v>
      </c>
      <c r="AL63" s="6">
        <v>51.44</v>
      </c>
      <c r="AM63" s="6">
        <v>51.12</v>
      </c>
      <c r="AN63" s="6">
        <v>43.65</v>
      </c>
      <c r="AO63" s="6">
        <v>35.75</v>
      </c>
      <c r="AP63" s="6">
        <v>39.35</v>
      </c>
      <c r="AQ63" s="6">
        <v>36.4</v>
      </c>
      <c r="AR63" s="6">
        <v>31.46</v>
      </c>
      <c r="AS63" s="6">
        <v>35.03</v>
      </c>
      <c r="AT63" s="6">
        <v>31.52</v>
      </c>
      <c r="AU63" s="6">
        <v>28.7</v>
      </c>
      <c r="AV63" s="6">
        <v>27.7</v>
      </c>
      <c r="AW63" s="6">
        <v>26.8</v>
      </c>
      <c r="AX63" s="6">
        <v>23.22</v>
      </c>
      <c r="AY63" s="6">
        <v>22.47</v>
      </c>
      <c r="AZ63" s="6">
        <v>22.31</v>
      </c>
      <c r="BA63" s="6">
        <v>25.37</v>
      </c>
      <c r="BB63" s="6">
        <v>23.93</v>
      </c>
      <c r="BC63" s="6">
        <v>23.3</v>
      </c>
      <c r="BD63" s="6">
        <v>21.68</v>
      </c>
      <c r="BE63" s="6">
        <v>18.872</v>
      </c>
      <c r="BF63" s="6">
        <v>18.02</v>
      </c>
      <c r="BG63" s="6">
        <v>17.38</v>
      </c>
      <c r="BH63" s="6">
        <v>17.88</v>
      </c>
      <c r="BI63" s="6">
        <v>16.5</v>
      </c>
      <c r="BJ63" s="6">
        <v>14.28</v>
      </c>
      <c r="BK63" s="6">
        <v>16.86</v>
      </c>
      <c r="BL63" s="6">
        <v>18.47</v>
      </c>
      <c r="BM63" s="6">
        <v>17.543900000000001</v>
      </c>
      <c r="BN63" s="6">
        <v>16.2</v>
      </c>
      <c r="BO63" s="6">
        <v>16.77</v>
      </c>
      <c r="BP63" s="6">
        <v>15.5191</v>
      </c>
      <c r="BQ63" s="6">
        <v>0.18</v>
      </c>
      <c r="BR63" s="6">
        <v>0.16</v>
      </c>
      <c r="BS63" s="6">
        <v>0.16</v>
      </c>
      <c r="BT63" s="6">
        <v>0.16</v>
      </c>
      <c r="BU63" s="6">
        <v>0.16</v>
      </c>
      <c r="BV63" s="6">
        <v>0.15</v>
      </c>
      <c r="BW63" s="6">
        <v>0.15</v>
      </c>
      <c r="BX63" s="6">
        <v>0.15</v>
      </c>
      <c r="BY63" s="6">
        <v>0.15</v>
      </c>
      <c r="BZ63" s="6">
        <v>0.14000000000000001</v>
      </c>
      <c r="CA63" s="6">
        <v>0.14000000000000001</v>
      </c>
      <c r="CB63" s="6">
        <v>0.14000000000000001</v>
      </c>
      <c r="CC63" s="6">
        <v>0.14000000000000001</v>
      </c>
      <c r="CD63" s="6">
        <v>0.13</v>
      </c>
      <c r="CE63" s="6">
        <v>0.13</v>
      </c>
      <c r="CF63" s="6">
        <v>0.13</v>
      </c>
      <c r="CG63" s="6">
        <v>0.13</v>
      </c>
      <c r="CH63" s="6">
        <v>0.13</v>
      </c>
      <c r="CI63" s="6">
        <v>0.13</v>
      </c>
      <c r="CJ63" s="6">
        <v>0.13</v>
      </c>
      <c r="CK63" s="6">
        <v>0.13</v>
      </c>
      <c r="CL63" s="6">
        <v>0.13</v>
      </c>
      <c r="CM63" s="6">
        <v>0.13</v>
      </c>
      <c r="CN63" s="6">
        <v>0.13</v>
      </c>
      <c r="CO63" s="6">
        <v>0.13</v>
      </c>
      <c r="CP63" s="6">
        <v>0.13</v>
      </c>
      <c r="CQ63" s="6">
        <v>0.13</v>
      </c>
      <c r="CR63" s="6">
        <v>0.13</v>
      </c>
      <c r="CS63" s="6">
        <v>0.13</v>
      </c>
      <c r="CT63" s="6">
        <v>0.13</v>
      </c>
      <c r="CU63" s="6">
        <v>0.13</v>
      </c>
      <c r="CV63" s="6">
        <v>0.13</v>
      </c>
      <c r="CW63" s="6">
        <v>0</v>
      </c>
      <c r="CX63" s="6">
        <v>0</v>
      </c>
      <c r="CY63" s="6">
        <v>0</v>
      </c>
      <c r="CZ63" s="6">
        <v>0</v>
      </c>
      <c r="DA63" s="6">
        <v>0</v>
      </c>
      <c r="DB63" s="6">
        <v>0</v>
      </c>
      <c r="DC63" s="6">
        <v>0</v>
      </c>
      <c r="DD63" s="6">
        <v>0</v>
      </c>
      <c r="DE63" s="6">
        <v>0</v>
      </c>
      <c r="DF63" s="6">
        <v>0</v>
      </c>
      <c r="DG63" s="6">
        <v>0</v>
      </c>
      <c r="DH63" s="6">
        <v>0</v>
      </c>
      <c r="DI63" s="6">
        <v>0</v>
      </c>
      <c r="DJ63" s="6">
        <v>0</v>
      </c>
      <c r="DK63" s="6">
        <v>0</v>
      </c>
      <c r="DL63" s="6">
        <v>0</v>
      </c>
      <c r="DM63" s="6">
        <v>0</v>
      </c>
      <c r="DN63" s="6">
        <v>0</v>
      </c>
      <c r="DO63" s="6">
        <v>0</v>
      </c>
      <c r="DP63" s="6">
        <v>0</v>
      </c>
      <c r="DQ63" s="6">
        <v>0</v>
      </c>
      <c r="DR63" s="6">
        <v>0</v>
      </c>
      <c r="DS63" s="6">
        <v>0</v>
      </c>
      <c r="DT63" s="6">
        <v>0</v>
      </c>
      <c r="DU63" s="6">
        <v>0</v>
      </c>
      <c r="DV63" s="6">
        <v>0</v>
      </c>
      <c r="DW63" s="6">
        <v>0</v>
      </c>
      <c r="DX63" s="6">
        <v>0</v>
      </c>
      <c r="DY63" s="6">
        <v>0</v>
      </c>
      <c r="DZ63" s="6">
        <v>0</v>
      </c>
      <c r="EA63" s="6">
        <v>0</v>
      </c>
      <c r="EB63" s="6">
        <v>0</v>
      </c>
      <c r="EC63" s="5">
        <v>58495122</v>
      </c>
      <c r="ED63" s="5">
        <v>58391053</v>
      </c>
      <c r="EE63" s="5">
        <v>58362719</v>
      </c>
      <c r="EF63" s="5">
        <v>58247563</v>
      </c>
      <c r="EG63" s="5">
        <v>57967199</v>
      </c>
      <c r="EH63" s="5">
        <v>57852167</v>
      </c>
      <c r="EI63" s="5">
        <v>57812565</v>
      </c>
      <c r="EJ63" s="5">
        <v>57635978</v>
      </c>
      <c r="EK63" s="5">
        <v>57360730</v>
      </c>
      <c r="EL63" s="5">
        <v>57181652</v>
      </c>
      <c r="EM63" s="5">
        <v>57103319</v>
      </c>
      <c r="EN63" s="5">
        <v>56948042</v>
      </c>
      <c r="EO63" s="5">
        <v>56594752</v>
      </c>
      <c r="EP63" s="5">
        <v>56424220</v>
      </c>
      <c r="EQ63" s="5">
        <v>56373933</v>
      </c>
      <c r="ER63" s="5">
        <v>56219199</v>
      </c>
      <c r="ES63" s="5">
        <v>55921613</v>
      </c>
      <c r="ET63" s="5">
        <v>55774851</v>
      </c>
      <c r="EU63" s="5">
        <v>55728510</v>
      </c>
      <c r="EV63" s="5">
        <v>55530973</v>
      </c>
      <c r="EW63" s="5">
        <v>55163448</v>
      </c>
      <c r="EX63" s="5">
        <v>55001360</v>
      </c>
      <c r="EY63" s="5">
        <v>54950993</v>
      </c>
      <c r="EZ63" s="5">
        <v>54805134</v>
      </c>
      <c r="FA63" s="5">
        <v>54410510</v>
      </c>
      <c r="FB63" s="5">
        <v>54220632</v>
      </c>
      <c r="FC63" s="5">
        <v>54164792</v>
      </c>
      <c r="FD63" s="5">
        <v>54017474</v>
      </c>
      <c r="FE63" s="5">
        <v>53676463</v>
      </c>
      <c r="FF63" s="5">
        <v>53512025</v>
      </c>
      <c r="FG63" s="5">
        <v>53418161</v>
      </c>
      <c r="FH63" s="5">
        <v>53251735</v>
      </c>
      <c r="FI63" s="13" t="s">
        <v>316</v>
      </c>
      <c r="FJ63" s="11">
        <v>29.283758054218598</v>
      </c>
      <c r="FK63" s="11">
        <v>29.1029517826986</v>
      </c>
      <c r="FL63" s="11">
        <v>28.315267491221601</v>
      </c>
      <c r="FM63" s="11">
        <v>27.3415559033775</v>
      </c>
      <c r="FN63" s="11">
        <v>26.417871251636601</v>
      </c>
      <c r="FO63" s="11">
        <v>27.222904199941201</v>
      </c>
      <c r="FP63" s="11">
        <v>26.858123316272199</v>
      </c>
      <c r="FQ63" s="11">
        <v>25.608396894037298</v>
      </c>
      <c r="FR63" s="11">
        <v>24.372789537371599</v>
      </c>
      <c r="FS63" s="11">
        <v>23.766749516086001</v>
      </c>
      <c r="FT63" s="11">
        <v>22.946354484228799</v>
      </c>
      <c r="FU63" s="11">
        <v>23.107695256669199</v>
      </c>
      <c r="FV63" s="11">
        <v>22.538944953765299</v>
      </c>
      <c r="FW63" s="11">
        <v>22.453566925692499</v>
      </c>
      <c r="FX63" s="11">
        <v>21.9618347366326</v>
      </c>
      <c r="FY63" s="11">
        <v>21.087653703497299</v>
      </c>
      <c r="FZ63" s="11">
        <v>20.6347409900355</v>
      </c>
      <c r="GA63" s="11">
        <v>20.1561990725892</v>
      </c>
      <c r="GB63" s="11">
        <v>19.721413689330699</v>
      </c>
      <c r="GC63" s="11">
        <v>20.463264708147701</v>
      </c>
      <c r="GD63" s="11">
        <v>19.770192755173699</v>
      </c>
      <c r="GE63" s="11">
        <v>20.442730870654799</v>
      </c>
      <c r="GF63" s="11">
        <v>19.745703230513101</v>
      </c>
      <c r="GG63" s="11">
        <v>19.759426188064801</v>
      </c>
      <c r="GH63" s="11">
        <v>19.450800957388601</v>
      </c>
      <c r="GI63" s="11">
        <v>20.0395118965046</v>
      </c>
      <c r="GJ63" s="11">
        <v>20.3274850570828</v>
      </c>
      <c r="GK63" s="11">
        <v>20.061156506503799</v>
      </c>
      <c r="GL63" s="11">
        <v>19.954910218283199</v>
      </c>
      <c r="GM63" s="11">
        <v>20.412533444585598</v>
      </c>
      <c r="GN63" s="11">
        <v>19.646951155806399</v>
      </c>
      <c r="GO63" s="11">
        <v>18.969560334513002</v>
      </c>
    </row>
    <row r="64" spans="2:197" x14ac:dyDescent="0.25">
      <c r="B64" s="3" t="s">
        <v>317</v>
      </c>
      <c r="C64" s="1" t="s">
        <v>131</v>
      </c>
      <c r="D64" s="2">
        <v>103392</v>
      </c>
      <c r="E64" s="5">
        <v>0</v>
      </c>
      <c r="F64" s="5">
        <v>0</v>
      </c>
      <c r="G64" s="5">
        <v>0</v>
      </c>
      <c r="H64" s="5">
        <v>0</v>
      </c>
      <c r="I64" s="5">
        <v>0</v>
      </c>
      <c r="J64" s="5">
        <v>0</v>
      </c>
      <c r="K64" s="5">
        <v>0</v>
      </c>
      <c r="L64" s="5">
        <v>0</v>
      </c>
      <c r="M64" s="5">
        <v>0</v>
      </c>
      <c r="N64" s="5">
        <v>0</v>
      </c>
      <c r="O64" s="5">
        <v>0</v>
      </c>
      <c r="P64" s="5">
        <v>0</v>
      </c>
      <c r="Q64" s="5">
        <v>0</v>
      </c>
      <c r="R64" s="5">
        <v>0</v>
      </c>
      <c r="S64" s="5">
        <v>0</v>
      </c>
      <c r="T64" s="5">
        <v>0</v>
      </c>
      <c r="U64" s="5">
        <v>0</v>
      </c>
      <c r="V64" s="5">
        <v>0</v>
      </c>
      <c r="W64" s="5">
        <v>0</v>
      </c>
      <c r="X64" s="5">
        <v>0</v>
      </c>
      <c r="Y64" s="5">
        <v>0</v>
      </c>
      <c r="Z64" s="5">
        <v>0</v>
      </c>
      <c r="AA64" s="5">
        <v>0</v>
      </c>
      <c r="AB64" s="5">
        <v>0</v>
      </c>
      <c r="AC64" s="5">
        <v>0</v>
      </c>
      <c r="AD64" s="5">
        <v>0</v>
      </c>
      <c r="AE64" s="5">
        <v>0</v>
      </c>
      <c r="AF64" s="5">
        <v>0</v>
      </c>
      <c r="AG64" s="5">
        <v>0</v>
      </c>
      <c r="AH64" s="5">
        <v>0</v>
      </c>
      <c r="AI64" s="5">
        <v>4765</v>
      </c>
      <c r="AJ64" s="5">
        <v>0</v>
      </c>
      <c r="AK64" s="6" t="s">
        <v>193</v>
      </c>
      <c r="AL64" s="6" t="s">
        <v>193</v>
      </c>
      <c r="AM64" s="6" t="s">
        <v>193</v>
      </c>
      <c r="AN64" s="6" t="s">
        <v>193</v>
      </c>
      <c r="AO64" s="6" t="s">
        <v>193</v>
      </c>
      <c r="AP64" s="6" t="s">
        <v>193</v>
      </c>
      <c r="AQ64" s="6" t="s">
        <v>193</v>
      </c>
      <c r="AR64" s="6" t="s">
        <v>193</v>
      </c>
      <c r="AS64" s="6" t="s">
        <v>193</v>
      </c>
      <c r="AT64" s="6" t="s">
        <v>193</v>
      </c>
      <c r="AU64" s="6" t="s">
        <v>193</v>
      </c>
      <c r="AV64" s="6" t="s">
        <v>193</v>
      </c>
      <c r="AW64" s="6" t="s">
        <v>193</v>
      </c>
      <c r="AX64" s="6" t="s">
        <v>193</v>
      </c>
      <c r="AY64" s="6" t="s">
        <v>193</v>
      </c>
      <c r="AZ64" s="6" t="s">
        <v>193</v>
      </c>
      <c r="BA64" s="6" t="s">
        <v>193</v>
      </c>
      <c r="BB64" s="6" t="s">
        <v>193</v>
      </c>
      <c r="BC64" s="6" t="s">
        <v>193</v>
      </c>
      <c r="BD64" s="6" t="s">
        <v>193</v>
      </c>
      <c r="BE64" s="6" t="s">
        <v>193</v>
      </c>
      <c r="BF64" s="6" t="s">
        <v>193</v>
      </c>
      <c r="BG64" s="6" t="s">
        <v>193</v>
      </c>
      <c r="BH64" s="6" t="s">
        <v>193</v>
      </c>
      <c r="BI64" s="6" t="s">
        <v>193</v>
      </c>
      <c r="BJ64" s="6" t="s">
        <v>193</v>
      </c>
      <c r="BK64" s="6" t="s">
        <v>193</v>
      </c>
      <c r="BL64" s="6" t="s">
        <v>193</v>
      </c>
      <c r="BM64" s="6" t="s">
        <v>193</v>
      </c>
      <c r="BN64" s="6" t="s">
        <v>193</v>
      </c>
      <c r="BO64" s="6">
        <v>19.04</v>
      </c>
      <c r="BP64" s="6" t="s">
        <v>193</v>
      </c>
      <c r="BQ64" s="6">
        <v>0.1</v>
      </c>
      <c r="BR64" s="6">
        <v>0.1</v>
      </c>
      <c r="BS64" s="6">
        <v>0.1</v>
      </c>
      <c r="BT64" s="6">
        <v>0.1</v>
      </c>
      <c r="BU64" s="6">
        <v>0.1</v>
      </c>
      <c r="BV64" s="6">
        <v>0.1</v>
      </c>
      <c r="BW64" s="6">
        <v>0.1</v>
      </c>
      <c r="BX64" s="6">
        <v>0.1</v>
      </c>
      <c r="BY64" s="6">
        <v>0.1</v>
      </c>
      <c r="BZ64" s="6">
        <v>0.1</v>
      </c>
      <c r="CA64" s="6">
        <v>0.1</v>
      </c>
      <c r="CB64" s="6">
        <v>0.1</v>
      </c>
      <c r="CC64" s="6">
        <v>0.1</v>
      </c>
      <c r="CD64" s="6">
        <v>0.1</v>
      </c>
      <c r="CE64" s="6">
        <v>0.1</v>
      </c>
      <c r="CF64" s="6">
        <v>0.1</v>
      </c>
      <c r="CG64" s="6">
        <v>0.1</v>
      </c>
      <c r="CH64" s="6">
        <v>0.1</v>
      </c>
      <c r="CI64" s="6">
        <v>0.1</v>
      </c>
      <c r="CJ64" s="6">
        <v>0.1</v>
      </c>
      <c r="CK64" s="6">
        <v>0.1</v>
      </c>
      <c r="CL64" s="6">
        <v>0.15</v>
      </c>
      <c r="CM64" s="6">
        <v>0.15</v>
      </c>
      <c r="CN64" s="6">
        <v>0.15</v>
      </c>
      <c r="CO64" s="6">
        <v>0.15</v>
      </c>
      <c r="CP64" s="6">
        <v>0.15</v>
      </c>
      <c r="CQ64" s="6">
        <v>0.15</v>
      </c>
      <c r="CR64" s="6">
        <v>0.15</v>
      </c>
      <c r="CS64" s="6">
        <v>0.15</v>
      </c>
      <c r="CT64" s="6">
        <v>0.15</v>
      </c>
      <c r="CU64" s="6">
        <v>0.15</v>
      </c>
      <c r="CV64" s="6">
        <v>0.15</v>
      </c>
      <c r="CW64" s="6">
        <v>0</v>
      </c>
      <c r="CX64" s="6">
        <v>0</v>
      </c>
      <c r="CY64" s="6">
        <v>0</v>
      </c>
      <c r="CZ64" s="6">
        <v>0</v>
      </c>
      <c r="DA64" s="6">
        <v>0</v>
      </c>
      <c r="DB64" s="6">
        <v>0</v>
      </c>
      <c r="DC64" s="6">
        <v>0</v>
      </c>
      <c r="DD64" s="6">
        <v>0</v>
      </c>
      <c r="DE64" s="6">
        <v>0</v>
      </c>
      <c r="DF64" s="6">
        <v>0</v>
      </c>
      <c r="DG64" s="6">
        <v>0</v>
      </c>
      <c r="DH64" s="6">
        <v>0</v>
      </c>
      <c r="DI64" s="6">
        <v>0</v>
      </c>
      <c r="DJ64" s="6">
        <v>0</v>
      </c>
      <c r="DK64" s="6">
        <v>0</v>
      </c>
      <c r="DL64" s="6">
        <v>0</v>
      </c>
      <c r="DM64" s="6">
        <v>0</v>
      </c>
      <c r="DN64" s="6">
        <v>0</v>
      </c>
      <c r="DO64" s="6">
        <v>0</v>
      </c>
      <c r="DP64" s="6">
        <v>0</v>
      </c>
      <c r="DQ64" s="6">
        <v>0</v>
      </c>
      <c r="DR64" s="6">
        <v>0</v>
      </c>
      <c r="DS64" s="6">
        <v>0</v>
      </c>
      <c r="DT64" s="6">
        <v>0</v>
      </c>
      <c r="DU64" s="6">
        <v>0</v>
      </c>
      <c r="DV64" s="6">
        <v>0</v>
      </c>
      <c r="DW64" s="6">
        <v>0</v>
      </c>
      <c r="DX64" s="6">
        <v>0</v>
      </c>
      <c r="DY64" s="6">
        <v>0</v>
      </c>
      <c r="DZ64" s="6">
        <v>0</v>
      </c>
      <c r="EA64" s="6">
        <v>0</v>
      </c>
      <c r="EB64" s="6">
        <v>0</v>
      </c>
      <c r="EC64" s="5">
        <v>42400000</v>
      </c>
      <c r="ED64" s="5">
        <v>42200000</v>
      </c>
      <c r="EE64" s="5">
        <v>42100000</v>
      </c>
      <c r="EF64" s="5">
        <v>41900000</v>
      </c>
      <c r="EG64" s="5">
        <v>41800000</v>
      </c>
      <c r="EH64" s="5">
        <v>41600000</v>
      </c>
      <c r="EI64" s="5">
        <v>41600000</v>
      </c>
      <c r="EJ64" s="5">
        <v>41400000</v>
      </c>
      <c r="EK64" s="5">
        <v>41300000</v>
      </c>
      <c r="EL64" s="5">
        <v>41100000</v>
      </c>
      <c r="EM64" s="5">
        <v>41100000</v>
      </c>
      <c r="EN64" s="5">
        <v>41000000</v>
      </c>
      <c r="EO64" s="5">
        <v>40900000</v>
      </c>
      <c r="EP64" s="5">
        <v>40888914</v>
      </c>
      <c r="EQ64" s="5">
        <v>40863504</v>
      </c>
      <c r="ER64" s="5">
        <v>40783224</v>
      </c>
      <c r="ES64" s="5">
        <v>40735786</v>
      </c>
      <c r="ET64" s="5">
        <v>40625182</v>
      </c>
      <c r="EU64" s="5">
        <v>40582583</v>
      </c>
      <c r="EV64" s="5">
        <v>40476901</v>
      </c>
      <c r="EW64" s="5">
        <v>40459169</v>
      </c>
      <c r="EX64" s="5">
        <v>40393632</v>
      </c>
      <c r="EY64" s="5">
        <v>40392921</v>
      </c>
      <c r="EZ64" s="5">
        <v>40321528</v>
      </c>
      <c r="FA64" s="5">
        <v>40321528</v>
      </c>
      <c r="FB64" s="5">
        <v>40240122</v>
      </c>
      <c r="FC64" s="5">
        <v>40240122</v>
      </c>
      <c r="FD64" s="5">
        <v>40151144</v>
      </c>
      <c r="FE64" s="5">
        <v>40127788</v>
      </c>
      <c r="FF64" s="5">
        <v>40018053</v>
      </c>
      <c r="FG64" s="5">
        <v>40018053</v>
      </c>
      <c r="FH64" s="5">
        <v>39875560</v>
      </c>
      <c r="FI64" s="13" t="s">
        <v>317</v>
      </c>
      <c r="FJ64" s="11">
        <v>20.775943396226399</v>
      </c>
      <c r="FK64" s="11">
        <v>21.260663507109001</v>
      </c>
      <c r="FL64" s="11">
        <v>21.7197149643705</v>
      </c>
      <c r="FM64" s="11">
        <v>21.505966587112201</v>
      </c>
      <c r="FN64" s="11">
        <v>21.322966507177</v>
      </c>
      <c r="FO64" s="11">
        <v>21.822115384615401</v>
      </c>
      <c r="FP64" s="11">
        <v>21.668269230769202</v>
      </c>
      <c r="FQ64" s="11">
        <v>21.954106280193201</v>
      </c>
      <c r="FR64" s="11">
        <v>21.418886198547199</v>
      </c>
      <c r="FS64" s="11">
        <v>21.296836982968401</v>
      </c>
      <c r="FT64" s="11">
        <v>21.350364963503601</v>
      </c>
      <c r="FU64" s="11">
        <v>22.053658536585399</v>
      </c>
      <c r="FV64" s="11">
        <v>21.342298288508601</v>
      </c>
      <c r="FW64" s="11">
        <v>20.408954857544</v>
      </c>
      <c r="FX64" s="11">
        <v>20.646785454326199</v>
      </c>
      <c r="FY64" s="11">
        <v>20.045006741007001</v>
      </c>
      <c r="FZ64" s="11">
        <v>19.270525429409901</v>
      </c>
      <c r="GA64" s="11">
        <v>18.0676113647934</v>
      </c>
      <c r="GB64" s="11">
        <v>17.5272234396712</v>
      </c>
      <c r="GC64" s="11">
        <v>18.9614318546768</v>
      </c>
      <c r="GD64" s="11">
        <v>18.220838890685101</v>
      </c>
      <c r="GE64" s="11">
        <v>18.297438566554298</v>
      </c>
      <c r="GF64" s="11">
        <v>17.817478463615</v>
      </c>
      <c r="GG64" s="11">
        <v>18.1615141172229</v>
      </c>
      <c r="GH64" s="11">
        <v>17.950708614018801</v>
      </c>
      <c r="GI64" s="11">
        <v>14.9403125567065</v>
      </c>
      <c r="GJ64" s="11">
        <v>16.7668477744675</v>
      </c>
      <c r="GK64" s="11">
        <v>21.541104781472701</v>
      </c>
      <c r="GL64" s="11">
        <v>20.713825541542398</v>
      </c>
      <c r="GM64" s="11">
        <v>21.1804407375841</v>
      </c>
      <c r="GN64" s="11">
        <v>20.3658084015232</v>
      </c>
      <c r="GO64" s="11">
        <v>21.654868295266599</v>
      </c>
    </row>
    <row r="65" spans="2:197" x14ac:dyDescent="0.25">
      <c r="B65" s="3" t="s">
        <v>353</v>
      </c>
      <c r="C65" s="1" t="s">
        <v>132</v>
      </c>
      <c r="D65" s="2">
        <v>4202551</v>
      </c>
      <c r="E65" s="5" t="s">
        <v>193</v>
      </c>
      <c r="F65" s="5">
        <v>0</v>
      </c>
      <c r="G65" s="5">
        <v>0</v>
      </c>
      <c r="H65" s="5">
        <v>0</v>
      </c>
      <c r="I65" s="5">
        <v>272243</v>
      </c>
      <c r="J65" s="5">
        <v>187311</v>
      </c>
      <c r="K65" s="5">
        <v>336266</v>
      </c>
      <c r="L65" s="5">
        <v>173521</v>
      </c>
      <c r="M65" s="5">
        <v>1788640</v>
      </c>
      <c r="N65" s="5">
        <v>0</v>
      </c>
      <c r="O65" s="5">
        <v>0</v>
      </c>
      <c r="P65" s="5">
        <v>0</v>
      </c>
      <c r="Q65" s="5">
        <v>0</v>
      </c>
      <c r="R65" s="5">
        <v>0</v>
      </c>
      <c r="S65" s="5">
        <v>21030294</v>
      </c>
      <c r="T65" s="5">
        <v>0</v>
      </c>
      <c r="U65" s="5">
        <v>0</v>
      </c>
      <c r="V65" s="5">
        <v>0</v>
      </c>
      <c r="W65" s="5">
        <v>0</v>
      </c>
      <c r="X65" s="5">
        <v>0</v>
      </c>
      <c r="Y65" s="5" t="s">
        <v>193</v>
      </c>
      <c r="Z65" s="5" t="s">
        <v>193</v>
      </c>
      <c r="AA65" s="5" t="s">
        <v>193</v>
      </c>
      <c r="AB65" s="5" t="s">
        <v>193</v>
      </c>
      <c r="AC65" s="5" t="s">
        <v>193</v>
      </c>
      <c r="AD65" s="5" t="s">
        <v>193</v>
      </c>
      <c r="AE65" s="5" t="s">
        <v>193</v>
      </c>
      <c r="AF65" s="5" t="s">
        <v>193</v>
      </c>
      <c r="AG65" s="5" t="s">
        <v>193</v>
      </c>
      <c r="AH65" s="5" t="s">
        <v>193</v>
      </c>
      <c r="AI65" s="5" t="s">
        <v>193</v>
      </c>
      <c r="AJ65" s="5" t="s">
        <v>193</v>
      </c>
      <c r="AK65" s="6" t="s">
        <v>193</v>
      </c>
      <c r="AL65" s="6" t="s">
        <v>193</v>
      </c>
      <c r="AM65" s="6" t="s">
        <v>193</v>
      </c>
      <c r="AN65" s="6" t="s">
        <v>193</v>
      </c>
      <c r="AO65" s="6">
        <v>10.69</v>
      </c>
      <c r="AP65" s="6">
        <v>10.3399</v>
      </c>
      <c r="AQ65" s="6">
        <v>10.51</v>
      </c>
      <c r="AR65" s="6">
        <v>9.2208000000000006</v>
      </c>
      <c r="AS65" s="6">
        <v>9.6199999999999992</v>
      </c>
      <c r="AT65" s="6" t="s">
        <v>193</v>
      </c>
      <c r="AU65" s="6" t="s">
        <v>193</v>
      </c>
      <c r="AV65" s="6" t="s">
        <v>193</v>
      </c>
      <c r="AW65" s="6" t="s">
        <v>193</v>
      </c>
      <c r="AX65" s="6" t="s">
        <v>193</v>
      </c>
      <c r="AY65" s="6">
        <v>9.0631000000000004</v>
      </c>
      <c r="AZ65" s="6" t="s">
        <v>193</v>
      </c>
      <c r="BA65" s="6" t="s">
        <v>193</v>
      </c>
      <c r="BB65" s="6" t="s">
        <v>193</v>
      </c>
      <c r="BC65" s="6" t="s">
        <v>193</v>
      </c>
      <c r="BD65" s="6" t="s">
        <v>193</v>
      </c>
      <c r="BE65" s="6" t="s">
        <v>193</v>
      </c>
      <c r="BF65" s="6" t="s">
        <v>193</v>
      </c>
      <c r="BG65" s="6" t="s">
        <v>193</v>
      </c>
      <c r="BH65" s="6" t="s">
        <v>193</v>
      </c>
      <c r="BI65" s="6" t="s">
        <v>193</v>
      </c>
      <c r="BJ65" s="6" t="s">
        <v>193</v>
      </c>
      <c r="BK65" s="6" t="s">
        <v>193</v>
      </c>
      <c r="BL65" s="6" t="s">
        <v>193</v>
      </c>
      <c r="BM65" s="6" t="s">
        <v>193</v>
      </c>
      <c r="BN65" s="6" t="s">
        <v>193</v>
      </c>
      <c r="BO65" s="6" t="s">
        <v>193</v>
      </c>
      <c r="BP65" s="6" t="s">
        <v>193</v>
      </c>
      <c r="BQ65" s="6" t="s">
        <v>193</v>
      </c>
      <c r="BR65" s="6">
        <v>0.06</v>
      </c>
      <c r="BS65" s="6">
        <v>0.06</v>
      </c>
      <c r="BT65" s="6">
        <v>0.06</v>
      </c>
      <c r="BU65" s="6">
        <v>0.06</v>
      </c>
      <c r="BV65" s="6">
        <v>0.06</v>
      </c>
      <c r="BW65" s="6">
        <v>0.06</v>
      </c>
      <c r="BX65" s="6">
        <v>0.06</v>
      </c>
      <c r="BY65" s="6">
        <v>0.06</v>
      </c>
      <c r="BZ65" s="6">
        <v>0.06</v>
      </c>
      <c r="CA65" s="6">
        <v>0.01</v>
      </c>
      <c r="CB65" s="6">
        <v>0.01</v>
      </c>
      <c r="CC65" s="6">
        <v>0.01</v>
      </c>
      <c r="CD65" s="6" t="s">
        <v>193</v>
      </c>
      <c r="CE65" s="6" t="s">
        <v>193</v>
      </c>
      <c r="CF65" s="6" t="s">
        <v>193</v>
      </c>
      <c r="CG65" s="6" t="s">
        <v>193</v>
      </c>
      <c r="CH65" s="6" t="s">
        <v>193</v>
      </c>
      <c r="CI65" s="6" t="s">
        <v>193</v>
      </c>
      <c r="CJ65" s="6" t="s">
        <v>193</v>
      </c>
      <c r="CK65" s="6" t="s">
        <v>193</v>
      </c>
      <c r="CL65" s="6" t="s">
        <v>193</v>
      </c>
      <c r="CM65" s="6" t="s">
        <v>193</v>
      </c>
      <c r="CN65" s="6" t="s">
        <v>193</v>
      </c>
      <c r="CO65" s="6" t="s">
        <v>193</v>
      </c>
      <c r="CP65" s="6" t="s">
        <v>193</v>
      </c>
      <c r="CQ65" s="6" t="s">
        <v>193</v>
      </c>
      <c r="CR65" s="6" t="s">
        <v>193</v>
      </c>
      <c r="CS65" s="6" t="s">
        <v>193</v>
      </c>
      <c r="CT65" s="6" t="s">
        <v>193</v>
      </c>
      <c r="CU65" s="6" t="s">
        <v>193</v>
      </c>
      <c r="CV65" s="6" t="s">
        <v>193</v>
      </c>
      <c r="CW65" s="6" t="s">
        <v>193</v>
      </c>
      <c r="CX65" s="6">
        <v>0</v>
      </c>
      <c r="CY65" s="6">
        <v>0</v>
      </c>
      <c r="CZ65" s="6">
        <v>0</v>
      </c>
      <c r="DA65" s="6">
        <v>0</v>
      </c>
      <c r="DB65" s="6">
        <v>0</v>
      </c>
      <c r="DC65" s="6">
        <v>0</v>
      </c>
      <c r="DD65" s="6">
        <v>0</v>
      </c>
      <c r="DE65" s="6">
        <v>0</v>
      </c>
      <c r="DF65" s="6">
        <v>0</v>
      </c>
      <c r="DG65" s="6">
        <v>0</v>
      </c>
      <c r="DH65" s="6">
        <v>0</v>
      </c>
      <c r="DI65" s="6">
        <v>0</v>
      </c>
      <c r="DJ65" s="6" t="s">
        <v>193</v>
      </c>
      <c r="DK65" s="6" t="s">
        <v>193</v>
      </c>
      <c r="DL65" s="6" t="s">
        <v>193</v>
      </c>
      <c r="DM65" s="6" t="s">
        <v>193</v>
      </c>
      <c r="DN65" s="6" t="s">
        <v>193</v>
      </c>
      <c r="DO65" s="6" t="s">
        <v>193</v>
      </c>
      <c r="DP65" s="6" t="s">
        <v>193</v>
      </c>
      <c r="DQ65" s="6" t="s">
        <v>193</v>
      </c>
      <c r="DR65" s="6" t="s">
        <v>193</v>
      </c>
      <c r="DS65" s="6" t="s">
        <v>193</v>
      </c>
      <c r="DT65" s="6" t="s">
        <v>193</v>
      </c>
      <c r="DU65" s="6" t="s">
        <v>193</v>
      </c>
      <c r="DV65" s="6" t="s">
        <v>193</v>
      </c>
      <c r="DW65" s="6" t="s">
        <v>193</v>
      </c>
      <c r="DX65" s="6" t="s">
        <v>193</v>
      </c>
      <c r="DY65" s="6" t="s">
        <v>193</v>
      </c>
      <c r="DZ65" s="6" t="s">
        <v>193</v>
      </c>
      <c r="EA65" s="6" t="s">
        <v>193</v>
      </c>
      <c r="EB65" s="6" t="s">
        <v>193</v>
      </c>
      <c r="EC65" s="5" t="s">
        <v>193</v>
      </c>
      <c r="ED65" s="5">
        <v>42173561</v>
      </c>
      <c r="EE65" s="5">
        <v>42173561</v>
      </c>
      <c r="EF65" s="5">
        <v>42173561</v>
      </c>
      <c r="EG65" s="5">
        <v>41924440</v>
      </c>
      <c r="EH65" s="5">
        <v>42196683</v>
      </c>
      <c r="EI65" s="5">
        <v>42383994</v>
      </c>
      <c r="EJ65" s="5">
        <v>42704712</v>
      </c>
      <c r="EK65" s="5">
        <v>42699550</v>
      </c>
      <c r="EL65" s="5">
        <v>44488190</v>
      </c>
      <c r="EM65" s="5">
        <v>44488190</v>
      </c>
      <c r="EN65" s="5">
        <v>44477162</v>
      </c>
      <c r="EO65" s="5">
        <v>44247102</v>
      </c>
      <c r="EP65" s="5">
        <v>44247102</v>
      </c>
      <c r="EQ65" s="5">
        <v>44208602</v>
      </c>
      <c r="ER65" s="5">
        <v>34176896</v>
      </c>
      <c r="ES65" s="5">
        <v>34176896</v>
      </c>
      <c r="ET65" s="5">
        <v>34176896</v>
      </c>
      <c r="EU65" s="5">
        <v>34176896</v>
      </c>
      <c r="EV65" s="5">
        <v>34176896</v>
      </c>
      <c r="EW65" s="5" t="s">
        <v>193</v>
      </c>
      <c r="EX65" s="5" t="s">
        <v>193</v>
      </c>
      <c r="EY65" s="5" t="s">
        <v>193</v>
      </c>
      <c r="EZ65" s="5" t="s">
        <v>193</v>
      </c>
      <c r="FA65" s="5" t="s">
        <v>193</v>
      </c>
      <c r="FB65" s="5" t="s">
        <v>193</v>
      </c>
      <c r="FC65" s="5" t="s">
        <v>193</v>
      </c>
      <c r="FD65" s="5" t="s">
        <v>193</v>
      </c>
      <c r="FE65" s="5" t="s">
        <v>193</v>
      </c>
      <c r="FF65" s="5" t="s">
        <v>193</v>
      </c>
      <c r="FG65" s="5" t="s">
        <v>193</v>
      </c>
      <c r="FH65" s="5" t="s">
        <v>193</v>
      </c>
      <c r="FI65" s="1"/>
      <c r="FJ65" s="11" t="s">
        <v>193</v>
      </c>
      <c r="FK65" s="11">
        <v>7.9148640068596503</v>
      </c>
      <c r="FL65" s="11">
        <v>7.5992160111876697</v>
      </c>
      <c r="FM65" s="11">
        <v>7.2853700924140599</v>
      </c>
      <c r="FN65" s="11">
        <v>7.0693848266071102</v>
      </c>
      <c r="FO65" s="11">
        <v>6.9112541381510999</v>
      </c>
      <c r="FP65" s="11">
        <v>6.6146196604312504</v>
      </c>
      <c r="FQ65" s="11">
        <v>6.3922454271556699</v>
      </c>
      <c r="FR65" s="11">
        <v>6.17001818520336</v>
      </c>
      <c r="FS65" s="11">
        <v>6.0601251702980097</v>
      </c>
      <c r="FT65" s="11">
        <v>5.8091821672223602</v>
      </c>
      <c r="FU65" s="11">
        <v>5.6597136301097599</v>
      </c>
      <c r="FV65" s="11">
        <v>5.4437915504613201</v>
      </c>
      <c r="FW65" s="11">
        <v>5.2563668463530098</v>
      </c>
      <c r="FX65" s="11">
        <v>5.0980802333446302</v>
      </c>
      <c r="FY65" s="11">
        <v>3.8419521772837402</v>
      </c>
      <c r="FZ65" s="11">
        <v>4.25299009014745</v>
      </c>
      <c r="GA65" s="11" t="s">
        <v>193</v>
      </c>
      <c r="GB65" s="11">
        <v>3.7853935009194499</v>
      </c>
      <c r="GC65" s="11">
        <v>3.8418351391536598</v>
      </c>
      <c r="GD65" s="11" t="s">
        <v>193</v>
      </c>
      <c r="GE65" s="11" t="s">
        <v>193</v>
      </c>
      <c r="GF65" s="11" t="s">
        <v>193</v>
      </c>
      <c r="GG65" s="11" t="s">
        <v>193</v>
      </c>
      <c r="GH65" s="11" t="s">
        <v>193</v>
      </c>
      <c r="GI65" s="11" t="s">
        <v>193</v>
      </c>
      <c r="GJ65" s="11" t="s">
        <v>193</v>
      </c>
      <c r="GK65" s="11" t="s">
        <v>193</v>
      </c>
      <c r="GL65" s="11" t="s">
        <v>193</v>
      </c>
      <c r="GM65" s="11" t="s">
        <v>193</v>
      </c>
      <c r="GN65" s="11" t="s">
        <v>193</v>
      </c>
      <c r="GO65" s="11" t="s">
        <v>193</v>
      </c>
    </row>
    <row r="66" spans="2:197" x14ac:dyDescent="0.25">
      <c r="B66" s="3" t="s">
        <v>321</v>
      </c>
      <c r="C66" s="1" t="s">
        <v>136</v>
      </c>
      <c r="D66" s="2">
        <v>4316478</v>
      </c>
      <c r="E66" s="5">
        <v>0</v>
      </c>
      <c r="F66" s="5">
        <v>0</v>
      </c>
      <c r="G66" s="5">
        <v>1767281</v>
      </c>
      <c r="H66" s="5">
        <v>1532871</v>
      </c>
      <c r="I66" s="5">
        <v>0</v>
      </c>
      <c r="J66" s="5">
        <v>0</v>
      </c>
      <c r="K66" s="5">
        <v>644768</v>
      </c>
      <c r="L66" s="5">
        <v>0</v>
      </c>
      <c r="M66" s="5">
        <v>0</v>
      </c>
      <c r="N66" s="5">
        <v>0</v>
      </c>
      <c r="O66" s="5">
        <v>0</v>
      </c>
      <c r="P66" s="5">
        <v>0</v>
      </c>
      <c r="Q66" s="5">
        <v>0</v>
      </c>
      <c r="R66" s="5">
        <v>0</v>
      </c>
      <c r="S66" s="5">
        <v>0</v>
      </c>
      <c r="T66" s="5">
        <v>0</v>
      </c>
      <c r="U66" s="5">
        <v>0</v>
      </c>
      <c r="V66" s="5">
        <v>0</v>
      </c>
      <c r="W66" s="5">
        <v>0</v>
      </c>
      <c r="X66" s="5">
        <v>0</v>
      </c>
      <c r="Y66" s="5">
        <v>0</v>
      </c>
      <c r="Z66" s="5">
        <v>0</v>
      </c>
      <c r="AA66" s="5">
        <v>0</v>
      </c>
      <c r="AB66" s="5">
        <v>0</v>
      </c>
      <c r="AC66" s="5" t="s">
        <v>193</v>
      </c>
      <c r="AD66" s="5" t="s">
        <v>193</v>
      </c>
      <c r="AE66" s="5" t="s">
        <v>193</v>
      </c>
      <c r="AF66" s="5" t="s">
        <v>193</v>
      </c>
      <c r="AG66" s="5" t="s">
        <v>193</v>
      </c>
      <c r="AH66" s="5" t="s">
        <v>193</v>
      </c>
      <c r="AI66" s="5" t="s">
        <v>193</v>
      </c>
      <c r="AJ66" s="5" t="s">
        <v>193</v>
      </c>
      <c r="AK66" s="6" t="s">
        <v>193</v>
      </c>
      <c r="AL66" s="6" t="s">
        <v>193</v>
      </c>
      <c r="AM66" s="6">
        <v>12.44</v>
      </c>
      <c r="AN66" s="6">
        <v>12.32</v>
      </c>
      <c r="AO66" s="6" t="s">
        <v>193</v>
      </c>
      <c r="AP66" s="6" t="s">
        <v>193</v>
      </c>
      <c r="AQ66" s="6">
        <v>11.46</v>
      </c>
      <c r="AR66" s="6" t="s">
        <v>193</v>
      </c>
      <c r="AS66" s="6" t="s">
        <v>193</v>
      </c>
      <c r="AT66" s="6" t="s">
        <v>193</v>
      </c>
      <c r="AU66" s="6" t="s">
        <v>193</v>
      </c>
      <c r="AV66" s="6" t="s">
        <v>193</v>
      </c>
      <c r="AW66" s="6" t="s">
        <v>193</v>
      </c>
      <c r="AX66" s="6" t="s">
        <v>193</v>
      </c>
      <c r="AY66" s="6" t="s">
        <v>193</v>
      </c>
      <c r="AZ66" s="6" t="s">
        <v>193</v>
      </c>
      <c r="BA66" s="6" t="s">
        <v>193</v>
      </c>
      <c r="BB66" s="6" t="s">
        <v>193</v>
      </c>
      <c r="BC66" s="6" t="s">
        <v>193</v>
      </c>
      <c r="BD66" s="6" t="s">
        <v>193</v>
      </c>
      <c r="BE66" s="6" t="s">
        <v>193</v>
      </c>
      <c r="BF66" s="6" t="s">
        <v>193</v>
      </c>
      <c r="BG66" s="6" t="s">
        <v>193</v>
      </c>
      <c r="BH66" s="6" t="s">
        <v>193</v>
      </c>
      <c r="BI66" s="6" t="s">
        <v>193</v>
      </c>
      <c r="BJ66" s="6" t="s">
        <v>193</v>
      </c>
      <c r="BK66" s="6" t="s">
        <v>193</v>
      </c>
      <c r="BL66" s="6" t="s">
        <v>193</v>
      </c>
      <c r="BM66" s="6" t="s">
        <v>193</v>
      </c>
      <c r="BN66" s="6" t="s">
        <v>193</v>
      </c>
      <c r="BO66" s="6" t="s">
        <v>193</v>
      </c>
      <c r="BP66" s="6" t="s">
        <v>193</v>
      </c>
      <c r="BQ66" s="6">
        <v>0</v>
      </c>
      <c r="BR66" s="6">
        <v>0</v>
      </c>
      <c r="BS66" s="6">
        <v>0</v>
      </c>
      <c r="BT66" s="6">
        <v>0</v>
      </c>
      <c r="BU66" s="6">
        <v>0</v>
      </c>
      <c r="BV66" s="6">
        <v>0</v>
      </c>
      <c r="BW66" s="6">
        <v>0</v>
      </c>
      <c r="BX66" s="6">
        <v>0</v>
      </c>
      <c r="BY66" s="6">
        <v>0</v>
      </c>
      <c r="BZ66" s="6">
        <v>0</v>
      </c>
      <c r="CA66" s="6">
        <v>0</v>
      </c>
      <c r="CB66" s="6">
        <v>0</v>
      </c>
      <c r="CC66" s="6">
        <v>0</v>
      </c>
      <c r="CD66" s="6">
        <v>0</v>
      </c>
      <c r="CE66" s="6">
        <v>0</v>
      </c>
      <c r="CF66" s="6">
        <v>0</v>
      </c>
      <c r="CG66" s="6">
        <v>0</v>
      </c>
      <c r="CH66" s="6">
        <v>0</v>
      </c>
      <c r="CI66" s="6" t="s">
        <v>193</v>
      </c>
      <c r="CJ66" s="6" t="s">
        <v>193</v>
      </c>
      <c r="CK66" s="6" t="s">
        <v>193</v>
      </c>
      <c r="CL66" s="6" t="s">
        <v>193</v>
      </c>
      <c r="CM66" s="6" t="s">
        <v>193</v>
      </c>
      <c r="CN66" s="6" t="s">
        <v>193</v>
      </c>
      <c r="CO66" s="6" t="s">
        <v>193</v>
      </c>
      <c r="CP66" s="6" t="s">
        <v>193</v>
      </c>
      <c r="CQ66" s="6" t="s">
        <v>193</v>
      </c>
      <c r="CR66" s="6" t="s">
        <v>193</v>
      </c>
      <c r="CS66" s="6" t="s">
        <v>193</v>
      </c>
      <c r="CT66" s="6" t="s">
        <v>193</v>
      </c>
      <c r="CU66" s="6" t="s">
        <v>193</v>
      </c>
      <c r="CV66" s="6" t="s">
        <v>193</v>
      </c>
      <c r="CW66" s="6">
        <v>0</v>
      </c>
      <c r="CX66" s="6">
        <v>0</v>
      </c>
      <c r="CY66" s="6">
        <v>0</v>
      </c>
      <c r="CZ66" s="6">
        <v>0</v>
      </c>
      <c r="DA66" s="6">
        <v>0</v>
      </c>
      <c r="DB66" s="6">
        <v>0</v>
      </c>
      <c r="DC66" s="6">
        <v>0</v>
      </c>
      <c r="DD66" s="6">
        <v>0</v>
      </c>
      <c r="DE66" s="6">
        <v>0</v>
      </c>
      <c r="DF66" s="6">
        <v>0</v>
      </c>
      <c r="DG66" s="6">
        <v>0</v>
      </c>
      <c r="DH66" s="6">
        <v>0</v>
      </c>
      <c r="DI66" s="6">
        <v>0</v>
      </c>
      <c r="DJ66" s="6">
        <v>0</v>
      </c>
      <c r="DK66" s="6">
        <v>0</v>
      </c>
      <c r="DL66" s="6">
        <v>0</v>
      </c>
      <c r="DM66" s="6">
        <v>0</v>
      </c>
      <c r="DN66" s="6">
        <v>0</v>
      </c>
      <c r="DO66" s="6" t="s">
        <v>193</v>
      </c>
      <c r="DP66" s="6" t="s">
        <v>193</v>
      </c>
      <c r="DQ66" s="6" t="s">
        <v>193</v>
      </c>
      <c r="DR66" s="6" t="s">
        <v>193</v>
      </c>
      <c r="DS66" s="6" t="s">
        <v>193</v>
      </c>
      <c r="DT66" s="6" t="s">
        <v>193</v>
      </c>
      <c r="DU66" s="6" t="s">
        <v>193</v>
      </c>
      <c r="DV66" s="6" t="s">
        <v>193</v>
      </c>
      <c r="DW66" s="6" t="s">
        <v>193</v>
      </c>
      <c r="DX66" s="6" t="s">
        <v>193</v>
      </c>
      <c r="DY66" s="6" t="s">
        <v>193</v>
      </c>
      <c r="DZ66" s="6" t="s">
        <v>193</v>
      </c>
      <c r="EA66" s="6" t="s">
        <v>193</v>
      </c>
      <c r="EB66" s="6" t="s">
        <v>193</v>
      </c>
      <c r="EC66" s="5">
        <v>103282427</v>
      </c>
      <c r="ED66" s="5">
        <v>107383405</v>
      </c>
      <c r="EE66" s="5">
        <v>107332603</v>
      </c>
      <c r="EF66" s="5">
        <v>107182083</v>
      </c>
      <c r="EG66" s="5">
        <v>105856531</v>
      </c>
      <c r="EH66" s="5">
        <v>106383928</v>
      </c>
      <c r="EI66" s="5">
        <v>106285663</v>
      </c>
      <c r="EJ66" s="5">
        <v>106213131</v>
      </c>
      <c r="EK66" s="5">
        <v>105479341</v>
      </c>
      <c r="EL66" s="5">
        <v>105479341</v>
      </c>
      <c r="EM66" s="5">
        <v>105262341</v>
      </c>
      <c r="EN66" s="5">
        <v>105170735</v>
      </c>
      <c r="EO66" s="5">
        <v>104473402</v>
      </c>
      <c r="EP66" s="5">
        <v>104031456</v>
      </c>
      <c r="EQ66" s="5">
        <v>103931386</v>
      </c>
      <c r="ER66" s="5">
        <v>103924897</v>
      </c>
      <c r="ES66" s="5">
        <v>103888916</v>
      </c>
      <c r="ET66" s="5">
        <v>103888916</v>
      </c>
      <c r="EU66" s="5">
        <v>78432132</v>
      </c>
      <c r="EV66" s="5">
        <v>78432132</v>
      </c>
      <c r="EW66" s="5">
        <v>78432132</v>
      </c>
      <c r="EX66" s="5" t="s">
        <v>193</v>
      </c>
      <c r="EY66" s="5" t="s">
        <v>193</v>
      </c>
      <c r="EZ66" s="5" t="s">
        <v>193</v>
      </c>
      <c r="FA66" s="5" t="s">
        <v>193</v>
      </c>
      <c r="FB66" s="5" t="s">
        <v>193</v>
      </c>
      <c r="FC66" s="5" t="s">
        <v>193</v>
      </c>
      <c r="FD66" s="5" t="s">
        <v>193</v>
      </c>
      <c r="FE66" s="5" t="s">
        <v>193</v>
      </c>
      <c r="FF66" s="5" t="s">
        <v>193</v>
      </c>
      <c r="FG66" s="5" t="s">
        <v>193</v>
      </c>
      <c r="FH66" s="5" t="s">
        <v>193</v>
      </c>
      <c r="FI66" s="13" t="s">
        <v>321</v>
      </c>
      <c r="FJ66" s="11">
        <v>16.0345670420777</v>
      </c>
      <c r="FK66" s="11">
        <v>15.013064635080299</v>
      </c>
      <c r="FL66" s="11">
        <v>14.500002389767801</v>
      </c>
      <c r="FM66" s="11">
        <v>14.0105599552492</v>
      </c>
      <c r="FN66" s="11">
        <v>13.3581838233486</v>
      </c>
      <c r="FO66" s="11">
        <v>13.696984379069001</v>
      </c>
      <c r="FP66" s="11">
        <v>12.987000890233</v>
      </c>
      <c r="FQ66" s="11">
        <v>12.5337327641721</v>
      </c>
      <c r="FR66" s="11">
        <v>13.080532992711801</v>
      </c>
      <c r="FS66" s="11">
        <v>12.6590570944125</v>
      </c>
      <c r="FT66" s="11">
        <v>14.497150505136499</v>
      </c>
      <c r="FU66" s="11">
        <v>14.3250971860185</v>
      </c>
      <c r="FV66" s="11">
        <v>13.897441570822</v>
      </c>
      <c r="FW66" s="11">
        <v>14.0756753418889</v>
      </c>
      <c r="FX66" s="11">
        <v>14.1172850326464</v>
      </c>
      <c r="FY66" s="11">
        <v>13.795462313520501</v>
      </c>
      <c r="FZ66" s="11">
        <v>13.395663883912301</v>
      </c>
      <c r="GA66" s="11">
        <v>12.6036929675924</v>
      </c>
      <c r="GB66" s="11">
        <v>12.401358667644001</v>
      </c>
      <c r="GC66" s="11">
        <v>12.0451398669107</v>
      </c>
      <c r="GD66" s="11">
        <v>11.073828772116</v>
      </c>
      <c r="GE66" s="11" t="s">
        <v>193</v>
      </c>
      <c r="GF66" s="11" t="s">
        <v>193</v>
      </c>
      <c r="GG66" s="11" t="s">
        <v>193</v>
      </c>
      <c r="GH66" s="11" t="s">
        <v>193</v>
      </c>
      <c r="GI66" s="11" t="s">
        <v>193</v>
      </c>
      <c r="GJ66" s="11" t="s">
        <v>193</v>
      </c>
      <c r="GK66" s="11" t="s">
        <v>193</v>
      </c>
      <c r="GL66" s="11" t="s">
        <v>193</v>
      </c>
      <c r="GM66" s="11" t="s">
        <v>193</v>
      </c>
      <c r="GN66" s="11" t="s">
        <v>193</v>
      </c>
      <c r="GO66" s="11" t="s">
        <v>193</v>
      </c>
    </row>
    <row r="67" spans="2:197" x14ac:dyDescent="0.25">
      <c r="B67" s="3" t="s">
        <v>325</v>
      </c>
      <c r="C67" s="1" t="s">
        <v>140</v>
      </c>
      <c r="D67" s="2">
        <v>4055530</v>
      </c>
      <c r="E67" s="5">
        <v>2624009</v>
      </c>
      <c r="F67" s="5">
        <v>2560755</v>
      </c>
      <c r="G67" s="5">
        <v>3862457</v>
      </c>
      <c r="H67" s="5">
        <v>2370269</v>
      </c>
      <c r="I67" s="5">
        <v>6614968</v>
      </c>
      <c r="J67" s="5">
        <v>4788579</v>
      </c>
      <c r="K67" s="5">
        <v>4910606</v>
      </c>
      <c r="L67" s="5">
        <v>5611859</v>
      </c>
      <c r="M67" s="5">
        <v>8823255</v>
      </c>
      <c r="N67" s="5">
        <v>7300905</v>
      </c>
      <c r="O67" s="5">
        <v>7877026</v>
      </c>
      <c r="P67" s="5">
        <v>6280145</v>
      </c>
      <c r="Q67" s="5">
        <v>9733861</v>
      </c>
      <c r="R67" s="5">
        <v>8121163</v>
      </c>
      <c r="S67" s="5">
        <v>9460174</v>
      </c>
      <c r="T67" s="5">
        <v>8488511</v>
      </c>
      <c r="U67" s="5">
        <v>11359930</v>
      </c>
      <c r="V67" s="5">
        <v>9749245</v>
      </c>
      <c r="W67" s="5">
        <v>3622935</v>
      </c>
      <c r="X67" s="5">
        <v>4426581</v>
      </c>
      <c r="Y67" s="5">
        <v>5505645</v>
      </c>
      <c r="Z67" s="5">
        <v>5394647</v>
      </c>
      <c r="AA67" s="5">
        <v>5618104</v>
      </c>
      <c r="AB67" s="5">
        <v>6828695</v>
      </c>
      <c r="AC67" s="5">
        <v>20947945</v>
      </c>
      <c r="AD67" s="5">
        <v>7250741</v>
      </c>
      <c r="AE67" s="5">
        <v>4510492</v>
      </c>
      <c r="AF67" s="5">
        <v>19656130</v>
      </c>
      <c r="AG67" s="5">
        <v>29162589</v>
      </c>
      <c r="AH67" s="5">
        <v>11835029</v>
      </c>
      <c r="AI67" s="5">
        <v>28240344</v>
      </c>
      <c r="AJ67" s="5">
        <v>27769102</v>
      </c>
      <c r="AK67" s="6">
        <v>133.69</v>
      </c>
      <c r="AL67" s="6">
        <v>128.11000000000001</v>
      </c>
      <c r="AM67" s="6">
        <v>123.04</v>
      </c>
      <c r="AN67" s="6">
        <v>120.68</v>
      </c>
      <c r="AO67" s="6">
        <v>113.53</v>
      </c>
      <c r="AP67" s="6">
        <v>117.28</v>
      </c>
      <c r="AQ67" s="6">
        <v>112.12</v>
      </c>
      <c r="AR67" s="6">
        <v>108.4</v>
      </c>
      <c r="AS67" s="6">
        <v>113.46</v>
      </c>
      <c r="AT67" s="6">
        <v>102.81</v>
      </c>
      <c r="AU67" s="6">
        <v>101.62</v>
      </c>
      <c r="AV67" s="6">
        <v>107.04</v>
      </c>
      <c r="AW67" s="6">
        <v>102.81</v>
      </c>
      <c r="AX67" s="6">
        <v>92.464200000000005</v>
      </c>
      <c r="AY67" s="6">
        <v>92.67</v>
      </c>
      <c r="AZ67" s="6">
        <v>82.98</v>
      </c>
      <c r="BA67" s="6">
        <v>88.09</v>
      </c>
      <c r="BB67" s="6">
        <v>82.21</v>
      </c>
      <c r="BC67" s="6">
        <v>83</v>
      </c>
      <c r="BD67" s="6">
        <v>80.84</v>
      </c>
      <c r="BE67" s="6">
        <v>72.989999999999995</v>
      </c>
      <c r="BF67" s="6">
        <v>65</v>
      </c>
      <c r="BG67" s="6">
        <v>62.4</v>
      </c>
      <c r="BH67" s="6">
        <v>58.84</v>
      </c>
      <c r="BI67" s="6">
        <v>56.74</v>
      </c>
      <c r="BJ67" s="6">
        <v>51.78</v>
      </c>
      <c r="BK67" s="6">
        <v>60.56</v>
      </c>
      <c r="BL67" s="6">
        <v>58.26</v>
      </c>
      <c r="BM67" s="6">
        <v>55.29</v>
      </c>
      <c r="BN67" s="6">
        <v>50.73</v>
      </c>
      <c r="BO67" s="6">
        <v>50.07</v>
      </c>
      <c r="BP67" s="6">
        <v>51.86</v>
      </c>
      <c r="BQ67" s="6">
        <v>0.72</v>
      </c>
      <c r="BR67" s="6">
        <v>0.72</v>
      </c>
      <c r="BS67" s="6">
        <v>0.72</v>
      </c>
      <c r="BT67" s="6">
        <v>0.67</v>
      </c>
      <c r="BU67" s="6">
        <v>0.67</v>
      </c>
      <c r="BV67" s="6">
        <v>0.67</v>
      </c>
      <c r="BW67" s="6">
        <v>0.67</v>
      </c>
      <c r="BX67" s="6">
        <v>0.61</v>
      </c>
      <c r="BY67" s="6">
        <v>0.61</v>
      </c>
      <c r="BZ67" s="6">
        <v>0.61</v>
      </c>
      <c r="CA67" s="6">
        <v>0.61</v>
      </c>
      <c r="CB67" s="6">
        <v>0.55000000000000004</v>
      </c>
      <c r="CC67" s="6">
        <v>0.55000000000000004</v>
      </c>
      <c r="CD67" s="6">
        <v>0.55000000000000004</v>
      </c>
      <c r="CE67" s="6">
        <v>0.55000000000000004</v>
      </c>
      <c r="CF67" s="6">
        <v>0.5</v>
      </c>
      <c r="CG67" s="6">
        <v>0.5</v>
      </c>
      <c r="CH67" s="6">
        <v>0.5</v>
      </c>
      <c r="CI67" s="6">
        <v>0.5</v>
      </c>
      <c r="CJ67" s="6">
        <v>0.46</v>
      </c>
      <c r="CK67" s="6">
        <v>0.46</v>
      </c>
      <c r="CL67" s="6">
        <v>0.46</v>
      </c>
      <c r="CM67" s="6">
        <v>0.46</v>
      </c>
      <c r="CN67" s="6">
        <v>0.41</v>
      </c>
      <c r="CO67" s="6">
        <v>0.41</v>
      </c>
      <c r="CP67" s="6">
        <v>0.41</v>
      </c>
      <c r="CQ67" s="6">
        <v>0.41</v>
      </c>
      <c r="CR67" s="6">
        <v>0.36</v>
      </c>
      <c r="CS67" s="6">
        <v>0.36</v>
      </c>
      <c r="CT67" s="6">
        <v>0.36</v>
      </c>
      <c r="CU67" s="6">
        <v>0.36</v>
      </c>
      <c r="CV67" s="6">
        <v>0.33</v>
      </c>
      <c r="CW67" s="6">
        <v>0</v>
      </c>
      <c r="CX67" s="6">
        <v>0</v>
      </c>
      <c r="CY67" s="6">
        <v>0</v>
      </c>
      <c r="CZ67" s="6">
        <v>0</v>
      </c>
      <c r="DA67" s="6">
        <v>0</v>
      </c>
      <c r="DB67" s="6">
        <v>0</v>
      </c>
      <c r="DC67" s="6">
        <v>0</v>
      </c>
      <c r="DD67" s="6">
        <v>0</v>
      </c>
      <c r="DE67" s="6">
        <v>0</v>
      </c>
      <c r="DF67" s="6">
        <v>0</v>
      </c>
      <c r="DG67" s="6">
        <v>0</v>
      </c>
      <c r="DH67" s="6">
        <v>0</v>
      </c>
      <c r="DI67" s="6">
        <v>0</v>
      </c>
      <c r="DJ67" s="6">
        <v>0</v>
      </c>
      <c r="DK67" s="6">
        <v>0</v>
      </c>
      <c r="DL67" s="6">
        <v>0</v>
      </c>
      <c r="DM67" s="6">
        <v>0</v>
      </c>
      <c r="DN67" s="6">
        <v>0</v>
      </c>
      <c r="DO67" s="6">
        <v>0</v>
      </c>
      <c r="DP67" s="6">
        <v>0</v>
      </c>
      <c r="DQ67" s="6">
        <v>0</v>
      </c>
      <c r="DR67" s="6">
        <v>0</v>
      </c>
      <c r="DS67" s="6">
        <v>0</v>
      </c>
      <c r="DT67" s="6">
        <v>0</v>
      </c>
      <c r="DU67" s="6">
        <v>0</v>
      </c>
      <c r="DV67" s="6">
        <v>0</v>
      </c>
      <c r="DW67" s="6">
        <v>0</v>
      </c>
      <c r="DX67" s="6">
        <v>0</v>
      </c>
      <c r="DY67" s="6">
        <v>0</v>
      </c>
      <c r="DZ67" s="6">
        <v>0</v>
      </c>
      <c r="EA67" s="6">
        <v>0</v>
      </c>
      <c r="EB67" s="6">
        <v>0</v>
      </c>
      <c r="EC67" s="5">
        <v>271400000</v>
      </c>
      <c r="ED67" s="5">
        <v>273700000</v>
      </c>
      <c r="EE67" s="5">
        <v>275900000</v>
      </c>
      <c r="EF67" s="5">
        <v>279400000</v>
      </c>
      <c r="EG67" s="5">
        <v>279600000</v>
      </c>
      <c r="EH67" s="5">
        <v>284100000</v>
      </c>
      <c r="EI67" s="5">
        <v>288300000</v>
      </c>
      <c r="EJ67" s="5">
        <v>292400000</v>
      </c>
      <c r="EK67" s="5">
        <v>295900000</v>
      </c>
      <c r="EL67" s="5">
        <v>304200000</v>
      </c>
      <c r="EM67" s="5">
        <v>311200000</v>
      </c>
      <c r="EN67" s="5">
        <v>318700000</v>
      </c>
      <c r="EO67" s="5">
        <v>322200000</v>
      </c>
      <c r="EP67" s="5">
        <v>331400000</v>
      </c>
      <c r="EQ67" s="5">
        <v>339000000</v>
      </c>
      <c r="ER67" s="5">
        <v>347461002</v>
      </c>
      <c r="ES67" s="5">
        <v>353500000</v>
      </c>
      <c r="ET67" s="5">
        <v>364100000</v>
      </c>
      <c r="EU67" s="5">
        <v>373500000</v>
      </c>
      <c r="EV67" s="5">
        <v>376400000</v>
      </c>
      <c r="EW67" s="5">
        <v>377400000</v>
      </c>
      <c r="EX67" s="5">
        <v>382000000</v>
      </c>
      <c r="EY67" s="5">
        <v>386000000</v>
      </c>
      <c r="EZ67" s="5">
        <v>389800000</v>
      </c>
      <c r="FA67" s="5">
        <v>392800000</v>
      </c>
      <c r="FB67" s="5">
        <v>412800000</v>
      </c>
      <c r="FC67" s="5">
        <v>419500000</v>
      </c>
      <c r="FD67" s="5">
        <v>420300000</v>
      </c>
      <c r="FE67" s="5">
        <v>434600000</v>
      </c>
      <c r="FF67" s="5">
        <v>460500000</v>
      </c>
      <c r="FG67" s="5">
        <v>470800000</v>
      </c>
      <c r="FH67" s="5">
        <v>497000000</v>
      </c>
      <c r="FI67" s="13" t="s">
        <v>325</v>
      </c>
      <c r="FJ67" s="11">
        <v>87.439204126750198</v>
      </c>
      <c r="FK67" s="11">
        <v>86.729996346364601</v>
      </c>
      <c r="FL67" s="11">
        <v>86.473359913012004</v>
      </c>
      <c r="FM67" s="11">
        <v>84.509663564781704</v>
      </c>
      <c r="FN67" s="11">
        <v>83.0507868383405</v>
      </c>
      <c r="FO67" s="11">
        <v>86.022527279127104</v>
      </c>
      <c r="FP67" s="11">
        <v>85.723204994797101</v>
      </c>
      <c r="FQ67" s="11">
        <v>82.647058823529406</v>
      </c>
      <c r="FR67" s="11">
        <v>79.749915511997301</v>
      </c>
      <c r="FS67" s="11">
        <v>79.003944773175505</v>
      </c>
      <c r="FT67" s="11">
        <v>77.509640102827802</v>
      </c>
      <c r="FU67" s="11">
        <v>77.963602133668005</v>
      </c>
      <c r="FV67" s="11">
        <v>77.082557417752994</v>
      </c>
      <c r="FW67" s="11">
        <v>76.4061557030778</v>
      </c>
      <c r="FX67" s="11">
        <v>75.315634218289105</v>
      </c>
      <c r="FY67" s="11">
        <v>73.064314711208993</v>
      </c>
      <c r="FZ67" s="11">
        <v>70.144271570014098</v>
      </c>
      <c r="GA67" s="11">
        <v>68.143367206811305</v>
      </c>
      <c r="GB67" s="11">
        <v>66.639892904953101</v>
      </c>
      <c r="GC67" s="11">
        <v>68.002125398512206</v>
      </c>
      <c r="GD67" s="11">
        <v>67.315845257021707</v>
      </c>
      <c r="GE67" s="11">
        <v>67.8141361256545</v>
      </c>
      <c r="GF67" s="11">
        <v>64.893782383419705</v>
      </c>
      <c r="GG67" s="11">
        <v>63.807080554130302</v>
      </c>
      <c r="GH67" s="11">
        <v>62.314154786150702</v>
      </c>
      <c r="GI67" s="11">
        <v>60.978682170542598</v>
      </c>
      <c r="GJ67" s="11">
        <v>59.613825983313497</v>
      </c>
      <c r="GK67" s="11">
        <v>59.902450630502003</v>
      </c>
      <c r="GL67" s="11">
        <v>58.460653474459299</v>
      </c>
      <c r="GM67" s="11">
        <v>59.120521172638398</v>
      </c>
      <c r="GN67" s="11">
        <v>55.679694137638101</v>
      </c>
      <c r="GO67" s="11">
        <v>53.509054325955702</v>
      </c>
    </row>
    <row r="68" spans="2:197" x14ac:dyDescent="0.25">
      <c r="B68" s="3" t="s">
        <v>331</v>
      </c>
      <c r="C68" s="1" t="s">
        <v>146</v>
      </c>
      <c r="D68" s="2">
        <v>103396</v>
      </c>
      <c r="E68" s="5">
        <v>0</v>
      </c>
      <c r="F68" s="5">
        <v>205291</v>
      </c>
      <c r="G68" s="5">
        <v>361627</v>
      </c>
      <c r="H68" s="5">
        <v>134981</v>
      </c>
      <c r="I68" s="5">
        <v>22923</v>
      </c>
      <c r="J68" s="5">
        <v>67492</v>
      </c>
      <c r="K68" s="5">
        <v>0</v>
      </c>
      <c r="L68" s="5">
        <v>0</v>
      </c>
      <c r="M68" s="5">
        <v>0</v>
      </c>
      <c r="N68" s="5">
        <v>29691</v>
      </c>
      <c r="O68" s="5">
        <v>12068</v>
      </c>
      <c r="P68" s="5">
        <v>37637</v>
      </c>
      <c r="Q68" s="5">
        <v>60316</v>
      </c>
      <c r="R68" s="5">
        <v>200003</v>
      </c>
      <c r="S68" s="5">
        <v>201516</v>
      </c>
      <c r="T68" s="5">
        <v>0</v>
      </c>
      <c r="U68" s="5">
        <v>56026</v>
      </c>
      <c r="V68" s="5">
        <v>0</v>
      </c>
      <c r="W68" s="5">
        <v>3577</v>
      </c>
      <c r="X68" s="5">
        <v>0</v>
      </c>
      <c r="Y68" s="5">
        <v>202367</v>
      </c>
      <c r="Z68" s="5">
        <v>35891</v>
      </c>
      <c r="AA68" s="5">
        <v>101901</v>
      </c>
      <c r="AB68" s="5">
        <v>0</v>
      </c>
      <c r="AC68" s="5">
        <v>1807</v>
      </c>
      <c r="AD68" s="5">
        <v>377543</v>
      </c>
      <c r="AE68" s="5">
        <v>323597</v>
      </c>
      <c r="AF68" s="5">
        <v>0</v>
      </c>
      <c r="AG68" s="5">
        <v>38742</v>
      </c>
      <c r="AH68" s="5">
        <v>91510</v>
      </c>
      <c r="AI68" s="5">
        <v>46800</v>
      </c>
      <c r="AJ68" s="5">
        <v>166276</v>
      </c>
      <c r="AK68" s="6" t="s">
        <v>193</v>
      </c>
      <c r="AL68" s="6">
        <v>41.89</v>
      </c>
      <c r="AM68" s="6">
        <v>42.68</v>
      </c>
      <c r="AN68" s="6">
        <v>42.59</v>
      </c>
      <c r="AO68" s="6">
        <v>38.32</v>
      </c>
      <c r="AP68" s="6">
        <v>42.48</v>
      </c>
      <c r="AQ68" s="6" t="s">
        <v>193</v>
      </c>
      <c r="AR68" s="6" t="s">
        <v>193</v>
      </c>
      <c r="AS68" s="6" t="s">
        <v>193</v>
      </c>
      <c r="AT68" s="6">
        <v>32.99</v>
      </c>
      <c r="AU68" s="6">
        <v>29.84</v>
      </c>
      <c r="AV68" s="6">
        <v>28.78</v>
      </c>
      <c r="AW68" s="6">
        <v>28.07</v>
      </c>
      <c r="AX68" s="6">
        <v>28.41</v>
      </c>
      <c r="AY68" s="6">
        <v>27.63</v>
      </c>
      <c r="AZ68" s="6" t="s">
        <v>193</v>
      </c>
      <c r="BA68" s="6">
        <v>27.58</v>
      </c>
      <c r="BB68" s="6" t="s">
        <v>193</v>
      </c>
      <c r="BC68" s="6">
        <v>27.56</v>
      </c>
      <c r="BD68" s="6" t="s">
        <v>193</v>
      </c>
      <c r="BE68" s="6">
        <v>21.75</v>
      </c>
      <c r="BF68" s="6">
        <v>21.34</v>
      </c>
      <c r="BG68" s="6">
        <v>20.94</v>
      </c>
      <c r="BH68" s="6" t="s">
        <v>193</v>
      </c>
      <c r="BI68" s="6">
        <v>20.14</v>
      </c>
      <c r="BJ68" s="6">
        <v>16.72</v>
      </c>
      <c r="BK68" s="6">
        <v>18.8</v>
      </c>
      <c r="BL68" s="6" t="s">
        <v>193</v>
      </c>
      <c r="BM68" s="6">
        <v>19.95</v>
      </c>
      <c r="BN68" s="6">
        <v>19.87</v>
      </c>
      <c r="BO68" s="6">
        <v>19.899999999999999</v>
      </c>
      <c r="BP68" s="6">
        <v>16.584399999999999</v>
      </c>
      <c r="BQ68" s="6">
        <v>0.28000000000000003</v>
      </c>
      <c r="BR68" s="6">
        <v>0.28000000000000003</v>
      </c>
      <c r="BS68" s="6">
        <v>0.28000000000000003</v>
      </c>
      <c r="BT68" s="6">
        <v>0.25</v>
      </c>
      <c r="BU68" s="6">
        <v>0.25</v>
      </c>
      <c r="BV68" s="6">
        <v>0.25</v>
      </c>
      <c r="BW68" s="6">
        <v>0.25</v>
      </c>
      <c r="BX68" s="6">
        <v>0.22</v>
      </c>
      <c r="BY68" s="6">
        <v>0.22</v>
      </c>
      <c r="BZ68" s="6">
        <v>0.22</v>
      </c>
      <c r="CA68" s="6">
        <v>0.22</v>
      </c>
      <c r="CB68" s="6">
        <v>0.2</v>
      </c>
      <c r="CC68" s="6">
        <v>0.2</v>
      </c>
      <c r="CD68" s="6">
        <v>0.2</v>
      </c>
      <c r="CE68" s="6">
        <v>0.2</v>
      </c>
      <c r="CF68" s="6">
        <v>0.18</v>
      </c>
      <c r="CG68" s="6">
        <v>0.18</v>
      </c>
      <c r="CH68" s="6">
        <v>0.18</v>
      </c>
      <c r="CI68" s="6">
        <v>0.18</v>
      </c>
      <c r="CJ68" s="6">
        <v>0.15</v>
      </c>
      <c r="CK68" s="6">
        <v>0.15</v>
      </c>
      <c r="CL68" s="6">
        <v>0.15</v>
      </c>
      <c r="CM68" s="6">
        <v>0.15</v>
      </c>
      <c r="CN68" s="6">
        <v>0.15</v>
      </c>
      <c r="CO68" s="6">
        <v>0.15</v>
      </c>
      <c r="CP68" s="6">
        <v>0.15</v>
      </c>
      <c r="CQ68" s="6">
        <v>0.15</v>
      </c>
      <c r="CR68" s="6">
        <v>0.15</v>
      </c>
      <c r="CS68" s="6">
        <v>0.15</v>
      </c>
      <c r="CT68" s="6">
        <v>0.15</v>
      </c>
      <c r="CU68" s="6">
        <v>0.15</v>
      </c>
      <c r="CV68" s="6">
        <v>0.15</v>
      </c>
      <c r="CW68" s="6">
        <v>0</v>
      </c>
      <c r="CX68" s="6">
        <v>0</v>
      </c>
      <c r="CY68" s="6">
        <v>0</v>
      </c>
      <c r="CZ68" s="6">
        <v>0</v>
      </c>
      <c r="DA68" s="6">
        <v>0</v>
      </c>
      <c r="DB68" s="6">
        <v>0</v>
      </c>
      <c r="DC68" s="6">
        <v>0</v>
      </c>
      <c r="DD68" s="6">
        <v>0</v>
      </c>
      <c r="DE68" s="6">
        <v>0</v>
      </c>
      <c r="DF68" s="6">
        <v>0</v>
      </c>
      <c r="DG68" s="6">
        <v>0</v>
      </c>
      <c r="DH68" s="6">
        <v>0</v>
      </c>
      <c r="DI68" s="6">
        <v>0</v>
      </c>
      <c r="DJ68" s="6">
        <v>0</v>
      </c>
      <c r="DK68" s="6">
        <v>0</v>
      </c>
      <c r="DL68" s="6">
        <v>0</v>
      </c>
      <c r="DM68" s="6">
        <v>0</v>
      </c>
      <c r="DN68" s="6">
        <v>0</v>
      </c>
      <c r="DO68" s="6">
        <v>0</v>
      </c>
      <c r="DP68" s="6">
        <v>0</v>
      </c>
      <c r="DQ68" s="6">
        <v>0</v>
      </c>
      <c r="DR68" s="6">
        <v>0</v>
      </c>
      <c r="DS68" s="6">
        <v>0</v>
      </c>
      <c r="DT68" s="6">
        <v>0</v>
      </c>
      <c r="DU68" s="6">
        <v>0</v>
      </c>
      <c r="DV68" s="6">
        <v>0</v>
      </c>
      <c r="DW68" s="6">
        <v>0</v>
      </c>
      <c r="DX68" s="6">
        <v>0</v>
      </c>
      <c r="DY68" s="6">
        <v>0</v>
      </c>
      <c r="DZ68" s="6">
        <v>0</v>
      </c>
      <c r="EA68" s="6">
        <v>0</v>
      </c>
      <c r="EB68" s="6">
        <v>0</v>
      </c>
      <c r="EC68" s="5">
        <v>24916806</v>
      </c>
      <c r="ED68" s="5">
        <v>24849889</v>
      </c>
      <c r="EE68" s="5">
        <v>25028037</v>
      </c>
      <c r="EF68" s="5">
        <v>25341552</v>
      </c>
      <c r="EG68" s="5">
        <v>25429769</v>
      </c>
      <c r="EH68" s="5">
        <v>25357605</v>
      </c>
      <c r="EI68" s="5">
        <v>25390685</v>
      </c>
      <c r="EJ68" s="5">
        <v>25324068</v>
      </c>
      <c r="EK68" s="5">
        <v>25151428</v>
      </c>
      <c r="EL68" s="5">
        <v>25064339</v>
      </c>
      <c r="EM68" s="5">
        <v>25048114</v>
      </c>
      <c r="EN68" s="5">
        <v>25006049</v>
      </c>
      <c r="EO68" s="5">
        <v>25019415</v>
      </c>
      <c r="EP68" s="5">
        <v>25056402</v>
      </c>
      <c r="EQ68" s="5">
        <v>25240105</v>
      </c>
      <c r="ER68" s="5">
        <v>25396845</v>
      </c>
      <c r="ES68" s="5">
        <v>25360893</v>
      </c>
      <c r="ET68" s="5">
        <v>25401314</v>
      </c>
      <c r="EU68" s="5">
        <v>25323880</v>
      </c>
      <c r="EV68" s="5">
        <v>25266295</v>
      </c>
      <c r="EW68" s="5">
        <v>25227463</v>
      </c>
      <c r="EX68" s="5">
        <v>25417390</v>
      </c>
      <c r="EY68" s="5">
        <v>25432681</v>
      </c>
      <c r="EZ68" s="5">
        <v>25507809</v>
      </c>
      <c r="FA68" s="5">
        <v>25505350</v>
      </c>
      <c r="FB68" s="5">
        <v>25502667</v>
      </c>
      <c r="FC68" s="5">
        <v>25880210</v>
      </c>
      <c r="FD68" s="5">
        <v>26195552</v>
      </c>
      <c r="FE68" s="5">
        <v>26195552</v>
      </c>
      <c r="FF68" s="5">
        <v>26231509</v>
      </c>
      <c r="FG68" s="5">
        <v>26321219</v>
      </c>
      <c r="FH68" s="5">
        <v>26366814</v>
      </c>
      <c r="FI68" s="13" t="s">
        <v>331</v>
      </c>
      <c r="FJ68" s="11">
        <v>39.064918673765803</v>
      </c>
      <c r="FK68" s="11">
        <v>37.990028848820998</v>
      </c>
      <c r="FL68" s="11">
        <v>38.4603874446885</v>
      </c>
      <c r="FM68" s="11">
        <v>37.897639418453899</v>
      </c>
      <c r="FN68" s="11">
        <v>37.038637669103501</v>
      </c>
      <c r="FO68" s="11">
        <v>37.826127506915597</v>
      </c>
      <c r="FP68" s="11">
        <v>37.849746865828898</v>
      </c>
      <c r="FQ68" s="11">
        <v>36.691142986979798</v>
      </c>
      <c r="FR68" s="11">
        <v>34.944218674184199</v>
      </c>
      <c r="FS68" s="11">
        <v>33.731589729934598</v>
      </c>
      <c r="FT68" s="11">
        <v>33.213678283322999</v>
      </c>
      <c r="FU68" s="11">
        <v>33.761151151867303</v>
      </c>
      <c r="FV68" s="11">
        <v>32.6712275247043</v>
      </c>
      <c r="FW68" s="11">
        <v>32.264568552180798</v>
      </c>
      <c r="FX68" s="11">
        <v>32.736234655125301</v>
      </c>
      <c r="FY68" s="11">
        <v>31.819188564563799</v>
      </c>
      <c r="FZ68" s="11">
        <v>30.867722205207802</v>
      </c>
      <c r="GA68" s="11">
        <v>29.298759898798899</v>
      </c>
      <c r="GB68" s="11">
        <v>28.999624070245201</v>
      </c>
      <c r="GC68" s="11">
        <v>30.0060614348087</v>
      </c>
      <c r="GD68" s="11">
        <v>28.904095508930101</v>
      </c>
      <c r="GE68" s="11">
        <v>29.657726462079701</v>
      </c>
      <c r="GF68" s="11">
        <v>28.914057468027099</v>
      </c>
      <c r="GG68" s="11">
        <v>28.202735875903699</v>
      </c>
      <c r="GH68" s="11">
        <v>27.2939206872284</v>
      </c>
      <c r="GI68" s="11">
        <v>26.8778555591852</v>
      </c>
      <c r="GJ68" s="11">
        <v>27.2321206048946</v>
      </c>
      <c r="GK68" s="11">
        <v>27.424121469171599</v>
      </c>
      <c r="GL68" s="11">
        <v>27.349070559765298</v>
      </c>
      <c r="GM68" s="11">
        <v>27.7310390340106</v>
      </c>
      <c r="GN68" s="11">
        <v>26.819996444693501</v>
      </c>
      <c r="GO68" s="11">
        <v>26.490231242955598</v>
      </c>
    </row>
    <row r="69" spans="2:197" x14ac:dyDescent="0.25">
      <c r="B69" s="3" t="s">
        <v>332</v>
      </c>
      <c r="C69" s="1" t="s">
        <v>147</v>
      </c>
      <c r="D69" s="2">
        <v>4169946</v>
      </c>
      <c r="E69" s="5">
        <v>0</v>
      </c>
      <c r="F69" s="5">
        <v>0</v>
      </c>
      <c r="G69" s="5">
        <v>0</v>
      </c>
      <c r="H69" s="5">
        <v>0</v>
      </c>
      <c r="I69" s="5">
        <v>0</v>
      </c>
      <c r="J69" s="5">
        <v>0</v>
      </c>
      <c r="K69" s="5">
        <v>0</v>
      </c>
      <c r="L69" s="5">
        <v>0</v>
      </c>
      <c r="M69" s="5">
        <v>0</v>
      </c>
      <c r="N69" s="5">
        <v>0</v>
      </c>
      <c r="O69" s="5">
        <v>0</v>
      </c>
      <c r="P69" s="5">
        <v>0</v>
      </c>
      <c r="Q69" s="5">
        <v>0</v>
      </c>
      <c r="R69" s="5">
        <v>0</v>
      </c>
      <c r="S69" s="5">
        <v>0</v>
      </c>
      <c r="T69" s="5">
        <v>0</v>
      </c>
      <c r="U69" s="5">
        <v>0</v>
      </c>
      <c r="V69" s="5">
        <v>0</v>
      </c>
      <c r="W69" s="5">
        <v>0</v>
      </c>
      <c r="X69" s="5">
        <v>0</v>
      </c>
      <c r="Y69" s="5">
        <v>0</v>
      </c>
      <c r="Z69" s="5">
        <v>0</v>
      </c>
      <c r="AA69" s="5">
        <v>0</v>
      </c>
      <c r="AB69" s="5">
        <v>0</v>
      </c>
      <c r="AC69" s="5">
        <v>0</v>
      </c>
      <c r="AD69" s="5">
        <v>0</v>
      </c>
      <c r="AE69" s="5">
        <v>212083</v>
      </c>
      <c r="AF69" s="5">
        <v>0</v>
      </c>
      <c r="AG69" s="5">
        <v>0</v>
      </c>
      <c r="AH69" s="5">
        <v>0</v>
      </c>
      <c r="AI69" s="5">
        <v>0</v>
      </c>
      <c r="AJ69" s="5">
        <v>0</v>
      </c>
      <c r="AK69" s="6" t="s">
        <v>193</v>
      </c>
      <c r="AL69" s="6" t="s">
        <v>193</v>
      </c>
      <c r="AM69" s="6" t="s">
        <v>193</v>
      </c>
      <c r="AN69" s="6" t="s">
        <v>193</v>
      </c>
      <c r="AO69" s="6" t="s">
        <v>193</v>
      </c>
      <c r="AP69" s="6" t="s">
        <v>193</v>
      </c>
      <c r="AQ69" s="6" t="s">
        <v>193</v>
      </c>
      <c r="AR69" s="6" t="s">
        <v>193</v>
      </c>
      <c r="AS69" s="6" t="s">
        <v>193</v>
      </c>
      <c r="AT69" s="6" t="s">
        <v>193</v>
      </c>
      <c r="AU69" s="6" t="s">
        <v>193</v>
      </c>
      <c r="AV69" s="6" t="s">
        <v>193</v>
      </c>
      <c r="AW69" s="6" t="s">
        <v>193</v>
      </c>
      <c r="AX69" s="6" t="s">
        <v>193</v>
      </c>
      <c r="AY69" s="6" t="s">
        <v>193</v>
      </c>
      <c r="AZ69" s="6" t="s">
        <v>193</v>
      </c>
      <c r="BA69" s="6" t="s">
        <v>193</v>
      </c>
      <c r="BB69" s="6" t="s">
        <v>193</v>
      </c>
      <c r="BC69" s="6" t="s">
        <v>193</v>
      </c>
      <c r="BD69" s="6" t="s">
        <v>193</v>
      </c>
      <c r="BE69" s="6" t="s">
        <v>193</v>
      </c>
      <c r="BF69" s="6" t="s">
        <v>193</v>
      </c>
      <c r="BG69" s="6" t="s">
        <v>193</v>
      </c>
      <c r="BH69" s="6" t="s">
        <v>193</v>
      </c>
      <c r="BI69" s="6" t="s">
        <v>193</v>
      </c>
      <c r="BJ69" s="6" t="s">
        <v>193</v>
      </c>
      <c r="BK69" s="6">
        <v>2</v>
      </c>
      <c r="BL69" s="6" t="s">
        <v>193</v>
      </c>
      <c r="BM69" s="6" t="s">
        <v>193</v>
      </c>
      <c r="BN69" s="6" t="s">
        <v>193</v>
      </c>
      <c r="BO69" s="6" t="s">
        <v>193</v>
      </c>
      <c r="BP69" s="6" t="s">
        <v>193</v>
      </c>
      <c r="BQ69" s="6">
        <v>0.06</v>
      </c>
      <c r="BR69" s="6">
        <v>0.06</v>
      </c>
      <c r="BS69" s="6">
        <v>0.06</v>
      </c>
      <c r="BT69" s="6">
        <v>0.06</v>
      </c>
      <c r="BU69" s="6">
        <v>0.06</v>
      </c>
      <c r="BV69" s="6">
        <v>0.06</v>
      </c>
      <c r="BW69" s="6">
        <v>0.06</v>
      </c>
      <c r="BX69" s="6">
        <v>0.05</v>
      </c>
      <c r="BY69" s="6">
        <v>0.05</v>
      </c>
      <c r="BZ69" s="6">
        <v>0.05</v>
      </c>
      <c r="CA69" s="6">
        <v>0.05</v>
      </c>
      <c r="CB69" s="6">
        <v>0.05</v>
      </c>
      <c r="CC69" s="6">
        <v>0.04</v>
      </c>
      <c r="CD69" s="6">
        <v>0.04</v>
      </c>
      <c r="CE69" s="6">
        <v>0.04</v>
      </c>
      <c r="CF69" s="6">
        <v>0.04</v>
      </c>
      <c r="CG69" s="6">
        <v>0.03</v>
      </c>
      <c r="CH69" s="6">
        <v>0.03</v>
      </c>
      <c r="CI69" s="6">
        <v>0.03</v>
      </c>
      <c r="CJ69" s="6">
        <v>0.03</v>
      </c>
      <c r="CK69" s="6">
        <v>0.03</v>
      </c>
      <c r="CL69" s="6">
        <v>0</v>
      </c>
      <c r="CM69" s="6">
        <v>0</v>
      </c>
      <c r="CN69" s="6">
        <v>0.05</v>
      </c>
      <c r="CO69" s="6">
        <v>0.05</v>
      </c>
      <c r="CP69" s="6">
        <v>0</v>
      </c>
      <c r="CQ69" s="6">
        <v>0</v>
      </c>
      <c r="CR69" s="6">
        <v>0</v>
      </c>
      <c r="CS69" s="6">
        <v>0</v>
      </c>
      <c r="CT69" s="6">
        <v>0</v>
      </c>
      <c r="CU69" s="6">
        <v>0</v>
      </c>
      <c r="CV69" s="6">
        <v>0.05</v>
      </c>
      <c r="CW69" s="6">
        <v>0</v>
      </c>
      <c r="CX69" s="6">
        <v>0</v>
      </c>
      <c r="CY69" s="6">
        <v>0</v>
      </c>
      <c r="CZ69" s="6">
        <v>0</v>
      </c>
      <c r="DA69" s="6">
        <v>0</v>
      </c>
      <c r="DB69" s="6">
        <v>0</v>
      </c>
      <c r="DC69" s="6">
        <v>0</v>
      </c>
      <c r="DD69" s="6">
        <v>0</v>
      </c>
      <c r="DE69" s="6">
        <v>0</v>
      </c>
      <c r="DF69" s="6">
        <v>0</v>
      </c>
      <c r="DG69" s="6">
        <v>0</v>
      </c>
      <c r="DH69" s="6">
        <v>0</v>
      </c>
      <c r="DI69" s="6">
        <v>0</v>
      </c>
      <c r="DJ69" s="6">
        <v>0</v>
      </c>
      <c r="DK69" s="6">
        <v>0</v>
      </c>
      <c r="DL69" s="6">
        <v>0</v>
      </c>
      <c r="DM69" s="6">
        <v>0</v>
      </c>
      <c r="DN69" s="6">
        <v>0</v>
      </c>
      <c r="DO69" s="6">
        <v>0</v>
      </c>
      <c r="DP69" s="6">
        <v>0</v>
      </c>
      <c r="DQ69" s="6">
        <v>0</v>
      </c>
      <c r="DR69" s="6">
        <v>0</v>
      </c>
      <c r="DS69" s="6">
        <v>0</v>
      </c>
      <c r="DT69" s="6">
        <v>0</v>
      </c>
      <c r="DU69" s="6">
        <v>0</v>
      </c>
      <c r="DV69" s="6">
        <v>0</v>
      </c>
      <c r="DW69" s="6">
        <v>0</v>
      </c>
      <c r="DX69" s="6">
        <v>0</v>
      </c>
      <c r="DY69" s="6">
        <v>0</v>
      </c>
      <c r="DZ69" s="6">
        <v>0</v>
      </c>
      <c r="EA69" s="6">
        <v>0</v>
      </c>
      <c r="EB69" s="6">
        <v>0</v>
      </c>
      <c r="EC69" s="5">
        <v>42753054</v>
      </c>
      <c r="ED69" s="5">
        <v>42741004</v>
      </c>
      <c r="EE69" s="5">
        <v>42741004</v>
      </c>
      <c r="EF69" s="5">
        <v>21726608</v>
      </c>
      <c r="EG69" s="5">
        <v>21646614</v>
      </c>
      <c r="EH69" s="5">
        <v>21643714</v>
      </c>
      <c r="EI69" s="5">
        <v>21642514</v>
      </c>
      <c r="EJ69" s="5">
        <v>21594948</v>
      </c>
      <c r="EK69" s="5">
        <v>21524348</v>
      </c>
      <c r="EL69" s="5">
        <v>21527817</v>
      </c>
      <c r="EM69" s="5">
        <v>21528973</v>
      </c>
      <c r="EN69" s="5">
        <v>21470371</v>
      </c>
      <c r="EO69" s="5">
        <v>20904414</v>
      </c>
      <c r="EP69" s="5">
        <v>20905070</v>
      </c>
      <c r="EQ69" s="5">
        <v>20840070</v>
      </c>
      <c r="ER69" s="5">
        <v>20847471</v>
      </c>
      <c r="ES69" s="5">
        <v>16209315</v>
      </c>
      <c r="ET69" s="5">
        <v>16207016</v>
      </c>
      <c r="EU69" s="5">
        <v>16202739</v>
      </c>
      <c r="EV69" s="5">
        <v>16198839</v>
      </c>
      <c r="EW69" s="5">
        <v>15448839</v>
      </c>
      <c r="EX69" s="5">
        <v>10448839</v>
      </c>
      <c r="EY69" s="5">
        <v>10361849</v>
      </c>
      <c r="EZ69" s="5">
        <v>10361849</v>
      </c>
      <c r="FA69" s="5">
        <v>10361849</v>
      </c>
      <c r="FB69" s="5">
        <v>10361849</v>
      </c>
      <c r="FC69" s="5">
        <v>10361849</v>
      </c>
      <c r="FD69" s="5">
        <v>10573932</v>
      </c>
      <c r="FE69" s="5">
        <v>10573932</v>
      </c>
      <c r="FF69" s="5">
        <v>10573932</v>
      </c>
      <c r="FG69" s="5">
        <v>10573932</v>
      </c>
      <c r="FH69" s="5">
        <v>10573932</v>
      </c>
      <c r="FI69" s="13" t="s">
        <v>332</v>
      </c>
      <c r="FJ69" s="11">
        <v>12.5634299715758</v>
      </c>
      <c r="FK69" s="11">
        <v>11.726818583859201</v>
      </c>
      <c r="FL69" s="11">
        <v>12.3876827975309</v>
      </c>
      <c r="FM69" s="11">
        <v>11.3734734846783</v>
      </c>
      <c r="FN69" s="11">
        <v>11.1484872414688</v>
      </c>
      <c r="FO69" s="11">
        <v>11.988469261791201</v>
      </c>
      <c r="FP69" s="11">
        <v>11.9743944719176</v>
      </c>
      <c r="FQ69" s="11">
        <v>11.354137087989301</v>
      </c>
      <c r="FR69" s="11">
        <v>11.113507363846701</v>
      </c>
      <c r="FS69" s="11">
        <v>10.5529975473129</v>
      </c>
      <c r="FT69" s="11">
        <v>10.193565666137401</v>
      </c>
      <c r="FU69" s="11">
        <v>10.141976587176799</v>
      </c>
      <c r="FV69" s="11">
        <v>9.7473672306719497</v>
      </c>
      <c r="FW69" s="11">
        <v>9.1643797413737396</v>
      </c>
      <c r="FX69" s="11">
        <v>8.8479069408116207</v>
      </c>
      <c r="FY69" s="11">
        <v>8.3297393722241004</v>
      </c>
      <c r="FZ69" s="11">
        <v>6.6373563595993996</v>
      </c>
      <c r="GA69" s="11">
        <v>6.2234775359017398</v>
      </c>
      <c r="GB69" s="11">
        <v>5.9824453137213398</v>
      </c>
      <c r="GC69" s="11">
        <v>5.9079542675867103</v>
      </c>
      <c r="GD69" s="11">
        <v>5.6953147094095602</v>
      </c>
      <c r="GE69" s="11">
        <v>6.2201168952837698</v>
      </c>
      <c r="GF69" s="11">
        <v>6.0916734069373097</v>
      </c>
      <c r="GG69" s="11">
        <v>5.7479123658335496</v>
      </c>
      <c r="GH69" s="11">
        <v>5.3068713894595501</v>
      </c>
      <c r="GI69" s="11">
        <v>4.9979496902531597</v>
      </c>
      <c r="GJ69" s="11">
        <v>4.5009341479498497</v>
      </c>
      <c r="GK69" s="11">
        <v>4.3860694394478799</v>
      </c>
      <c r="GL69" s="11">
        <v>4.2834586036679596</v>
      </c>
      <c r="GM69" s="11">
        <v>4.3628992507233804</v>
      </c>
      <c r="GN69" s="11">
        <v>4.267475902058</v>
      </c>
      <c r="GO69" s="11">
        <v>4.2116783047214597</v>
      </c>
    </row>
    <row r="70" spans="2:197" x14ac:dyDescent="0.25">
      <c r="B70" s="3" t="s">
        <v>334</v>
      </c>
      <c r="C70" s="1" t="s">
        <v>150</v>
      </c>
      <c r="D70" s="2">
        <v>4040161</v>
      </c>
      <c r="E70" s="5">
        <v>10000</v>
      </c>
      <c r="F70" s="5">
        <v>406266</v>
      </c>
      <c r="G70" s="5">
        <v>254214</v>
      </c>
      <c r="H70" s="5">
        <v>100079</v>
      </c>
      <c r="I70" s="5">
        <v>3929</v>
      </c>
      <c r="J70" s="5">
        <v>70000</v>
      </c>
      <c r="K70" s="5">
        <v>267107</v>
      </c>
      <c r="L70" s="5">
        <v>100000</v>
      </c>
      <c r="M70" s="5">
        <v>448100</v>
      </c>
      <c r="N70" s="5">
        <v>100000</v>
      </c>
      <c r="O70" s="5">
        <v>200000</v>
      </c>
      <c r="P70" s="5">
        <v>0</v>
      </c>
      <c r="Q70" s="5">
        <v>0</v>
      </c>
      <c r="R70" s="5">
        <v>719937</v>
      </c>
      <c r="S70" s="5">
        <v>446271</v>
      </c>
      <c r="T70" s="5">
        <v>1225000</v>
      </c>
      <c r="U70" s="5">
        <v>591333</v>
      </c>
      <c r="V70" s="5">
        <v>591333</v>
      </c>
      <c r="W70" s="5">
        <v>6666000</v>
      </c>
      <c r="X70" s="5">
        <v>221023</v>
      </c>
      <c r="Y70" s="5">
        <v>0</v>
      </c>
      <c r="Z70" s="5">
        <v>0</v>
      </c>
      <c r="AA70" s="5">
        <v>0</v>
      </c>
      <c r="AB70" s="5">
        <v>0</v>
      </c>
      <c r="AC70" s="5">
        <v>70000</v>
      </c>
      <c r="AD70" s="5">
        <v>0</v>
      </c>
      <c r="AE70" s="5">
        <v>0</v>
      </c>
      <c r="AF70" s="5">
        <v>0</v>
      </c>
      <c r="AG70" s="5">
        <v>173035</v>
      </c>
      <c r="AH70" s="5">
        <v>0</v>
      </c>
      <c r="AI70" s="5">
        <v>0</v>
      </c>
      <c r="AJ70" s="5">
        <v>0</v>
      </c>
      <c r="AK70" s="6">
        <v>25.67</v>
      </c>
      <c r="AL70" s="6">
        <v>22.03</v>
      </c>
      <c r="AM70" s="6">
        <v>25.02</v>
      </c>
      <c r="AN70" s="6">
        <v>25.42</v>
      </c>
      <c r="AO70" s="6">
        <v>24.03</v>
      </c>
      <c r="AP70" s="6">
        <v>21.23</v>
      </c>
      <c r="AQ70" s="6">
        <v>18.88</v>
      </c>
      <c r="AR70" s="6">
        <v>18.7</v>
      </c>
      <c r="AS70" s="6">
        <v>24.51</v>
      </c>
      <c r="AT70" s="6">
        <v>26</v>
      </c>
      <c r="AU70" s="6">
        <v>25.5</v>
      </c>
      <c r="AV70" s="6" t="s">
        <v>193</v>
      </c>
      <c r="AW70" s="6" t="s">
        <v>193</v>
      </c>
      <c r="AX70" s="6">
        <v>13.16</v>
      </c>
      <c r="AY70" s="6">
        <v>12.28</v>
      </c>
      <c r="AZ70" s="6">
        <v>12.03</v>
      </c>
      <c r="BA70" s="6">
        <v>7.24</v>
      </c>
      <c r="BB70" s="6">
        <v>7.24</v>
      </c>
      <c r="BC70" s="6">
        <v>4.21</v>
      </c>
      <c r="BD70" s="6">
        <v>4.62</v>
      </c>
      <c r="BE70" s="6" t="s">
        <v>193</v>
      </c>
      <c r="BF70" s="6" t="s">
        <v>193</v>
      </c>
      <c r="BG70" s="6" t="s">
        <v>193</v>
      </c>
      <c r="BH70" s="6" t="s">
        <v>193</v>
      </c>
      <c r="BI70" s="6">
        <v>3.76</v>
      </c>
      <c r="BJ70" s="6" t="s">
        <v>193</v>
      </c>
      <c r="BK70" s="6" t="s">
        <v>193</v>
      </c>
      <c r="BL70" s="6" t="s">
        <v>193</v>
      </c>
      <c r="BM70" s="6">
        <v>4.82</v>
      </c>
      <c r="BN70" s="6" t="s">
        <v>193</v>
      </c>
      <c r="BO70" s="6" t="s">
        <v>193</v>
      </c>
      <c r="BP70" s="6" t="s">
        <v>193</v>
      </c>
      <c r="BQ70" s="6">
        <v>0.27</v>
      </c>
      <c r="BR70" s="6">
        <v>0.14000000000000001</v>
      </c>
      <c r="BS70" s="6">
        <v>0.14000000000000001</v>
      </c>
      <c r="BT70" s="6">
        <v>0.14000000000000001</v>
      </c>
      <c r="BU70" s="6">
        <v>0.27</v>
      </c>
      <c r="BV70" s="6">
        <v>0.14000000000000001</v>
      </c>
      <c r="BW70" s="6">
        <v>0.14000000000000001</v>
      </c>
      <c r="BX70" s="6">
        <v>0.14000000000000001</v>
      </c>
      <c r="BY70" s="6">
        <v>0.27</v>
      </c>
      <c r="BZ70" s="6">
        <v>0.12</v>
      </c>
      <c r="CA70" s="6">
        <v>0.12</v>
      </c>
      <c r="CB70" s="6">
        <v>0.12</v>
      </c>
      <c r="CC70" s="6">
        <v>0.25</v>
      </c>
      <c r="CD70" s="6">
        <v>0.1</v>
      </c>
      <c r="CE70" s="6">
        <v>0.1</v>
      </c>
      <c r="CF70" s="6">
        <v>0.1</v>
      </c>
      <c r="CG70" s="6">
        <v>0.23</v>
      </c>
      <c r="CH70" s="6">
        <v>0.1</v>
      </c>
      <c r="CI70" s="6">
        <v>0.08</v>
      </c>
      <c r="CJ70" s="6">
        <v>0.08</v>
      </c>
      <c r="CK70" s="6">
        <v>0.2</v>
      </c>
      <c r="CL70" s="6">
        <v>0.08</v>
      </c>
      <c r="CM70" s="6">
        <v>0.08</v>
      </c>
      <c r="CN70" s="6">
        <v>0.1</v>
      </c>
      <c r="CO70" s="6">
        <v>0.14000000000000001</v>
      </c>
      <c r="CP70" s="6">
        <v>0.08</v>
      </c>
      <c r="CQ70" s="6">
        <v>0</v>
      </c>
      <c r="CR70" s="6">
        <v>0.1</v>
      </c>
      <c r="CS70" s="6">
        <v>0.1</v>
      </c>
      <c r="CT70" s="6">
        <v>0</v>
      </c>
      <c r="CU70" s="6">
        <v>0.1</v>
      </c>
      <c r="CV70" s="6">
        <v>0.12</v>
      </c>
      <c r="CW70" s="6">
        <v>0.13</v>
      </c>
      <c r="CX70" s="6">
        <v>0</v>
      </c>
      <c r="CY70" s="6">
        <v>0</v>
      </c>
      <c r="CZ70" s="6">
        <v>0</v>
      </c>
      <c r="DA70" s="6">
        <v>0.13</v>
      </c>
      <c r="DB70" s="6">
        <v>0</v>
      </c>
      <c r="DC70" s="6">
        <v>0</v>
      </c>
      <c r="DD70" s="6">
        <v>0</v>
      </c>
      <c r="DE70" s="6">
        <v>0.15</v>
      </c>
      <c r="DF70" s="6">
        <v>0</v>
      </c>
      <c r="DG70" s="6">
        <v>0</v>
      </c>
      <c r="DH70" s="6">
        <v>0</v>
      </c>
      <c r="DI70" s="6">
        <v>0.15</v>
      </c>
      <c r="DJ70" s="6">
        <v>0</v>
      </c>
      <c r="DK70" s="6">
        <v>0</v>
      </c>
      <c r="DL70" s="6">
        <v>0</v>
      </c>
      <c r="DM70" s="6">
        <v>0.17</v>
      </c>
      <c r="DN70" s="6">
        <v>0</v>
      </c>
      <c r="DO70" s="6">
        <v>0</v>
      </c>
      <c r="DP70" s="6">
        <v>0</v>
      </c>
      <c r="DQ70" s="6">
        <v>0.12</v>
      </c>
      <c r="DR70" s="6">
        <v>0</v>
      </c>
      <c r="DS70" s="6">
        <v>0</v>
      </c>
      <c r="DT70" s="6">
        <v>0</v>
      </c>
      <c r="DU70" s="6">
        <v>0</v>
      </c>
      <c r="DV70" s="6">
        <v>0</v>
      </c>
      <c r="DW70" s="6">
        <v>0</v>
      </c>
      <c r="DX70" s="6">
        <v>0</v>
      </c>
      <c r="DY70" s="6">
        <v>0</v>
      </c>
      <c r="DZ70" s="6">
        <v>0</v>
      </c>
      <c r="EA70" s="6">
        <v>0</v>
      </c>
      <c r="EB70" s="6">
        <v>0</v>
      </c>
      <c r="EC70" s="5">
        <v>34735000</v>
      </c>
      <c r="ED70" s="5">
        <v>34440000</v>
      </c>
      <c r="EE70" s="5">
        <v>34821000</v>
      </c>
      <c r="EF70" s="5">
        <v>35073000</v>
      </c>
      <c r="EG70" s="5">
        <v>35052000</v>
      </c>
      <c r="EH70" s="5">
        <v>35024000</v>
      </c>
      <c r="EI70" s="5">
        <v>35064000</v>
      </c>
      <c r="EJ70" s="5">
        <v>34800000</v>
      </c>
      <c r="EK70" s="5">
        <v>35110000</v>
      </c>
      <c r="EL70" s="5">
        <v>35628000</v>
      </c>
      <c r="EM70" s="5">
        <v>35695000</v>
      </c>
      <c r="EN70" s="5">
        <v>35557000</v>
      </c>
      <c r="EO70" s="5">
        <v>34102000</v>
      </c>
      <c r="EP70" s="5">
        <v>34289000</v>
      </c>
      <c r="EQ70" s="5">
        <v>34988000</v>
      </c>
      <c r="ER70" s="5">
        <v>34776000</v>
      </c>
      <c r="ES70" s="5">
        <v>35366000</v>
      </c>
      <c r="ET70" s="5">
        <v>35111000</v>
      </c>
      <c r="EU70" s="5">
        <v>35297000</v>
      </c>
      <c r="EV70" s="5">
        <v>40672000</v>
      </c>
      <c r="EW70" s="5">
        <v>40871000</v>
      </c>
      <c r="EX70" s="5">
        <v>40871000</v>
      </c>
      <c r="EY70" s="5">
        <v>40171000</v>
      </c>
      <c r="EZ70" s="5">
        <v>40117000</v>
      </c>
      <c r="FA70" s="5">
        <v>40082000</v>
      </c>
      <c r="FB70" s="5">
        <v>39993000</v>
      </c>
      <c r="FC70" s="5">
        <v>39989000</v>
      </c>
      <c r="FD70" s="5">
        <v>39387998</v>
      </c>
      <c r="FE70" s="5">
        <v>39387998</v>
      </c>
      <c r="FF70" s="5">
        <v>39166033</v>
      </c>
      <c r="FG70" s="5">
        <v>39166033</v>
      </c>
      <c r="FH70" s="5">
        <v>39166033</v>
      </c>
      <c r="FI70" s="13" t="s">
        <v>334</v>
      </c>
      <c r="FJ70" s="11">
        <v>12.6641140060458</v>
      </c>
      <c r="FK70" s="11">
        <v>12.208391405342599</v>
      </c>
      <c r="FL70" s="11">
        <v>12.089486229574099</v>
      </c>
      <c r="FM70" s="11">
        <v>11.3667208393921</v>
      </c>
      <c r="FN70" s="11">
        <v>10.5868424055689</v>
      </c>
      <c r="FO70" s="11">
        <v>10.6545226130653</v>
      </c>
      <c r="FP70" s="11">
        <v>10.017767510837301</v>
      </c>
      <c r="FQ70" s="11">
        <v>9.0286494252873606</v>
      </c>
      <c r="FR70" s="11">
        <v>8.3449729421817196</v>
      </c>
      <c r="FS70" s="11">
        <v>7.9390928483215504</v>
      </c>
      <c r="FT70" s="11">
        <v>7.15024513237148</v>
      </c>
      <c r="FU70" s="11">
        <v>6.8008830891244996</v>
      </c>
      <c r="FV70" s="11">
        <v>5.85930443962231</v>
      </c>
      <c r="FW70" s="11">
        <v>5.5130508326285401</v>
      </c>
      <c r="FX70" s="11">
        <v>5.0874013947639201</v>
      </c>
      <c r="FY70" s="11">
        <v>4.9109155739590502</v>
      </c>
      <c r="FZ70" s="11">
        <v>4.9595656845557903</v>
      </c>
      <c r="GA70" s="11">
        <v>4.73447067870468</v>
      </c>
      <c r="GB70" s="11">
        <v>4.4123013287248201</v>
      </c>
      <c r="GC70" s="11">
        <v>4.2254376475216402</v>
      </c>
      <c r="GD70" s="11">
        <v>3.9937119228792999</v>
      </c>
      <c r="GE70" s="11">
        <v>4.0548799882557303</v>
      </c>
      <c r="GF70" s="11">
        <v>4.0196659281571296</v>
      </c>
      <c r="GG70" s="11">
        <v>3.8957549168681598</v>
      </c>
      <c r="GH70" s="11">
        <v>3.7352926500673602</v>
      </c>
      <c r="GI70" s="11">
        <v>3.9171605030880401</v>
      </c>
      <c r="GJ70" s="11">
        <v>3.9490609917727402</v>
      </c>
      <c r="GK70" s="11">
        <v>3.8045599575789599</v>
      </c>
      <c r="GL70" s="11">
        <v>3.54173878042748</v>
      </c>
      <c r="GM70" s="11">
        <v>3.4975714798585802</v>
      </c>
      <c r="GN70" s="11">
        <v>3.14859562110873</v>
      </c>
      <c r="GO70" s="11">
        <v>2.92281324483386</v>
      </c>
    </row>
    <row r="71" spans="2:197" x14ac:dyDescent="0.25">
      <c r="B71" s="3" t="s">
        <v>337</v>
      </c>
      <c r="C71" s="1" t="s">
        <v>153</v>
      </c>
      <c r="D71" s="2">
        <v>4137531</v>
      </c>
      <c r="E71" s="5">
        <v>175308</v>
      </c>
      <c r="F71" s="5">
        <v>83859</v>
      </c>
      <c r="G71" s="5">
        <v>267953</v>
      </c>
      <c r="H71" s="5">
        <v>0</v>
      </c>
      <c r="I71" s="5">
        <v>317401</v>
      </c>
      <c r="J71" s="5">
        <v>1349690</v>
      </c>
      <c r="K71" s="5">
        <v>1453842</v>
      </c>
      <c r="L71" s="5">
        <v>1356636</v>
      </c>
      <c r="M71" s="5">
        <v>1233505</v>
      </c>
      <c r="N71" s="5">
        <v>1352940</v>
      </c>
      <c r="O71" s="5">
        <v>1968842</v>
      </c>
      <c r="P71" s="5">
        <v>1430489</v>
      </c>
      <c r="Q71" s="5">
        <v>5543094</v>
      </c>
      <c r="R71" s="5">
        <v>2330428</v>
      </c>
      <c r="S71" s="5">
        <v>0</v>
      </c>
      <c r="T71" s="5">
        <v>5366672</v>
      </c>
      <c r="U71" s="5">
        <v>3955865</v>
      </c>
      <c r="V71" s="5">
        <v>0</v>
      </c>
      <c r="W71" s="5">
        <v>7806999</v>
      </c>
      <c r="X71" s="5">
        <v>1904389</v>
      </c>
      <c r="Y71" s="5">
        <v>0</v>
      </c>
      <c r="Z71" s="5">
        <v>1174628</v>
      </c>
      <c r="AA71" s="5">
        <v>6558884</v>
      </c>
      <c r="AB71" s="5">
        <v>372560</v>
      </c>
      <c r="AC71" s="5">
        <v>0</v>
      </c>
      <c r="AD71" s="5">
        <v>0</v>
      </c>
      <c r="AE71" s="5">
        <v>0</v>
      </c>
      <c r="AF71" s="5">
        <v>195100</v>
      </c>
      <c r="AG71" s="5">
        <v>11766618</v>
      </c>
      <c r="AH71" s="5">
        <v>2471673</v>
      </c>
      <c r="AI71" s="5">
        <v>12615123</v>
      </c>
      <c r="AJ71" s="5">
        <v>4826600</v>
      </c>
      <c r="AK71" s="6">
        <v>46.92</v>
      </c>
      <c r="AL71" s="6">
        <v>51.84</v>
      </c>
      <c r="AM71" s="6">
        <v>52.23</v>
      </c>
      <c r="AN71" s="6" t="s">
        <v>193</v>
      </c>
      <c r="AO71" s="6">
        <v>52.49</v>
      </c>
      <c r="AP71" s="6">
        <v>49.59</v>
      </c>
      <c r="AQ71" s="6">
        <v>47.27</v>
      </c>
      <c r="AR71" s="6">
        <v>44.5</v>
      </c>
      <c r="AS71" s="6">
        <v>45.81</v>
      </c>
      <c r="AT71" s="6">
        <v>44.86</v>
      </c>
      <c r="AU71" s="6">
        <v>43.23</v>
      </c>
      <c r="AV71" s="6">
        <v>40.619999999999997</v>
      </c>
      <c r="AW71" s="6">
        <v>40.49</v>
      </c>
      <c r="AX71" s="6">
        <v>38.270000000000003</v>
      </c>
      <c r="AY71" s="6" t="s">
        <v>193</v>
      </c>
      <c r="AZ71" s="6">
        <v>36.770000000000003</v>
      </c>
      <c r="BA71" s="6">
        <v>39.520000000000003</v>
      </c>
      <c r="BB71" s="6" t="s">
        <v>193</v>
      </c>
      <c r="BC71" s="6">
        <v>36.83</v>
      </c>
      <c r="BD71" s="6">
        <v>36.590000000000003</v>
      </c>
      <c r="BE71" s="6" t="s">
        <v>193</v>
      </c>
      <c r="BF71" s="6">
        <v>32.71</v>
      </c>
      <c r="BG71" s="6">
        <v>32.01</v>
      </c>
      <c r="BH71" s="6">
        <v>30.35</v>
      </c>
      <c r="BI71" s="6" t="s">
        <v>193</v>
      </c>
      <c r="BJ71" s="6" t="s">
        <v>193</v>
      </c>
      <c r="BK71" s="6" t="s">
        <v>193</v>
      </c>
      <c r="BL71" s="6">
        <v>30.75</v>
      </c>
      <c r="BM71" s="6">
        <v>29.76</v>
      </c>
      <c r="BN71" s="6">
        <v>25.26</v>
      </c>
      <c r="BO71" s="6">
        <v>25.06</v>
      </c>
      <c r="BP71" s="6">
        <v>26.58</v>
      </c>
      <c r="BQ71" s="6">
        <v>0.38</v>
      </c>
      <c r="BR71" s="6">
        <v>0.38</v>
      </c>
      <c r="BS71" s="6">
        <v>0.38</v>
      </c>
      <c r="BT71" s="6">
        <v>0.38</v>
      </c>
      <c r="BU71" s="6">
        <v>0.35</v>
      </c>
      <c r="BV71" s="6">
        <v>0.35</v>
      </c>
      <c r="BW71" s="6">
        <v>0.35</v>
      </c>
      <c r="BX71" s="6">
        <v>0.35</v>
      </c>
      <c r="BY71" s="6">
        <v>0.32</v>
      </c>
      <c r="BZ71" s="6">
        <v>0.32</v>
      </c>
      <c r="CA71" s="6">
        <v>0.32</v>
      </c>
      <c r="CB71" s="6">
        <v>0.32</v>
      </c>
      <c r="CC71" s="6">
        <v>0.3</v>
      </c>
      <c r="CD71" s="6">
        <v>0.3</v>
      </c>
      <c r="CE71" s="6">
        <v>0.3</v>
      </c>
      <c r="CF71" s="6">
        <v>0.3</v>
      </c>
      <c r="CG71" s="6">
        <v>0.3</v>
      </c>
      <c r="CH71" s="6">
        <v>0.3</v>
      </c>
      <c r="CI71" s="6">
        <v>0.3</v>
      </c>
      <c r="CJ71" s="6">
        <v>2.2999999999999998</v>
      </c>
      <c r="CK71" s="6">
        <v>0.25</v>
      </c>
      <c r="CL71" s="6">
        <v>0.25</v>
      </c>
      <c r="CM71" s="6">
        <v>0.25</v>
      </c>
      <c r="CN71" s="6">
        <v>0.25</v>
      </c>
      <c r="CO71" s="6">
        <v>0.25</v>
      </c>
      <c r="CP71" s="6">
        <v>0.25</v>
      </c>
      <c r="CQ71" s="6">
        <v>0.25</v>
      </c>
      <c r="CR71" s="6">
        <v>0.25</v>
      </c>
      <c r="CS71" s="6">
        <v>0.22</v>
      </c>
      <c r="CT71" s="6">
        <v>0.22</v>
      </c>
      <c r="CU71" s="6">
        <v>0.22</v>
      </c>
      <c r="CV71" s="6">
        <v>0.22</v>
      </c>
      <c r="CW71" s="6">
        <v>0</v>
      </c>
      <c r="CX71" s="6">
        <v>0</v>
      </c>
      <c r="CY71" s="6">
        <v>0</v>
      </c>
      <c r="CZ71" s="6">
        <v>0</v>
      </c>
      <c r="DA71" s="6">
        <v>0</v>
      </c>
      <c r="DB71" s="6">
        <v>0</v>
      </c>
      <c r="DC71" s="6">
        <v>0</v>
      </c>
      <c r="DD71" s="6">
        <v>0</v>
      </c>
      <c r="DE71" s="6">
        <v>0</v>
      </c>
      <c r="DF71" s="6">
        <v>0</v>
      </c>
      <c r="DG71" s="6">
        <v>0</v>
      </c>
      <c r="DH71" s="6">
        <v>0</v>
      </c>
      <c r="DI71" s="6">
        <v>0</v>
      </c>
      <c r="DJ71" s="6">
        <v>0</v>
      </c>
      <c r="DK71" s="6">
        <v>0</v>
      </c>
      <c r="DL71" s="6">
        <v>0</v>
      </c>
      <c r="DM71" s="6">
        <v>0</v>
      </c>
      <c r="DN71" s="6">
        <v>0</v>
      </c>
      <c r="DO71" s="6">
        <v>0</v>
      </c>
      <c r="DP71" s="6">
        <v>2</v>
      </c>
      <c r="DQ71" s="6">
        <v>0</v>
      </c>
      <c r="DR71" s="6">
        <v>0</v>
      </c>
      <c r="DS71" s="6">
        <v>0</v>
      </c>
      <c r="DT71" s="6">
        <v>0</v>
      </c>
      <c r="DU71" s="6">
        <v>0</v>
      </c>
      <c r="DV71" s="6">
        <v>0</v>
      </c>
      <c r="DW71" s="6">
        <v>0</v>
      </c>
      <c r="DX71" s="6">
        <v>0</v>
      </c>
      <c r="DY71" s="6">
        <v>0</v>
      </c>
      <c r="DZ71" s="6">
        <v>0</v>
      </c>
      <c r="EA71" s="6">
        <v>0</v>
      </c>
      <c r="EB71" s="6">
        <v>0</v>
      </c>
      <c r="EC71" s="5">
        <v>79319550</v>
      </c>
      <c r="ED71" s="5">
        <v>79457253</v>
      </c>
      <c r="EE71" s="5">
        <v>79518581</v>
      </c>
      <c r="EF71" s="5">
        <v>79137590</v>
      </c>
      <c r="EG71" s="5">
        <v>79132252</v>
      </c>
      <c r="EH71" s="5">
        <v>79443030</v>
      </c>
      <c r="EI71" s="5">
        <v>80772238</v>
      </c>
      <c r="EJ71" s="5">
        <v>81555486</v>
      </c>
      <c r="EK71" s="5">
        <v>82900617</v>
      </c>
      <c r="EL71" s="5">
        <v>81997891</v>
      </c>
      <c r="EM71" s="5">
        <v>83295795</v>
      </c>
      <c r="EN71" s="5">
        <v>83634915</v>
      </c>
      <c r="EO71" s="5">
        <v>83869845</v>
      </c>
      <c r="EP71" s="5">
        <v>89112271</v>
      </c>
      <c r="EQ71" s="5">
        <v>91394939</v>
      </c>
      <c r="ER71" s="5">
        <v>90786237</v>
      </c>
      <c r="ES71" s="5">
        <v>96044312</v>
      </c>
      <c r="ET71" s="5">
        <v>99897996</v>
      </c>
      <c r="EU71" s="5">
        <v>99737461</v>
      </c>
      <c r="EV71" s="5">
        <v>106282441</v>
      </c>
      <c r="EW71" s="5">
        <v>107921259</v>
      </c>
      <c r="EX71" s="5">
        <v>93494391</v>
      </c>
      <c r="EY71" s="5">
        <v>93411062</v>
      </c>
      <c r="EZ71" s="5">
        <v>99340458</v>
      </c>
      <c r="FA71" s="5">
        <v>99471080</v>
      </c>
      <c r="FB71" s="5">
        <v>99039622</v>
      </c>
      <c r="FC71" s="5">
        <v>98763928</v>
      </c>
      <c r="FD71" s="5">
        <v>98288177</v>
      </c>
      <c r="FE71" s="5">
        <v>98001226</v>
      </c>
      <c r="FF71" s="5">
        <v>109237890</v>
      </c>
      <c r="FG71" s="5">
        <v>111407993</v>
      </c>
      <c r="FH71" s="5">
        <v>123910430</v>
      </c>
      <c r="FI71" s="13" t="s">
        <v>337</v>
      </c>
      <c r="FJ71" s="11">
        <v>44.0631849272972</v>
      </c>
      <c r="FK71" s="11">
        <v>44.505528022721897</v>
      </c>
      <c r="FL71" s="11">
        <v>47.931325635702699</v>
      </c>
      <c r="FM71" s="11">
        <v>47.535892867093899</v>
      </c>
      <c r="FN71" s="11">
        <v>46.6092005065141</v>
      </c>
      <c r="FO71" s="11">
        <v>46.796049949252897</v>
      </c>
      <c r="FP71" s="11">
        <v>46.009075544000702</v>
      </c>
      <c r="FQ71" s="11">
        <v>45.667387721777501</v>
      </c>
      <c r="FR71" s="11">
        <v>43.8956322846186</v>
      </c>
      <c r="FS71" s="11">
        <v>44.451935965036</v>
      </c>
      <c r="FT71" s="11">
        <v>43.9078107124135</v>
      </c>
      <c r="FU71" s="11">
        <v>44.021530959886803</v>
      </c>
      <c r="FV71" s="11">
        <v>42.763713227322597</v>
      </c>
      <c r="FW71" s="11">
        <v>41.547701101681</v>
      </c>
      <c r="FX71" s="11">
        <v>41.327299315775001</v>
      </c>
      <c r="FY71" s="11">
        <v>40.194021919864298</v>
      </c>
      <c r="FZ71" s="11">
        <v>38.5665108413708</v>
      </c>
      <c r="GA71" s="11">
        <v>37.880259379777698</v>
      </c>
      <c r="GB71" s="11">
        <v>36.273792853018399</v>
      </c>
      <c r="GC71" s="11">
        <v>36.731279064243502</v>
      </c>
      <c r="GD71" s="11">
        <v>37.257043118816803</v>
      </c>
      <c r="GE71" s="11">
        <v>38.8670695763984</v>
      </c>
      <c r="GF71" s="11">
        <v>37.231500483315301</v>
      </c>
      <c r="GG71" s="11">
        <v>35.630105510485997</v>
      </c>
      <c r="GH71" s="11">
        <v>34.667613943670901</v>
      </c>
      <c r="GI71" s="11">
        <v>34.7726387727934</v>
      </c>
      <c r="GJ71" s="11">
        <v>34.509735173757001</v>
      </c>
      <c r="GK71" s="11">
        <v>33.730618485273197</v>
      </c>
      <c r="GL71" s="11">
        <v>35.763134228545297</v>
      </c>
      <c r="GM71" s="11">
        <v>34.432054665281399</v>
      </c>
      <c r="GN71" s="11">
        <v>32.339923761125497</v>
      </c>
      <c r="GO71" s="11">
        <v>30.340989051527</v>
      </c>
    </row>
    <row r="72" spans="2:197" x14ac:dyDescent="0.25">
      <c r="B72" s="3" t="s">
        <v>339</v>
      </c>
      <c r="C72" s="1" t="s">
        <v>155</v>
      </c>
      <c r="D72" s="2">
        <v>103336</v>
      </c>
      <c r="E72" s="5">
        <v>289884</v>
      </c>
      <c r="F72" s="5">
        <v>441119</v>
      </c>
      <c r="G72" s="5">
        <v>0</v>
      </c>
      <c r="H72" s="5">
        <v>0</v>
      </c>
      <c r="I72" s="5">
        <v>574552</v>
      </c>
      <c r="J72" s="5">
        <v>1087285</v>
      </c>
      <c r="K72" s="5">
        <v>0</v>
      </c>
      <c r="L72" s="5">
        <v>734055</v>
      </c>
      <c r="M72" s="5">
        <v>0</v>
      </c>
      <c r="N72" s="5">
        <v>106113</v>
      </c>
      <c r="O72" s="5">
        <v>2565422</v>
      </c>
      <c r="P72" s="5">
        <v>1830490</v>
      </c>
      <c r="Q72" s="5">
        <v>169465</v>
      </c>
      <c r="R72" s="5">
        <v>738302</v>
      </c>
      <c r="S72" s="5">
        <v>100514</v>
      </c>
      <c r="T72" s="5">
        <v>4808187</v>
      </c>
      <c r="U72" s="5">
        <v>2953280</v>
      </c>
      <c r="V72" s="5">
        <v>194838</v>
      </c>
      <c r="W72" s="5">
        <v>776237</v>
      </c>
      <c r="X72" s="5">
        <v>0</v>
      </c>
      <c r="Y72" s="5">
        <v>170300</v>
      </c>
      <c r="Z72" s="5">
        <v>1970672</v>
      </c>
      <c r="AA72" s="5">
        <v>1287203</v>
      </c>
      <c r="AB72" s="5">
        <v>181010</v>
      </c>
      <c r="AC72" s="5">
        <v>295469</v>
      </c>
      <c r="AD72" s="5">
        <v>3989935</v>
      </c>
      <c r="AE72" s="5">
        <v>1127564</v>
      </c>
      <c r="AF72" s="5">
        <v>779152</v>
      </c>
      <c r="AG72" s="5">
        <v>5573917</v>
      </c>
      <c r="AH72" s="5">
        <v>3316904</v>
      </c>
      <c r="AI72" s="5">
        <v>5060351</v>
      </c>
      <c r="AJ72" s="5">
        <v>3863726</v>
      </c>
      <c r="AK72" s="6">
        <v>67.02</v>
      </c>
      <c r="AL72" s="6">
        <v>64.332999999999998</v>
      </c>
      <c r="AM72" s="6" t="s">
        <v>193</v>
      </c>
      <c r="AN72" s="6" t="s">
        <v>193</v>
      </c>
      <c r="AO72" s="6">
        <v>56.604100000000003</v>
      </c>
      <c r="AP72" s="6">
        <v>57.433100000000003</v>
      </c>
      <c r="AQ72" s="6" t="s">
        <v>193</v>
      </c>
      <c r="AR72" s="6">
        <v>50.981999999999999</v>
      </c>
      <c r="AS72" s="6" t="s">
        <v>193</v>
      </c>
      <c r="AT72" s="6">
        <v>52.018000000000001</v>
      </c>
      <c r="AU72" s="6">
        <v>49.473199999999999</v>
      </c>
      <c r="AV72" s="6">
        <v>49.8337</v>
      </c>
      <c r="AW72" s="6">
        <v>50.747900000000001</v>
      </c>
      <c r="AX72" s="6">
        <v>44.784300000000002</v>
      </c>
      <c r="AY72" s="6">
        <v>45.62</v>
      </c>
      <c r="AZ72" s="6">
        <v>40.073599999999999</v>
      </c>
      <c r="BA72" s="6">
        <v>43.036799999999999</v>
      </c>
      <c r="BB72" s="6">
        <v>41.1</v>
      </c>
      <c r="BC72" s="6">
        <v>40.399799999999999</v>
      </c>
      <c r="BD72" s="6" t="s">
        <v>193</v>
      </c>
      <c r="BE72" s="6">
        <v>37</v>
      </c>
      <c r="BF72" s="6">
        <v>37.033700000000003</v>
      </c>
      <c r="BG72" s="6">
        <v>37.56</v>
      </c>
      <c r="BH72" s="6">
        <v>36.082299999999996</v>
      </c>
      <c r="BI72" s="6">
        <v>32.209000000000003</v>
      </c>
      <c r="BJ72" s="6">
        <v>29.7</v>
      </c>
      <c r="BK72" s="6">
        <v>31.8</v>
      </c>
      <c r="BL72" s="6">
        <v>29.908100000000001</v>
      </c>
      <c r="BM72" s="6">
        <v>27.221599999999999</v>
      </c>
      <c r="BN72" s="6">
        <v>26.404299999999999</v>
      </c>
      <c r="BO72" s="6">
        <v>26.869499999999999</v>
      </c>
      <c r="BP72" s="6">
        <v>24.78</v>
      </c>
      <c r="BQ72" s="6">
        <v>0.64</v>
      </c>
      <c r="BR72" s="6">
        <v>0.14000000000000001</v>
      </c>
      <c r="BS72" s="6">
        <v>0.64</v>
      </c>
      <c r="BT72" s="6">
        <v>0.13</v>
      </c>
      <c r="BU72" s="6">
        <v>0.63</v>
      </c>
      <c r="BV72" s="6">
        <v>0.63</v>
      </c>
      <c r="BW72" s="6">
        <v>0.13</v>
      </c>
      <c r="BX72" s="6">
        <v>0.12</v>
      </c>
      <c r="BY72" s="6">
        <v>0.12</v>
      </c>
      <c r="BZ72" s="6">
        <v>0.12</v>
      </c>
      <c r="CA72" s="6">
        <v>0.12</v>
      </c>
      <c r="CB72" s="6">
        <v>0.11</v>
      </c>
      <c r="CC72" s="6">
        <v>1.1100000000000001</v>
      </c>
      <c r="CD72" s="6">
        <v>0.11</v>
      </c>
      <c r="CE72" s="6">
        <v>0.11</v>
      </c>
      <c r="CF72" s="6">
        <v>0.1</v>
      </c>
      <c r="CG72" s="6">
        <v>0.1</v>
      </c>
      <c r="CH72" s="6">
        <v>0.1</v>
      </c>
      <c r="CI72" s="6">
        <v>0.1</v>
      </c>
      <c r="CJ72" s="6">
        <v>0.09</v>
      </c>
      <c r="CK72" s="6">
        <v>1.0900000000000001</v>
      </c>
      <c r="CL72" s="6">
        <v>0.09</v>
      </c>
      <c r="CM72" s="6">
        <v>0.09</v>
      </c>
      <c r="CN72" s="6">
        <v>0.08</v>
      </c>
      <c r="CO72" s="6">
        <v>0.08</v>
      </c>
      <c r="CP72" s="6">
        <v>0.08</v>
      </c>
      <c r="CQ72" s="6">
        <v>0.08</v>
      </c>
      <c r="CR72" s="6">
        <v>7.0000000000000007E-2</v>
      </c>
      <c r="CS72" s="6">
        <v>7.0000000000000007E-2</v>
      </c>
      <c r="CT72" s="6">
        <v>7.0000000000000007E-2</v>
      </c>
      <c r="CU72" s="6">
        <v>7.0000000000000007E-2</v>
      </c>
      <c r="CV72" s="6">
        <v>0.06</v>
      </c>
      <c r="CW72" s="6">
        <v>0.5</v>
      </c>
      <c r="CX72" s="6">
        <v>0.5</v>
      </c>
      <c r="CY72" s="6">
        <v>0</v>
      </c>
      <c r="CZ72" s="6">
        <v>0</v>
      </c>
      <c r="DA72" s="6">
        <v>1</v>
      </c>
      <c r="DB72" s="6">
        <v>0</v>
      </c>
      <c r="DC72" s="6">
        <v>0</v>
      </c>
      <c r="DD72" s="6">
        <v>0</v>
      </c>
      <c r="DE72" s="6">
        <v>0</v>
      </c>
      <c r="DF72" s="6">
        <v>0</v>
      </c>
      <c r="DG72" s="6">
        <v>0</v>
      </c>
      <c r="DH72" s="6">
        <v>0</v>
      </c>
      <c r="DI72" s="6">
        <v>1</v>
      </c>
      <c r="DJ72" s="6">
        <v>0</v>
      </c>
      <c r="DK72" s="6">
        <v>0</v>
      </c>
      <c r="DL72" s="6">
        <v>0</v>
      </c>
      <c r="DM72" s="6">
        <v>0</v>
      </c>
      <c r="DN72" s="6">
        <v>0</v>
      </c>
      <c r="DO72" s="6">
        <v>0</v>
      </c>
      <c r="DP72" s="6">
        <v>0</v>
      </c>
      <c r="DQ72" s="6">
        <v>1</v>
      </c>
      <c r="DR72" s="6">
        <v>0</v>
      </c>
      <c r="DS72" s="6">
        <v>0</v>
      </c>
      <c r="DT72" s="6">
        <v>0</v>
      </c>
      <c r="DU72" s="6">
        <v>0</v>
      </c>
      <c r="DV72" s="6">
        <v>0</v>
      </c>
      <c r="DW72" s="6">
        <v>0</v>
      </c>
      <c r="DX72" s="6">
        <v>0</v>
      </c>
      <c r="DY72" s="6">
        <v>0</v>
      </c>
      <c r="DZ72" s="6">
        <v>0</v>
      </c>
      <c r="EA72" s="6">
        <v>0</v>
      </c>
      <c r="EB72" s="6">
        <v>0</v>
      </c>
      <c r="EC72" s="5">
        <v>121514852</v>
      </c>
      <c r="ED72" s="5">
        <v>121769109</v>
      </c>
      <c r="EE72" s="5">
        <v>121271028</v>
      </c>
      <c r="EF72" s="5">
        <v>121218479</v>
      </c>
      <c r="EG72" s="5">
        <v>121193599</v>
      </c>
      <c r="EH72" s="5">
        <v>121684506</v>
      </c>
      <c r="EI72" s="5">
        <v>122641527</v>
      </c>
      <c r="EJ72" s="5">
        <v>122599552</v>
      </c>
      <c r="EK72" s="5">
        <v>123307837</v>
      </c>
      <c r="EL72" s="5">
        <v>123267846</v>
      </c>
      <c r="EM72" s="5">
        <v>122481580</v>
      </c>
      <c r="EN72" s="5">
        <v>124933275</v>
      </c>
      <c r="EO72" s="5">
        <v>126748836</v>
      </c>
      <c r="EP72" s="5">
        <v>126907538</v>
      </c>
      <c r="EQ72" s="5">
        <v>127613325</v>
      </c>
      <c r="ER72" s="5">
        <v>127580268</v>
      </c>
      <c r="ES72" s="5">
        <v>132233167</v>
      </c>
      <c r="ET72" s="5">
        <v>135138372</v>
      </c>
      <c r="EU72" s="5">
        <v>135308430</v>
      </c>
      <c r="EV72" s="5">
        <v>136028287</v>
      </c>
      <c r="EW72" s="5">
        <v>136017732</v>
      </c>
      <c r="EX72" s="5">
        <v>135956622</v>
      </c>
      <c r="EY72" s="5">
        <v>137167115</v>
      </c>
      <c r="EZ72" s="5">
        <v>138274272</v>
      </c>
      <c r="FA72" s="5">
        <v>137520019</v>
      </c>
      <c r="FB72" s="5">
        <v>137082096</v>
      </c>
      <c r="FC72" s="5">
        <v>140911472</v>
      </c>
      <c r="FD72" s="5">
        <v>141599454</v>
      </c>
      <c r="FE72" s="5">
        <v>141009834</v>
      </c>
      <c r="FF72" s="5">
        <v>145203276</v>
      </c>
      <c r="FG72" s="5">
        <v>148421425</v>
      </c>
      <c r="FH72" s="5">
        <v>153188227</v>
      </c>
      <c r="FI72" s="13" t="s">
        <v>339</v>
      </c>
      <c r="FJ72" s="11">
        <v>44.532367121675001</v>
      </c>
      <c r="FK72" s="11">
        <v>44.596992164901202</v>
      </c>
      <c r="FL72" s="11">
        <v>43.592588330330599</v>
      </c>
      <c r="FM72" s="11">
        <v>42.729508262514997</v>
      </c>
      <c r="FN72" s="11">
        <v>41.645829826375603</v>
      </c>
      <c r="FO72" s="11">
        <v>40.4798043885719</v>
      </c>
      <c r="FP72" s="11">
        <v>39.974233197536797</v>
      </c>
      <c r="FQ72" s="11">
        <v>38.753918121984697</v>
      </c>
      <c r="FR72" s="11">
        <v>37.307004257969403</v>
      </c>
      <c r="FS72" s="11">
        <v>37.181358713771999</v>
      </c>
      <c r="FT72" s="11">
        <v>36.758074152864502</v>
      </c>
      <c r="FU72" s="11">
        <v>36.648538990112897</v>
      </c>
      <c r="FV72" s="11">
        <v>36.2129163852834</v>
      </c>
      <c r="FW72" s="11">
        <v>37.104990564075102</v>
      </c>
      <c r="FX72" s="11">
        <v>36.200866954920301</v>
      </c>
      <c r="FY72" s="11">
        <v>34.299536037971002</v>
      </c>
      <c r="FZ72" s="11">
        <v>32.7908277353744</v>
      </c>
      <c r="GA72" s="11">
        <v>32.315573551529802</v>
      </c>
      <c r="GB72" s="11">
        <v>31.3254983447816</v>
      </c>
      <c r="GC72" s="11">
        <v>32.1884594488792</v>
      </c>
      <c r="GD72" s="11">
        <v>31.659232488893402</v>
      </c>
      <c r="GE72" s="11">
        <v>31.807211273607599</v>
      </c>
      <c r="GF72" s="11">
        <v>30.6763322972857</v>
      </c>
      <c r="GG72" s="11">
        <v>29.845870387225801</v>
      </c>
      <c r="GH72" s="11">
        <v>28.747494573862699</v>
      </c>
      <c r="GI72" s="11">
        <v>27.780593608665001</v>
      </c>
      <c r="GJ72" s="11">
        <v>27.3897855527334</v>
      </c>
      <c r="GK72" s="11">
        <v>26.408371602901799</v>
      </c>
      <c r="GL72" s="11">
        <v>25.894640795052599</v>
      </c>
      <c r="GM72" s="11">
        <v>26.358854327776999</v>
      </c>
      <c r="GN72" s="11">
        <v>24.810178180138099</v>
      </c>
      <c r="GO72" s="11">
        <v>23.8006801919576</v>
      </c>
    </row>
    <row r="73" spans="2:197" x14ac:dyDescent="0.25">
      <c r="B73" s="3" t="s">
        <v>341</v>
      </c>
      <c r="C73" s="1" t="s">
        <v>157</v>
      </c>
      <c r="D73" s="2">
        <v>4050763</v>
      </c>
      <c r="E73" s="5">
        <v>0</v>
      </c>
      <c r="F73" s="5">
        <v>821842</v>
      </c>
      <c r="G73" s="5">
        <v>3184</v>
      </c>
      <c r="H73" s="5">
        <v>7699</v>
      </c>
      <c r="I73" s="5">
        <v>24808</v>
      </c>
      <c r="J73" s="5">
        <v>389373</v>
      </c>
      <c r="K73" s="5">
        <v>463276</v>
      </c>
      <c r="L73" s="5">
        <v>228688</v>
      </c>
      <c r="M73" s="5">
        <v>121267</v>
      </c>
      <c r="N73" s="5">
        <v>215540</v>
      </c>
      <c r="O73" s="5">
        <v>33168</v>
      </c>
      <c r="P73" s="5">
        <v>17520</v>
      </c>
      <c r="Q73" s="5">
        <v>44026</v>
      </c>
      <c r="R73" s="5">
        <v>122264</v>
      </c>
      <c r="S73" s="5">
        <v>25266</v>
      </c>
      <c r="T73" s="5">
        <v>26323</v>
      </c>
      <c r="U73" s="5">
        <v>0</v>
      </c>
      <c r="V73" s="5">
        <v>0</v>
      </c>
      <c r="W73" s="5">
        <v>1311</v>
      </c>
      <c r="X73" s="5">
        <v>140224</v>
      </c>
      <c r="Y73" s="5">
        <v>292449</v>
      </c>
      <c r="Z73" s="5">
        <v>50000</v>
      </c>
      <c r="AA73" s="5">
        <v>10172</v>
      </c>
      <c r="AB73" s="5">
        <v>977019</v>
      </c>
      <c r="AC73" s="5">
        <v>52862</v>
      </c>
      <c r="AD73" s="5">
        <v>327872</v>
      </c>
      <c r="AE73" s="5">
        <v>19295</v>
      </c>
      <c r="AF73" s="5">
        <v>246473</v>
      </c>
      <c r="AG73" s="5">
        <v>147161</v>
      </c>
      <c r="AH73" s="5">
        <v>189392</v>
      </c>
      <c r="AI73" s="5">
        <v>244090</v>
      </c>
      <c r="AJ73" s="5">
        <v>107228</v>
      </c>
      <c r="AK73" s="6" t="s">
        <v>193</v>
      </c>
      <c r="AL73" s="6">
        <v>869.6</v>
      </c>
      <c r="AM73" s="6">
        <v>869.7</v>
      </c>
      <c r="AN73" s="6">
        <v>836.05</v>
      </c>
      <c r="AO73" s="6">
        <v>824.22</v>
      </c>
      <c r="AP73" s="6">
        <v>820.17</v>
      </c>
      <c r="AQ73" s="6">
        <v>808.76</v>
      </c>
      <c r="AR73" s="6">
        <v>755.36</v>
      </c>
      <c r="AS73" s="6">
        <v>761.18</v>
      </c>
      <c r="AT73" s="6">
        <v>738.51</v>
      </c>
      <c r="AU73" s="6">
        <v>652.03</v>
      </c>
      <c r="AV73" s="6">
        <v>631.55999999999995</v>
      </c>
      <c r="AW73" s="6">
        <v>627.1</v>
      </c>
      <c r="AX73" s="6">
        <v>626.13</v>
      </c>
      <c r="AY73" s="6">
        <v>589.22</v>
      </c>
      <c r="AZ73" s="6">
        <v>586.41999999999996</v>
      </c>
      <c r="BA73" s="6" t="s">
        <v>193</v>
      </c>
      <c r="BB73" s="6" t="s">
        <v>193</v>
      </c>
      <c r="BC73" s="6">
        <v>600.09</v>
      </c>
      <c r="BD73" s="6">
        <v>563.57000000000005</v>
      </c>
      <c r="BE73" s="6">
        <v>518.89</v>
      </c>
      <c r="BF73" s="6">
        <v>528.45000000000005</v>
      </c>
      <c r="BG73" s="6">
        <v>507.72</v>
      </c>
      <c r="BH73" s="6">
        <v>497.02</v>
      </c>
      <c r="BI73" s="6">
        <v>433.5</v>
      </c>
      <c r="BJ73" s="6">
        <v>415</v>
      </c>
      <c r="BK73" s="6">
        <v>371.19</v>
      </c>
      <c r="BL73" s="6">
        <v>349.13</v>
      </c>
      <c r="BM73" s="6">
        <v>319.82</v>
      </c>
      <c r="BN73" s="6">
        <v>316.65530000000001</v>
      </c>
      <c r="BO73" s="6">
        <v>334.84969999999998</v>
      </c>
      <c r="BP73" s="6">
        <v>342.2</v>
      </c>
      <c r="BQ73" s="6">
        <v>0</v>
      </c>
      <c r="BR73" s="6">
        <v>0</v>
      </c>
      <c r="BS73" s="6">
        <v>0</v>
      </c>
      <c r="BT73" s="6">
        <v>1</v>
      </c>
      <c r="BU73" s="6">
        <v>0</v>
      </c>
      <c r="BV73" s="6">
        <v>0</v>
      </c>
      <c r="BW73" s="6">
        <v>0</v>
      </c>
      <c r="BX73" s="6">
        <v>1</v>
      </c>
      <c r="BY73" s="6">
        <v>0</v>
      </c>
      <c r="BZ73" s="6">
        <v>0</v>
      </c>
      <c r="CA73" s="6">
        <v>0</v>
      </c>
      <c r="CB73" s="6">
        <v>1</v>
      </c>
      <c r="CC73" s="6">
        <v>0</v>
      </c>
      <c r="CD73" s="6">
        <v>0</v>
      </c>
      <c r="CE73" s="6">
        <v>0</v>
      </c>
      <c r="CF73" s="6">
        <v>1</v>
      </c>
      <c r="CG73" s="6">
        <v>0</v>
      </c>
      <c r="CH73" s="6">
        <v>0</v>
      </c>
      <c r="CI73" s="6">
        <v>0</v>
      </c>
      <c r="CJ73" s="6">
        <v>1</v>
      </c>
      <c r="CK73" s="6">
        <v>0</v>
      </c>
      <c r="CL73" s="6">
        <v>0</v>
      </c>
      <c r="CM73" s="6">
        <v>0</v>
      </c>
      <c r="CN73" s="6">
        <v>1</v>
      </c>
      <c r="CO73" s="6">
        <v>0</v>
      </c>
      <c r="CP73" s="6">
        <v>0</v>
      </c>
      <c r="CQ73" s="6">
        <v>0</v>
      </c>
      <c r="CR73" s="6">
        <v>1</v>
      </c>
      <c r="CS73" s="6">
        <v>0</v>
      </c>
      <c r="CT73" s="6">
        <v>0</v>
      </c>
      <c r="CU73" s="6">
        <v>0</v>
      </c>
      <c r="CV73" s="6">
        <v>1</v>
      </c>
      <c r="CW73" s="6">
        <v>0</v>
      </c>
      <c r="CX73" s="6">
        <v>0</v>
      </c>
      <c r="CY73" s="6">
        <v>0</v>
      </c>
      <c r="CZ73" s="6">
        <v>0</v>
      </c>
      <c r="DA73" s="6">
        <v>0</v>
      </c>
      <c r="DB73" s="6">
        <v>0</v>
      </c>
      <c r="DC73" s="6">
        <v>0</v>
      </c>
      <c r="DD73" s="6">
        <v>0</v>
      </c>
      <c r="DE73" s="6">
        <v>0</v>
      </c>
      <c r="DF73" s="6">
        <v>0</v>
      </c>
      <c r="DG73" s="6">
        <v>0</v>
      </c>
      <c r="DH73" s="6">
        <v>0</v>
      </c>
      <c r="DI73" s="6">
        <v>0</v>
      </c>
      <c r="DJ73" s="6">
        <v>0</v>
      </c>
      <c r="DK73" s="6">
        <v>0</v>
      </c>
      <c r="DL73" s="6">
        <v>0</v>
      </c>
      <c r="DM73" s="6">
        <v>0</v>
      </c>
      <c r="DN73" s="6">
        <v>0</v>
      </c>
      <c r="DO73" s="6">
        <v>0</v>
      </c>
      <c r="DP73" s="6">
        <v>0</v>
      </c>
      <c r="DQ73" s="6">
        <v>0</v>
      </c>
      <c r="DR73" s="6">
        <v>0</v>
      </c>
      <c r="DS73" s="6">
        <v>0</v>
      </c>
      <c r="DT73" s="6">
        <v>0</v>
      </c>
      <c r="DU73" s="6">
        <v>0</v>
      </c>
      <c r="DV73" s="6">
        <v>0</v>
      </c>
      <c r="DW73" s="6">
        <v>0</v>
      </c>
      <c r="DX73" s="6">
        <v>0</v>
      </c>
      <c r="DY73" s="6">
        <v>0</v>
      </c>
      <c r="DZ73" s="6">
        <v>0</v>
      </c>
      <c r="EA73" s="6">
        <v>0</v>
      </c>
      <c r="EB73" s="6">
        <v>0</v>
      </c>
      <c r="EC73" s="5">
        <v>3750171</v>
      </c>
      <c r="ED73" s="5">
        <v>3749971</v>
      </c>
      <c r="EE73" s="5">
        <v>4571625</v>
      </c>
      <c r="EF73" s="5">
        <v>4572792</v>
      </c>
      <c r="EG73" s="5">
        <v>4563814</v>
      </c>
      <c r="EH73" s="5">
        <v>4578698</v>
      </c>
      <c r="EI73" s="5">
        <v>4963921</v>
      </c>
      <c r="EJ73" s="5">
        <v>5415462</v>
      </c>
      <c r="EK73" s="5">
        <v>5623735</v>
      </c>
      <c r="EL73" s="5">
        <v>5745002</v>
      </c>
      <c r="EM73" s="5">
        <v>5960542</v>
      </c>
      <c r="EN73" s="5">
        <v>5991584</v>
      </c>
      <c r="EO73" s="5">
        <v>5986214</v>
      </c>
      <c r="EP73" s="5">
        <v>6028251</v>
      </c>
      <c r="EQ73" s="5">
        <v>6150515</v>
      </c>
      <c r="ER73" s="5">
        <v>6174386</v>
      </c>
      <c r="ES73" s="5">
        <v>6176739</v>
      </c>
      <c r="ET73" s="5">
        <v>6176739</v>
      </c>
      <c r="EU73" s="5">
        <v>6176489</v>
      </c>
      <c r="EV73" s="5">
        <v>6176210</v>
      </c>
      <c r="EW73" s="5">
        <v>6290964</v>
      </c>
      <c r="EX73" s="5">
        <v>6583653</v>
      </c>
      <c r="EY73" s="5">
        <v>6630318</v>
      </c>
      <c r="EZ73" s="5">
        <v>6638873</v>
      </c>
      <c r="FA73" s="5">
        <v>7577855</v>
      </c>
      <c r="FB73" s="5">
        <v>7630717</v>
      </c>
      <c r="FC73" s="5">
        <v>7958589</v>
      </c>
      <c r="FD73" s="5">
        <v>7975452</v>
      </c>
      <c r="FE73" s="5">
        <v>8194925</v>
      </c>
      <c r="FF73" s="5">
        <v>8243580</v>
      </c>
      <c r="FG73" s="5">
        <v>8432972</v>
      </c>
      <c r="FH73" s="5">
        <v>8676162</v>
      </c>
      <c r="FI73" s="13" t="s">
        <v>341</v>
      </c>
      <c r="FJ73" s="11">
        <v>931.29086646982205</v>
      </c>
      <c r="FK73" s="11">
        <v>925.02048682509803</v>
      </c>
      <c r="FL73" s="11">
        <v>797.81259399010196</v>
      </c>
      <c r="FM73" s="11">
        <v>792.77605454173295</v>
      </c>
      <c r="FN73" s="11">
        <v>785.02322837871998</v>
      </c>
      <c r="FO73" s="11">
        <v>794.33061538454797</v>
      </c>
      <c r="FP73" s="11">
        <v>780.67318154338102</v>
      </c>
      <c r="FQ73" s="11">
        <v>699.09086242318801</v>
      </c>
      <c r="FR73" s="11">
        <v>695.836485894161</v>
      </c>
      <c r="FS73" s="11">
        <v>651.95799757772102</v>
      </c>
      <c r="FT73" s="11">
        <v>666.81855442005099</v>
      </c>
      <c r="FU73" s="11">
        <v>669.48907000219003</v>
      </c>
      <c r="FV73" s="11">
        <v>667.48365494451104</v>
      </c>
      <c r="FW73" s="11">
        <v>665.08511341017504</v>
      </c>
      <c r="FX73" s="11">
        <v>667.39126723534503</v>
      </c>
      <c r="FY73" s="11">
        <v>650.08893191970799</v>
      </c>
      <c r="FZ73" s="11">
        <v>632.29157003396097</v>
      </c>
      <c r="GA73" s="11">
        <v>613.59238264721898</v>
      </c>
      <c r="GB73" s="11">
        <v>597.29726710433704</v>
      </c>
      <c r="GC73" s="11">
        <v>608.609487047882</v>
      </c>
      <c r="GD73" s="11">
        <v>593.20002467030497</v>
      </c>
      <c r="GE73" s="11">
        <v>578.59975305502905</v>
      </c>
      <c r="GF73" s="11">
        <v>564.45256471861501</v>
      </c>
      <c r="GG73" s="11">
        <v>560.15531551816105</v>
      </c>
      <c r="GH73" s="11">
        <v>539.42705422576705</v>
      </c>
      <c r="GI73" s="11">
        <v>451.42546893037701</v>
      </c>
      <c r="GJ73" s="11">
        <v>454.91732265606402</v>
      </c>
      <c r="GK73" s="11">
        <v>450.78322833614902</v>
      </c>
      <c r="GL73" s="11">
        <v>445.76368911246902</v>
      </c>
      <c r="GM73" s="11">
        <v>444.92805310314202</v>
      </c>
      <c r="GN73" s="11">
        <v>416.65026280177398</v>
      </c>
      <c r="GO73" s="11">
        <v>414.73407250809697</v>
      </c>
    </row>
    <row r="74" spans="2:197" x14ac:dyDescent="0.25">
      <c r="B74" s="3" t="s">
        <v>342</v>
      </c>
      <c r="C74" s="1" t="s">
        <v>158</v>
      </c>
      <c r="D74" s="2">
        <v>4248534</v>
      </c>
      <c r="E74" s="5">
        <v>443009</v>
      </c>
      <c r="F74" s="5">
        <v>1116645</v>
      </c>
      <c r="G74" s="5">
        <v>1001248</v>
      </c>
      <c r="H74" s="5">
        <v>1236589</v>
      </c>
      <c r="I74" s="5">
        <v>1378996</v>
      </c>
      <c r="J74" s="5">
        <v>1488720</v>
      </c>
      <c r="K74" s="5">
        <v>302614</v>
      </c>
      <c r="L74" s="5">
        <v>0</v>
      </c>
      <c r="M74" s="5">
        <v>0</v>
      </c>
      <c r="N74" s="5">
        <v>0</v>
      </c>
      <c r="O74" s="5">
        <v>504681</v>
      </c>
      <c r="P74" s="5">
        <v>141752</v>
      </c>
      <c r="Q74" s="5">
        <v>92223</v>
      </c>
      <c r="R74" s="5">
        <v>736014</v>
      </c>
      <c r="S74" s="5">
        <v>736882</v>
      </c>
      <c r="T74" s="5">
        <v>341261</v>
      </c>
      <c r="U74" s="5">
        <v>0</v>
      </c>
      <c r="V74" s="5">
        <v>0</v>
      </c>
      <c r="W74" s="5">
        <v>0</v>
      </c>
      <c r="X74" s="5">
        <v>0</v>
      </c>
      <c r="Y74" s="5">
        <v>0</v>
      </c>
      <c r="Z74" s="5">
        <v>436654</v>
      </c>
      <c r="AA74" s="5">
        <v>392544</v>
      </c>
      <c r="AB74" s="5">
        <v>226501</v>
      </c>
      <c r="AC74" s="5">
        <v>0</v>
      </c>
      <c r="AD74" s="5">
        <v>0</v>
      </c>
      <c r="AE74" s="5">
        <v>0</v>
      </c>
      <c r="AF74" s="5">
        <v>0</v>
      </c>
      <c r="AG74" s="5">
        <v>0</v>
      </c>
      <c r="AH74" s="5">
        <v>0</v>
      </c>
      <c r="AI74" s="5">
        <v>0</v>
      </c>
      <c r="AJ74" s="5">
        <v>0</v>
      </c>
      <c r="AK74" s="6">
        <v>158.91</v>
      </c>
      <c r="AL74" s="6">
        <v>148.83000000000001</v>
      </c>
      <c r="AM74" s="6">
        <v>139.51</v>
      </c>
      <c r="AN74" s="6">
        <v>126.24</v>
      </c>
      <c r="AO74" s="6">
        <v>125.74</v>
      </c>
      <c r="AP74" s="6">
        <v>124.07</v>
      </c>
      <c r="AQ74" s="6">
        <v>124.89</v>
      </c>
      <c r="AR74" s="6" t="s">
        <v>193</v>
      </c>
      <c r="AS74" s="6" t="s">
        <v>193</v>
      </c>
      <c r="AT74" s="6" t="s">
        <v>193</v>
      </c>
      <c r="AU74" s="6">
        <v>127.1377</v>
      </c>
      <c r="AV74" s="6">
        <v>127.94670000000001</v>
      </c>
      <c r="AW74" s="6">
        <v>108.2381</v>
      </c>
      <c r="AX74" s="6">
        <v>111.245</v>
      </c>
      <c r="AY74" s="6">
        <v>112.44710000000001</v>
      </c>
      <c r="AZ74" s="6">
        <v>112.66200000000001</v>
      </c>
      <c r="BA74" s="6" t="s">
        <v>193</v>
      </c>
      <c r="BB74" s="6" t="s">
        <v>193</v>
      </c>
      <c r="BC74" s="6" t="s">
        <v>193</v>
      </c>
      <c r="BD74" s="6" t="s">
        <v>193</v>
      </c>
      <c r="BE74" s="6" t="s">
        <v>193</v>
      </c>
      <c r="BF74" s="6">
        <v>97.085800000000006</v>
      </c>
      <c r="BG74" s="6">
        <v>93.695099999999996</v>
      </c>
      <c r="BH74" s="6">
        <v>93.642099999999999</v>
      </c>
      <c r="BI74" s="6" t="s">
        <v>193</v>
      </c>
      <c r="BJ74" s="6" t="s">
        <v>193</v>
      </c>
      <c r="BK74" s="6" t="s">
        <v>193</v>
      </c>
      <c r="BL74" s="6" t="s">
        <v>193</v>
      </c>
      <c r="BM74" s="6" t="s">
        <v>193</v>
      </c>
      <c r="BN74" s="6" t="s">
        <v>193</v>
      </c>
      <c r="BO74" s="6" t="s">
        <v>193</v>
      </c>
      <c r="BP74" s="6" t="s">
        <v>193</v>
      </c>
      <c r="BQ74" s="6">
        <v>0.53</v>
      </c>
      <c r="BR74" s="6">
        <v>0.53</v>
      </c>
      <c r="BS74" s="6">
        <v>0.53</v>
      </c>
      <c r="BT74" s="6">
        <v>0.53</v>
      </c>
      <c r="BU74" s="6">
        <v>0.48</v>
      </c>
      <c r="BV74" s="6">
        <v>0.48</v>
      </c>
      <c r="BW74" s="6">
        <v>0.48</v>
      </c>
      <c r="BX74" s="6">
        <v>0.48</v>
      </c>
      <c r="BY74" s="6">
        <v>0.82118999999999998</v>
      </c>
      <c r="BZ74" s="6">
        <v>0.82118999999999998</v>
      </c>
      <c r="CA74" s="6">
        <v>0.82118999999999998</v>
      </c>
      <c r="CB74" s="6">
        <v>0.82118999999999998</v>
      </c>
      <c r="CC74" s="6">
        <v>0.79469999999999996</v>
      </c>
      <c r="CD74" s="6">
        <v>0.79469999999999996</v>
      </c>
      <c r="CE74" s="6">
        <v>0.79469999999999996</v>
      </c>
      <c r="CF74" s="6">
        <v>0.79469999999999996</v>
      </c>
      <c r="CG74" s="6">
        <v>0.74172000000000005</v>
      </c>
      <c r="CH74" s="6">
        <v>0.74172000000000005</v>
      </c>
      <c r="CI74" s="6">
        <v>0.74172000000000005</v>
      </c>
      <c r="CJ74" s="6">
        <v>0.74172000000000005</v>
      </c>
      <c r="CK74" s="6">
        <v>0.71523000000000003</v>
      </c>
      <c r="CL74" s="6">
        <v>0.71523000000000003</v>
      </c>
      <c r="CM74" s="6">
        <v>0.71523000000000003</v>
      </c>
      <c r="CN74" s="6">
        <v>0.71523000000000003</v>
      </c>
      <c r="CO74" s="6">
        <v>0.68874000000000002</v>
      </c>
      <c r="CP74" s="6">
        <v>0.68874000000000002</v>
      </c>
      <c r="CQ74" s="6">
        <v>0.68874000000000002</v>
      </c>
      <c r="CR74" s="6">
        <v>0.68874000000000002</v>
      </c>
      <c r="CS74" s="6">
        <v>0.68874000000000002</v>
      </c>
      <c r="CT74" s="6">
        <v>0.68874000000000002</v>
      </c>
      <c r="CU74" s="6">
        <v>0.68874000000000002</v>
      </c>
      <c r="CV74" s="6">
        <v>0.68874000000000002</v>
      </c>
      <c r="CW74" s="6">
        <v>0</v>
      </c>
      <c r="CX74" s="6">
        <v>0</v>
      </c>
      <c r="CY74" s="6">
        <v>0</v>
      </c>
      <c r="CZ74" s="6">
        <v>0</v>
      </c>
      <c r="DA74" s="6">
        <v>0</v>
      </c>
      <c r="DB74" s="6">
        <v>0</v>
      </c>
      <c r="DC74" s="6">
        <v>0</v>
      </c>
      <c r="DD74" s="6">
        <v>0</v>
      </c>
      <c r="DE74" s="6">
        <v>0</v>
      </c>
      <c r="DF74" s="6">
        <v>0</v>
      </c>
      <c r="DG74" s="6">
        <v>0</v>
      </c>
      <c r="DH74" s="6">
        <v>0</v>
      </c>
      <c r="DI74" s="6">
        <v>0</v>
      </c>
      <c r="DJ74" s="6">
        <v>0</v>
      </c>
      <c r="DK74" s="6">
        <v>0</v>
      </c>
      <c r="DL74" s="6">
        <v>0</v>
      </c>
      <c r="DM74" s="6">
        <v>0</v>
      </c>
      <c r="DN74" s="6">
        <v>0</v>
      </c>
      <c r="DO74" s="6">
        <v>0</v>
      </c>
      <c r="DP74" s="6">
        <v>0</v>
      </c>
      <c r="DQ74" s="6">
        <v>0</v>
      </c>
      <c r="DR74" s="6">
        <v>0</v>
      </c>
      <c r="DS74" s="6">
        <v>0</v>
      </c>
      <c r="DT74" s="6">
        <v>0</v>
      </c>
      <c r="DU74" s="6">
        <v>0</v>
      </c>
      <c r="DV74" s="6">
        <v>0</v>
      </c>
      <c r="DW74" s="6">
        <v>0</v>
      </c>
      <c r="DX74" s="6">
        <v>0</v>
      </c>
      <c r="DY74" s="6">
        <v>0</v>
      </c>
      <c r="DZ74" s="6">
        <v>0</v>
      </c>
      <c r="EA74" s="6">
        <v>0</v>
      </c>
      <c r="EB74" s="6">
        <v>0</v>
      </c>
      <c r="EC74" s="5">
        <v>132122062</v>
      </c>
      <c r="ED74" s="5">
        <v>132265925</v>
      </c>
      <c r="EE74" s="5">
        <v>134595379</v>
      </c>
      <c r="EF74" s="5">
        <v>135415282</v>
      </c>
      <c r="EG74" s="5">
        <v>136279252</v>
      </c>
      <c r="EH74" s="5">
        <v>137189332</v>
      </c>
      <c r="EI74" s="5">
        <v>138369902</v>
      </c>
      <c r="EJ74" s="5">
        <v>138380877</v>
      </c>
      <c r="EK74" s="5">
        <v>68607373</v>
      </c>
      <c r="EL74" s="5">
        <v>67931220</v>
      </c>
      <c r="EM74" s="5">
        <v>67802813</v>
      </c>
      <c r="EN74" s="5">
        <v>67776645</v>
      </c>
      <c r="EO74" s="5">
        <v>67442458</v>
      </c>
      <c r="EP74" s="5">
        <v>66942183</v>
      </c>
      <c r="EQ74" s="5">
        <v>67514802</v>
      </c>
      <c r="ER74" s="5">
        <v>67649172</v>
      </c>
      <c r="ES74" s="5">
        <v>67502772</v>
      </c>
      <c r="ET74" s="5">
        <v>66913097</v>
      </c>
      <c r="EU74" s="5">
        <v>66149690</v>
      </c>
      <c r="EV74" s="5">
        <v>65621694</v>
      </c>
      <c r="EW74" s="5">
        <v>65357616</v>
      </c>
      <c r="EX74" s="5">
        <v>65178194</v>
      </c>
      <c r="EY74" s="5">
        <v>65383764</v>
      </c>
      <c r="EZ74" s="5">
        <v>65553207</v>
      </c>
      <c r="FA74" s="5">
        <v>65603354</v>
      </c>
      <c r="FB74" s="5">
        <v>65408012</v>
      </c>
      <c r="FC74" s="5">
        <v>65271139</v>
      </c>
      <c r="FD74" s="5">
        <v>64806291</v>
      </c>
      <c r="FE74" s="5">
        <v>64491301</v>
      </c>
      <c r="FF74" s="5">
        <v>64366342</v>
      </c>
      <c r="FG74" s="5">
        <v>64235235</v>
      </c>
      <c r="FH74" s="5">
        <v>63920462</v>
      </c>
      <c r="FI74" s="13" t="s">
        <v>342</v>
      </c>
      <c r="FJ74" s="11">
        <v>76.641250119151195</v>
      </c>
      <c r="FK74" s="11">
        <v>74.962617922945796</v>
      </c>
      <c r="FL74" s="11">
        <v>76.250760436582297</v>
      </c>
      <c r="FM74" s="11">
        <v>75.899853016589404</v>
      </c>
      <c r="FN74" s="11">
        <v>73.855703287834302</v>
      </c>
      <c r="FO74" s="11">
        <v>78.482778821315407</v>
      </c>
      <c r="FP74" s="11">
        <v>79.858407357981605</v>
      </c>
      <c r="FQ74" s="11">
        <v>80.581943414045597</v>
      </c>
      <c r="FR74" s="11">
        <v>32.489219489572903</v>
      </c>
      <c r="FS74" s="11">
        <v>35.226807350140298</v>
      </c>
      <c r="FT74" s="11">
        <v>35.293520934006096</v>
      </c>
      <c r="FU74" s="11">
        <v>33.905484699043498</v>
      </c>
      <c r="FV74" s="11">
        <v>29.4324978487587</v>
      </c>
      <c r="FW74" s="11">
        <v>33.730600031373299</v>
      </c>
      <c r="FX74" s="11">
        <v>36.199469266013701</v>
      </c>
      <c r="FY74" s="11">
        <v>36.0980027959544</v>
      </c>
      <c r="FZ74" s="11">
        <v>32.813467275092101</v>
      </c>
      <c r="GA74" s="11">
        <v>30.248188930785901</v>
      </c>
      <c r="GB74" s="11">
        <v>29.886761374089598</v>
      </c>
      <c r="GC74" s="11">
        <v>28.420479361596499</v>
      </c>
      <c r="GD74" s="11">
        <v>25.995440225359498</v>
      </c>
      <c r="GE74" s="11">
        <v>41.025990993245401</v>
      </c>
      <c r="GF74" s="11">
        <v>41.095829233691703</v>
      </c>
      <c r="GG74" s="11">
        <v>40.806546657587603</v>
      </c>
      <c r="GH74" s="11">
        <v>37.894403996478601</v>
      </c>
      <c r="GI74" s="11">
        <v>41.095882871352202</v>
      </c>
      <c r="GJ74" s="11">
        <v>41.473154007623499</v>
      </c>
      <c r="GK74" s="11">
        <v>40.582479870665601</v>
      </c>
      <c r="GL74" s="11">
        <v>39.958877554664298</v>
      </c>
      <c r="GM74" s="11">
        <v>38.3740930935612</v>
      </c>
      <c r="GN74" s="11">
        <v>37.378239528507997</v>
      </c>
      <c r="GO74" s="11">
        <v>36.748795714273797</v>
      </c>
    </row>
    <row r="75" spans="2:197" x14ac:dyDescent="0.25">
      <c r="B75" s="3" t="s">
        <v>343</v>
      </c>
      <c r="C75" s="1" t="s">
        <v>159</v>
      </c>
      <c r="D75" s="2">
        <v>103404</v>
      </c>
      <c r="E75" s="5">
        <v>704</v>
      </c>
      <c r="F75" s="5">
        <v>2749227</v>
      </c>
      <c r="G75" s="5">
        <v>5973583</v>
      </c>
      <c r="H75" s="5">
        <v>5096852</v>
      </c>
      <c r="I75" s="5">
        <v>4031766</v>
      </c>
      <c r="J75" s="5">
        <v>6595250</v>
      </c>
      <c r="K75" s="5">
        <v>9658665</v>
      </c>
      <c r="L75" s="5">
        <v>9970341</v>
      </c>
      <c r="M75" s="5">
        <v>4692403</v>
      </c>
      <c r="N75" s="5">
        <v>4759644</v>
      </c>
      <c r="O75" s="5">
        <v>2927573</v>
      </c>
      <c r="P75" s="5">
        <v>54558</v>
      </c>
      <c r="Q75" s="5">
        <v>5176833</v>
      </c>
      <c r="R75" s="5">
        <v>8243718</v>
      </c>
      <c r="S75" s="5">
        <v>5477545</v>
      </c>
      <c r="T75" s="5">
        <v>5841550</v>
      </c>
      <c r="U75" s="5">
        <v>4862763</v>
      </c>
      <c r="V75" s="5">
        <v>4834609</v>
      </c>
      <c r="W75" s="5">
        <v>4856862</v>
      </c>
      <c r="X75" s="5">
        <v>8041467</v>
      </c>
      <c r="Y75" s="5">
        <v>2087899</v>
      </c>
      <c r="Z75" s="5">
        <v>5337141</v>
      </c>
      <c r="AA75" s="5">
        <v>6130849</v>
      </c>
      <c r="AB75" s="5">
        <v>4750327</v>
      </c>
      <c r="AC75" s="5">
        <v>4948243</v>
      </c>
      <c r="AD75" s="5">
        <v>15133440</v>
      </c>
      <c r="AE75" s="5">
        <v>4322047</v>
      </c>
      <c r="AF75" s="5">
        <v>7288643</v>
      </c>
      <c r="AG75" s="5">
        <v>11786609</v>
      </c>
      <c r="AH75" s="5">
        <v>13893802</v>
      </c>
      <c r="AI75" s="5">
        <v>0</v>
      </c>
      <c r="AJ75" s="5">
        <v>98896</v>
      </c>
      <c r="AK75" s="6">
        <v>40.47</v>
      </c>
      <c r="AL75" s="6">
        <v>44</v>
      </c>
      <c r="AM75" s="6">
        <v>41.87</v>
      </c>
      <c r="AN75" s="6">
        <v>39.33</v>
      </c>
      <c r="AO75" s="6">
        <v>35.93</v>
      </c>
      <c r="AP75" s="6">
        <v>33.61</v>
      </c>
      <c r="AQ75" s="6">
        <v>34</v>
      </c>
      <c r="AR75" s="6">
        <v>35.69</v>
      </c>
      <c r="AS75" s="6">
        <v>37.65</v>
      </c>
      <c r="AT75" s="6">
        <v>37.85</v>
      </c>
      <c r="AU75" s="6">
        <v>37.57</v>
      </c>
      <c r="AV75" s="6">
        <v>36.04</v>
      </c>
      <c r="AW75" s="6">
        <v>33.82</v>
      </c>
      <c r="AX75" s="6">
        <v>33.35</v>
      </c>
      <c r="AY75" s="6">
        <v>31.96</v>
      </c>
      <c r="AZ75" s="6">
        <v>30.19</v>
      </c>
      <c r="BA75" s="6">
        <v>30.85</v>
      </c>
      <c r="BB75" s="6">
        <v>31.03</v>
      </c>
      <c r="BC75" s="6">
        <v>30.97</v>
      </c>
      <c r="BD75" s="6">
        <v>27.89</v>
      </c>
      <c r="BE75" s="6">
        <v>24.78</v>
      </c>
      <c r="BF75" s="6">
        <v>23.43</v>
      </c>
      <c r="BG75" s="6">
        <v>20.45</v>
      </c>
      <c r="BH75" s="6">
        <v>21.13</v>
      </c>
      <c r="BI75" s="6">
        <v>20.21</v>
      </c>
      <c r="BJ75" s="6">
        <v>20.329999999999998</v>
      </c>
      <c r="BK75" s="6">
        <v>21.36</v>
      </c>
      <c r="BL75" s="6">
        <v>22.82</v>
      </c>
      <c r="BM75" s="6">
        <v>21.29</v>
      </c>
      <c r="BN75" s="6">
        <v>19.329999999999998</v>
      </c>
      <c r="BO75" s="6" t="s">
        <v>193</v>
      </c>
      <c r="BP75" s="6">
        <v>18.62</v>
      </c>
      <c r="BQ75" s="6">
        <v>0.22</v>
      </c>
      <c r="BR75" s="6">
        <v>0.22</v>
      </c>
      <c r="BS75" s="6">
        <v>0.22</v>
      </c>
      <c r="BT75" s="6">
        <v>0.22</v>
      </c>
      <c r="BU75" s="6">
        <v>0.2</v>
      </c>
      <c r="BV75" s="6">
        <v>0.2</v>
      </c>
      <c r="BW75" s="6">
        <v>0.2</v>
      </c>
      <c r="BX75" s="6">
        <v>0.2</v>
      </c>
      <c r="BY75" s="6">
        <v>0.2</v>
      </c>
      <c r="BZ75" s="6">
        <v>0.2</v>
      </c>
      <c r="CA75" s="6">
        <v>0.16</v>
      </c>
      <c r="CB75" s="6">
        <v>0.16</v>
      </c>
      <c r="CC75" s="6">
        <v>0.16</v>
      </c>
      <c r="CD75" s="6">
        <v>0.16</v>
      </c>
      <c r="CE75" s="6">
        <v>0.16</v>
      </c>
      <c r="CF75" s="6">
        <v>0.16</v>
      </c>
      <c r="CG75" s="6">
        <v>0.14000000000000001</v>
      </c>
      <c r="CH75" s="6">
        <v>0.14000000000000001</v>
      </c>
      <c r="CI75" s="6">
        <v>0.14000000000000001</v>
      </c>
      <c r="CJ75" s="6">
        <v>0.14000000000000001</v>
      </c>
      <c r="CK75" s="6">
        <v>0.11</v>
      </c>
      <c r="CL75" s="6">
        <v>0.11</v>
      </c>
      <c r="CM75" s="6">
        <v>0.11</v>
      </c>
      <c r="CN75" s="6">
        <v>0.11</v>
      </c>
      <c r="CO75" s="6">
        <v>0.11</v>
      </c>
      <c r="CP75" s="6">
        <v>0.11</v>
      </c>
      <c r="CQ75" s="6">
        <v>0.11</v>
      </c>
      <c r="CR75" s="6">
        <v>0.11</v>
      </c>
      <c r="CS75" s="6">
        <v>0.1</v>
      </c>
      <c r="CT75" s="6">
        <v>0.1</v>
      </c>
      <c r="CU75" s="6">
        <v>0.1</v>
      </c>
      <c r="CV75" s="6">
        <v>0.1</v>
      </c>
      <c r="CW75" s="6">
        <v>0</v>
      </c>
      <c r="CX75" s="6">
        <v>0</v>
      </c>
      <c r="CY75" s="6">
        <v>0</v>
      </c>
      <c r="CZ75" s="6">
        <v>0</v>
      </c>
      <c r="DA75" s="6">
        <v>0</v>
      </c>
      <c r="DB75" s="6">
        <v>0</v>
      </c>
      <c r="DC75" s="6">
        <v>0</v>
      </c>
      <c r="DD75" s="6">
        <v>0</v>
      </c>
      <c r="DE75" s="6">
        <v>0</v>
      </c>
      <c r="DF75" s="6">
        <v>0</v>
      </c>
      <c r="DG75" s="6">
        <v>0</v>
      </c>
      <c r="DH75" s="6">
        <v>0</v>
      </c>
      <c r="DI75" s="6">
        <v>0</v>
      </c>
      <c r="DJ75" s="6">
        <v>0</v>
      </c>
      <c r="DK75" s="6">
        <v>0</v>
      </c>
      <c r="DL75" s="6">
        <v>0</v>
      </c>
      <c r="DM75" s="6">
        <v>0</v>
      </c>
      <c r="DN75" s="6">
        <v>0</v>
      </c>
      <c r="DO75" s="6">
        <v>0</v>
      </c>
      <c r="DP75" s="6">
        <v>0</v>
      </c>
      <c r="DQ75" s="6">
        <v>0</v>
      </c>
      <c r="DR75" s="6">
        <v>0</v>
      </c>
      <c r="DS75" s="6">
        <v>0</v>
      </c>
      <c r="DT75" s="6">
        <v>0</v>
      </c>
      <c r="DU75" s="6">
        <v>0</v>
      </c>
      <c r="DV75" s="6">
        <v>0</v>
      </c>
      <c r="DW75" s="6">
        <v>0</v>
      </c>
      <c r="DX75" s="6">
        <v>0</v>
      </c>
      <c r="DY75" s="6">
        <v>0</v>
      </c>
      <c r="DZ75" s="6">
        <v>0</v>
      </c>
      <c r="EA75" s="6">
        <v>0</v>
      </c>
      <c r="EB75" s="6">
        <v>0</v>
      </c>
      <c r="EC75" s="5">
        <v>256033895</v>
      </c>
      <c r="ED75" s="5">
        <v>255980636</v>
      </c>
      <c r="EE75" s="5">
        <v>258611313</v>
      </c>
      <c r="EF75" s="5">
        <v>263735436</v>
      </c>
      <c r="EG75" s="5">
        <v>266889127</v>
      </c>
      <c r="EH75" s="5">
        <v>270371192</v>
      </c>
      <c r="EI75" s="5">
        <v>276732659</v>
      </c>
      <c r="EJ75" s="5">
        <v>286273358</v>
      </c>
      <c r="EK75" s="5">
        <v>294745045</v>
      </c>
      <c r="EL75" s="5">
        <v>299317344</v>
      </c>
      <c r="EM75" s="5">
        <v>303891887</v>
      </c>
      <c r="EN75" s="5">
        <v>256683621</v>
      </c>
      <c r="EO75" s="5">
        <v>255182955</v>
      </c>
      <c r="EP75" s="5">
        <v>260249801</v>
      </c>
      <c r="EQ75" s="5">
        <v>268307061</v>
      </c>
      <c r="ER75" s="5">
        <v>273554157</v>
      </c>
      <c r="ES75" s="5">
        <v>278253308</v>
      </c>
      <c r="ET75" s="5">
        <v>282810509</v>
      </c>
      <c r="EU75" s="5">
        <v>287447771</v>
      </c>
      <c r="EV75" s="5">
        <v>291831433</v>
      </c>
      <c r="EW75" s="5">
        <v>298681573</v>
      </c>
      <c r="EX75" s="5">
        <v>300580557</v>
      </c>
      <c r="EY75" s="5">
        <v>305692155</v>
      </c>
      <c r="EZ75" s="5">
        <v>311667649</v>
      </c>
      <c r="FA75" s="5">
        <v>315645796</v>
      </c>
      <c r="FB75" s="5">
        <v>320517493</v>
      </c>
      <c r="FC75" s="5">
        <v>305161844</v>
      </c>
      <c r="FD75" s="5">
        <v>309361883</v>
      </c>
      <c r="FE75" s="5">
        <v>316396289</v>
      </c>
      <c r="FF75" s="5">
        <v>328153403</v>
      </c>
      <c r="FG75" s="5">
        <v>342010919</v>
      </c>
      <c r="FH75" s="5">
        <v>342083631</v>
      </c>
      <c r="FI75" s="13" t="s">
        <v>343</v>
      </c>
      <c r="FJ75" s="11">
        <v>38.464895438941802</v>
      </c>
      <c r="FK75" s="11">
        <v>38.830464504354197</v>
      </c>
      <c r="FL75" s="11">
        <v>42.846354521234701</v>
      </c>
      <c r="FM75" s="11">
        <v>41.613232436463299</v>
      </c>
      <c r="FN75" s="11">
        <v>40.985229046067502</v>
      </c>
      <c r="FO75" s="11">
        <v>42.9489766054662</v>
      </c>
      <c r="FP75" s="11">
        <v>42.225547364830497</v>
      </c>
      <c r="FQ75" s="11">
        <v>40.830708388867997</v>
      </c>
      <c r="FR75" s="11">
        <v>39.617558286688102</v>
      </c>
      <c r="FS75" s="11">
        <v>39.884855452947001</v>
      </c>
      <c r="FT75" s="11">
        <v>40.301497091299403</v>
      </c>
      <c r="FU75" s="11">
        <v>39.909274148816799</v>
      </c>
      <c r="FV75" s="11">
        <v>39.319836232792298</v>
      </c>
      <c r="FW75" s="11">
        <v>37.813877137220203</v>
      </c>
      <c r="FX75" s="11">
        <v>37.398527502785299</v>
      </c>
      <c r="FY75" s="11">
        <v>37.4513116976687</v>
      </c>
      <c r="FZ75" s="11">
        <v>35.929969968227702</v>
      </c>
      <c r="GA75" s="11">
        <v>35.033705200820499</v>
      </c>
      <c r="GB75" s="11">
        <v>34.415205119124103</v>
      </c>
      <c r="GC75" s="11">
        <v>35.936341374165799</v>
      </c>
      <c r="GD75" s="11">
        <v>35.188233724750098</v>
      </c>
      <c r="GE75" s="11">
        <v>34.636465192257901</v>
      </c>
      <c r="GF75" s="11">
        <v>32.280239576314898</v>
      </c>
      <c r="GG75" s="11">
        <v>31.155052605411701</v>
      </c>
      <c r="GH75" s="11">
        <v>29.817149853629001</v>
      </c>
      <c r="GI75" s="11">
        <v>30.9715451318596</v>
      </c>
      <c r="GJ75" s="11">
        <v>31.5002356585576</v>
      </c>
      <c r="GK75" s="11">
        <v>29.912922400979799</v>
      </c>
      <c r="GL75" s="11">
        <v>30.3756818083287</v>
      </c>
      <c r="GM75" s="11">
        <v>30.069433715426101</v>
      </c>
      <c r="GN75" s="11">
        <v>27.791522059563199</v>
      </c>
      <c r="GO75" s="11">
        <v>26.4241173235208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507915-4B07-4257-9254-3868BC37138E}">
  <dimension ref="B5:FH169"/>
  <sheetViews>
    <sheetView workbookViewId="0"/>
  </sheetViews>
  <sheetFormatPr defaultRowHeight="13.2" x14ac:dyDescent="0.25"/>
  <cols>
    <col min="2" max="2" width="47.5546875" bestFit="1" customWidth="1"/>
    <col min="3" max="3" width="8.109375" bestFit="1" customWidth="1"/>
    <col min="4" max="163" width="14.77734375" bestFit="1" customWidth="1"/>
    <col min="164" max="164" width="8.109375" bestFit="1" customWidth="1"/>
  </cols>
  <sheetData>
    <row r="5" spans="2:164" x14ac:dyDescent="0.25">
      <c r="B5" t="str">
        <f>[1]!SNLTable(1,$C$10:$C$169,$D$7:$FH$7,,,"Options:Curr=Reported currency,Mag=MIstandard,ConvMethod=MIrecommended")</f>
        <v>SNLTable</v>
      </c>
      <c r="D5" t="s">
        <v>344</v>
      </c>
      <c r="E5" t="s">
        <v>344</v>
      </c>
      <c r="F5" t="s">
        <v>344</v>
      </c>
      <c r="G5" t="s">
        <v>344</v>
      </c>
      <c r="H5" t="s">
        <v>344</v>
      </c>
      <c r="I5" t="s">
        <v>344</v>
      </c>
      <c r="J5" t="s">
        <v>344</v>
      </c>
      <c r="K5" t="s">
        <v>344</v>
      </c>
      <c r="L5" t="s">
        <v>344</v>
      </c>
      <c r="M5" t="s">
        <v>344</v>
      </c>
      <c r="N5" t="s">
        <v>344</v>
      </c>
      <c r="O5" t="s">
        <v>344</v>
      </c>
      <c r="P5" t="s">
        <v>344</v>
      </c>
      <c r="Q5" t="s">
        <v>344</v>
      </c>
      <c r="R5" t="s">
        <v>344</v>
      </c>
      <c r="S5" t="s">
        <v>344</v>
      </c>
      <c r="T5" t="s">
        <v>344</v>
      </c>
      <c r="U5" t="s">
        <v>344</v>
      </c>
      <c r="V5" t="s">
        <v>344</v>
      </c>
      <c r="W5" t="s">
        <v>344</v>
      </c>
      <c r="X5" t="s">
        <v>344</v>
      </c>
      <c r="Y5" t="s">
        <v>344</v>
      </c>
      <c r="Z5" t="s">
        <v>344</v>
      </c>
      <c r="AA5" t="s">
        <v>344</v>
      </c>
      <c r="AB5" t="s">
        <v>344</v>
      </c>
      <c r="AC5" t="s">
        <v>344</v>
      </c>
      <c r="AD5" t="s">
        <v>344</v>
      </c>
      <c r="AE5" t="s">
        <v>344</v>
      </c>
      <c r="AF5" t="s">
        <v>344</v>
      </c>
      <c r="AG5" t="s">
        <v>344</v>
      </c>
      <c r="AH5" t="s">
        <v>344</v>
      </c>
      <c r="AI5" t="s">
        <v>344</v>
      </c>
      <c r="AJ5" t="s">
        <v>345</v>
      </c>
      <c r="AK5" t="s">
        <v>345</v>
      </c>
      <c r="AL5" t="s">
        <v>345</v>
      </c>
      <c r="AM5" t="s">
        <v>345</v>
      </c>
      <c r="AN5" t="s">
        <v>345</v>
      </c>
      <c r="AO5" t="s">
        <v>345</v>
      </c>
      <c r="AP5" t="s">
        <v>345</v>
      </c>
      <c r="AQ5" t="s">
        <v>345</v>
      </c>
      <c r="AR5" t="s">
        <v>345</v>
      </c>
      <c r="AS5" t="s">
        <v>345</v>
      </c>
      <c r="AT5" t="s">
        <v>345</v>
      </c>
      <c r="AU5" t="s">
        <v>345</v>
      </c>
      <c r="AV5" t="s">
        <v>345</v>
      </c>
      <c r="AW5" t="s">
        <v>345</v>
      </c>
      <c r="AX5" t="s">
        <v>345</v>
      </c>
      <c r="AY5" t="s">
        <v>345</v>
      </c>
      <c r="AZ5" t="s">
        <v>345</v>
      </c>
      <c r="BA5" t="s">
        <v>345</v>
      </c>
      <c r="BB5" t="s">
        <v>345</v>
      </c>
      <c r="BC5" t="s">
        <v>345</v>
      </c>
      <c r="BD5" t="s">
        <v>345</v>
      </c>
      <c r="BE5" t="s">
        <v>345</v>
      </c>
      <c r="BF5" t="s">
        <v>345</v>
      </c>
      <c r="BG5" t="s">
        <v>345</v>
      </c>
      <c r="BH5" t="s">
        <v>345</v>
      </c>
      <c r="BI5" t="s">
        <v>345</v>
      </c>
      <c r="BJ5" t="s">
        <v>345</v>
      </c>
      <c r="BK5" t="s">
        <v>345</v>
      </c>
      <c r="BL5" t="s">
        <v>345</v>
      </c>
      <c r="BM5" t="s">
        <v>345</v>
      </c>
      <c r="BN5" t="s">
        <v>345</v>
      </c>
      <c r="BO5" t="s">
        <v>345</v>
      </c>
      <c r="BP5" t="s">
        <v>346</v>
      </c>
      <c r="BQ5" t="s">
        <v>346</v>
      </c>
      <c r="BR5" t="s">
        <v>346</v>
      </c>
      <c r="BS5" t="s">
        <v>346</v>
      </c>
      <c r="BT5" t="s">
        <v>346</v>
      </c>
      <c r="BU5" t="s">
        <v>346</v>
      </c>
      <c r="BV5" t="s">
        <v>346</v>
      </c>
      <c r="BW5" t="s">
        <v>346</v>
      </c>
      <c r="BX5" t="s">
        <v>346</v>
      </c>
      <c r="BY5" t="s">
        <v>346</v>
      </c>
      <c r="BZ5" t="s">
        <v>346</v>
      </c>
      <c r="CA5" t="s">
        <v>346</v>
      </c>
      <c r="CB5" t="s">
        <v>346</v>
      </c>
      <c r="CC5" t="s">
        <v>346</v>
      </c>
      <c r="CD5" t="s">
        <v>346</v>
      </c>
      <c r="CE5" t="s">
        <v>346</v>
      </c>
      <c r="CF5" t="s">
        <v>346</v>
      </c>
      <c r="CG5" t="s">
        <v>346</v>
      </c>
      <c r="CH5" t="s">
        <v>346</v>
      </c>
      <c r="CI5" t="s">
        <v>346</v>
      </c>
      <c r="CJ5" t="s">
        <v>346</v>
      </c>
      <c r="CK5" t="s">
        <v>346</v>
      </c>
      <c r="CL5" t="s">
        <v>346</v>
      </c>
      <c r="CM5" t="s">
        <v>346</v>
      </c>
      <c r="CN5" t="s">
        <v>346</v>
      </c>
      <c r="CO5" t="s">
        <v>346</v>
      </c>
      <c r="CP5" t="s">
        <v>346</v>
      </c>
      <c r="CQ5" t="s">
        <v>346</v>
      </c>
      <c r="CR5" t="s">
        <v>346</v>
      </c>
      <c r="CS5" t="s">
        <v>346</v>
      </c>
      <c r="CT5" t="s">
        <v>346</v>
      </c>
      <c r="CU5" t="s">
        <v>346</v>
      </c>
      <c r="CV5" t="s">
        <v>347</v>
      </c>
      <c r="CW5" t="s">
        <v>347</v>
      </c>
      <c r="CX5" t="s">
        <v>347</v>
      </c>
      <c r="CY5" t="s">
        <v>347</v>
      </c>
      <c r="CZ5" t="s">
        <v>347</v>
      </c>
      <c r="DA5" t="s">
        <v>347</v>
      </c>
      <c r="DB5" t="s">
        <v>347</v>
      </c>
      <c r="DC5" t="s">
        <v>347</v>
      </c>
      <c r="DD5" t="s">
        <v>347</v>
      </c>
      <c r="DE5" t="s">
        <v>347</v>
      </c>
      <c r="DF5" t="s">
        <v>347</v>
      </c>
      <c r="DG5" t="s">
        <v>347</v>
      </c>
      <c r="DH5" t="s">
        <v>347</v>
      </c>
      <c r="DI5" t="s">
        <v>347</v>
      </c>
      <c r="DJ5" t="s">
        <v>347</v>
      </c>
      <c r="DK5" t="s">
        <v>347</v>
      </c>
      <c r="DL5" t="s">
        <v>347</v>
      </c>
      <c r="DM5" t="s">
        <v>347</v>
      </c>
      <c r="DN5" t="s">
        <v>347</v>
      </c>
      <c r="DO5" t="s">
        <v>347</v>
      </c>
      <c r="DP5" t="s">
        <v>347</v>
      </c>
      <c r="DQ5" t="s">
        <v>347</v>
      </c>
      <c r="DR5" t="s">
        <v>347</v>
      </c>
      <c r="DS5" t="s">
        <v>347</v>
      </c>
      <c r="DT5" t="s">
        <v>347</v>
      </c>
      <c r="DU5" t="s">
        <v>347</v>
      </c>
      <c r="DV5" t="s">
        <v>347</v>
      </c>
      <c r="DW5" t="s">
        <v>347</v>
      </c>
      <c r="DX5" t="s">
        <v>347</v>
      </c>
      <c r="DY5" t="s">
        <v>347</v>
      </c>
      <c r="DZ5" t="s">
        <v>347</v>
      </c>
      <c r="EA5" t="s">
        <v>347</v>
      </c>
      <c r="EB5" t="s">
        <v>348</v>
      </c>
      <c r="EC5" t="s">
        <v>348</v>
      </c>
      <c r="ED5" t="s">
        <v>348</v>
      </c>
      <c r="EE5" t="s">
        <v>348</v>
      </c>
      <c r="EF5" t="s">
        <v>348</v>
      </c>
      <c r="EG5" t="s">
        <v>348</v>
      </c>
      <c r="EH5" t="s">
        <v>348</v>
      </c>
      <c r="EI5" t="s">
        <v>348</v>
      </c>
      <c r="EJ5" t="s">
        <v>348</v>
      </c>
      <c r="EK5" t="s">
        <v>348</v>
      </c>
      <c r="EL5" t="s">
        <v>348</v>
      </c>
      <c r="EM5" t="s">
        <v>348</v>
      </c>
      <c r="EN5" t="s">
        <v>348</v>
      </c>
      <c r="EO5" t="s">
        <v>348</v>
      </c>
      <c r="EP5" t="s">
        <v>348</v>
      </c>
      <c r="EQ5" t="s">
        <v>348</v>
      </c>
      <c r="ER5" t="s">
        <v>348</v>
      </c>
      <c r="ES5" t="s">
        <v>348</v>
      </c>
      <c r="ET5" t="s">
        <v>348</v>
      </c>
      <c r="EU5" t="s">
        <v>348</v>
      </c>
      <c r="EV5" t="s">
        <v>348</v>
      </c>
      <c r="EW5" t="s">
        <v>348</v>
      </c>
      <c r="EX5" t="s">
        <v>348</v>
      </c>
      <c r="EY5" t="s">
        <v>348</v>
      </c>
      <c r="EZ5" t="s">
        <v>348</v>
      </c>
      <c r="FA5" t="s">
        <v>348</v>
      </c>
      <c r="FB5" t="s">
        <v>348</v>
      </c>
      <c r="FC5" t="s">
        <v>348</v>
      </c>
      <c r="FD5" t="s">
        <v>348</v>
      </c>
      <c r="FE5" t="s">
        <v>348</v>
      </c>
      <c r="FF5" t="s">
        <v>348</v>
      </c>
      <c r="FG5" t="s">
        <v>348</v>
      </c>
      <c r="FH5" t="s">
        <v>349</v>
      </c>
    </row>
    <row r="6" spans="2:164" x14ac:dyDescent="0.25">
      <c r="B6" s="3" t="str">
        <f>[1]!SNLLabel(1,130509,"","","Options:Curr=Reported currency,Mag=MIstandard,ConvMethod=MIrecommended")</f>
        <v xml:space="preserve">Institution Name </v>
      </c>
      <c r="C6" s="3" t="str">
        <f>[1]!SNLLabel(1,130992,"","","Options:Curr=Reported currency,Mag=MIstandard,ConvMethod=MIrecommended")</f>
        <v xml:space="preserve">SNL Institution Key </v>
      </c>
      <c r="D6" s="3" t="str">
        <f>[1]!SNLLabel(1,138457,"2017Q4","Current/Restated","Options:Curr=Reported currency,Mag=MIstandard,ConvMethod=MIrecommended")</f>
        <v>Shares Repurchased (actual)</v>
      </c>
      <c r="E6" s="3" t="str">
        <f>[1]!SNLLabel(1,138457,"2017Q3","Current/Restated","Options:Curr=Reported currency,Mag=MIstandard,ConvMethod=MIrecommended")</f>
        <v>Shares Repurchased (actual)</v>
      </c>
      <c r="F6" s="3" t="str">
        <f>[1]!SNLLabel(1,138457,"2017Q2","Current/Restated","Options:Curr=Reported currency,Mag=MIstandard,ConvMethod=MIrecommended")</f>
        <v>Shares Repurchased (actual)</v>
      </c>
      <c r="G6" s="3" t="str">
        <f>[1]!SNLLabel(1,138457,"2017Q1","Current/Restated","Options:Curr=Reported currency,Mag=MIstandard,ConvMethod=MIrecommended")</f>
        <v>Shares Repurchased (actual)</v>
      </c>
      <c r="H6" s="3" t="str">
        <f>[1]!SNLLabel(1,138457,"2016Q4","Current/Restated","Options:Curr=Reported currency,Mag=MIstandard,ConvMethod=MIrecommended")</f>
        <v>Shares Repurchased (actual)</v>
      </c>
      <c r="I6" s="3" t="str">
        <f>[1]!SNLLabel(1,138457,"2016Q3","Current/Restated","Options:Curr=Reported currency,Mag=MIstandard,ConvMethod=MIrecommended")</f>
        <v>Shares Repurchased (actual)</v>
      </c>
      <c r="J6" s="3" t="str">
        <f>[1]!SNLLabel(1,138457,"2016Q2","Current/Restated","Options:Curr=Reported currency,Mag=MIstandard,ConvMethod=MIrecommended")</f>
        <v>Shares Repurchased (actual)</v>
      </c>
      <c r="K6" s="3" t="str">
        <f>[1]!SNLLabel(1,138457,"2016Q1","Current/Restated","Options:Curr=Reported currency,Mag=MIstandard,ConvMethod=MIrecommended")</f>
        <v>Shares Repurchased (actual)</v>
      </c>
      <c r="L6" s="3" t="str">
        <f>[1]!SNLLabel(1,138457,"2015Q4","Current/Restated","Options:Curr=Reported currency,Mag=MIstandard,ConvMethod=MIrecommended")</f>
        <v>Shares Repurchased (actual)</v>
      </c>
      <c r="M6" s="3" t="str">
        <f>[1]!SNLLabel(1,138457,"2015Q3","Current/Restated","Options:Curr=Reported currency,Mag=MIstandard,ConvMethod=MIrecommended")</f>
        <v>Shares Repurchased (actual)</v>
      </c>
      <c r="N6" s="3" t="str">
        <f>[1]!SNLLabel(1,138457,"2015Q2","Current/Restated","Options:Curr=Reported currency,Mag=MIstandard,ConvMethod=MIrecommended")</f>
        <v>Shares Repurchased (actual)</v>
      </c>
      <c r="O6" s="3" t="str">
        <f>[1]!SNLLabel(1,138457,"2015Q1","Current/Restated","Options:Curr=Reported currency,Mag=MIstandard,ConvMethod=MIrecommended")</f>
        <v>Shares Repurchased (actual)</v>
      </c>
      <c r="P6" s="3" t="str">
        <f>[1]!SNLLabel(1,138457,"2014Q4","Current/Restated","Options:Curr=Reported currency,Mag=MIstandard,ConvMethod=MIrecommended")</f>
        <v>Shares Repurchased (actual)</v>
      </c>
      <c r="Q6" s="3" t="str">
        <f>[1]!SNLLabel(1,138457,"2014Q3","Current/Restated","Options:Curr=Reported currency,Mag=MIstandard,ConvMethod=MIrecommended")</f>
        <v>Shares Repurchased (actual)</v>
      </c>
      <c r="R6" s="3" t="str">
        <f>[1]!SNLLabel(1,138457,"2014Q2","Current/Restated","Options:Curr=Reported currency,Mag=MIstandard,ConvMethod=MIrecommended")</f>
        <v>Shares Repurchased (actual)</v>
      </c>
      <c r="S6" s="3" t="str">
        <f>[1]!SNLLabel(1,138457,"2014Q1","Current/Restated","Options:Curr=Reported currency,Mag=MIstandard,ConvMethod=MIrecommended")</f>
        <v>Shares Repurchased (actual)</v>
      </c>
      <c r="T6" s="3" t="str">
        <f>[1]!SNLLabel(1,138457,"2013Q4","Current/Restated","Options:Curr=Reported currency,Mag=MIstandard,ConvMethod=MIrecommended")</f>
        <v>Shares Repurchased (actual)</v>
      </c>
      <c r="U6" s="3" t="str">
        <f>[1]!SNLLabel(1,138457,"2013Q3","Current/Restated","Options:Curr=Reported currency,Mag=MIstandard,ConvMethod=MIrecommended")</f>
        <v>Shares Repurchased (actual)</v>
      </c>
      <c r="V6" s="3" t="str">
        <f>[1]!SNLLabel(1,138457,"2013Q2","Current/Restated","Options:Curr=Reported currency,Mag=MIstandard,ConvMethod=MIrecommended")</f>
        <v>Shares Repurchased (actual)</v>
      </c>
      <c r="W6" s="3" t="str">
        <f>[1]!SNLLabel(1,138457,"2013Q1","Current/Restated","Options:Curr=Reported currency,Mag=MIstandard,ConvMethod=MIrecommended")</f>
        <v>Shares Repurchased (actual)</v>
      </c>
      <c r="X6" s="3" t="str">
        <f>[1]!SNLLabel(1,138457,"2012Q4","Current/Restated","Options:Curr=Reported currency,Mag=MIstandard,ConvMethod=MIrecommended")</f>
        <v>Shares Repurchased (actual)</v>
      </c>
      <c r="Y6" s="3" t="str">
        <f>[1]!SNLLabel(1,138457,"2012Q3","Current/Restated","Options:Curr=Reported currency,Mag=MIstandard,ConvMethod=MIrecommended")</f>
        <v>Shares Repurchased (actual)</v>
      </c>
      <c r="Z6" s="3" t="str">
        <f>[1]!SNLLabel(1,138457,"2012Q2","Current/Restated","Options:Curr=Reported currency,Mag=MIstandard,ConvMethod=MIrecommended")</f>
        <v>Shares Repurchased (actual)</v>
      </c>
      <c r="AA6" s="3" t="str">
        <f>[1]!SNLLabel(1,138457,"2012Q1","Current/Restated","Options:Curr=Reported currency,Mag=MIstandard,ConvMethod=MIrecommended")</f>
        <v>Shares Repurchased (actual)</v>
      </c>
      <c r="AB6" s="3" t="str">
        <f>[1]!SNLLabel(1,138457,"2011Q4","Current/Restated","Options:Curr=Reported currency,Mag=MIstandard,ConvMethod=MIrecommended")</f>
        <v>Shares Repurchased (actual)</v>
      </c>
      <c r="AC6" s="3" t="str">
        <f>[1]!SNLLabel(1,138457,"2011Q3","Current/Restated","Options:Curr=Reported currency,Mag=MIstandard,ConvMethod=MIrecommended")</f>
        <v>Shares Repurchased (actual)</v>
      </c>
      <c r="AD6" s="3" t="str">
        <f>[1]!SNLLabel(1,138457,"2011Q2","Current/Restated","Options:Curr=Reported currency,Mag=MIstandard,ConvMethod=MIrecommended")</f>
        <v>Shares Repurchased (actual)</v>
      </c>
      <c r="AE6" s="3" t="str">
        <f>[1]!SNLLabel(1,138457,"2011Q1","Current/Restated","Options:Curr=Reported currency,Mag=MIstandard,ConvMethod=MIrecommended")</f>
        <v>Shares Repurchased (actual)</v>
      </c>
      <c r="AF6" s="3" t="str">
        <f>[1]!SNLLabel(1,138457,"2010Q4","Current/Restated","Options:Curr=Reported currency,Mag=MIstandard,ConvMethod=MIrecommended")</f>
        <v>Shares Repurchased (actual)</v>
      </c>
      <c r="AG6" s="3" t="str">
        <f>[1]!SNLLabel(1,138457,"2010Q3","Current/Restated","Options:Curr=Reported currency,Mag=MIstandard,ConvMethod=MIrecommended")</f>
        <v>Shares Repurchased (actual)</v>
      </c>
      <c r="AH6" s="3" t="str">
        <f>[1]!SNLLabel(1,138457,"2010Q2","Current/Restated","Options:Curr=Reported currency,Mag=MIstandard,ConvMethod=MIrecommended")</f>
        <v>Shares Repurchased (actual)</v>
      </c>
      <c r="AI6" s="3" t="str">
        <f>[1]!SNLLabel(1,138457,"2010Q1","Current/Restated","Options:Curr=Reported currency,Mag=MIstandard,ConvMethod=MIrecommended")</f>
        <v>Shares Repurchased (actual)</v>
      </c>
      <c r="AJ6" s="3" t="str">
        <f>[1]!SNLLabel(1,133871,"2017Q4","Current/Restated","Options:Curr=Reported currency,Mag=MIstandard,ConvMethod=MIrecommended")</f>
        <v>Avg Price per Share (Reported)</v>
      </c>
      <c r="AK6" s="3" t="str">
        <f>[1]!SNLLabel(1,133871,"2017Q3","Current/Restated","Options:Curr=Reported currency,Mag=MIstandard,ConvMethod=MIrecommended")</f>
        <v>Avg Price per Share (Reported)</v>
      </c>
      <c r="AL6" s="3" t="str">
        <f>[1]!SNLLabel(1,133871,"2017Q2","Current/Restated","Options:Curr=Reported currency,Mag=MIstandard,ConvMethod=MIrecommended")</f>
        <v>Avg Price per Share (Reported)</v>
      </c>
      <c r="AM6" s="3" t="str">
        <f>[1]!SNLLabel(1,133871,"2017Q1","Current/Restated","Options:Curr=Reported currency,Mag=MIstandard,ConvMethod=MIrecommended")</f>
        <v>Avg Price per Share (Reported)</v>
      </c>
      <c r="AN6" s="3" t="str">
        <f>[1]!SNLLabel(1,133871,"2016Q4","Current/Restated","Options:Curr=Reported currency,Mag=MIstandard,ConvMethod=MIrecommended")</f>
        <v>Avg Price per Share (Reported)</v>
      </c>
      <c r="AO6" s="3" t="str">
        <f>[1]!SNLLabel(1,133871,"2016Q3","Current/Restated","Options:Curr=Reported currency,Mag=MIstandard,ConvMethod=MIrecommended")</f>
        <v>Avg Price per Share (Reported)</v>
      </c>
      <c r="AP6" s="3" t="str">
        <f>[1]!SNLLabel(1,133871,"2016Q2","Current/Restated","Options:Curr=Reported currency,Mag=MIstandard,ConvMethod=MIrecommended")</f>
        <v>Avg Price per Share (Reported)</v>
      </c>
      <c r="AQ6" s="3" t="str">
        <f>[1]!SNLLabel(1,133871,"2016Q1","Current/Restated","Options:Curr=Reported currency,Mag=MIstandard,ConvMethod=MIrecommended")</f>
        <v>Avg Price per Share (Reported)</v>
      </c>
      <c r="AR6" s="3" t="str">
        <f>[1]!SNLLabel(1,133871,"2015Q4","Current/Restated","Options:Curr=Reported currency,Mag=MIstandard,ConvMethod=MIrecommended")</f>
        <v>Avg Price per Share (Reported)</v>
      </c>
      <c r="AS6" s="3" t="str">
        <f>[1]!SNLLabel(1,133871,"2015Q3","Current/Restated","Options:Curr=Reported currency,Mag=MIstandard,ConvMethod=MIrecommended")</f>
        <v>Avg Price per Share (Reported)</v>
      </c>
      <c r="AT6" s="3" t="str">
        <f>[1]!SNLLabel(1,133871,"2015Q2","Current/Restated","Options:Curr=Reported currency,Mag=MIstandard,ConvMethod=MIrecommended")</f>
        <v>Avg Price per Share (Reported)</v>
      </c>
      <c r="AU6" s="3" t="str">
        <f>[1]!SNLLabel(1,133871,"2015Q1","Current/Restated","Options:Curr=Reported currency,Mag=MIstandard,ConvMethod=MIrecommended")</f>
        <v>Avg Price per Share (Reported)</v>
      </c>
      <c r="AV6" s="3" t="str">
        <f>[1]!SNLLabel(1,133871,"2014Q4","Current/Restated","Options:Curr=Reported currency,Mag=MIstandard,ConvMethod=MIrecommended")</f>
        <v>Avg Price per Share (Reported)</v>
      </c>
      <c r="AW6" s="3" t="str">
        <f>[1]!SNLLabel(1,133871,"2014Q3","Current/Restated","Options:Curr=Reported currency,Mag=MIstandard,ConvMethod=MIrecommended")</f>
        <v>Avg Price per Share (Reported)</v>
      </c>
      <c r="AX6" s="3" t="str">
        <f>[1]!SNLLabel(1,133871,"2014Q2","Current/Restated","Options:Curr=Reported currency,Mag=MIstandard,ConvMethod=MIrecommended")</f>
        <v>Avg Price per Share (Reported)</v>
      </c>
      <c r="AY6" s="3" t="str">
        <f>[1]!SNLLabel(1,133871,"2014Q1","Current/Restated","Options:Curr=Reported currency,Mag=MIstandard,ConvMethod=MIrecommended")</f>
        <v>Avg Price per Share (Reported)</v>
      </c>
      <c r="AZ6" s="3" t="str">
        <f>[1]!SNLLabel(1,133871,"2013Q4","Current/Restated","Options:Curr=Reported currency,Mag=MIstandard,ConvMethod=MIrecommended")</f>
        <v>Avg Price per Share (Reported)</v>
      </c>
      <c r="BA6" s="3" t="str">
        <f>[1]!SNLLabel(1,133871,"2013Q3","Current/Restated","Options:Curr=Reported currency,Mag=MIstandard,ConvMethod=MIrecommended")</f>
        <v>Avg Price per Share (Reported)</v>
      </c>
      <c r="BB6" s="3" t="str">
        <f>[1]!SNLLabel(1,133871,"2013Q2","Current/Restated","Options:Curr=Reported currency,Mag=MIstandard,ConvMethod=MIrecommended")</f>
        <v>Avg Price per Share (Reported)</v>
      </c>
      <c r="BC6" s="3" t="str">
        <f>[1]!SNLLabel(1,133871,"2013Q1","Current/Restated","Options:Curr=Reported currency,Mag=MIstandard,ConvMethod=MIrecommended")</f>
        <v>Avg Price per Share (Reported)</v>
      </c>
      <c r="BD6" s="3" t="str">
        <f>[1]!SNLLabel(1,133871,"2012Q4","Current/Restated","Options:Curr=Reported currency,Mag=MIstandard,ConvMethod=MIrecommended")</f>
        <v>Avg Price per Share (Reported)</v>
      </c>
      <c r="BE6" s="3" t="str">
        <f>[1]!SNLLabel(1,133871,"2012Q3","Current/Restated","Options:Curr=Reported currency,Mag=MIstandard,ConvMethod=MIrecommended")</f>
        <v>Avg Price per Share (Reported)</v>
      </c>
      <c r="BF6" s="3" t="str">
        <f>[1]!SNLLabel(1,133871,"2012Q2","Current/Restated","Options:Curr=Reported currency,Mag=MIstandard,ConvMethod=MIrecommended")</f>
        <v>Avg Price per Share (Reported)</v>
      </c>
      <c r="BG6" s="3" t="str">
        <f>[1]!SNLLabel(1,133871,"2012Q1","Current/Restated","Options:Curr=Reported currency,Mag=MIstandard,ConvMethod=MIrecommended")</f>
        <v>Avg Price per Share (Reported)</v>
      </c>
      <c r="BH6" s="3" t="str">
        <f>[1]!SNLLabel(1,133871,"2011Q4","Current/Restated","Options:Curr=Reported currency,Mag=MIstandard,ConvMethod=MIrecommended")</f>
        <v>Avg Price per Share (Reported)</v>
      </c>
      <c r="BI6" s="3" t="str">
        <f>[1]!SNLLabel(1,133871,"2011Q3","Current/Restated","Options:Curr=Reported currency,Mag=MIstandard,ConvMethod=MIrecommended")</f>
        <v>Avg Price per Share (Reported)</v>
      </c>
      <c r="BJ6" s="3" t="str">
        <f>[1]!SNLLabel(1,133871,"2011Q2","Current/Restated","Options:Curr=Reported currency,Mag=MIstandard,ConvMethod=MIrecommended")</f>
        <v>Avg Price per Share (Reported)</v>
      </c>
      <c r="BK6" s="3" t="str">
        <f>[1]!SNLLabel(1,133871,"2011Q1","Current/Restated","Options:Curr=Reported currency,Mag=MIstandard,ConvMethod=MIrecommended")</f>
        <v>Avg Price per Share (Reported)</v>
      </c>
      <c r="BL6" s="3" t="str">
        <f>[1]!SNLLabel(1,133871,"2010Q4","Current/Restated","Options:Curr=Reported currency,Mag=MIstandard,ConvMethod=MIrecommended")</f>
        <v>Avg Price per Share (Reported)</v>
      </c>
      <c r="BM6" s="3" t="str">
        <f>[1]!SNLLabel(1,133871,"2010Q3","Current/Restated","Options:Curr=Reported currency,Mag=MIstandard,ConvMethod=MIrecommended")</f>
        <v>Avg Price per Share (Reported)</v>
      </c>
      <c r="BN6" s="3" t="str">
        <f>[1]!SNLLabel(1,133871,"2010Q2","Current/Restated","Options:Curr=Reported currency,Mag=MIstandard,ConvMethod=MIrecommended")</f>
        <v>Avg Price per Share (Reported)</v>
      </c>
      <c r="BO6" s="3" t="str">
        <f>[1]!SNLLabel(1,133871,"2010Q1","Current/Restated","Options:Curr=Reported currency,Mag=MIstandard,ConvMethod=MIrecommended")</f>
        <v>Avg Price per Share (Reported)</v>
      </c>
      <c r="BP6" s="3" t="str">
        <f>[1]!SNLLabel(1,132932,"2017Q4","Current/Restated","Options:Curr=Reported currency,Mag=MIstandard,ConvMethod=MIrecommended")</f>
        <v>Common Dividends Declared per Share (Reported)</v>
      </c>
      <c r="BQ6" s="3" t="str">
        <f>[1]!SNLLabel(1,132932,"2017Q3","Current/Restated","Options:Curr=Reported currency,Mag=MIstandard,ConvMethod=MIrecommended")</f>
        <v>Common Dividends Declared per Share (Reported)</v>
      </c>
      <c r="BR6" s="3" t="str">
        <f>[1]!SNLLabel(1,132932,"2017Q2","Current/Restated","Options:Curr=Reported currency,Mag=MIstandard,ConvMethod=MIrecommended")</f>
        <v>Common Dividends Declared per Share (Reported)</v>
      </c>
      <c r="BS6" s="3" t="str">
        <f>[1]!SNLLabel(1,132932,"2017Q1","Current/Restated","Options:Curr=Reported currency,Mag=MIstandard,ConvMethod=MIrecommended")</f>
        <v>Common Dividends Declared per Share (Reported)</v>
      </c>
      <c r="BT6" s="3" t="str">
        <f>[1]!SNLLabel(1,132932,"2016Q4","Current/Restated","Options:Curr=Reported currency,Mag=MIstandard,ConvMethod=MIrecommended")</f>
        <v>Common Dividends Declared per Share (Reported)</v>
      </c>
      <c r="BU6" s="3" t="str">
        <f>[1]!SNLLabel(1,132932,"2016Q3","Current/Restated","Options:Curr=Reported currency,Mag=MIstandard,ConvMethod=MIrecommended")</f>
        <v>Common Dividends Declared per Share (Reported)</v>
      </c>
      <c r="BV6" s="3" t="str">
        <f>[1]!SNLLabel(1,132932,"2016Q2","Current/Restated","Options:Curr=Reported currency,Mag=MIstandard,ConvMethod=MIrecommended")</f>
        <v>Common Dividends Declared per Share (Reported)</v>
      </c>
      <c r="BW6" s="3" t="str">
        <f>[1]!SNLLabel(1,132932,"2016Q1","Current/Restated","Options:Curr=Reported currency,Mag=MIstandard,ConvMethod=MIrecommended")</f>
        <v>Common Dividends Declared per Share (Reported)</v>
      </c>
      <c r="BX6" s="3" t="str">
        <f>[1]!SNLLabel(1,132932,"2015Q4","Current/Restated","Options:Curr=Reported currency,Mag=MIstandard,ConvMethod=MIrecommended")</f>
        <v>Common Dividends Declared per Share (Reported)</v>
      </c>
      <c r="BY6" s="3" t="str">
        <f>[1]!SNLLabel(1,132932,"2015Q3","Current/Restated","Options:Curr=Reported currency,Mag=MIstandard,ConvMethod=MIrecommended")</f>
        <v>Common Dividends Declared per Share (Reported)</v>
      </c>
      <c r="BZ6" s="3" t="str">
        <f>[1]!SNLLabel(1,132932,"2015Q2","Current/Restated","Options:Curr=Reported currency,Mag=MIstandard,ConvMethod=MIrecommended")</f>
        <v>Common Dividends Declared per Share (Reported)</v>
      </c>
      <c r="CA6" s="3" t="str">
        <f>[1]!SNLLabel(1,132932,"2015Q1","Current/Restated","Options:Curr=Reported currency,Mag=MIstandard,ConvMethod=MIrecommended")</f>
        <v>Common Dividends Declared per Share (Reported)</v>
      </c>
      <c r="CB6" s="3" t="str">
        <f>[1]!SNLLabel(1,132932,"2014Q4","Current/Restated","Options:Curr=Reported currency,Mag=MIstandard,ConvMethod=MIrecommended")</f>
        <v>Common Dividends Declared per Share (Reported)</v>
      </c>
      <c r="CC6" s="3" t="str">
        <f>[1]!SNLLabel(1,132932,"2014Q3","Current/Restated","Options:Curr=Reported currency,Mag=MIstandard,ConvMethod=MIrecommended")</f>
        <v>Common Dividends Declared per Share (Reported)</v>
      </c>
      <c r="CD6" s="3" t="str">
        <f>[1]!SNLLabel(1,132932,"2014Q2","Current/Restated","Options:Curr=Reported currency,Mag=MIstandard,ConvMethod=MIrecommended")</f>
        <v>Common Dividends Declared per Share (Reported)</v>
      </c>
      <c r="CE6" s="3" t="str">
        <f>[1]!SNLLabel(1,132932,"2014Q1","Current/Restated","Options:Curr=Reported currency,Mag=MIstandard,ConvMethod=MIrecommended")</f>
        <v>Common Dividends Declared per Share (Reported)</v>
      </c>
      <c r="CF6" s="3" t="str">
        <f>[1]!SNLLabel(1,132932,"2013Q4","Current/Restated","Options:Curr=Reported currency,Mag=MIstandard,ConvMethod=MIrecommended")</f>
        <v>Common Dividends Declared per Share (Reported)</v>
      </c>
      <c r="CG6" s="3" t="str">
        <f>[1]!SNLLabel(1,132932,"2013Q3","Current/Restated","Options:Curr=Reported currency,Mag=MIstandard,ConvMethod=MIrecommended")</f>
        <v>Common Dividends Declared per Share (Reported)</v>
      </c>
      <c r="CH6" s="3" t="str">
        <f>[1]!SNLLabel(1,132932,"2013Q2","Current/Restated","Options:Curr=Reported currency,Mag=MIstandard,ConvMethod=MIrecommended")</f>
        <v>Common Dividends Declared per Share (Reported)</v>
      </c>
      <c r="CI6" s="3" t="str">
        <f>[1]!SNLLabel(1,132932,"2013Q1","Current/Restated","Options:Curr=Reported currency,Mag=MIstandard,ConvMethod=MIrecommended")</f>
        <v>Common Dividends Declared per Share (Reported)</v>
      </c>
      <c r="CJ6" s="3" t="str">
        <f>[1]!SNLLabel(1,132932,"2012Q4","Current/Restated","Options:Curr=Reported currency,Mag=MIstandard,ConvMethod=MIrecommended")</f>
        <v>Common Dividends Declared per Share (Reported)</v>
      </c>
      <c r="CK6" s="3" t="str">
        <f>[1]!SNLLabel(1,132932,"2012Q3","Current/Restated","Options:Curr=Reported currency,Mag=MIstandard,ConvMethod=MIrecommended")</f>
        <v>Common Dividends Declared per Share (Reported)</v>
      </c>
      <c r="CL6" s="3" t="str">
        <f>[1]!SNLLabel(1,132932,"2012Q2","Current/Restated","Options:Curr=Reported currency,Mag=MIstandard,ConvMethod=MIrecommended")</f>
        <v>Common Dividends Declared per Share (Reported)</v>
      </c>
      <c r="CM6" s="3" t="str">
        <f>[1]!SNLLabel(1,132932,"2012Q1","Current/Restated","Options:Curr=Reported currency,Mag=MIstandard,ConvMethod=MIrecommended")</f>
        <v>Common Dividends Declared per Share (Reported)</v>
      </c>
      <c r="CN6" s="3" t="str">
        <f>[1]!SNLLabel(1,132932,"2011Q4","Current/Restated","Options:Curr=Reported currency,Mag=MIstandard,ConvMethod=MIrecommended")</f>
        <v>Common Dividends Declared per Share (Reported)</v>
      </c>
      <c r="CO6" s="3" t="str">
        <f>[1]!SNLLabel(1,132932,"2011Q3","Current/Restated","Options:Curr=Reported currency,Mag=MIstandard,ConvMethod=MIrecommended")</f>
        <v>Common Dividends Declared per Share (Reported)</v>
      </c>
      <c r="CP6" s="3" t="str">
        <f>[1]!SNLLabel(1,132932,"2011Q2","Current/Restated","Options:Curr=Reported currency,Mag=MIstandard,ConvMethod=MIrecommended")</f>
        <v>Common Dividends Declared per Share (Reported)</v>
      </c>
      <c r="CQ6" s="3" t="str">
        <f>[1]!SNLLabel(1,132932,"2011Q1","Current/Restated","Options:Curr=Reported currency,Mag=MIstandard,ConvMethod=MIrecommended")</f>
        <v>Common Dividends Declared per Share (Reported)</v>
      </c>
      <c r="CR6" s="3" t="str">
        <f>[1]!SNLLabel(1,132932,"2010Q4","Current/Restated","Options:Curr=Reported currency,Mag=MIstandard,ConvMethod=MIrecommended")</f>
        <v>Common Dividends Declared per Share (Reported)</v>
      </c>
      <c r="CS6" s="3" t="str">
        <f>[1]!SNLLabel(1,132932,"2010Q3","Current/Restated","Options:Curr=Reported currency,Mag=MIstandard,ConvMethod=MIrecommended")</f>
        <v>Common Dividends Declared per Share (Reported)</v>
      </c>
      <c r="CT6" s="3" t="str">
        <f>[1]!SNLLabel(1,132932,"2010Q2","Current/Restated","Options:Curr=Reported currency,Mag=MIstandard,ConvMethod=MIrecommended")</f>
        <v>Common Dividends Declared per Share (Reported)</v>
      </c>
      <c r="CU6" s="3" t="str">
        <f>[1]!SNLLabel(1,132932,"2010Q1","Current/Restated","Options:Curr=Reported currency,Mag=MIstandard,ConvMethod=MIrecommended")</f>
        <v>Common Dividends Declared per Share (Reported)</v>
      </c>
      <c r="CV6" s="3" t="str">
        <f>[1]!SNLLabel(1,260392,"2017Q4","Current/Restated","Options:Curr=Reported currency,Mag=MIstandard,ConvMethod=MIrecommended")</f>
        <v>Special Dividends Paid per Common Share (Reported)</v>
      </c>
      <c r="CW6" s="3" t="str">
        <f>[1]!SNLLabel(1,260392,"2017Q3","Current/Restated","Options:Curr=Reported currency,Mag=MIstandard,ConvMethod=MIrecommended")</f>
        <v>Special Dividends Paid per Common Share (Reported)</v>
      </c>
      <c r="CX6" s="3" t="str">
        <f>[1]!SNLLabel(1,260392,"2017Q2","Current/Restated","Options:Curr=Reported currency,Mag=MIstandard,ConvMethod=MIrecommended")</f>
        <v>Special Dividends Paid per Common Share (Reported)</v>
      </c>
      <c r="CY6" s="3" t="str">
        <f>[1]!SNLLabel(1,260392,"2017Q1","Current/Restated","Options:Curr=Reported currency,Mag=MIstandard,ConvMethod=MIrecommended")</f>
        <v>Special Dividends Paid per Common Share (Reported)</v>
      </c>
      <c r="CZ6" s="3" t="str">
        <f>[1]!SNLLabel(1,260392,"2016Q4","Current/Restated","Options:Curr=Reported currency,Mag=MIstandard,ConvMethod=MIrecommended")</f>
        <v>Special Dividends Paid per Common Share (Reported)</v>
      </c>
      <c r="DA6" s="3" t="str">
        <f>[1]!SNLLabel(1,260392,"2016Q3","Current/Restated","Options:Curr=Reported currency,Mag=MIstandard,ConvMethod=MIrecommended")</f>
        <v>Special Dividends Paid per Common Share (Reported)</v>
      </c>
      <c r="DB6" s="3" t="str">
        <f>[1]!SNLLabel(1,260392,"2016Q2","Current/Restated","Options:Curr=Reported currency,Mag=MIstandard,ConvMethod=MIrecommended")</f>
        <v>Special Dividends Paid per Common Share (Reported)</v>
      </c>
      <c r="DC6" s="3" t="str">
        <f>[1]!SNLLabel(1,260392,"2016Q1","Current/Restated","Options:Curr=Reported currency,Mag=MIstandard,ConvMethod=MIrecommended")</f>
        <v>Special Dividends Paid per Common Share (Reported)</v>
      </c>
      <c r="DD6" s="3" t="str">
        <f>[1]!SNLLabel(1,260392,"2015Q4","Current/Restated","Options:Curr=Reported currency,Mag=MIstandard,ConvMethod=MIrecommended")</f>
        <v>Special Dividends Paid per Common Share (Reported)</v>
      </c>
      <c r="DE6" s="3" t="str">
        <f>[1]!SNLLabel(1,260392,"2015Q3","Current/Restated","Options:Curr=Reported currency,Mag=MIstandard,ConvMethod=MIrecommended")</f>
        <v>Special Dividends Paid per Common Share (Reported)</v>
      </c>
      <c r="DF6" s="3" t="str">
        <f>[1]!SNLLabel(1,260392,"2015Q2","Current/Restated","Options:Curr=Reported currency,Mag=MIstandard,ConvMethod=MIrecommended")</f>
        <v>Special Dividends Paid per Common Share (Reported)</v>
      </c>
      <c r="DG6" s="3" t="str">
        <f>[1]!SNLLabel(1,260392,"2015Q1","Current/Restated","Options:Curr=Reported currency,Mag=MIstandard,ConvMethod=MIrecommended")</f>
        <v>Special Dividends Paid per Common Share (Reported)</v>
      </c>
      <c r="DH6" s="3" t="str">
        <f>[1]!SNLLabel(1,260392,"2014Q4","Current/Restated","Options:Curr=Reported currency,Mag=MIstandard,ConvMethod=MIrecommended")</f>
        <v>Special Dividends Paid per Common Share (Reported)</v>
      </c>
      <c r="DI6" s="3" t="str">
        <f>[1]!SNLLabel(1,260392,"2014Q3","Current/Restated","Options:Curr=Reported currency,Mag=MIstandard,ConvMethod=MIrecommended")</f>
        <v>Special Dividends Paid per Common Share (Reported)</v>
      </c>
      <c r="DJ6" s="3" t="str">
        <f>[1]!SNLLabel(1,260392,"2014Q2","Current/Restated","Options:Curr=Reported currency,Mag=MIstandard,ConvMethod=MIrecommended")</f>
        <v>Special Dividends Paid per Common Share (Reported)</v>
      </c>
      <c r="DK6" s="3" t="str">
        <f>[1]!SNLLabel(1,260392,"2014Q1","Current/Restated","Options:Curr=Reported currency,Mag=MIstandard,ConvMethod=MIrecommended")</f>
        <v>Special Dividends Paid per Common Share (Reported)</v>
      </c>
      <c r="DL6" s="3" t="str">
        <f>[1]!SNLLabel(1,260392,"2013Q4","Current/Restated","Options:Curr=Reported currency,Mag=MIstandard,ConvMethod=MIrecommended")</f>
        <v>Special Dividends Paid per Common Share (Reported)</v>
      </c>
      <c r="DM6" s="3" t="str">
        <f>[1]!SNLLabel(1,260392,"2013Q3","Current/Restated","Options:Curr=Reported currency,Mag=MIstandard,ConvMethod=MIrecommended")</f>
        <v>Special Dividends Paid per Common Share (Reported)</v>
      </c>
      <c r="DN6" s="3" t="str">
        <f>[1]!SNLLabel(1,260392,"2013Q2","Current/Restated","Options:Curr=Reported currency,Mag=MIstandard,ConvMethod=MIrecommended")</f>
        <v>Special Dividends Paid per Common Share (Reported)</v>
      </c>
      <c r="DO6" s="3" t="str">
        <f>[1]!SNLLabel(1,260392,"2013Q1","Current/Restated","Options:Curr=Reported currency,Mag=MIstandard,ConvMethod=MIrecommended")</f>
        <v>Special Dividends Paid per Common Share (Reported)</v>
      </c>
      <c r="DP6" s="3" t="str">
        <f>[1]!SNLLabel(1,260392,"2012Q4","Current/Restated","Options:Curr=Reported currency,Mag=MIstandard,ConvMethod=MIrecommended")</f>
        <v>Special Dividends Paid per Common Share (Reported)</v>
      </c>
      <c r="DQ6" s="3" t="str">
        <f>[1]!SNLLabel(1,260392,"2012Q3","Current/Restated","Options:Curr=Reported currency,Mag=MIstandard,ConvMethod=MIrecommended")</f>
        <v>Special Dividends Paid per Common Share (Reported)</v>
      </c>
      <c r="DR6" s="3" t="str">
        <f>[1]!SNLLabel(1,260392,"2012Q2","Current/Restated","Options:Curr=Reported currency,Mag=MIstandard,ConvMethod=MIrecommended")</f>
        <v>Special Dividends Paid per Common Share (Reported)</v>
      </c>
      <c r="DS6" s="3" t="str">
        <f>[1]!SNLLabel(1,260392,"2012Q1","Current/Restated","Options:Curr=Reported currency,Mag=MIstandard,ConvMethod=MIrecommended")</f>
        <v>Special Dividends Paid per Common Share (Reported)</v>
      </c>
      <c r="DT6" s="3" t="str">
        <f>[1]!SNLLabel(1,260392,"2011Q4","Current/Restated","Options:Curr=Reported currency,Mag=MIstandard,ConvMethod=MIrecommended")</f>
        <v>Special Dividends Paid per Common Share (Reported)</v>
      </c>
      <c r="DU6" s="3" t="str">
        <f>[1]!SNLLabel(1,260392,"2011Q3","Current/Restated","Options:Curr=Reported currency,Mag=MIstandard,ConvMethod=MIrecommended")</f>
        <v>Special Dividends Paid per Common Share (Reported)</v>
      </c>
      <c r="DV6" s="3" t="str">
        <f>[1]!SNLLabel(1,260392,"2011Q2","Current/Restated","Options:Curr=Reported currency,Mag=MIstandard,ConvMethod=MIrecommended")</f>
        <v>Special Dividends Paid per Common Share (Reported)</v>
      </c>
      <c r="DW6" s="3" t="str">
        <f>[1]!SNLLabel(1,260392,"2011Q1","Current/Restated","Options:Curr=Reported currency,Mag=MIstandard,ConvMethod=MIrecommended")</f>
        <v>Special Dividends Paid per Common Share (Reported)</v>
      </c>
      <c r="DX6" s="3" t="str">
        <f>[1]!SNLLabel(1,260392,"2010Q4","Current/Restated","Options:Curr=Reported currency,Mag=MIstandard,ConvMethod=MIrecommended")</f>
        <v>Special Dividends Paid per Common Share (Reported)</v>
      </c>
      <c r="DY6" s="3" t="str">
        <f>[1]!SNLLabel(1,260392,"2010Q3","Current/Restated","Options:Curr=Reported currency,Mag=MIstandard,ConvMethod=MIrecommended")</f>
        <v>Special Dividends Paid per Common Share (Reported)</v>
      </c>
      <c r="DZ6" s="3" t="str">
        <f>[1]!SNLLabel(1,260392,"2010Q2","Current/Restated","Options:Curr=Reported currency,Mag=MIstandard,ConvMethod=MIrecommended")</f>
        <v>Special Dividends Paid per Common Share (Reported)</v>
      </c>
      <c r="EA6" s="3" t="str">
        <f>[1]!SNLLabel(1,260392,"2010Q1","Current/Restated","Options:Curr=Reported currency,Mag=MIstandard,ConvMethod=MIrecommended")</f>
        <v>Special Dividends Paid per Common Share (Reported)</v>
      </c>
      <c r="EB6" s="3" t="str">
        <f>[1]!SNLLabel(1,132884,"2017Q4","Current/Restated","Options:Curr=Reported currency,Mag=MIstandard,ConvMethod=MIrecommended")</f>
        <v>Common Shares Outstanding (actual)</v>
      </c>
      <c r="EC6" s="3" t="str">
        <f>[1]!SNLLabel(1,132884,"2017Q3","Current/Restated","Options:Curr=Reported currency,Mag=MIstandard,ConvMethod=MIrecommended")</f>
        <v>Common Shares Outstanding (actual)</v>
      </c>
      <c r="ED6" s="3" t="str">
        <f>[1]!SNLLabel(1,132884,"2017Q2","Current/Restated","Options:Curr=Reported currency,Mag=MIstandard,ConvMethod=MIrecommended")</f>
        <v>Common Shares Outstanding (actual)</v>
      </c>
      <c r="EE6" s="3" t="str">
        <f>[1]!SNLLabel(1,132884,"2017Q1","Current/Restated","Options:Curr=Reported currency,Mag=MIstandard,ConvMethod=MIrecommended")</f>
        <v>Common Shares Outstanding (actual)</v>
      </c>
      <c r="EF6" s="3" t="str">
        <f>[1]!SNLLabel(1,132884,"2016Q4","Current/Restated","Options:Curr=Reported currency,Mag=MIstandard,ConvMethod=MIrecommended")</f>
        <v>Common Shares Outstanding (actual)</v>
      </c>
      <c r="EG6" s="3" t="str">
        <f>[1]!SNLLabel(1,132884,"2016Q3","Current/Restated","Options:Curr=Reported currency,Mag=MIstandard,ConvMethod=MIrecommended")</f>
        <v>Common Shares Outstanding (actual)</v>
      </c>
      <c r="EH6" s="3" t="str">
        <f>[1]!SNLLabel(1,132884,"2016Q2","Current/Restated","Options:Curr=Reported currency,Mag=MIstandard,ConvMethod=MIrecommended")</f>
        <v>Common Shares Outstanding (actual)</v>
      </c>
      <c r="EI6" s="3" t="str">
        <f>[1]!SNLLabel(1,132884,"2016Q1","Current/Restated","Options:Curr=Reported currency,Mag=MIstandard,ConvMethod=MIrecommended")</f>
        <v>Common Shares Outstanding (actual)</v>
      </c>
      <c r="EJ6" s="3" t="str">
        <f>[1]!SNLLabel(1,132884,"2015Q4","Current/Restated","Options:Curr=Reported currency,Mag=MIstandard,ConvMethod=MIrecommended")</f>
        <v>Common Shares Outstanding (actual)</v>
      </c>
      <c r="EK6" s="3" t="str">
        <f>[1]!SNLLabel(1,132884,"2015Q3","Current/Restated","Options:Curr=Reported currency,Mag=MIstandard,ConvMethod=MIrecommended")</f>
        <v>Common Shares Outstanding (actual)</v>
      </c>
      <c r="EL6" s="3" t="str">
        <f>[1]!SNLLabel(1,132884,"2015Q2","Current/Restated","Options:Curr=Reported currency,Mag=MIstandard,ConvMethod=MIrecommended")</f>
        <v>Common Shares Outstanding (actual)</v>
      </c>
      <c r="EM6" s="3" t="str">
        <f>[1]!SNLLabel(1,132884,"2015Q1","Current/Restated","Options:Curr=Reported currency,Mag=MIstandard,ConvMethod=MIrecommended")</f>
        <v>Common Shares Outstanding (actual)</v>
      </c>
      <c r="EN6" s="3" t="str">
        <f>[1]!SNLLabel(1,132884,"2014Q4","Current/Restated","Options:Curr=Reported currency,Mag=MIstandard,ConvMethod=MIrecommended")</f>
        <v>Common Shares Outstanding (actual)</v>
      </c>
      <c r="EO6" s="3" t="str">
        <f>[1]!SNLLabel(1,132884,"2014Q3","Current/Restated","Options:Curr=Reported currency,Mag=MIstandard,ConvMethod=MIrecommended")</f>
        <v>Common Shares Outstanding (actual)</v>
      </c>
      <c r="EP6" s="3" t="str">
        <f>[1]!SNLLabel(1,132884,"2014Q2","Current/Restated","Options:Curr=Reported currency,Mag=MIstandard,ConvMethod=MIrecommended")</f>
        <v>Common Shares Outstanding (actual)</v>
      </c>
      <c r="EQ6" s="3" t="str">
        <f>[1]!SNLLabel(1,132884,"2014Q1","Current/Restated","Options:Curr=Reported currency,Mag=MIstandard,ConvMethod=MIrecommended")</f>
        <v>Common Shares Outstanding (actual)</v>
      </c>
      <c r="ER6" s="3" t="str">
        <f>[1]!SNLLabel(1,132884,"2013Q4","Current/Restated","Options:Curr=Reported currency,Mag=MIstandard,ConvMethod=MIrecommended")</f>
        <v>Common Shares Outstanding (actual)</v>
      </c>
      <c r="ES6" s="3" t="str">
        <f>[1]!SNLLabel(1,132884,"2013Q3","Current/Restated","Options:Curr=Reported currency,Mag=MIstandard,ConvMethod=MIrecommended")</f>
        <v>Common Shares Outstanding (actual)</v>
      </c>
      <c r="ET6" s="3" t="str">
        <f>[1]!SNLLabel(1,132884,"2013Q2","Current/Restated","Options:Curr=Reported currency,Mag=MIstandard,ConvMethod=MIrecommended")</f>
        <v>Common Shares Outstanding (actual)</v>
      </c>
      <c r="EU6" s="3" t="str">
        <f>[1]!SNLLabel(1,132884,"2013Q1","Current/Restated","Options:Curr=Reported currency,Mag=MIstandard,ConvMethod=MIrecommended")</f>
        <v>Common Shares Outstanding (actual)</v>
      </c>
      <c r="EV6" s="3" t="str">
        <f>[1]!SNLLabel(1,132884,"2012Q4","Current/Restated","Options:Curr=Reported currency,Mag=MIstandard,ConvMethod=MIrecommended")</f>
        <v>Common Shares Outstanding (actual)</v>
      </c>
      <c r="EW6" s="3" t="str">
        <f>[1]!SNLLabel(1,132884,"2012Q3","Current/Restated","Options:Curr=Reported currency,Mag=MIstandard,ConvMethod=MIrecommended")</f>
        <v>Common Shares Outstanding (actual)</v>
      </c>
      <c r="EX6" s="3" t="str">
        <f>[1]!SNLLabel(1,132884,"2012Q2","Current/Restated","Options:Curr=Reported currency,Mag=MIstandard,ConvMethod=MIrecommended")</f>
        <v>Common Shares Outstanding (actual)</v>
      </c>
      <c r="EY6" s="3" t="str">
        <f>[1]!SNLLabel(1,132884,"2012Q1","Current/Restated","Options:Curr=Reported currency,Mag=MIstandard,ConvMethod=MIrecommended")</f>
        <v>Common Shares Outstanding (actual)</v>
      </c>
      <c r="EZ6" s="3" t="str">
        <f>[1]!SNLLabel(1,132884,"2011Q4","Current/Restated","Options:Curr=Reported currency,Mag=MIstandard,ConvMethod=MIrecommended")</f>
        <v>Common Shares Outstanding (actual)</v>
      </c>
      <c r="FA6" s="3" t="str">
        <f>[1]!SNLLabel(1,132884,"2011Q3","Current/Restated","Options:Curr=Reported currency,Mag=MIstandard,ConvMethod=MIrecommended")</f>
        <v>Common Shares Outstanding (actual)</v>
      </c>
      <c r="FB6" s="3" t="str">
        <f>[1]!SNLLabel(1,132884,"2011Q2","Current/Restated","Options:Curr=Reported currency,Mag=MIstandard,ConvMethod=MIrecommended")</f>
        <v>Common Shares Outstanding (actual)</v>
      </c>
      <c r="FC6" s="3" t="str">
        <f>[1]!SNLLabel(1,132884,"2011Q1","Current/Restated","Options:Curr=Reported currency,Mag=MIstandard,ConvMethod=MIrecommended")</f>
        <v>Common Shares Outstanding (actual)</v>
      </c>
      <c r="FD6" s="3" t="str">
        <f>[1]!SNLLabel(1,132884,"2010Q4","Current/Restated","Options:Curr=Reported currency,Mag=MIstandard,ConvMethod=MIrecommended")</f>
        <v>Common Shares Outstanding (actual)</v>
      </c>
      <c r="FE6" s="3" t="str">
        <f>[1]!SNLLabel(1,132884,"2010Q3","Current/Restated","Options:Curr=Reported currency,Mag=MIstandard,ConvMethod=MIrecommended")</f>
        <v>Common Shares Outstanding (actual)</v>
      </c>
      <c r="FF6" s="3" t="str">
        <f>[1]!SNLLabel(1,132884,"2010Q2","Current/Restated","Options:Curr=Reported currency,Mag=MIstandard,ConvMethod=MIrecommended")</f>
        <v>Common Shares Outstanding (actual)</v>
      </c>
      <c r="FG6" s="3" t="str">
        <f>[1]!SNLLabel(1,132884,"2010Q1","Current/Restated","Options:Curr=Reported currency,Mag=MIstandard,ConvMethod=MIrecommended")</f>
        <v>Common Shares Outstanding (actual)</v>
      </c>
      <c r="FH6" s="3" t="str">
        <f>[1]!SNLLabel(1,131166,"","","Options:Curr=Reported currency,Mag=MIstandard,ConvMethod=MIrecommended")</f>
        <v xml:space="preserve">Ticker </v>
      </c>
    </row>
    <row r="7" spans="2:164" x14ac:dyDescent="0.25">
      <c r="B7" s="2">
        <v>130509</v>
      </c>
      <c r="C7" s="2">
        <v>130992</v>
      </c>
      <c r="D7" s="2">
        <v>138457</v>
      </c>
      <c r="E7" s="2">
        <v>138457</v>
      </c>
      <c r="F7" s="2">
        <v>138457</v>
      </c>
      <c r="G7" s="2">
        <v>138457</v>
      </c>
      <c r="H7" s="2">
        <v>138457</v>
      </c>
      <c r="I7" s="2">
        <v>138457</v>
      </c>
      <c r="J7" s="2">
        <v>138457</v>
      </c>
      <c r="K7" s="2">
        <v>138457</v>
      </c>
      <c r="L7" s="2">
        <v>138457</v>
      </c>
      <c r="M7" s="2">
        <v>138457</v>
      </c>
      <c r="N7" s="2">
        <v>138457</v>
      </c>
      <c r="O7" s="2">
        <v>138457</v>
      </c>
      <c r="P7" s="2">
        <v>138457</v>
      </c>
      <c r="Q7" s="2">
        <v>138457</v>
      </c>
      <c r="R7" s="2">
        <v>138457</v>
      </c>
      <c r="S7" s="2">
        <v>138457</v>
      </c>
      <c r="T7" s="2">
        <v>138457</v>
      </c>
      <c r="U7" s="2">
        <v>138457</v>
      </c>
      <c r="V7" s="2">
        <v>138457</v>
      </c>
      <c r="W7" s="2">
        <v>138457</v>
      </c>
      <c r="X7" s="2">
        <v>138457</v>
      </c>
      <c r="Y7" s="2">
        <v>138457</v>
      </c>
      <c r="Z7" s="2">
        <v>138457</v>
      </c>
      <c r="AA7" s="2">
        <v>138457</v>
      </c>
      <c r="AB7" s="2">
        <v>138457</v>
      </c>
      <c r="AC7" s="2">
        <v>138457</v>
      </c>
      <c r="AD7" s="2">
        <v>138457</v>
      </c>
      <c r="AE7" s="2">
        <v>138457</v>
      </c>
      <c r="AF7" s="2">
        <v>138457</v>
      </c>
      <c r="AG7" s="2">
        <v>138457</v>
      </c>
      <c r="AH7" s="2">
        <v>138457</v>
      </c>
      <c r="AI7" s="2">
        <v>138457</v>
      </c>
      <c r="AJ7" s="2">
        <v>133871</v>
      </c>
      <c r="AK7" s="2">
        <v>133871</v>
      </c>
      <c r="AL7" s="2">
        <v>133871</v>
      </c>
      <c r="AM7" s="2">
        <v>133871</v>
      </c>
      <c r="AN7" s="2">
        <v>133871</v>
      </c>
      <c r="AO7" s="2">
        <v>133871</v>
      </c>
      <c r="AP7" s="2">
        <v>133871</v>
      </c>
      <c r="AQ7" s="2">
        <v>133871</v>
      </c>
      <c r="AR7" s="2">
        <v>133871</v>
      </c>
      <c r="AS7" s="2">
        <v>133871</v>
      </c>
      <c r="AT7" s="2">
        <v>133871</v>
      </c>
      <c r="AU7" s="2">
        <v>133871</v>
      </c>
      <c r="AV7" s="2">
        <v>133871</v>
      </c>
      <c r="AW7" s="2">
        <v>133871</v>
      </c>
      <c r="AX7" s="2">
        <v>133871</v>
      </c>
      <c r="AY7" s="2">
        <v>133871</v>
      </c>
      <c r="AZ7" s="2">
        <v>133871</v>
      </c>
      <c r="BA7" s="2">
        <v>133871</v>
      </c>
      <c r="BB7" s="2">
        <v>133871</v>
      </c>
      <c r="BC7" s="2">
        <v>133871</v>
      </c>
      <c r="BD7" s="2">
        <v>133871</v>
      </c>
      <c r="BE7" s="2">
        <v>133871</v>
      </c>
      <c r="BF7" s="2">
        <v>133871</v>
      </c>
      <c r="BG7" s="2">
        <v>133871</v>
      </c>
      <c r="BH7" s="2">
        <v>133871</v>
      </c>
      <c r="BI7" s="2">
        <v>133871</v>
      </c>
      <c r="BJ7" s="2">
        <v>133871</v>
      </c>
      <c r="BK7" s="2">
        <v>133871</v>
      </c>
      <c r="BL7" s="2">
        <v>133871</v>
      </c>
      <c r="BM7" s="2">
        <v>133871</v>
      </c>
      <c r="BN7" s="2">
        <v>133871</v>
      </c>
      <c r="BO7" s="2">
        <v>133871</v>
      </c>
      <c r="BP7" s="2">
        <v>132932</v>
      </c>
      <c r="BQ7" s="2">
        <v>132932</v>
      </c>
      <c r="BR7" s="2">
        <v>132932</v>
      </c>
      <c r="BS7" s="2">
        <v>132932</v>
      </c>
      <c r="BT7" s="2">
        <v>132932</v>
      </c>
      <c r="BU7" s="2">
        <v>132932</v>
      </c>
      <c r="BV7" s="2">
        <v>132932</v>
      </c>
      <c r="BW7" s="2">
        <v>132932</v>
      </c>
      <c r="BX7" s="2">
        <v>132932</v>
      </c>
      <c r="BY7" s="2">
        <v>132932</v>
      </c>
      <c r="BZ7" s="2">
        <v>132932</v>
      </c>
      <c r="CA7" s="2">
        <v>132932</v>
      </c>
      <c r="CB7" s="2">
        <v>132932</v>
      </c>
      <c r="CC7" s="2">
        <v>132932</v>
      </c>
      <c r="CD7" s="2">
        <v>132932</v>
      </c>
      <c r="CE7" s="2">
        <v>132932</v>
      </c>
      <c r="CF7" s="2">
        <v>132932</v>
      </c>
      <c r="CG7" s="2">
        <v>132932</v>
      </c>
      <c r="CH7" s="2">
        <v>132932</v>
      </c>
      <c r="CI7" s="2">
        <v>132932</v>
      </c>
      <c r="CJ7" s="2">
        <v>132932</v>
      </c>
      <c r="CK7" s="2">
        <v>132932</v>
      </c>
      <c r="CL7" s="2">
        <v>132932</v>
      </c>
      <c r="CM7" s="2">
        <v>132932</v>
      </c>
      <c r="CN7" s="2">
        <v>132932</v>
      </c>
      <c r="CO7" s="2">
        <v>132932</v>
      </c>
      <c r="CP7" s="2">
        <v>132932</v>
      </c>
      <c r="CQ7" s="2">
        <v>132932</v>
      </c>
      <c r="CR7" s="2">
        <v>132932</v>
      </c>
      <c r="CS7" s="2">
        <v>132932</v>
      </c>
      <c r="CT7" s="2">
        <v>132932</v>
      </c>
      <c r="CU7" s="2">
        <v>132932</v>
      </c>
      <c r="CV7" s="2">
        <v>260392</v>
      </c>
      <c r="CW7" s="2">
        <v>260392</v>
      </c>
      <c r="CX7" s="2">
        <v>260392</v>
      </c>
      <c r="CY7" s="2">
        <v>260392</v>
      </c>
      <c r="CZ7" s="2">
        <v>260392</v>
      </c>
      <c r="DA7" s="2">
        <v>260392</v>
      </c>
      <c r="DB7" s="2">
        <v>260392</v>
      </c>
      <c r="DC7" s="2">
        <v>260392</v>
      </c>
      <c r="DD7" s="2">
        <v>260392</v>
      </c>
      <c r="DE7" s="2">
        <v>260392</v>
      </c>
      <c r="DF7" s="2">
        <v>260392</v>
      </c>
      <c r="DG7" s="2">
        <v>260392</v>
      </c>
      <c r="DH7" s="2">
        <v>260392</v>
      </c>
      <c r="DI7" s="2">
        <v>260392</v>
      </c>
      <c r="DJ7" s="2">
        <v>260392</v>
      </c>
      <c r="DK7" s="2">
        <v>260392</v>
      </c>
      <c r="DL7" s="2">
        <v>260392</v>
      </c>
      <c r="DM7" s="2">
        <v>260392</v>
      </c>
      <c r="DN7" s="2">
        <v>260392</v>
      </c>
      <c r="DO7" s="2">
        <v>260392</v>
      </c>
      <c r="DP7" s="2">
        <v>260392</v>
      </c>
      <c r="DQ7" s="2">
        <v>260392</v>
      </c>
      <c r="DR7" s="2">
        <v>260392</v>
      </c>
      <c r="DS7" s="2">
        <v>260392</v>
      </c>
      <c r="DT7" s="2">
        <v>260392</v>
      </c>
      <c r="DU7" s="2">
        <v>260392</v>
      </c>
      <c r="DV7" s="2">
        <v>260392</v>
      </c>
      <c r="DW7" s="2">
        <v>260392</v>
      </c>
      <c r="DX7" s="2">
        <v>260392</v>
      </c>
      <c r="DY7" s="2">
        <v>260392</v>
      </c>
      <c r="DZ7" s="2">
        <v>260392</v>
      </c>
      <c r="EA7" s="2">
        <v>260392</v>
      </c>
      <c r="EB7" s="2">
        <v>132884</v>
      </c>
      <c r="EC7" s="2">
        <v>132884</v>
      </c>
      <c r="ED7" s="2">
        <v>132884</v>
      </c>
      <c r="EE7" s="2">
        <v>132884</v>
      </c>
      <c r="EF7" s="2">
        <v>132884</v>
      </c>
      <c r="EG7" s="2">
        <v>132884</v>
      </c>
      <c r="EH7" s="2">
        <v>132884</v>
      </c>
      <c r="EI7" s="2">
        <v>132884</v>
      </c>
      <c r="EJ7" s="2">
        <v>132884</v>
      </c>
      <c r="EK7" s="2">
        <v>132884</v>
      </c>
      <c r="EL7" s="2">
        <v>132884</v>
      </c>
      <c r="EM7" s="2">
        <v>132884</v>
      </c>
      <c r="EN7" s="2">
        <v>132884</v>
      </c>
      <c r="EO7" s="2">
        <v>132884</v>
      </c>
      <c r="EP7" s="2">
        <v>132884</v>
      </c>
      <c r="EQ7" s="2">
        <v>132884</v>
      </c>
      <c r="ER7" s="2">
        <v>132884</v>
      </c>
      <c r="ES7" s="2">
        <v>132884</v>
      </c>
      <c r="ET7" s="2">
        <v>132884</v>
      </c>
      <c r="EU7" s="2">
        <v>132884</v>
      </c>
      <c r="EV7" s="2">
        <v>132884</v>
      </c>
      <c r="EW7" s="2">
        <v>132884</v>
      </c>
      <c r="EX7" s="2">
        <v>132884</v>
      </c>
      <c r="EY7" s="2">
        <v>132884</v>
      </c>
      <c r="EZ7" s="2">
        <v>132884</v>
      </c>
      <c r="FA7" s="2">
        <v>132884</v>
      </c>
      <c r="FB7" s="2">
        <v>132884</v>
      </c>
      <c r="FC7" s="2">
        <v>132884</v>
      </c>
      <c r="FD7" s="2">
        <v>132884</v>
      </c>
      <c r="FE7" s="2">
        <v>132884</v>
      </c>
      <c r="FF7" s="2">
        <v>132884</v>
      </c>
      <c r="FG7" s="2">
        <v>132884</v>
      </c>
      <c r="FH7" s="2">
        <v>131166</v>
      </c>
    </row>
    <row r="8" spans="2:164" x14ac:dyDescent="0.25">
      <c r="B8" s="4"/>
      <c r="C8" s="4"/>
      <c r="D8" s="2" t="s">
        <v>160</v>
      </c>
      <c r="E8" s="2" t="s">
        <v>161</v>
      </c>
      <c r="F8" s="2" t="s">
        <v>162</v>
      </c>
      <c r="G8" s="2" t="s">
        <v>163</v>
      </c>
      <c r="H8" s="2" t="s">
        <v>164</v>
      </c>
      <c r="I8" s="2" t="s">
        <v>165</v>
      </c>
      <c r="J8" s="2" t="s">
        <v>166</v>
      </c>
      <c r="K8" s="2" t="s">
        <v>167</v>
      </c>
      <c r="L8" s="2" t="s">
        <v>168</v>
      </c>
      <c r="M8" s="2" t="s">
        <v>169</v>
      </c>
      <c r="N8" s="2" t="s">
        <v>170</v>
      </c>
      <c r="O8" s="2" t="s">
        <v>171</v>
      </c>
      <c r="P8" s="2" t="s">
        <v>172</v>
      </c>
      <c r="Q8" s="2" t="s">
        <v>173</v>
      </c>
      <c r="R8" s="2" t="s">
        <v>174</v>
      </c>
      <c r="S8" s="2" t="s">
        <v>175</v>
      </c>
      <c r="T8" s="2" t="s">
        <v>176</v>
      </c>
      <c r="U8" s="2" t="s">
        <v>177</v>
      </c>
      <c r="V8" s="2" t="s">
        <v>178</v>
      </c>
      <c r="W8" s="2" t="s">
        <v>179</v>
      </c>
      <c r="X8" s="2" t="s">
        <v>180</v>
      </c>
      <c r="Y8" s="2" t="s">
        <v>181</v>
      </c>
      <c r="Z8" s="2" t="s">
        <v>182</v>
      </c>
      <c r="AA8" s="2" t="s">
        <v>183</v>
      </c>
      <c r="AB8" s="2" t="s">
        <v>184</v>
      </c>
      <c r="AC8" s="2" t="s">
        <v>185</v>
      </c>
      <c r="AD8" s="2" t="s">
        <v>186</v>
      </c>
      <c r="AE8" s="2" t="s">
        <v>187</v>
      </c>
      <c r="AF8" s="2" t="s">
        <v>188</v>
      </c>
      <c r="AG8" s="2" t="s">
        <v>189</v>
      </c>
      <c r="AH8" s="2" t="s">
        <v>190</v>
      </c>
      <c r="AI8" s="2" t="s">
        <v>191</v>
      </c>
      <c r="AJ8" s="2" t="s">
        <v>160</v>
      </c>
      <c r="AK8" s="2" t="s">
        <v>161</v>
      </c>
      <c r="AL8" s="2" t="s">
        <v>162</v>
      </c>
      <c r="AM8" s="2" t="s">
        <v>163</v>
      </c>
      <c r="AN8" s="2" t="s">
        <v>164</v>
      </c>
      <c r="AO8" s="2" t="s">
        <v>165</v>
      </c>
      <c r="AP8" s="2" t="s">
        <v>166</v>
      </c>
      <c r="AQ8" s="2" t="s">
        <v>167</v>
      </c>
      <c r="AR8" s="2" t="s">
        <v>168</v>
      </c>
      <c r="AS8" s="2" t="s">
        <v>169</v>
      </c>
      <c r="AT8" s="2" t="s">
        <v>170</v>
      </c>
      <c r="AU8" s="2" t="s">
        <v>171</v>
      </c>
      <c r="AV8" s="2" t="s">
        <v>172</v>
      </c>
      <c r="AW8" s="2" t="s">
        <v>173</v>
      </c>
      <c r="AX8" s="2" t="s">
        <v>174</v>
      </c>
      <c r="AY8" s="2" t="s">
        <v>175</v>
      </c>
      <c r="AZ8" s="2" t="s">
        <v>176</v>
      </c>
      <c r="BA8" s="2" t="s">
        <v>177</v>
      </c>
      <c r="BB8" s="2" t="s">
        <v>178</v>
      </c>
      <c r="BC8" s="2" t="s">
        <v>179</v>
      </c>
      <c r="BD8" s="2" t="s">
        <v>180</v>
      </c>
      <c r="BE8" s="2" t="s">
        <v>181</v>
      </c>
      <c r="BF8" s="2" t="s">
        <v>182</v>
      </c>
      <c r="BG8" s="2" t="s">
        <v>183</v>
      </c>
      <c r="BH8" s="2" t="s">
        <v>184</v>
      </c>
      <c r="BI8" s="2" t="s">
        <v>185</v>
      </c>
      <c r="BJ8" s="2" t="s">
        <v>186</v>
      </c>
      <c r="BK8" s="2" t="s">
        <v>187</v>
      </c>
      <c r="BL8" s="2" t="s">
        <v>188</v>
      </c>
      <c r="BM8" s="2" t="s">
        <v>189</v>
      </c>
      <c r="BN8" s="2" t="s">
        <v>190</v>
      </c>
      <c r="BO8" s="2" t="s">
        <v>191</v>
      </c>
      <c r="BP8" s="2" t="s">
        <v>160</v>
      </c>
      <c r="BQ8" s="2" t="s">
        <v>161</v>
      </c>
      <c r="BR8" s="2" t="s">
        <v>162</v>
      </c>
      <c r="BS8" s="2" t="s">
        <v>163</v>
      </c>
      <c r="BT8" s="2" t="s">
        <v>164</v>
      </c>
      <c r="BU8" s="2" t="s">
        <v>165</v>
      </c>
      <c r="BV8" s="2" t="s">
        <v>166</v>
      </c>
      <c r="BW8" s="2" t="s">
        <v>167</v>
      </c>
      <c r="BX8" s="2" t="s">
        <v>168</v>
      </c>
      <c r="BY8" s="2" t="s">
        <v>169</v>
      </c>
      <c r="BZ8" s="2" t="s">
        <v>170</v>
      </c>
      <c r="CA8" s="2" t="s">
        <v>171</v>
      </c>
      <c r="CB8" s="2" t="s">
        <v>172</v>
      </c>
      <c r="CC8" s="2" t="s">
        <v>173</v>
      </c>
      <c r="CD8" s="2" t="s">
        <v>174</v>
      </c>
      <c r="CE8" s="2" t="s">
        <v>175</v>
      </c>
      <c r="CF8" s="2" t="s">
        <v>176</v>
      </c>
      <c r="CG8" s="2" t="s">
        <v>177</v>
      </c>
      <c r="CH8" s="2" t="s">
        <v>178</v>
      </c>
      <c r="CI8" s="2" t="s">
        <v>179</v>
      </c>
      <c r="CJ8" s="2" t="s">
        <v>180</v>
      </c>
      <c r="CK8" s="2" t="s">
        <v>181</v>
      </c>
      <c r="CL8" s="2" t="s">
        <v>182</v>
      </c>
      <c r="CM8" s="2" t="s">
        <v>183</v>
      </c>
      <c r="CN8" s="2" t="s">
        <v>184</v>
      </c>
      <c r="CO8" s="2" t="s">
        <v>185</v>
      </c>
      <c r="CP8" s="2" t="s">
        <v>186</v>
      </c>
      <c r="CQ8" s="2" t="s">
        <v>187</v>
      </c>
      <c r="CR8" s="2" t="s">
        <v>188</v>
      </c>
      <c r="CS8" s="2" t="s">
        <v>189</v>
      </c>
      <c r="CT8" s="2" t="s">
        <v>190</v>
      </c>
      <c r="CU8" s="2" t="s">
        <v>191</v>
      </c>
      <c r="CV8" s="2" t="s">
        <v>160</v>
      </c>
      <c r="CW8" s="2" t="s">
        <v>161</v>
      </c>
      <c r="CX8" s="2" t="s">
        <v>162</v>
      </c>
      <c r="CY8" s="2" t="s">
        <v>163</v>
      </c>
      <c r="CZ8" s="2" t="s">
        <v>164</v>
      </c>
      <c r="DA8" s="2" t="s">
        <v>165</v>
      </c>
      <c r="DB8" s="2" t="s">
        <v>166</v>
      </c>
      <c r="DC8" s="2" t="s">
        <v>167</v>
      </c>
      <c r="DD8" s="2" t="s">
        <v>168</v>
      </c>
      <c r="DE8" s="2" t="s">
        <v>169</v>
      </c>
      <c r="DF8" s="2" t="s">
        <v>170</v>
      </c>
      <c r="DG8" s="2" t="s">
        <v>171</v>
      </c>
      <c r="DH8" s="2" t="s">
        <v>172</v>
      </c>
      <c r="DI8" s="2" t="s">
        <v>173</v>
      </c>
      <c r="DJ8" s="2" t="s">
        <v>174</v>
      </c>
      <c r="DK8" s="2" t="s">
        <v>175</v>
      </c>
      <c r="DL8" s="2" t="s">
        <v>176</v>
      </c>
      <c r="DM8" s="2" t="s">
        <v>177</v>
      </c>
      <c r="DN8" s="2" t="s">
        <v>178</v>
      </c>
      <c r="DO8" s="2" t="s">
        <v>179</v>
      </c>
      <c r="DP8" s="2" t="s">
        <v>180</v>
      </c>
      <c r="DQ8" s="2" t="s">
        <v>181</v>
      </c>
      <c r="DR8" s="2" t="s">
        <v>182</v>
      </c>
      <c r="DS8" s="2" t="s">
        <v>183</v>
      </c>
      <c r="DT8" s="2" t="s">
        <v>184</v>
      </c>
      <c r="DU8" s="2" t="s">
        <v>185</v>
      </c>
      <c r="DV8" s="2" t="s">
        <v>186</v>
      </c>
      <c r="DW8" s="2" t="s">
        <v>187</v>
      </c>
      <c r="DX8" s="2" t="s">
        <v>188</v>
      </c>
      <c r="DY8" s="2" t="s">
        <v>189</v>
      </c>
      <c r="DZ8" s="2" t="s">
        <v>190</v>
      </c>
      <c r="EA8" s="2" t="s">
        <v>191</v>
      </c>
      <c r="EB8" s="2" t="s">
        <v>160</v>
      </c>
      <c r="EC8" s="2" t="s">
        <v>161</v>
      </c>
      <c r="ED8" s="2" t="s">
        <v>162</v>
      </c>
      <c r="EE8" s="2" t="s">
        <v>163</v>
      </c>
      <c r="EF8" s="2" t="s">
        <v>164</v>
      </c>
      <c r="EG8" s="2" t="s">
        <v>165</v>
      </c>
      <c r="EH8" s="2" t="s">
        <v>166</v>
      </c>
      <c r="EI8" s="2" t="s">
        <v>167</v>
      </c>
      <c r="EJ8" s="2" t="s">
        <v>168</v>
      </c>
      <c r="EK8" s="2" t="s">
        <v>169</v>
      </c>
      <c r="EL8" s="2" t="s">
        <v>170</v>
      </c>
      <c r="EM8" s="2" t="s">
        <v>171</v>
      </c>
      <c r="EN8" s="2" t="s">
        <v>172</v>
      </c>
      <c r="EO8" s="2" t="s">
        <v>173</v>
      </c>
      <c r="EP8" s="2" t="s">
        <v>174</v>
      </c>
      <c r="EQ8" s="2" t="s">
        <v>175</v>
      </c>
      <c r="ER8" s="2" t="s">
        <v>176</v>
      </c>
      <c r="ES8" s="2" t="s">
        <v>177</v>
      </c>
      <c r="ET8" s="2" t="s">
        <v>178</v>
      </c>
      <c r="EU8" s="2" t="s">
        <v>179</v>
      </c>
      <c r="EV8" s="2" t="s">
        <v>180</v>
      </c>
      <c r="EW8" s="2" t="s">
        <v>181</v>
      </c>
      <c r="EX8" s="2" t="s">
        <v>182</v>
      </c>
      <c r="EY8" s="2" t="s">
        <v>183</v>
      </c>
      <c r="EZ8" s="2" t="s">
        <v>184</v>
      </c>
      <c r="FA8" s="2" t="s">
        <v>185</v>
      </c>
      <c r="FB8" s="2" t="s">
        <v>186</v>
      </c>
      <c r="FC8" s="2" t="s">
        <v>187</v>
      </c>
      <c r="FD8" s="2" t="s">
        <v>188</v>
      </c>
      <c r="FE8" s="2" t="s">
        <v>189</v>
      </c>
      <c r="FF8" s="2" t="s">
        <v>190</v>
      </c>
      <c r="FG8" s="2" t="s">
        <v>191</v>
      </c>
      <c r="FH8" s="2"/>
    </row>
    <row r="9" spans="2:164" x14ac:dyDescent="0.25">
      <c r="B9" s="4"/>
      <c r="C9" s="4"/>
      <c r="D9" s="2" t="s">
        <v>192</v>
      </c>
      <c r="E9" s="2" t="s">
        <v>192</v>
      </c>
      <c r="F9" s="2" t="s">
        <v>192</v>
      </c>
      <c r="G9" s="2" t="s">
        <v>192</v>
      </c>
      <c r="H9" s="2" t="s">
        <v>192</v>
      </c>
      <c r="I9" s="2" t="s">
        <v>192</v>
      </c>
      <c r="J9" s="2" t="s">
        <v>192</v>
      </c>
      <c r="K9" s="2" t="s">
        <v>192</v>
      </c>
      <c r="L9" s="2" t="s">
        <v>192</v>
      </c>
      <c r="M9" s="2" t="s">
        <v>192</v>
      </c>
      <c r="N9" s="2" t="s">
        <v>192</v>
      </c>
      <c r="O9" s="2" t="s">
        <v>192</v>
      </c>
      <c r="P9" s="2" t="s">
        <v>192</v>
      </c>
      <c r="Q9" s="2" t="s">
        <v>192</v>
      </c>
      <c r="R9" s="2" t="s">
        <v>192</v>
      </c>
      <c r="S9" s="2" t="s">
        <v>192</v>
      </c>
      <c r="T9" s="2" t="s">
        <v>192</v>
      </c>
      <c r="U9" s="2" t="s">
        <v>192</v>
      </c>
      <c r="V9" s="2" t="s">
        <v>192</v>
      </c>
      <c r="W9" s="2" t="s">
        <v>192</v>
      </c>
      <c r="X9" s="2" t="s">
        <v>192</v>
      </c>
      <c r="Y9" s="2" t="s">
        <v>192</v>
      </c>
      <c r="Z9" s="2" t="s">
        <v>192</v>
      </c>
      <c r="AA9" s="2" t="s">
        <v>192</v>
      </c>
      <c r="AB9" s="2" t="s">
        <v>192</v>
      </c>
      <c r="AC9" s="2" t="s">
        <v>192</v>
      </c>
      <c r="AD9" s="2" t="s">
        <v>192</v>
      </c>
      <c r="AE9" s="2" t="s">
        <v>192</v>
      </c>
      <c r="AF9" s="2" t="s">
        <v>192</v>
      </c>
      <c r="AG9" s="2" t="s">
        <v>192</v>
      </c>
      <c r="AH9" s="2" t="s">
        <v>192</v>
      </c>
      <c r="AI9" s="2" t="s">
        <v>192</v>
      </c>
      <c r="AJ9" s="2" t="s">
        <v>192</v>
      </c>
      <c r="AK9" s="2" t="s">
        <v>192</v>
      </c>
      <c r="AL9" s="2" t="s">
        <v>192</v>
      </c>
      <c r="AM9" s="2" t="s">
        <v>192</v>
      </c>
      <c r="AN9" s="2" t="s">
        <v>192</v>
      </c>
      <c r="AO9" s="2" t="s">
        <v>192</v>
      </c>
      <c r="AP9" s="2" t="s">
        <v>192</v>
      </c>
      <c r="AQ9" s="2" t="s">
        <v>192</v>
      </c>
      <c r="AR9" s="2" t="s">
        <v>192</v>
      </c>
      <c r="AS9" s="2" t="s">
        <v>192</v>
      </c>
      <c r="AT9" s="2" t="s">
        <v>192</v>
      </c>
      <c r="AU9" s="2" t="s">
        <v>192</v>
      </c>
      <c r="AV9" s="2" t="s">
        <v>192</v>
      </c>
      <c r="AW9" s="2" t="s">
        <v>192</v>
      </c>
      <c r="AX9" s="2" t="s">
        <v>192</v>
      </c>
      <c r="AY9" s="2" t="s">
        <v>192</v>
      </c>
      <c r="AZ9" s="2" t="s">
        <v>192</v>
      </c>
      <c r="BA9" s="2" t="s">
        <v>192</v>
      </c>
      <c r="BB9" s="2" t="s">
        <v>192</v>
      </c>
      <c r="BC9" s="2" t="s">
        <v>192</v>
      </c>
      <c r="BD9" s="2" t="s">
        <v>192</v>
      </c>
      <c r="BE9" s="2" t="s">
        <v>192</v>
      </c>
      <c r="BF9" s="2" t="s">
        <v>192</v>
      </c>
      <c r="BG9" s="2" t="s">
        <v>192</v>
      </c>
      <c r="BH9" s="2" t="s">
        <v>192</v>
      </c>
      <c r="BI9" s="2" t="s">
        <v>192</v>
      </c>
      <c r="BJ9" s="2" t="s">
        <v>192</v>
      </c>
      <c r="BK9" s="2" t="s">
        <v>192</v>
      </c>
      <c r="BL9" s="2" t="s">
        <v>192</v>
      </c>
      <c r="BM9" s="2" t="s">
        <v>192</v>
      </c>
      <c r="BN9" s="2" t="s">
        <v>192</v>
      </c>
      <c r="BO9" s="2" t="s">
        <v>192</v>
      </c>
      <c r="BP9" s="2" t="s">
        <v>192</v>
      </c>
      <c r="BQ9" s="2" t="s">
        <v>192</v>
      </c>
      <c r="BR9" s="2" t="s">
        <v>192</v>
      </c>
      <c r="BS9" s="2" t="s">
        <v>192</v>
      </c>
      <c r="BT9" s="2" t="s">
        <v>192</v>
      </c>
      <c r="BU9" s="2" t="s">
        <v>192</v>
      </c>
      <c r="BV9" s="2" t="s">
        <v>192</v>
      </c>
      <c r="BW9" s="2" t="s">
        <v>192</v>
      </c>
      <c r="BX9" s="2" t="s">
        <v>192</v>
      </c>
      <c r="BY9" s="2" t="s">
        <v>192</v>
      </c>
      <c r="BZ9" s="2" t="s">
        <v>192</v>
      </c>
      <c r="CA9" s="2" t="s">
        <v>192</v>
      </c>
      <c r="CB9" s="2" t="s">
        <v>192</v>
      </c>
      <c r="CC9" s="2" t="s">
        <v>192</v>
      </c>
      <c r="CD9" s="2" t="s">
        <v>192</v>
      </c>
      <c r="CE9" s="2" t="s">
        <v>192</v>
      </c>
      <c r="CF9" s="2" t="s">
        <v>192</v>
      </c>
      <c r="CG9" s="2" t="s">
        <v>192</v>
      </c>
      <c r="CH9" s="2" t="s">
        <v>192</v>
      </c>
      <c r="CI9" s="2" t="s">
        <v>192</v>
      </c>
      <c r="CJ9" s="2" t="s">
        <v>192</v>
      </c>
      <c r="CK9" s="2" t="s">
        <v>192</v>
      </c>
      <c r="CL9" s="2" t="s">
        <v>192</v>
      </c>
      <c r="CM9" s="2" t="s">
        <v>192</v>
      </c>
      <c r="CN9" s="2" t="s">
        <v>192</v>
      </c>
      <c r="CO9" s="2" t="s">
        <v>192</v>
      </c>
      <c r="CP9" s="2" t="s">
        <v>192</v>
      </c>
      <c r="CQ9" s="2" t="s">
        <v>192</v>
      </c>
      <c r="CR9" s="2" t="s">
        <v>192</v>
      </c>
      <c r="CS9" s="2" t="s">
        <v>192</v>
      </c>
      <c r="CT9" s="2" t="s">
        <v>192</v>
      </c>
      <c r="CU9" s="2" t="s">
        <v>192</v>
      </c>
      <c r="CV9" s="2" t="s">
        <v>192</v>
      </c>
      <c r="CW9" s="2" t="s">
        <v>192</v>
      </c>
      <c r="CX9" s="2" t="s">
        <v>192</v>
      </c>
      <c r="CY9" s="2" t="s">
        <v>192</v>
      </c>
      <c r="CZ9" s="2" t="s">
        <v>192</v>
      </c>
      <c r="DA9" s="2" t="s">
        <v>192</v>
      </c>
      <c r="DB9" s="2" t="s">
        <v>192</v>
      </c>
      <c r="DC9" s="2" t="s">
        <v>192</v>
      </c>
      <c r="DD9" s="2" t="s">
        <v>192</v>
      </c>
      <c r="DE9" s="2" t="s">
        <v>192</v>
      </c>
      <c r="DF9" s="2" t="s">
        <v>192</v>
      </c>
      <c r="DG9" s="2" t="s">
        <v>192</v>
      </c>
      <c r="DH9" s="2" t="s">
        <v>192</v>
      </c>
      <c r="DI9" s="2" t="s">
        <v>192</v>
      </c>
      <c r="DJ9" s="2" t="s">
        <v>192</v>
      </c>
      <c r="DK9" s="2" t="s">
        <v>192</v>
      </c>
      <c r="DL9" s="2" t="s">
        <v>192</v>
      </c>
      <c r="DM9" s="2" t="s">
        <v>192</v>
      </c>
      <c r="DN9" s="2" t="s">
        <v>192</v>
      </c>
      <c r="DO9" s="2" t="s">
        <v>192</v>
      </c>
      <c r="DP9" s="2" t="s">
        <v>192</v>
      </c>
      <c r="DQ9" s="2" t="s">
        <v>192</v>
      </c>
      <c r="DR9" s="2" t="s">
        <v>192</v>
      </c>
      <c r="DS9" s="2" t="s">
        <v>192</v>
      </c>
      <c r="DT9" s="2" t="s">
        <v>192</v>
      </c>
      <c r="DU9" s="2" t="s">
        <v>192</v>
      </c>
      <c r="DV9" s="2" t="s">
        <v>192</v>
      </c>
      <c r="DW9" s="2" t="s">
        <v>192</v>
      </c>
      <c r="DX9" s="2" t="s">
        <v>192</v>
      </c>
      <c r="DY9" s="2" t="s">
        <v>192</v>
      </c>
      <c r="DZ9" s="2" t="s">
        <v>192</v>
      </c>
      <c r="EA9" s="2" t="s">
        <v>192</v>
      </c>
      <c r="EB9" s="2" t="s">
        <v>192</v>
      </c>
      <c r="EC9" s="2" t="s">
        <v>192</v>
      </c>
      <c r="ED9" s="2" t="s">
        <v>192</v>
      </c>
      <c r="EE9" s="2" t="s">
        <v>192</v>
      </c>
      <c r="EF9" s="2" t="s">
        <v>192</v>
      </c>
      <c r="EG9" s="2" t="s">
        <v>192</v>
      </c>
      <c r="EH9" s="2" t="s">
        <v>192</v>
      </c>
      <c r="EI9" s="2" t="s">
        <v>192</v>
      </c>
      <c r="EJ9" s="2" t="s">
        <v>192</v>
      </c>
      <c r="EK9" s="2" t="s">
        <v>192</v>
      </c>
      <c r="EL9" s="2" t="s">
        <v>192</v>
      </c>
      <c r="EM9" s="2" t="s">
        <v>192</v>
      </c>
      <c r="EN9" s="2" t="s">
        <v>192</v>
      </c>
      <c r="EO9" s="2" t="s">
        <v>192</v>
      </c>
      <c r="EP9" s="2" t="s">
        <v>192</v>
      </c>
      <c r="EQ9" s="2" t="s">
        <v>192</v>
      </c>
      <c r="ER9" s="2" t="s">
        <v>192</v>
      </c>
      <c r="ES9" s="2" t="s">
        <v>192</v>
      </c>
      <c r="ET9" s="2" t="s">
        <v>192</v>
      </c>
      <c r="EU9" s="2" t="s">
        <v>192</v>
      </c>
      <c r="EV9" s="2" t="s">
        <v>192</v>
      </c>
      <c r="EW9" s="2" t="s">
        <v>192</v>
      </c>
      <c r="EX9" s="2" t="s">
        <v>192</v>
      </c>
      <c r="EY9" s="2" t="s">
        <v>192</v>
      </c>
      <c r="EZ9" s="2" t="s">
        <v>192</v>
      </c>
      <c r="FA9" s="2" t="s">
        <v>192</v>
      </c>
      <c r="FB9" s="2" t="s">
        <v>192</v>
      </c>
      <c r="FC9" s="2" t="s">
        <v>192</v>
      </c>
      <c r="FD9" s="2" t="s">
        <v>192</v>
      </c>
      <c r="FE9" s="2" t="s">
        <v>192</v>
      </c>
      <c r="FF9" s="2" t="s">
        <v>192</v>
      </c>
      <c r="FG9" s="2" t="s">
        <v>192</v>
      </c>
      <c r="FH9" s="2"/>
    </row>
    <row r="10" spans="2:164" x14ac:dyDescent="0.25">
      <c r="B10" s="1" t="s">
        <v>0</v>
      </c>
      <c r="C10" s="2">
        <v>4380081</v>
      </c>
      <c r="D10" s="5" t="s">
        <v>193</v>
      </c>
      <c r="E10" s="5">
        <v>0</v>
      </c>
      <c r="F10" s="5">
        <v>0</v>
      </c>
      <c r="G10" s="5">
        <v>0</v>
      </c>
      <c r="H10" s="5">
        <v>401359</v>
      </c>
      <c r="I10" s="5">
        <v>377756</v>
      </c>
      <c r="J10" s="5">
        <v>299119</v>
      </c>
      <c r="K10" s="5">
        <v>250000</v>
      </c>
      <c r="L10" s="5">
        <v>223851</v>
      </c>
      <c r="M10" s="5">
        <v>129785</v>
      </c>
      <c r="N10" s="5">
        <v>27993</v>
      </c>
      <c r="O10" s="5">
        <v>0</v>
      </c>
      <c r="P10" s="5">
        <v>0</v>
      </c>
      <c r="Q10" s="5">
        <v>0</v>
      </c>
      <c r="R10" s="5">
        <v>0</v>
      </c>
      <c r="S10" s="5">
        <v>0</v>
      </c>
      <c r="T10" s="5">
        <v>0</v>
      </c>
      <c r="U10" s="5">
        <v>0</v>
      </c>
      <c r="V10" s="5">
        <v>0</v>
      </c>
      <c r="W10" s="5">
        <v>0</v>
      </c>
      <c r="X10" s="5" t="s">
        <v>193</v>
      </c>
      <c r="Y10" s="5" t="s">
        <v>193</v>
      </c>
      <c r="Z10" s="5" t="s">
        <v>193</v>
      </c>
      <c r="AA10" s="5" t="s">
        <v>193</v>
      </c>
      <c r="AB10" s="5" t="s">
        <v>193</v>
      </c>
      <c r="AC10" s="5" t="s">
        <v>193</v>
      </c>
      <c r="AD10" s="5" t="s">
        <v>193</v>
      </c>
      <c r="AE10" s="5" t="s">
        <v>193</v>
      </c>
      <c r="AF10" s="5" t="s">
        <v>193</v>
      </c>
      <c r="AG10" s="5" t="s">
        <v>193</v>
      </c>
      <c r="AH10" s="5" t="s">
        <v>193</v>
      </c>
      <c r="AI10" s="5" t="s">
        <v>193</v>
      </c>
      <c r="AJ10" s="6" t="s">
        <v>193</v>
      </c>
      <c r="AK10" s="6" t="s">
        <v>193</v>
      </c>
      <c r="AL10" s="6" t="s">
        <v>193</v>
      </c>
      <c r="AM10" s="6" t="s">
        <v>193</v>
      </c>
      <c r="AN10" s="6">
        <v>7.29</v>
      </c>
      <c r="AO10" s="6">
        <v>7.29</v>
      </c>
      <c r="AP10" s="6">
        <v>7.53</v>
      </c>
      <c r="AQ10" s="6">
        <v>7.67</v>
      </c>
      <c r="AR10" s="6">
        <v>7.73</v>
      </c>
      <c r="AS10" s="6">
        <v>7.7222</v>
      </c>
      <c r="AT10" s="6">
        <v>8.31</v>
      </c>
      <c r="AU10" s="6" t="s">
        <v>193</v>
      </c>
      <c r="AV10" s="6" t="s">
        <v>193</v>
      </c>
      <c r="AW10" s="6" t="s">
        <v>193</v>
      </c>
      <c r="AX10" s="6" t="s">
        <v>193</v>
      </c>
      <c r="AY10" s="6" t="s">
        <v>193</v>
      </c>
      <c r="AZ10" s="6" t="s">
        <v>193</v>
      </c>
      <c r="BA10" s="6" t="s">
        <v>193</v>
      </c>
      <c r="BB10" s="6" t="s">
        <v>193</v>
      </c>
      <c r="BC10" s="6" t="s">
        <v>193</v>
      </c>
      <c r="BD10" s="6" t="s">
        <v>193</v>
      </c>
      <c r="BE10" s="6" t="s">
        <v>193</v>
      </c>
      <c r="BF10" s="6" t="s">
        <v>193</v>
      </c>
      <c r="BG10" s="6" t="s">
        <v>193</v>
      </c>
      <c r="BH10" s="6" t="s">
        <v>193</v>
      </c>
      <c r="BI10" s="6" t="s">
        <v>193</v>
      </c>
      <c r="BJ10" s="6" t="s">
        <v>193</v>
      </c>
      <c r="BK10" s="6" t="s">
        <v>193</v>
      </c>
      <c r="BL10" s="6" t="s">
        <v>193</v>
      </c>
      <c r="BM10" s="6" t="s">
        <v>193</v>
      </c>
      <c r="BN10" s="6" t="s">
        <v>193</v>
      </c>
      <c r="BO10" s="6" t="s">
        <v>193</v>
      </c>
      <c r="BP10" s="6" t="s">
        <v>193</v>
      </c>
      <c r="BQ10" s="6">
        <v>0</v>
      </c>
      <c r="BR10" s="6">
        <v>0</v>
      </c>
      <c r="BS10" s="6">
        <v>0</v>
      </c>
      <c r="BT10" s="6">
        <v>0</v>
      </c>
      <c r="BU10" s="6">
        <v>0</v>
      </c>
      <c r="BV10" s="6">
        <v>0</v>
      </c>
      <c r="BW10" s="6">
        <v>0</v>
      </c>
      <c r="BX10" s="6">
        <v>0</v>
      </c>
      <c r="BY10" s="6">
        <v>0</v>
      </c>
      <c r="BZ10" s="6">
        <v>0</v>
      </c>
      <c r="CA10" s="6">
        <v>0</v>
      </c>
      <c r="CB10" s="6">
        <v>0</v>
      </c>
      <c r="CC10" s="6">
        <v>0</v>
      </c>
      <c r="CD10" s="6">
        <v>0</v>
      </c>
      <c r="CE10" s="6">
        <v>0</v>
      </c>
      <c r="CF10" s="6" t="s">
        <v>193</v>
      </c>
      <c r="CG10" s="6" t="s">
        <v>193</v>
      </c>
      <c r="CH10" s="6" t="s">
        <v>193</v>
      </c>
      <c r="CI10" s="6" t="s">
        <v>193</v>
      </c>
      <c r="CJ10" s="6" t="s">
        <v>193</v>
      </c>
      <c r="CK10" s="6" t="s">
        <v>193</v>
      </c>
      <c r="CL10" s="6" t="s">
        <v>193</v>
      </c>
      <c r="CM10" s="6" t="s">
        <v>193</v>
      </c>
      <c r="CN10" s="6" t="s">
        <v>193</v>
      </c>
      <c r="CO10" s="6" t="s">
        <v>193</v>
      </c>
      <c r="CP10" s="6" t="s">
        <v>193</v>
      </c>
      <c r="CQ10" s="6" t="s">
        <v>193</v>
      </c>
      <c r="CR10" s="6" t="s">
        <v>193</v>
      </c>
      <c r="CS10" s="6" t="s">
        <v>193</v>
      </c>
      <c r="CT10" s="6" t="s">
        <v>193</v>
      </c>
      <c r="CU10" s="6" t="s">
        <v>193</v>
      </c>
      <c r="CV10" s="6" t="s">
        <v>193</v>
      </c>
      <c r="CW10" s="6">
        <v>0</v>
      </c>
      <c r="CX10" s="6">
        <v>0</v>
      </c>
      <c r="CY10" s="6">
        <v>0</v>
      </c>
      <c r="CZ10" s="6">
        <v>0</v>
      </c>
      <c r="DA10" s="6">
        <v>0</v>
      </c>
      <c r="DB10" s="6">
        <v>0</v>
      </c>
      <c r="DC10" s="6">
        <v>0</v>
      </c>
      <c r="DD10" s="6">
        <v>0</v>
      </c>
      <c r="DE10" s="6">
        <v>0</v>
      </c>
      <c r="DF10" s="6">
        <v>0</v>
      </c>
      <c r="DG10" s="6">
        <v>0</v>
      </c>
      <c r="DH10" s="6">
        <v>0</v>
      </c>
      <c r="DI10" s="6">
        <v>0</v>
      </c>
      <c r="DJ10" s="6">
        <v>0</v>
      </c>
      <c r="DK10" s="6">
        <v>0</v>
      </c>
      <c r="DL10" s="6" t="s">
        <v>193</v>
      </c>
      <c r="DM10" s="6" t="s">
        <v>193</v>
      </c>
      <c r="DN10" s="6" t="s">
        <v>193</v>
      </c>
      <c r="DO10" s="6" t="s">
        <v>193</v>
      </c>
      <c r="DP10" s="6" t="s">
        <v>193</v>
      </c>
      <c r="DQ10" s="6" t="s">
        <v>193</v>
      </c>
      <c r="DR10" s="6" t="s">
        <v>193</v>
      </c>
      <c r="DS10" s="6" t="s">
        <v>193</v>
      </c>
      <c r="DT10" s="6" t="s">
        <v>193</v>
      </c>
      <c r="DU10" s="6" t="s">
        <v>193</v>
      </c>
      <c r="DV10" s="6" t="s">
        <v>193</v>
      </c>
      <c r="DW10" s="6" t="s">
        <v>193</v>
      </c>
      <c r="DX10" s="6" t="s">
        <v>193</v>
      </c>
      <c r="DY10" s="6" t="s">
        <v>193</v>
      </c>
      <c r="DZ10" s="6" t="s">
        <v>193</v>
      </c>
      <c r="EA10" s="6" t="s">
        <v>193</v>
      </c>
      <c r="EB10" s="5" t="s">
        <v>193</v>
      </c>
      <c r="EC10" s="5">
        <v>5984766</v>
      </c>
      <c r="ED10" s="5">
        <v>5956766</v>
      </c>
      <c r="EE10" s="5">
        <v>5956766</v>
      </c>
      <c r="EF10" s="5">
        <v>5956766</v>
      </c>
      <c r="EG10" s="5">
        <v>5980369</v>
      </c>
      <c r="EH10" s="5">
        <v>6059006</v>
      </c>
      <c r="EI10" s="5">
        <v>6108125</v>
      </c>
      <c r="EJ10" s="5">
        <v>6134274</v>
      </c>
      <c r="EK10" s="5">
        <v>6200347</v>
      </c>
      <c r="EL10" s="5">
        <v>6330132</v>
      </c>
      <c r="EM10" s="5">
        <v>6358125</v>
      </c>
      <c r="EN10" s="5">
        <v>6358125</v>
      </c>
      <c r="EO10" s="5">
        <v>6358125</v>
      </c>
      <c r="EP10" s="5">
        <v>6358125</v>
      </c>
      <c r="EQ10" s="5">
        <v>3483125</v>
      </c>
      <c r="ER10" s="5" t="s">
        <v>193</v>
      </c>
      <c r="ES10" s="5" t="s">
        <v>193</v>
      </c>
      <c r="ET10" s="5" t="s">
        <v>193</v>
      </c>
      <c r="EU10" s="5" t="s">
        <v>193</v>
      </c>
      <c r="EV10" s="5" t="s">
        <v>193</v>
      </c>
      <c r="EW10" s="5" t="s">
        <v>193</v>
      </c>
      <c r="EX10" s="5" t="s">
        <v>193</v>
      </c>
      <c r="EY10" s="5" t="s">
        <v>193</v>
      </c>
      <c r="EZ10" s="5" t="s">
        <v>193</v>
      </c>
      <c r="FA10" s="5" t="s">
        <v>193</v>
      </c>
      <c r="FB10" s="5" t="s">
        <v>193</v>
      </c>
      <c r="FC10" s="5" t="s">
        <v>193</v>
      </c>
      <c r="FD10" s="5" t="s">
        <v>193</v>
      </c>
      <c r="FE10" s="5" t="s">
        <v>193</v>
      </c>
      <c r="FF10" s="5" t="s">
        <v>193</v>
      </c>
      <c r="FG10" s="5" t="s">
        <v>193</v>
      </c>
      <c r="FH10" s="3" t="s">
        <v>194</v>
      </c>
    </row>
    <row r="11" spans="2:164" x14ac:dyDescent="0.25">
      <c r="B11" s="1" t="s">
        <v>1</v>
      </c>
      <c r="C11" s="2">
        <v>4073040</v>
      </c>
      <c r="D11" s="5" t="s">
        <v>193</v>
      </c>
      <c r="E11" s="5" t="s">
        <v>193</v>
      </c>
      <c r="F11" s="5" t="s">
        <v>193</v>
      </c>
      <c r="G11" s="5" t="s">
        <v>193</v>
      </c>
      <c r="H11" s="5" t="s">
        <v>193</v>
      </c>
      <c r="I11" s="5" t="s">
        <v>193</v>
      </c>
      <c r="J11" s="5" t="s">
        <v>193</v>
      </c>
      <c r="K11" s="5" t="s">
        <v>193</v>
      </c>
      <c r="L11" s="5" t="s">
        <v>193</v>
      </c>
      <c r="M11" s="5" t="s">
        <v>193</v>
      </c>
      <c r="N11" s="5" t="s">
        <v>193</v>
      </c>
      <c r="O11" s="5" t="s">
        <v>193</v>
      </c>
      <c r="P11" s="5" t="s">
        <v>193</v>
      </c>
      <c r="Q11" s="5" t="s">
        <v>193</v>
      </c>
      <c r="R11" s="5" t="s">
        <v>193</v>
      </c>
      <c r="S11" s="5" t="s">
        <v>193</v>
      </c>
      <c r="T11" s="5" t="s">
        <v>193</v>
      </c>
      <c r="U11" s="5" t="s">
        <v>193</v>
      </c>
      <c r="V11" s="5">
        <v>0</v>
      </c>
      <c r="W11" s="5">
        <v>0</v>
      </c>
      <c r="X11" s="5">
        <v>0</v>
      </c>
      <c r="Y11" s="5">
        <v>0</v>
      </c>
      <c r="Z11" s="5">
        <v>0</v>
      </c>
      <c r="AA11" s="5">
        <v>0</v>
      </c>
      <c r="AB11" s="5">
        <v>0</v>
      </c>
      <c r="AC11" s="5">
        <v>0</v>
      </c>
      <c r="AD11" s="5">
        <v>0</v>
      </c>
      <c r="AE11" s="5">
        <v>0</v>
      </c>
      <c r="AF11" s="5">
        <v>0</v>
      </c>
      <c r="AG11" s="5">
        <v>0</v>
      </c>
      <c r="AH11" s="5">
        <v>0</v>
      </c>
      <c r="AI11" s="5">
        <v>0</v>
      </c>
      <c r="AJ11" s="6" t="s">
        <v>193</v>
      </c>
      <c r="AK11" s="6" t="s">
        <v>193</v>
      </c>
      <c r="AL11" s="6" t="s">
        <v>193</v>
      </c>
      <c r="AM11" s="6" t="s">
        <v>193</v>
      </c>
      <c r="AN11" s="6" t="s">
        <v>193</v>
      </c>
      <c r="AO11" s="6" t="s">
        <v>193</v>
      </c>
      <c r="AP11" s="6" t="s">
        <v>193</v>
      </c>
      <c r="AQ11" s="6" t="s">
        <v>193</v>
      </c>
      <c r="AR11" s="6" t="s">
        <v>193</v>
      </c>
      <c r="AS11" s="6" t="s">
        <v>193</v>
      </c>
      <c r="AT11" s="6" t="s">
        <v>193</v>
      </c>
      <c r="AU11" s="6" t="s">
        <v>193</v>
      </c>
      <c r="AV11" s="6" t="s">
        <v>193</v>
      </c>
      <c r="AW11" s="6" t="s">
        <v>193</v>
      </c>
      <c r="AX11" s="6" t="s">
        <v>193</v>
      </c>
      <c r="AY11" s="6" t="s">
        <v>193</v>
      </c>
      <c r="AZ11" s="6" t="s">
        <v>193</v>
      </c>
      <c r="BA11" s="6" t="s">
        <v>193</v>
      </c>
      <c r="BB11" s="6" t="s">
        <v>193</v>
      </c>
      <c r="BC11" s="6" t="s">
        <v>193</v>
      </c>
      <c r="BD11" s="6" t="s">
        <v>193</v>
      </c>
      <c r="BE11" s="6" t="s">
        <v>193</v>
      </c>
      <c r="BF11" s="6" t="s">
        <v>193</v>
      </c>
      <c r="BG11" s="6" t="s">
        <v>193</v>
      </c>
      <c r="BH11" s="6" t="s">
        <v>193</v>
      </c>
      <c r="BI11" s="6" t="s">
        <v>193</v>
      </c>
      <c r="BJ11" s="6" t="s">
        <v>193</v>
      </c>
      <c r="BK11" s="6" t="s">
        <v>193</v>
      </c>
      <c r="BL11" s="6" t="s">
        <v>193</v>
      </c>
      <c r="BM11" s="6" t="s">
        <v>193</v>
      </c>
      <c r="BN11" s="6" t="s">
        <v>193</v>
      </c>
      <c r="BO11" s="6" t="s">
        <v>193</v>
      </c>
      <c r="BP11" s="6" t="s">
        <v>193</v>
      </c>
      <c r="BQ11" s="6" t="s">
        <v>193</v>
      </c>
      <c r="BR11" s="6" t="s">
        <v>193</v>
      </c>
      <c r="BS11" s="6" t="s">
        <v>193</v>
      </c>
      <c r="BT11" s="6" t="s">
        <v>193</v>
      </c>
      <c r="BU11" s="6" t="s">
        <v>193</v>
      </c>
      <c r="BV11" s="6" t="s">
        <v>193</v>
      </c>
      <c r="BW11" s="6" t="s">
        <v>193</v>
      </c>
      <c r="BX11" s="6" t="s">
        <v>193</v>
      </c>
      <c r="BY11" s="6" t="s">
        <v>193</v>
      </c>
      <c r="BZ11" s="6" t="s">
        <v>193</v>
      </c>
      <c r="CA11" s="6" t="s">
        <v>193</v>
      </c>
      <c r="CB11" s="6" t="s">
        <v>193</v>
      </c>
      <c r="CC11" s="6" t="s">
        <v>193</v>
      </c>
      <c r="CD11" s="6" t="s">
        <v>193</v>
      </c>
      <c r="CE11" s="6" t="s">
        <v>193</v>
      </c>
      <c r="CF11" s="6" t="s">
        <v>193</v>
      </c>
      <c r="CG11" s="6" t="s">
        <v>193</v>
      </c>
      <c r="CH11" s="6">
        <v>0</v>
      </c>
      <c r="CI11" s="6">
        <v>0</v>
      </c>
      <c r="CJ11" s="6">
        <v>0</v>
      </c>
      <c r="CK11" s="6">
        <v>0</v>
      </c>
      <c r="CL11" s="6">
        <v>0</v>
      </c>
      <c r="CM11" s="6">
        <v>0</v>
      </c>
      <c r="CN11" s="6">
        <v>0</v>
      </c>
      <c r="CO11" s="6">
        <v>0</v>
      </c>
      <c r="CP11" s="6">
        <v>0</v>
      </c>
      <c r="CQ11" s="6">
        <v>0</v>
      </c>
      <c r="CR11" s="6">
        <v>0</v>
      </c>
      <c r="CS11" s="6">
        <v>0</v>
      </c>
      <c r="CT11" s="6">
        <v>0</v>
      </c>
      <c r="CU11" s="6">
        <v>0</v>
      </c>
      <c r="CV11" s="6" t="s">
        <v>193</v>
      </c>
      <c r="CW11" s="6" t="s">
        <v>193</v>
      </c>
      <c r="CX11" s="6" t="s">
        <v>193</v>
      </c>
      <c r="CY11" s="6" t="s">
        <v>193</v>
      </c>
      <c r="CZ11" s="6" t="s">
        <v>193</v>
      </c>
      <c r="DA11" s="6" t="s">
        <v>193</v>
      </c>
      <c r="DB11" s="6" t="s">
        <v>193</v>
      </c>
      <c r="DC11" s="6" t="s">
        <v>193</v>
      </c>
      <c r="DD11" s="6" t="s">
        <v>193</v>
      </c>
      <c r="DE11" s="6" t="s">
        <v>193</v>
      </c>
      <c r="DF11" s="6" t="s">
        <v>193</v>
      </c>
      <c r="DG11" s="6" t="s">
        <v>193</v>
      </c>
      <c r="DH11" s="6" t="s">
        <v>193</v>
      </c>
      <c r="DI11" s="6" t="s">
        <v>193</v>
      </c>
      <c r="DJ11" s="6" t="s">
        <v>193</v>
      </c>
      <c r="DK11" s="6" t="s">
        <v>193</v>
      </c>
      <c r="DL11" s="6" t="s">
        <v>193</v>
      </c>
      <c r="DM11" s="6" t="s">
        <v>193</v>
      </c>
      <c r="DN11" s="6">
        <v>0</v>
      </c>
      <c r="DO11" s="6">
        <v>0</v>
      </c>
      <c r="DP11" s="6">
        <v>0</v>
      </c>
      <c r="DQ11" s="6">
        <v>0</v>
      </c>
      <c r="DR11" s="6">
        <v>0</v>
      </c>
      <c r="DS11" s="6">
        <v>0</v>
      </c>
      <c r="DT11" s="6">
        <v>0</v>
      </c>
      <c r="DU11" s="6">
        <v>0</v>
      </c>
      <c r="DV11" s="6">
        <v>0</v>
      </c>
      <c r="DW11" s="6">
        <v>0</v>
      </c>
      <c r="DX11" s="6">
        <v>0</v>
      </c>
      <c r="DY11" s="6">
        <v>0</v>
      </c>
      <c r="DZ11" s="6">
        <v>0</v>
      </c>
      <c r="EA11" s="6">
        <v>0</v>
      </c>
      <c r="EB11" s="5" t="s">
        <v>193</v>
      </c>
      <c r="EC11" s="5" t="s">
        <v>193</v>
      </c>
      <c r="ED11" s="5" t="s">
        <v>193</v>
      </c>
      <c r="EE11" s="5" t="s">
        <v>193</v>
      </c>
      <c r="EF11" s="5" t="s">
        <v>193</v>
      </c>
      <c r="EG11" s="5" t="s">
        <v>193</v>
      </c>
      <c r="EH11" s="5" t="s">
        <v>193</v>
      </c>
      <c r="EI11" s="5" t="s">
        <v>193</v>
      </c>
      <c r="EJ11" s="5" t="s">
        <v>193</v>
      </c>
      <c r="EK11" s="5" t="s">
        <v>193</v>
      </c>
      <c r="EL11" s="5" t="s">
        <v>193</v>
      </c>
      <c r="EM11" s="5" t="s">
        <v>193</v>
      </c>
      <c r="EN11" s="5" t="s">
        <v>193</v>
      </c>
      <c r="EO11" s="5" t="s">
        <v>193</v>
      </c>
      <c r="EP11" s="5" t="s">
        <v>193</v>
      </c>
      <c r="EQ11" s="5" t="s">
        <v>193</v>
      </c>
      <c r="ER11" s="5" t="s">
        <v>193</v>
      </c>
      <c r="ES11" s="5" t="s">
        <v>193</v>
      </c>
      <c r="ET11" s="5">
        <v>62316502</v>
      </c>
      <c r="EU11" s="5">
        <v>59776836</v>
      </c>
      <c r="EV11" s="5">
        <v>59451836</v>
      </c>
      <c r="EW11" s="5">
        <v>59251836</v>
      </c>
      <c r="EX11" s="5">
        <v>59251836</v>
      </c>
      <c r="EY11" s="5">
        <v>59251836</v>
      </c>
      <c r="EZ11" s="5">
        <v>59251836</v>
      </c>
      <c r="FA11" s="5">
        <v>59251836</v>
      </c>
      <c r="FB11" s="5">
        <v>55809603</v>
      </c>
      <c r="FC11" s="5">
        <v>55759603</v>
      </c>
      <c r="FD11" s="5">
        <v>54359784</v>
      </c>
      <c r="FE11" s="5">
        <v>54259803</v>
      </c>
      <c r="FF11" s="5">
        <v>48079803</v>
      </c>
      <c r="FG11" s="5">
        <v>37944089</v>
      </c>
      <c r="FH11" s="3" t="s">
        <v>195</v>
      </c>
    </row>
    <row r="12" spans="2:164" x14ac:dyDescent="0.25">
      <c r="B12" s="1" t="s">
        <v>2</v>
      </c>
      <c r="C12" s="2">
        <v>4021017</v>
      </c>
      <c r="D12" s="5">
        <v>0</v>
      </c>
      <c r="E12" s="5">
        <v>6100000</v>
      </c>
      <c r="F12" s="5">
        <v>0</v>
      </c>
      <c r="G12" s="5">
        <v>20900000</v>
      </c>
      <c r="H12" s="5">
        <v>0</v>
      </c>
      <c r="I12" s="5">
        <v>0</v>
      </c>
      <c r="J12" s="5">
        <v>0</v>
      </c>
      <c r="K12" s="5">
        <v>0</v>
      </c>
      <c r="L12" s="5">
        <v>0</v>
      </c>
      <c r="M12" s="5">
        <v>0</v>
      </c>
      <c r="N12" s="5">
        <v>900000</v>
      </c>
      <c r="O12" s="5">
        <v>2100000</v>
      </c>
      <c r="P12" s="5">
        <v>2900000</v>
      </c>
      <c r="Q12" s="5">
        <v>3200000</v>
      </c>
      <c r="R12" s="5">
        <v>3300000</v>
      </c>
      <c r="S12" s="5">
        <v>6500000</v>
      </c>
      <c r="T12" s="5">
        <v>6800000</v>
      </c>
      <c r="U12" s="5">
        <v>5200000</v>
      </c>
      <c r="V12" s="5">
        <v>7200000</v>
      </c>
      <c r="W12" s="5">
        <v>3700000</v>
      </c>
      <c r="X12" s="5">
        <v>11000000</v>
      </c>
      <c r="Y12" s="5">
        <v>0</v>
      </c>
      <c r="Z12" s="5">
        <v>13800000</v>
      </c>
      <c r="AA12" s="5">
        <v>7400000</v>
      </c>
      <c r="AB12" s="5">
        <v>14400000</v>
      </c>
      <c r="AC12" s="5">
        <v>12800000</v>
      </c>
      <c r="AD12" s="5">
        <v>11200000</v>
      </c>
      <c r="AE12" s="5">
        <v>6700000</v>
      </c>
      <c r="AF12" s="5">
        <v>19500000</v>
      </c>
      <c r="AG12" s="5">
        <v>17800000</v>
      </c>
      <c r="AH12" s="5">
        <v>7800000</v>
      </c>
      <c r="AI12" s="5">
        <v>7200000</v>
      </c>
      <c r="AJ12" s="6" t="s">
        <v>193</v>
      </c>
      <c r="AK12" s="6">
        <v>150.06</v>
      </c>
      <c r="AL12" s="6" t="s">
        <v>193</v>
      </c>
      <c r="AM12" s="6">
        <v>126.34</v>
      </c>
      <c r="AN12" s="6" t="s">
        <v>193</v>
      </c>
      <c r="AO12" s="6" t="s">
        <v>193</v>
      </c>
      <c r="AP12" s="6" t="s">
        <v>193</v>
      </c>
      <c r="AQ12" s="6" t="s">
        <v>193</v>
      </c>
      <c r="AR12" s="6" t="s">
        <v>193</v>
      </c>
      <c r="AS12" s="6" t="s">
        <v>193</v>
      </c>
      <c r="AT12" s="6">
        <v>107.62</v>
      </c>
      <c r="AU12" s="6">
        <v>93.69</v>
      </c>
      <c r="AV12" s="6">
        <v>82.49</v>
      </c>
      <c r="AW12" s="6">
        <v>80.61</v>
      </c>
      <c r="AX12" s="6">
        <v>76.709999999999994</v>
      </c>
      <c r="AY12" s="6">
        <v>71.48</v>
      </c>
      <c r="AZ12" s="6">
        <v>65.73</v>
      </c>
      <c r="BA12" s="6">
        <v>64.48</v>
      </c>
      <c r="BB12" s="6">
        <v>60.81</v>
      </c>
      <c r="BC12" s="6">
        <v>49.16</v>
      </c>
      <c r="BD12" s="6">
        <v>44.63</v>
      </c>
      <c r="BE12" s="6" t="s">
        <v>193</v>
      </c>
      <c r="BF12" s="6">
        <v>42.14</v>
      </c>
      <c r="BG12" s="6">
        <v>46.29</v>
      </c>
      <c r="BH12" s="6">
        <v>40.58</v>
      </c>
      <c r="BI12" s="6">
        <v>38.39</v>
      </c>
      <c r="BJ12" s="6">
        <v>43.45</v>
      </c>
      <c r="BK12" s="6">
        <v>37.22</v>
      </c>
      <c r="BL12" s="6">
        <v>30.63</v>
      </c>
      <c r="BM12" s="6">
        <v>29.57</v>
      </c>
      <c r="BN12" s="6">
        <v>29.3</v>
      </c>
      <c r="BO12" s="6">
        <v>34.78</v>
      </c>
      <c r="BP12" s="6">
        <v>0.5</v>
      </c>
      <c r="BQ12" s="6">
        <v>0.5</v>
      </c>
      <c r="BR12" s="6">
        <v>0.5</v>
      </c>
      <c r="BS12" s="6">
        <v>0.5</v>
      </c>
      <c r="BT12" s="6">
        <v>0.25</v>
      </c>
      <c r="BU12" s="6">
        <v>0.25</v>
      </c>
      <c r="BV12" s="6">
        <v>0.25</v>
      </c>
      <c r="BW12" s="6">
        <v>0.25</v>
      </c>
      <c r="BX12" s="6">
        <v>0.25</v>
      </c>
      <c r="BY12" s="6">
        <v>0.25</v>
      </c>
      <c r="BZ12" s="6">
        <v>0.25</v>
      </c>
      <c r="CA12" s="6">
        <v>0.25</v>
      </c>
      <c r="CB12" s="6">
        <v>0.25</v>
      </c>
      <c r="CC12" s="6">
        <v>0.22500000000000001</v>
      </c>
      <c r="CD12" s="6">
        <v>0.22500000000000001</v>
      </c>
      <c r="CE12" s="6">
        <v>0.22500000000000001</v>
      </c>
      <c r="CF12" s="6">
        <v>0.22500000000000001</v>
      </c>
      <c r="CG12" s="6">
        <v>0.2</v>
      </c>
      <c r="CH12" s="6">
        <v>0.2</v>
      </c>
      <c r="CI12" s="6">
        <v>0.2</v>
      </c>
      <c r="CJ12" s="6">
        <v>0.2</v>
      </c>
      <c r="CK12" s="6">
        <v>0.17499999999999999</v>
      </c>
      <c r="CL12" s="6">
        <v>0.17499999999999999</v>
      </c>
      <c r="CM12" s="6">
        <v>0.17499999999999999</v>
      </c>
      <c r="CN12" s="6">
        <v>0.17499999999999999</v>
      </c>
      <c r="CO12" s="6">
        <v>0.15</v>
      </c>
      <c r="CP12" s="6">
        <v>0.15</v>
      </c>
      <c r="CQ12" s="6">
        <v>0.15</v>
      </c>
      <c r="CR12" s="6">
        <v>0</v>
      </c>
      <c r="CS12" s="6">
        <v>0.04</v>
      </c>
      <c r="CT12" s="6">
        <v>0</v>
      </c>
      <c r="CU12" s="6">
        <v>0</v>
      </c>
      <c r="CV12" s="6">
        <v>0</v>
      </c>
      <c r="CW12" s="6">
        <v>0</v>
      </c>
      <c r="CX12" s="6">
        <v>0</v>
      </c>
      <c r="CY12" s="6">
        <v>0</v>
      </c>
      <c r="CZ12" s="6">
        <v>0</v>
      </c>
      <c r="DA12" s="6">
        <v>0</v>
      </c>
      <c r="DB12" s="6">
        <v>0</v>
      </c>
      <c r="DC12" s="6">
        <v>0</v>
      </c>
      <c r="DD12" s="6">
        <v>0</v>
      </c>
      <c r="DE12" s="6">
        <v>0</v>
      </c>
      <c r="DF12" s="6">
        <v>0</v>
      </c>
      <c r="DG12" s="6">
        <v>0</v>
      </c>
      <c r="DH12" s="6">
        <v>0</v>
      </c>
      <c r="DI12" s="6">
        <v>0</v>
      </c>
      <c r="DJ12" s="6">
        <v>0</v>
      </c>
      <c r="DK12" s="6">
        <v>0</v>
      </c>
      <c r="DL12" s="6">
        <v>0</v>
      </c>
      <c r="DM12" s="6">
        <v>0</v>
      </c>
      <c r="DN12" s="6">
        <v>0</v>
      </c>
      <c r="DO12" s="6">
        <v>0</v>
      </c>
      <c r="DP12" s="6">
        <v>0</v>
      </c>
      <c r="DQ12" s="6">
        <v>0</v>
      </c>
      <c r="DR12" s="6">
        <v>0</v>
      </c>
      <c r="DS12" s="6">
        <v>0</v>
      </c>
      <c r="DT12" s="6">
        <v>0</v>
      </c>
      <c r="DU12" s="6">
        <v>0</v>
      </c>
      <c r="DV12" s="6">
        <v>0</v>
      </c>
      <c r="DW12" s="6">
        <v>0</v>
      </c>
      <c r="DX12" s="6">
        <v>0</v>
      </c>
      <c r="DY12" s="6">
        <v>0</v>
      </c>
      <c r="DZ12" s="6">
        <v>0</v>
      </c>
      <c r="EA12" s="6">
        <v>0</v>
      </c>
      <c r="EB12" s="5">
        <v>326800000</v>
      </c>
      <c r="EC12" s="5">
        <v>326100000</v>
      </c>
      <c r="ED12" s="5">
        <v>332100000</v>
      </c>
      <c r="EE12" s="5">
        <v>331700000</v>
      </c>
      <c r="EF12" s="5">
        <v>351700000</v>
      </c>
      <c r="EG12" s="5">
        <v>350900000</v>
      </c>
      <c r="EH12" s="5">
        <v>350800000</v>
      </c>
      <c r="EI12" s="5">
        <v>350600000</v>
      </c>
      <c r="EJ12" s="5">
        <v>349500386</v>
      </c>
      <c r="EK12" s="5">
        <v>348700000</v>
      </c>
      <c r="EL12" s="5">
        <v>348600000</v>
      </c>
      <c r="EM12" s="5">
        <v>349200000</v>
      </c>
      <c r="EN12" s="5">
        <v>349769038</v>
      </c>
      <c r="EO12" s="5">
        <v>351700000</v>
      </c>
      <c r="EP12" s="5">
        <v>354600000</v>
      </c>
      <c r="EQ12" s="5">
        <v>357400000</v>
      </c>
      <c r="ER12" s="5">
        <v>362005654</v>
      </c>
      <c r="ES12" s="5">
        <v>367500000</v>
      </c>
      <c r="ET12" s="5">
        <v>372100000</v>
      </c>
      <c r="EU12" s="5">
        <v>325900000</v>
      </c>
      <c r="EV12" s="5">
        <v>327469366</v>
      </c>
      <c r="EW12" s="5">
        <v>334500000</v>
      </c>
      <c r="EX12" s="5">
        <v>334200000</v>
      </c>
      <c r="EY12" s="5">
        <v>347400000</v>
      </c>
      <c r="EZ12" s="5">
        <v>349700000</v>
      </c>
      <c r="FA12" s="5">
        <v>362300000</v>
      </c>
      <c r="FB12" s="5">
        <v>372900000</v>
      </c>
      <c r="FC12" s="5">
        <v>379500000</v>
      </c>
      <c r="FD12" s="5">
        <v>384400000</v>
      </c>
      <c r="FE12" s="5">
        <v>400100000</v>
      </c>
      <c r="FF12" s="5">
        <v>417400000</v>
      </c>
      <c r="FG12" s="5">
        <v>424900000</v>
      </c>
      <c r="FH12" s="3" t="s">
        <v>196</v>
      </c>
    </row>
    <row r="13" spans="2:164" x14ac:dyDescent="0.25">
      <c r="B13" s="1" t="s">
        <v>3</v>
      </c>
      <c r="C13" s="2">
        <v>4092084</v>
      </c>
      <c r="D13" s="5" t="s">
        <v>193</v>
      </c>
      <c r="E13" s="5" t="s">
        <v>193</v>
      </c>
      <c r="F13" s="5" t="s">
        <v>193</v>
      </c>
      <c r="G13" s="5" t="s">
        <v>193</v>
      </c>
      <c r="H13" s="5" t="s">
        <v>193</v>
      </c>
      <c r="I13" s="5" t="s">
        <v>193</v>
      </c>
      <c r="J13" s="5" t="s">
        <v>193</v>
      </c>
      <c r="K13" s="5" t="s">
        <v>193</v>
      </c>
      <c r="L13" s="5" t="s">
        <v>193</v>
      </c>
      <c r="M13" s="5" t="s">
        <v>193</v>
      </c>
      <c r="N13" s="5" t="s">
        <v>193</v>
      </c>
      <c r="O13" s="5">
        <v>0</v>
      </c>
      <c r="P13" s="5">
        <v>0</v>
      </c>
      <c r="Q13" s="5">
        <v>0</v>
      </c>
      <c r="R13" s="5">
        <v>0</v>
      </c>
      <c r="S13" s="5">
        <v>0</v>
      </c>
      <c r="T13" s="5">
        <v>0</v>
      </c>
      <c r="U13" s="5">
        <v>0</v>
      </c>
      <c r="V13" s="5">
        <v>0</v>
      </c>
      <c r="W13" s="5">
        <v>0</v>
      </c>
      <c r="X13" s="5">
        <v>0</v>
      </c>
      <c r="Y13" s="5">
        <v>0</v>
      </c>
      <c r="Z13" s="5">
        <v>0</v>
      </c>
      <c r="AA13" s="5">
        <v>0</v>
      </c>
      <c r="AB13" s="5">
        <v>433500</v>
      </c>
      <c r="AC13" s="5">
        <v>0</v>
      </c>
      <c r="AD13" s="5">
        <v>0</v>
      </c>
      <c r="AE13" s="5">
        <v>0</v>
      </c>
      <c r="AF13" s="5">
        <v>7000</v>
      </c>
      <c r="AG13" s="5">
        <v>0</v>
      </c>
      <c r="AH13" s="5">
        <v>0</v>
      </c>
      <c r="AI13" s="5">
        <v>0</v>
      </c>
      <c r="AJ13" s="6" t="s">
        <v>193</v>
      </c>
      <c r="AK13" s="6" t="s">
        <v>193</v>
      </c>
      <c r="AL13" s="6" t="s">
        <v>193</v>
      </c>
      <c r="AM13" s="6" t="s">
        <v>193</v>
      </c>
      <c r="AN13" s="6" t="s">
        <v>193</v>
      </c>
      <c r="AO13" s="6" t="s">
        <v>193</v>
      </c>
      <c r="AP13" s="6" t="s">
        <v>193</v>
      </c>
      <c r="AQ13" s="6" t="s">
        <v>193</v>
      </c>
      <c r="AR13" s="6" t="s">
        <v>193</v>
      </c>
      <c r="AS13" s="6" t="s">
        <v>193</v>
      </c>
      <c r="AT13" s="6" t="s">
        <v>193</v>
      </c>
      <c r="AU13" s="6" t="s">
        <v>193</v>
      </c>
      <c r="AV13" s="6" t="s">
        <v>193</v>
      </c>
      <c r="AW13" s="6" t="s">
        <v>193</v>
      </c>
      <c r="AX13" s="6" t="s">
        <v>193</v>
      </c>
      <c r="AY13" s="6" t="s">
        <v>193</v>
      </c>
      <c r="AZ13" s="6" t="s">
        <v>193</v>
      </c>
      <c r="BA13" s="6" t="s">
        <v>193</v>
      </c>
      <c r="BB13" s="6" t="s">
        <v>193</v>
      </c>
      <c r="BC13" s="6" t="s">
        <v>193</v>
      </c>
      <c r="BD13" s="6" t="s">
        <v>193</v>
      </c>
      <c r="BE13" s="6" t="s">
        <v>193</v>
      </c>
      <c r="BF13" s="6" t="s">
        <v>193</v>
      </c>
      <c r="BG13" s="6" t="s">
        <v>193</v>
      </c>
      <c r="BH13" s="6">
        <v>9.1999999999999998E-3</v>
      </c>
      <c r="BI13" s="6" t="s">
        <v>193</v>
      </c>
      <c r="BJ13" s="6" t="s">
        <v>193</v>
      </c>
      <c r="BK13" s="6" t="s">
        <v>193</v>
      </c>
      <c r="BL13" s="6">
        <v>3.7143000000000002</v>
      </c>
      <c r="BM13" s="6" t="s">
        <v>193</v>
      </c>
      <c r="BN13" s="6" t="s">
        <v>193</v>
      </c>
      <c r="BO13" s="6" t="s">
        <v>193</v>
      </c>
      <c r="BP13" s="6" t="s">
        <v>193</v>
      </c>
      <c r="BQ13" s="6" t="s">
        <v>193</v>
      </c>
      <c r="BR13" s="6" t="s">
        <v>193</v>
      </c>
      <c r="BS13" s="6" t="s">
        <v>193</v>
      </c>
      <c r="BT13" s="6" t="s">
        <v>193</v>
      </c>
      <c r="BU13" s="6" t="s">
        <v>193</v>
      </c>
      <c r="BV13" s="6" t="s">
        <v>193</v>
      </c>
      <c r="BW13" s="6" t="s">
        <v>193</v>
      </c>
      <c r="BX13" s="6" t="s">
        <v>193</v>
      </c>
      <c r="BY13" s="6" t="s">
        <v>193</v>
      </c>
      <c r="BZ13" s="6" t="s">
        <v>193</v>
      </c>
      <c r="CA13" s="6">
        <v>0</v>
      </c>
      <c r="CB13" s="6">
        <v>0</v>
      </c>
      <c r="CC13" s="6">
        <v>0</v>
      </c>
      <c r="CD13" s="6">
        <v>0</v>
      </c>
      <c r="CE13" s="6">
        <v>0</v>
      </c>
      <c r="CF13" s="6">
        <v>0</v>
      </c>
      <c r="CG13" s="6">
        <v>0</v>
      </c>
      <c r="CH13" s="6">
        <v>0</v>
      </c>
      <c r="CI13" s="6">
        <v>0</v>
      </c>
      <c r="CJ13" s="6">
        <v>0</v>
      </c>
      <c r="CK13" s="6">
        <v>0</v>
      </c>
      <c r="CL13" s="6">
        <v>0</v>
      </c>
      <c r="CM13" s="6">
        <v>0</v>
      </c>
      <c r="CN13" s="6">
        <v>0</v>
      </c>
      <c r="CO13" s="6">
        <v>0</v>
      </c>
      <c r="CP13" s="6">
        <v>0</v>
      </c>
      <c r="CQ13" s="6">
        <v>0</v>
      </c>
      <c r="CR13" s="6">
        <v>0</v>
      </c>
      <c r="CS13" s="6">
        <v>0</v>
      </c>
      <c r="CT13" s="6">
        <v>0</v>
      </c>
      <c r="CU13" s="6">
        <v>0</v>
      </c>
      <c r="CV13" s="6" t="s">
        <v>193</v>
      </c>
      <c r="CW13" s="6" t="s">
        <v>193</v>
      </c>
      <c r="CX13" s="6" t="s">
        <v>193</v>
      </c>
      <c r="CY13" s="6" t="s">
        <v>193</v>
      </c>
      <c r="CZ13" s="6" t="s">
        <v>193</v>
      </c>
      <c r="DA13" s="6" t="s">
        <v>193</v>
      </c>
      <c r="DB13" s="6" t="s">
        <v>193</v>
      </c>
      <c r="DC13" s="6" t="s">
        <v>193</v>
      </c>
      <c r="DD13" s="6" t="s">
        <v>193</v>
      </c>
      <c r="DE13" s="6" t="s">
        <v>193</v>
      </c>
      <c r="DF13" s="6" t="s">
        <v>193</v>
      </c>
      <c r="DG13" s="6">
        <v>0</v>
      </c>
      <c r="DH13" s="6">
        <v>0</v>
      </c>
      <c r="DI13" s="6">
        <v>0</v>
      </c>
      <c r="DJ13" s="6">
        <v>0</v>
      </c>
      <c r="DK13" s="6">
        <v>0</v>
      </c>
      <c r="DL13" s="6">
        <v>0</v>
      </c>
      <c r="DM13" s="6">
        <v>0</v>
      </c>
      <c r="DN13" s="6">
        <v>0</v>
      </c>
      <c r="DO13" s="6">
        <v>0</v>
      </c>
      <c r="DP13" s="6">
        <v>0</v>
      </c>
      <c r="DQ13" s="6">
        <v>0</v>
      </c>
      <c r="DR13" s="6">
        <v>0</v>
      </c>
      <c r="DS13" s="6">
        <v>0</v>
      </c>
      <c r="DT13" s="6">
        <v>0</v>
      </c>
      <c r="DU13" s="6">
        <v>0</v>
      </c>
      <c r="DV13" s="6">
        <v>0</v>
      </c>
      <c r="DW13" s="6">
        <v>0</v>
      </c>
      <c r="DX13" s="6">
        <v>0</v>
      </c>
      <c r="DY13" s="6">
        <v>0</v>
      </c>
      <c r="DZ13" s="6">
        <v>0</v>
      </c>
      <c r="EA13" s="6">
        <v>0</v>
      </c>
      <c r="EB13" s="5" t="s">
        <v>193</v>
      </c>
      <c r="EC13" s="5" t="s">
        <v>193</v>
      </c>
      <c r="ED13" s="5" t="s">
        <v>193</v>
      </c>
      <c r="EE13" s="5" t="s">
        <v>193</v>
      </c>
      <c r="EF13" s="5" t="s">
        <v>193</v>
      </c>
      <c r="EG13" s="5" t="s">
        <v>193</v>
      </c>
      <c r="EH13" s="5" t="s">
        <v>193</v>
      </c>
      <c r="EI13" s="5" t="s">
        <v>193</v>
      </c>
      <c r="EJ13" s="5" t="s">
        <v>193</v>
      </c>
      <c r="EK13" s="5" t="s">
        <v>193</v>
      </c>
      <c r="EL13" s="5" t="s">
        <v>193</v>
      </c>
      <c r="EM13" s="5">
        <v>16155357</v>
      </c>
      <c r="EN13" s="5">
        <v>16155357</v>
      </c>
      <c r="EO13" s="5">
        <v>16155357</v>
      </c>
      <c r="EP13" s="5">
        <v>15905357</v>
      </c>
      <c r="EQ13" s="5">
        <v>15880358</v>
      </c>
      <c r="ER13" s="5">
        <v>15408358</v>
      </c>
      <c r="ES13" s="5">
        <v>15408358</v>
      </c>
      <c r="ET13" s="5">
        <v>15408358</v>
      </c>
      <c r="EU13" s="5">
        <v>15408358</v>
      </c>
      <c r="EV13" s="5">
        <v>15408358</v>
      </c>
      <c r="EW13" s="5">
        <v>15408358</v>
      </c>
      <c r="EX13" s="5">
        <v>15408358</v>
      </c>
      <c r="EY13" s="5">
        <v>15408358</v>
      </c>
      <c r="EZ13" s="5">
        <v>15408358</v>
      </c>
      <c r="FA13" s="5">
        <v>15408358</v>
      </c>
      <c r="FB13" s="5">
        <v>15841858</v>
      </c>
      <c r="FC13" s="5">
        <v>15841858</v>
      </c>
      <c r="FD13" s="5">
        <v>15408358</v>
      </c>
      <c r="FE13" s="5">
        <v>15415358</v>
      </c>
      <c r="FF13" s="5">
        <v>15415358</v>
      </c>
      <c r="FG13" s="5">
        <v>15415358</v>
      </c>
      <c r="FH13" s="3" t="s">
        <v>197</v>
      </c>
    </row>
    <row r="14" spans="2:164" x14ac:dyDescent="0.25">
      <c r="B14" s="1" t="s">
        <v>4</v>
      </c>
      <c r="C14" s="2">
        <v>103316</v>
      </c>
      <c r="D14" s="5">
        <v>3862876</v>
      </c>
      <c r="E14" s="5">
        <v>2747983</v>
      </c>
      <c r="F14" s="5">
        <v>2667332</v>
      </c>
      <c r="G14" s="5">
        <v>8633333</v>
      </c>
      <c r="H14" s="5">
        <v>2846166</v>
      </c>
      <c r="I14" s="5">
        <v>2831554</v>
      </c>
      <c r="J14" s="5">
        <v>5882471</v>
      </c>
      <c r="K14" s="5">
        <v>10306650</v>
      </c>
      <c r="L14" s="5">
        <v>3762695</v>
      </c>
      <c r="M14" s="5">
        <v>3889951</v>
      </c>
      <c r="N14" s="5">
        <v>3713960</v>
      </c>
      <c r="O14" s="5">
        <v>9989088</v>
      </c>
      <c r="P14" s="5">
        <v>8590676</v>
      </c>
      <c r="Q14" s="5">
        <v>2931960</v>
      </c>
      <c r="R14" s="5">
        <v>1609245</v>
      </c>
      <c r="S14" s="5">
        <v>6644577</v>
      </c>
      <c r="T14" s="5">
        <v>7648293</v>
      </c>
      <c r="U14" s="5">
        <v>309887</v>
      </c>
      <c r="V14" s="5">
        <v>2286357</v>
      </c>
      <c r="W14" s="5">
        <v>3100819</v>
      </c>
      <c r="X14" s="5">
        <v>1948050</v>
      </c>
      <c r="Y14" s="5">
        <v>0</v>
      </c>
      <c r="Z14" s="5">
        <v>5410</v>
      </c>
      <c r="AA14" s="5">
        <v>148290</v>
      </c>
      <c r="AB14" s="5">
        <v>903699</v>
      </c>
      <c r="AC14" s="5">
        <v>1002276</v>
      </c>
      <c r="AD14" s="5">
        <v>1002571</v>
      </c>
      <c r="AE14" s="5">
        <v>3171609</v>
      </c>
      <c r="AF14" s="5">
        <v>2005254</v>
      </c>
      <c r="AG14" s="5">
        <v>2621</v>
      </c>
      <c r="AH14" s="5">
        <v>1604</v>
      </c>
      <c r="AI14" s="5">
        <v>92783</v>
      </c>
      <c r="AJ14" s="6">
        <v>85.834000000000003</v>
      </c>
      <c r="AK14" s="6">
        <v>79.888199999999998</v>
      </c>
      <c r="AL14" s="6">
        <v>75.181899999999999</v>
      </c>
      <c r="AM14" s="6">
        <v>70.67</v>
      </c>
      <c r="AN14" s="6">
        <v>70.347200000000001</v>
      </c>
      <c r="AO14" s="6">
        <v>72.819500000000005</v>
      </c>
      <c r="AP14" s="6">
        <v>68.125299999999996</v>
      </c>
      <c r="AQ14" s="6">
        <v>59.1</v>
      </c>
      <c r="AR14" s="6">
        <v>62.298400000000001</v>
      </c>
      <c r="AS14" s="6">
        <v>59.973799999999997</v>
      </c>
      <c r="AT14" s="6">
        <v>62.891300000000001</v>
      </c>
      <c r="AU14" s="6">
        <v>61.08</v>
      </c>
      <c r="AV14" s="6">
        <v>59.422400000000003</v>
      </c>
      <c r="AW14" s="6">
        <v>59.7973</v>
      </c>
      <c r="AX14" s="6">
        <v>62.240099999999998</v>
      </c>
      <c r="AY14" s="6">
        <v>63.42</v>
      </c>
      <c r="AZ14" s="6">
        <v>65.747500000000002</v>
      </c>
      <c r="BA14" s="6">
        <v>61.618400000000001</v>
      </c>
      <c r="BB14" s="6">
        <v>56.689100000000003</v>
      </c>
      <c r="BC14" s="6">
        <v>50.34</v>
      </c>
      <c r="BD14" s="6">
        <v>51.3354</v>
      </c>
      <c r="BE14" s="6" t="s">
        <v>193</v>
      </c>
      <c r="BF14" s="6">
        <v>39.42</v>
      </c>
      <c r="BG14" s="6">
        <v>48.45</v>
      </c>
      <c r="BH14" s="6">
        <v>43.3</v>
      </c>
      <c r="BI14" s="6">
        <v>37.200000000000003</v>
      </c>
      <c r="BJ14" s="6">
        <v>46.75</v>
      </c>
      <c r="BK14" s="6">
        <v>56.48</v>
      </c>
      <c r="BL14" s="6">
        <v>55.55</v>
      </c>
      <c r="BM14" s="6" t="s">
        <v>193</v>
      </c>
      <c r="BN14" s="6">
        <v>43.44</v>
      </c>
      <c r="BO14" s="6">
        <v>48.31</v>
      </c>
      <c r="BP14" s="6">
        <v>0.45</v>
      </c>
      <c r="BQ14" s="6">
        <v>0.43</v>
      </c>
      <c r="BR14" s="6">
        <v>0.43</v>
      </c>
      <c r="BS14" s="6">
        <v>0.43</v>
      </c>
      <c r="BT14" s="6">
        <v>0.43</v>
      </c>
      <c r="BU14" s="6">
        <v>0.41</v>
      </c>
      <c r="BV14" s="6">
        <v>0.41</v>
      </c>
      <c r="BW14" s="6">
        <v>0.41</v>
      </c>
      <c r="BX14" s="6">
        <v>0.41</v>
      </c>
      <c r="BY14" s="6">
        <v>0.39</v>
      </c>
      <c r="BZ14" s="6">
        <v>0.39</v>
      </c>
      <c r="CA14" s="6">
        <v>0.39</v>
      </c>
      <c r="CB14" s="6">
        <v>0.39</v>
      </c>
      <c r="CC14" s="6">
        <v>0.37</v>
      </c>
      <c r="CD14" s="6">
        <v>0.37</v>
      </c>
      <c r="CE14" s="6">
        <v>0.37</v>
      </c>
      <c r="CF14" s="6">
        <v>0.37</v>
      </c>
      <c r="CG14" s="6">
        <v>0.35</v>
      </c>
      <c r="CH14" s="6">
        <v>0.35</v>
      </c>
      <c r="CI14" s="6">
        <v>0.35</v>
      </c>
      <c r="CJ14" s="6">
        <v>0.35</v>
      </c>
      <c r="CK14" s="6">
        <v>0.33</v>
      </c>
      <c r="CL14" s="6">
        <v>0.33</v>
      </c>
      <c r="CM14" s="6">
        <v>0.33</v>
      </c>
      <c r="CN14" s="6">
        <v>0.33</v>
      </c>
      <c r="CO14" s="6">
        <v>0.3</v>
      </c>
      <c r="CP14" s="6">
        <v>0.3</v>
      </c>
      <c r="CQ14" s="6">
        <v>0.3</v>
      </c>
      <c r="CR14" s="6">
        <v>0</v>
      </c>
      <c r="CS14" s="6">
        <v>0.57999999999999996</v>
      </c>
      <c r="CT14" s="6">
        <v>0.28000000000000003</v>
      </c>
      <c r="CU14" s="6">
        <v>0.28000000000000003</v>
      </c>
      <c r="CV14" s="6">
        <v>0</v>
      </c>
      <c r="CW14" s="6">
        <v>0</v>
      </c>
      <c r="CX14" s="6">
        <v>0</v>
      </c>
      <c r="CY14" s="6">
        <v>0</v>
      </c>
      <c r="CZ14" s="6">
        <v>0</v>
      </c>
      <c r="DA14" s="6">
        <v>0</v>
      </c>
      <c r="DB14" s="6">
        <v>0</v>
      </c>
      <c r="DC14" s="6">
        <v>0</v>
      </c>
      <c r="DD14" s="6">
        <v>0</v>
      </c>
      <c r="DE14" s="6">
        <v>0</v>
      </c>
      <c r="DF14" s="6">
        <v>0</v>
      </c>
      <c r="DG14" s="6">
        <v>0</v>
      </c>
      <c r="DH14" s="6">
        <v>0</v>
      </c>
      <c r="DI14" s="6">
        <v>0</v>
      </c>
      <c r="DJ14" s="6">
        <v>0</v>
      </c>
      <c r="DK14" s="6">
        <v>0</v>
      </c>
      <c r="DL14" s="6">
        <v>0</v>
      </c>
      <c r="DM14" s="6">
        <v>0</v>
      </c>
      <c r="DN14" s="6">
        <v>0</v>
      </c>
      <c r="DO14" s="6">
        <v>0</v>
      </c>
      <c r="DP14" s="6">
        <v>0</v>
      </c>
      <c r="DQ14" s="6">
        <v>0</v>
      </c>
      <c r="DR14" s="6">
        <v>0</v>
      </c>
      <c r="DS14" s="6">
        <v>0</v>
      </c>
      <c r="DT14" s="6">
        <v>0</v>
      </c>
      <c r="DU14" s="6">
        <v>0</v>
      </c>
      <c r="DV14" s="6">
        <v>0</v>
      </c>
      <c r="DW14" s="6">
        <v>0</v>
      </c>
      <c r="DX14" s="6">
        <v>0</v>
      </c>
      <c r="DY14" s="6">
        <v>0</v>
      </c>
      <c r="DZ14" s="6">
        <v>0</v>
      </c>
      <c r="EA14" s="6">
        <v>0</v>
      </c>
      <c r="EB14" s="5">
        <v>390455000</v>
      </c>
      <c r="EC14" s="5">
        <v>393875000</v>
      </c>
      <c r="ED14" s="5">
        <v>395999000</v>
      </c>
      <c r="EE14" s="5">
        <v>398002000</v>
      </c>
      <c r="EF14" s="5">
        <v>405810000</v>
      </c>
      <c r="EG14" s="5">
        <v>408021000</v>
      </c>
      <c r="EH14" s="5">
        <v>410115000</v>
      </c>
      <c r="EI14" s="5">
        <v>415203000</v>
      </c>
      <c r="EJ14" s="5">
        <v>424380000</v>
      </c>
      <c r="EK14" s="5">
        <v>427567000</v>
      </c>
      <c r="EL14" s="5">
        <v>430617000</v>
      </c>
      <c r="EM14" s="5">
        <v>433771000</v>
      </c>
      <c r="EN14" s="5">
        <v>442445000</v>
      </c>
      <c r="EO14" s="5">
        <v>450499000</v>
      </c>
      <c r="EP14" s="5">
        <v>452950000</v>
      </c>
      <c r="EQ14" s="5">
        <v>454028000</v>
      </c>
      <c r="ER14" s="5">
        <v>459413000</v>
      </c>
      <c r="ES14" s="5">
        <v>465710000</v>
      </c>
      <c r="ET14" s="5">
        <v>464820000</v>
      </c>
      <c r="EU14" s="5">
        <v>466025000</v>
      </c>
      <c r="EV14" s="5">
        <v>467786000</v>
      </c>
      <c r="EW14" s="5">
        <v>468724000</v>
      </c>
      <c r="EX14" s="5">
        <v>468110000</v>
      </c>
      <c r="EY14" s="5">
        <v>467463000</v>
      </c>
      <c r="EZ14" s="5">
        <v>466310000</v>
      </c>
      <c r="FA14" s="5">
        <v>466639000</v>
      </c>
      <c r="FB14" s="5">
        <v>467067000</v>
      </c>
      <c r="FC14" s="5">
        <v>467564000</v>
      </c>
      <c r="FD14" s="5">
        <v>469661000</v>
      </c>
      <c r="FE14" s="5">
        <v>471044000</v>
      </c>
      <c r="FF14" s="5">
        <v>470768514</v>
      </c>
      <c r="FG14" s="5">
        <v>469422000</v>
      </c>
      <c r="FH14" s="3" t="s">
        <v>198</v>
      </c>
    </row>
    <row r="15" spans="2:164" x14ac:dyDescent="0.25">
      <c r="B15" s="1" t="s">
        <v>5</v>
      </c>
      <c r="C15" s="2">
        <v>103410</v>
      </c>
      <c r="D15" s="5">
        <v>13788</v>
      </c>
      <c r="E15" s="5">
        <v>15916</v>
      </c>
      <c r="F15" s="5">
        <v>0</v>
      </c>
      <c r="G15" s="5">
        <v>0</v>
      </c>
      <c r="H15" s="5">
        <v>24465</v>
      </c>
      <c r="I15" s="5">
        <v>4621</v>
      </c>
      <c r="J15" s="5">
        <v>0</v>
      </c>
      <c r="K15" s="5">
        <v>113100</v>
      </c>
      <c r="L15" s="5">
        <v>107622</v>
      </c>
      <c r="M15" s="5">
        <v>324661</v>
      </c>
      <c r="N15" s="5">
        <v>29233</v>
      </c>
      <c r="O15" s="5">
        <v>58950</v>
      </c>
      <c r="P15" s="5">
        <v>182538</v>
      </c>
      <c r="Q15" s="5">
        <v>148231</v>
      </c>
      <c r="R15" s="5">
        <v>159014</v>
      </c>
      <c r="S15" s="5">
        <v>242608</v>
      </c>
      <c r="T15" s="5">
        <v>0</v>
      </c>
      <c r="U15" s="5">
        <v>0</v>
      </c>
      <c r="V15" s="5">
        <v>23409</v>
      </c>
      <c r="W15" s="5">
        <v>89751</v>
      </c>
      <c r="X15" s="5">
        <v>53346</v>
      </c>
      <c r="Y15" s="5">
        <v>0</v>
      </c>
      <c r="Z15" s="5">
        <v>0</v>
      </c>
      <c r="AA15" s="5">
        <v>0</v>
      </c>
      <c r="AB15" s="5">
        <v>147671</v>
      </c>
      <c r="AC15" s="5">
        <v>185556</v>
      </c>
      <c r="AD15" s="5">
        <v>45487</v>
      </c>
      <c r="AE15" s="5">
        <v>23428</v>
      </c>
      <c r="AF15" s="5">
        <v>54934</v>
      </c>
      <c r="AG15" s="5">
        <v>22989</v>
      </c>
      <c r="AH15" s="5">
        <v>180806</v>
      </c>
      <c r="AI15" s="5">
        <v>26327</v>
      </c>
      <c r="AJ15" s="6">
        <v>543.84</v>
      </c>
      <c r="AK15" s="6">
        <v>537.14</v>
      </c>
      <c r="AL15" s="6" t="s">
        <v>193</v>
      </c>
      <c r="AM15" s="6" t="s">
        <v>193</v>
      </c>
      <c r="AN15" s="6">
        <v>516.70000000000005</v>
      </c>
      <c r="AO15" s="6">
        <v>517.4</v>
      </c>
      <c r="AP15" s="6" t="s">
        <v>193</v>
      </c>
      <c r="AQ15" s="6">
        <v>471.15</v>
      </c>
      <c r="AR15" s="6">
        <v>476.6</v>
      </c>
      <c r="AS15" s="6">
        <v>468.11</v>
      </c>
      <c r="AT15" s="6">
        <v>475.97</v>
      </c>
      <c r="AU15" s="6">
        <v>451.77</v>
      </c>
      <c r="AV15" s="6">
        <v>427.49</v>
      </c>
      <c r="AW15" s="6">
        <v>421.89</v>
      </c>
      <c r="AX15" s="6">
        <v>410.43</v>
      </c>
      <c r="AY15" s="6">
        <v>390.1</v>
      </c>
      <c r="AZ15" s="6" t="s">
        <v>193</v>
      </c>
      <c r="BA15" s="6" t="s">
        <v>193</v>
      </c>
      <c r="BB15" s="6">
        <v>376.49</v>
      </c>
      <c r="BC15" s="6">
        <v>351.82</v>
      </c>
      <c r="BD15" s="6">
        <v>333.08</v>
      </c>
      <c r="BE15" s="6" t="s">
        <v>193</v>
      </c>
      <c r="BF15" s="6" t="s">
        <v>193</v>
      </c>
      <c r="BG15" s="6" t="s">
        <v>193</v>
      </c>
      <c r="BH15" s="6">
        <v>297.39</v>
      </c>
      <c r="BI15" s="6">
        <v>297.12</v>
      </c>
      <c r="BJ15" s="6">
        <v>327.02</v>
      </c>
      <c r="BK15" s="6">
        <v>308.42</v>
      </c>
      <c r="BL15" s="6">
        <v>301.81939999999997</v>
      </c>
      <c r="BM15" s="6">
        <v>293.05</v>
      </c>
      <c r="BN15" s="6">
        <v>289.26</v>
      </c>
      <c r="BO15" s="6">
        <v>285.52999999999997</v>
      </c>
      <c r="BP15" s="6">
        <v>0</v>
      </c>
      <c r="BQ15" s="6">
        <v>0</v>
      </c>
      <c r="BR15" s="6">
        <v>0</v>
      </c>
      <c r="BS15" s="6">
        <v>0</v>
      </c>
      <c r="BT15" s="6">
        <v>0</v>
      </c>
      <c r="BU15" s="6">
        <v>0</v>
      </c>
      <c r="BV15" s="6">
        <v>0</v>
      </c>
      <c r="BW15" s="6">
        <v>0</v>
      </c>
      <c r="BX15" s="6">
        <v>0</v>
      </c>
      <c r="BY15" s="6">
        <v>0</v>
      </c>
      <c r="BZ15" s="6">
        <v>0</v>
      </c>
      <c r="CA15" s="6">
        <v>0</v>
      </c>
      <c r="CB15" s="6">
        <v>0</v>
      </c>
      <c r="CC15" s="6">
        <v>0</v>
      </c>
      <c r="CD15" s="6">
        <v>0</v>
      </c>
      <c r="CE15" s="6">
        <v>0</v>
      </c>
      <c r="CF15" s="6">
        <v>0</v>
      </c>
      <c r="CG15" s="6">
        <v>0</v>
      </c>
      <c r="CH15" s="6">
        <v>0</v>
      </c>
      <c r="CI15" s="6">
        <v>0</v>
      </c>
      <c r="CJ15" s="6">
        <v>0</v>
      </c>
      <c r="CK15" s="6">
        <v>0</v>
      </c>
      <c r="CL15" s="6">
        <v>0</v>
      </c>
      <c r="CM15" s="6">
        <v>0</v>
      </c>
      <c r="CN15" s="6">
        <v>0</v>
      </c>
      <c r="CO15" s="6">
        <v>0</v>
      </c>
      <c r="CP15" s="6">
        <v>0</v>
      </c>
      <c r="CQ15" s="6">
        <v>0</v>
      </c>
      <c r="CR15" s="6">
        <v>0</v>
      </c>
      <c r="CS15" s="6">
        <v>0</v>
      </c>
      <c r="CT15" s="6">
        <v>0</v>
      </c>
      <c r="CU15" s="6">
        <v>0</v>
      </c>
      <c r="CV15" s="6">
        <v>0</v>
      </c>
      <c r="CW15" s="6">
        <v>0</v>
      </c>
      <c r="CX15" s="6">
        <v>0</v>
      </c>
      <c r="CY15" s="6">
        <v>0</v>
      </c>
      <c r="CZ15" s="6">
        <v>0</v>
      </c>
      <c r="DA15" s="6">
        <v>0</v>
      </c>
      <c r="DB15" s="6">
        <v>0</v>
      </c>
      <c r="DC15" s="6">
        <v>0</v>
      </c>
      <c r="DD15" s="6">
        <v>0</v>
      </c>
      <c r="DE15" s="6">
        <v>0</v>
      </c>
      <c r="DF15" s="6">
        <v>0</v>
      </c>
      <c r="DG15" s="6">
        <v>0</v>
      </c>
      <c r="DH15" s="6">
        <v>0</v>
      </c>
      <c r="DI15" s="6">
        <v>0</v>
      </c>
      <c r="DJ15" s="6">
        <v>0</v>
      </c>
      <c r="DK15" s="6">
        <v>0</v>
      </c>
      <c r="DL15" s="6">
        <v>0</v>
      </c>
      <c r="DM15" s="6">
        <v>0</v>
      </c>
      <c r="DN15" s="6">
        <v>0</v>
      </c>
      <c r="DO15" s="6">
        <v>0</v>
      </c>
      <c r="DP15" s="6">
        <v>0</v>
      </c>
      <c r="DQ15" s="6">
        <v>0</v>
      </c>
      <c r="DR15" s="6">
        <v>0</v>
      </c>
      <c r="DS15" s="6">
        <v>0</v>
      </c>
      <c r="DT15" s="6">
        <v>0</v>
      </c>
      <c r="DU15" s="6">
        <v>0</v>
      </c>
      <c r="DV15" s="6">
        <v>0</v>
      </c>
      <c r="DW15" s="6">
        <v>0</v>
      </c>
      <c r="DX15" s="6">
        <v>0</v>
      </c>
      <c r="DY15" s="6">
        <v>0</v>
      </c>
      <c r="DZ15" s="6">
        <v>0</v>
      </c>
      <c r="EA15" s="6">
        <v>0</v>
      </c>
      <c r="EB15" s="5">
        <v>15390500</v>
      </c>
      <c r="EC15" s="5">
        <v>15403758</v>
      </c>
      <c r="ED15" s="5">
        <v>15419347</v>
      </c>
      <c r="EE15" s="5">
        <v>15418011</v>
      </c>
      <c r="EF15" s="5">
        <v>15410164</v>
      </c>
      <c r="EG15" s="5">
        <v>15434629</v>
      </c>
      <c r="EH15" s="5">
        <v>15439250</v>
      </c>
      <c r="EI15" s="5">
        <v>15437632</v>
      </c>
      <c r="EJ15" s="5">
        <v>15544077</v>
      </c>
      <c r="EK15" s="5">
        <v>15651699</v>
      </c>
      <c r="EL15" s="5">
        <v>15975165</v>
      </c>
      <c r="EM15" s="5">
        <v>16000795</v>
      </c>
      <c r="EN15" s="5">
        <v>16054323</v>
      </c>
      <c r="EO15" s="5">
        <v>16236861</v>
      </c>
      <c r="EP15" s="5">
        <v>16380336</v>
      </c>
      <c r="EQ15" s="5">
        <v>16535591</v>
      </c>
      <c r="ER15" s="5">
        <v>16766192</v>
      </c>
      <c r="ES15" s="5">
        <v>16766192</v>
      </c>
      <c r="ET15" s="5">
        <v>16766192</v>
      </c>
      <c r="EU15" s="5">
        <v>16785308</v>
      </c>
      <c r="EV15" s="5">
        <v>16890623</v>
      </c>
      <c r="EW15" s="5">
        <v>16932328</v>
      </c>
      <c r="EX15" s="5">
        <v>16930793</v>
      </c>
      <c r="EY15" s="5">
        <v>16928664</v>
      </c>
      <c r="EZ15" s="5">
        <v>8551646</v>
      </c>
      <c r="FA15" s="5">
        <v>8699317</v>
      </c>
      <c r="FB15" s="5">
        <v>8884873</v>
      </c>
      <c r="FC15" s="5">
        <v>8928054</v>
      </c>
      <c r="FD15" s="5">
        <v>8941885</v>
      </c>
      <c r="FE15" s="5">
        <v>8996698</v>
      </c>
      <c r="FF15" s="5">
        <v>9020148</v>
      </c>
      <c r="FG15" s="5">
        <v>9198656</v>
      </c>
      <c r="FH15" s="3" t="s">
        <v>199</v>
      </c>
    </row>
    <row r="16" spans="2:164" x14ac:dyDescent="0.25">
      <c r="B16" s="1" t="s">
        <v>6</v>
      </c>
      <c r="C16" s="2">
        <v>4078260</v>
      </c>
      <c r="D16" s="5" t="s">
        <v>193</v>
      </c>
      <c r="E16" s="5" t="s">
        <v>193</v>
      </c>
      <c r="F16" s="5" t="s">
        <v>193</v>
      </c>
      <c r="G16" s="5">
        <v>0</v>
      </c>
      <c r="H16" s="5">
        <v>300</v>
      </c>
      <c r="I16" s="5">
        <v>716970</v>
      </c>
      <c r="J16" s="5">
        <v>2491355</v>
      </c>
      <c r="K16" s="5">
        <v>1460888</v>
      </c>
      <c r="L16" s="5">
        <v>0</v>
      </c>
      <c r="M16" s="5">
        <v>0</v>
      </c>
      <c r="N16" s="5">
        <v>4776224</v>
      </c>
      <c r="O16" s="5">
        <v>1271213</v>
      </c>
      <c r="P16" s="5">
        <v>290242</v>
      </c>
      <c r="Q16" s="5">
        <v>654851</v>
      </c>
      <c r="R16" s="5">
        <v>1949496</v>
      </c>
      <c r="S16" s="5">
        <v>2012196</v>
      </c>
      <c r="T16" s="5">
        <v>1440933</v>
      </c>
      <c r="U16" s="5">
        <v>1282164</v>
      </c>
      <c r="V16" s="5">
        <v>1524984</v>
      </c>
      <c r="W16" s="5">
        <v>1296351</v>
      </c>
      <c r="X16" s="5">
        <v>2141622</v>
      </c>
      <c r="Y16" s="5">
        <v>1817694</v>
      </c>
      <c r="Z16" s="5">
        <v>2716149</v>
      </c>
      <c r="AA16" s="5">
        <v>4292412</v>
      </c>
      <c r="AB16" s="5">
        <v>1350000</v>
      </c>
      <c r="AC16" s="5">
        <v>0</v>
      </c>
      <c r="AD16" s="5">
        <v>0</v>
      </c>
      <c r="AE16" s="5">
        <v>2907489</v>
      </c>
      <c r="AF16" s="5">
        <v>3755859</v>
      </c>
      <c r="AG16" s="5">
        <v>6954855</v>
      </c>
      <c r="AH16" s="5">
        <v>3243123</v>
      </c>
      <c r="AI16" s="5">
        <v>0</v>
      </c>
      <c r="AJ16" s="6" t="s">
        <v>193</v>
      </c>
      <c r="AK16" s="6" t="s">
        <v>193</v>
      </c>
      <c r="AL16" s="6" t="s">
        <v>193</v>
      </c>
      <c r="AM16" s="6" t="s">
        <v>193</v>
      </c>
      <c r="AN16" s="6">
        <v>39.71</v>
      </c>
      <c r="AO16" s="6">
        <v>36.590000000000003</v>
      </c>
      <c r="AP16" s="6">
        <v>36.119999999999997</v>
      </c>
      <c r="AQ16" s="6">
        <v>34.229999999999997</v>
      </c>
      <c r="AR16" s="6" t="s">
        <v>193</v>
      </c>
      <c r="AS16" s="6" t="s">
        <v>193</v>
      </c>
      <c r="AT16" s="6">
        <v>40.69</v>
      </c>
      <c r="AU16" s="6">
        <v>40.08</v>
      </c>
      <c r="AV16" s="6">
        <v>37.36</v>
      </c>
      <c r="AW16" s="6">
        <v>38.17</v>
      </c>
      <c r="AX16" s="6">
        <v>36.36</v>
      </c>
      <c r="AY16" s="6">
        <v>34.119999999999997</v>
      </c>
      <c r="AZ16" s="6">
        <v>35.770000000000003</v>
      </c>
      <c r="BA16" s="6">
        <v>31.64</v>
      </c>
      <c r="BB16" s="6">
        <v>30.38</v>
      </c>
      <c r="BC16" s="6">
        <v>27.96</v>
      </c>
      <c r="BD16" s="6">
        <v>26.566700000000001</v>
      </c>
      <c r="BE16" s="6">
        <v>26.18</v>
      </c>
      <c r="BF16" s="6">
        <v>24.46</v>
      </c>
      <c r="BG16" s="6">
        <v>21.67</v>
      </c>
      <c r="BH16" s="6">
        <v>19.776700000000002</v>
      </c>
      <c r="BI16" s="6" t="s">
        <v>193</v>
      </c>
      <c r="BJ16" s="6" t="s">
        <v>193</v>
      </c>
      <c r="BK16" s="6">
        <v>20.636700000000001</v>
      </c>
      <c r="BL16" s="6">
        <v>19.7333</v>
      </c>
      <c r="BM16" s="6">
        <v>16.666699999999999</v>
      </c>
      <c r="BN16" s="6">
        <v>15.136699999999999</v>
      </c>
      <c r="BO16" s="6" t="s">
        <v>193</v>
      </c>
      <c r="BP16" s="6" t="s">
        <v>193</v>
      </c>
      <c r="BQ16" s="6" t="s">
        <v>193</v>
      </c>
      <c r="BR16" s="6" t="s">
        <v>193</v>
      </c>
      <c r="BS16" s="6">
        <v>0</v>
      </c>
      <c r="BT16" s="6">
        <v>0.26</v>
      </c>
      <c r="BU16" s="6">
        <v>0.26</v>
      </c>
      <c r="BV16" s="6">
        <v>0.26</v>
      </c>
      <c r="BW16" s="6">
        <v>0.26</v>
      </c>
      <c r="BX16" s="6">
        <v>0.26</v>
      </c>
      <c r="BY16" s="6">
        <v>0.26</v>
      </c>
      <c r="BZ16" s="6">
        <v>0.26</v>
      </c>
      <c r="CA16" s="6">
        <v>0.22500000000000001</v>
      </c>
      <c r="CB16" s="6">
        <v>0.22500000000000001</v>
      </c>
      <c r="CC16" s="6">
        <v>0.22500000000000001</v>
      </c>
      <c r="CD16" s="6">
        <v>0.22500000000000001</v>
      </c>
      <c r="CE16" s="6">
        <v>0.1666667</v>
      </c>
      <c r="CF16" s="6">
        <v>0.1666667</v>
      </c>
      <c r="CG16" s="6">
        <v>0.1666667</v>
      </c>
      <c r="CH16" s="6">
        <v>0.1666667</v>
      </c>
      <c r="CI16" s="6">
        <v>0.125</v>
      </c>
      <c r="CJ16" s="6">
        <v>0.125</v>
      </c>
      <c r="CK16" s="6">
        <v>0.125</v>
      </c>
      <c r="CL16" s="6">
        <v>0.125</v>
      </c>
      <c r="CM16" s="6">
        <v>0.125</v>
      </c>
      <c r="CN16" s="6">
        <v>0.125</v>
      </c>
      <c r="CO16" s="6">
        <v>0.125</v>
      </c>
      <c r="CP16" s="6">
        <v>0.125</v>
      </c>
      <c r="CQ16" s="6">
        <v>0</v>
      </c>
      <c r="CR16" s="6">
        <v>0.15</v>
      </c>
      <c r="CS16" s="6">
        <v>6.6666699999999995E-2</v>
      </c>
      <c r="CT16" s="6">
        <v>6.6666699999999995E-2</v>
      </c>
      <c r="CU16" s="6">
        <v>6.6666699999999995E-2</v>
      </c>
      <c r="CV16" s="6" t="s">
        <v>193</v>
      </c>
      <c r="CW16" s="6" t="s">
        <v>193</v>
      </c>
      <c r="CX16" s="6" t="s">
        <v>193</v>
      </c>
      <c r="CY16" s="6">
        <v>0</v>
      </c>
      <c r="CZ16" s="6">
        <v>0</v>
      </c>
      <c r="DA16" s="6">
        <v>0</v>
      </c>
      <c r="DB16" s="6">
        <v>0</v>
      </c>
      <c r="DC16" s="6">
        <v>0</v>
      </c>
      <c r="DD16" s="6">
        <v>0</v>
      </c>
      <c r="DE16" s="6">
        <v>0</v>
      </c>
      <c r="DF16" s="6">
        <v>0</v>
      </c>
      <c r="DG16" s="6">
        <v>0</v>
      </c>
      <c r="DH16" s="6">
        <v>0</v>
      </c>
      <c r="DI16" s="6">
        <v>0</v>
      </c>
      <c r="DJ16" s="6">
        <v>0</v>
      </c>
      <c r="DK16" s="6">
        <v>0</v>
      </c>
      <c r="DL16" s="6">
        <v>0</v>
      </c>
      <c r="DM16" s="6">
        <v>0</v>
      </c>
      <c r="DN16" s="6">
        <v>0</v>
      </c>
      <c r="DO16" s="6">
        <v>0</v>
      </c>
      <c r="DP16" s="6">
        <v>0</v>
      </c>
      <c r="DQ16" s="6">
        <v>0</v>
      </c>
      <c r="DR16" s="6">
        <v>0</v>
      </c>
      <c r="DS16" s="6">
        <v>0</v>
      </c>
      <c r="DT16" s="6">
        <v>0</v>
      </c>
      <c r="DU16" s="6">
        <v>0</v>
      </c>
      <c r="DV16" s="6">
        <v>0</v>
      </c>
      <c r="DW16" s="6">
        <v>0</v>
      </c>
      <c r="DX16" s="6">
        <v>8.3333299999999999E-2</v>
      </c>
      <c r="DY16" s="6">
        <v>0</v>
      </c>
      <c r="DZ16" s="6">
        <v>0</v>
      </c>
      <c r="EA16" s="6">
        <v>0</v>
      </c>
      <c r="EB16" s="5" t="s">
        <v>193</v>
      </c>
      <c r="EC16" s="5" t="s">
        <v>193</v>
      </c>
      <c r="ED16" s="5" t="s">
        <v>193</v>
      </c>
      <c r="EE16" s="5">
        <v>87483715</v>
      </c>
      <c r="EF16" s="5">
        <v>87098120</v>
      </c>
      <c r="EG16" s="5">
        <v>86974284</v>
      </c>
      <c r="EH16" s="5">
        <v>87463950</v>
      </c>
      <c r="EI16" s="5">
        <v>89840448</v>
      </c>
      <c r="EJ16" s="5">
        <v>90959635</v>
      </c>
      <c r="EK16" s="5">
        <v>90911888</v>
      </c>
      <c r="EL16" s="5">
        <v>90796360</v>
      </c>
      <c r="EM16" s="5">
        <v>95444669</v>
      </c>
      <c r="EN16" s="5">
        <v>96195482</v>
      </c>
      <c r="EO16" s="5">
        <v>96382238</v>
      </c>
      <c r="EP16" s="5">
        <v>96929091</v>
      </c>
      <c r="EQ16" s="5">
        <v>98726463</v>
      </c>
      <c r="ER16" s="5">
        <v>100253646</v>
      </c>
      <c r="ES16" s="5">
        <v>101444760</v>
      </c>
      <c r="ET16" s="5">
        <v>102527493</v>
      </c>
      <c r="EU16" s="5">
        <v>103879083</v>
      </c>
      <c r="EV16" s="5">
        <v>104393343</v>
      </c>
      <c r="EW16" s="5">
        <v>106207674</v>
      </c>
      <c r="EX16" s="5">
        <v>107828892</v>
      </c>
      <c r="EY16" s="5">
        <v>110358201</v>
      </c>
      <c r="EZ16" s="5">
        <v>113226393</v>
      </c>
      <c r="FA16" s="5">
        <v>114436671</v>
      </c>
      <c r="FB16" s="5">
        <v>113835129</v>
      </c>
      <c r="FC16" s="5">
        <v>113699097</v>
      </c>
      <c r="FD16" s="5">
        <v>114267678</v>
      </c>
      <c r="FE16" s="5">
        <v>127183728</v>
      </c>
      <c r="FF16" s="5">
        <v>148221903</v>
      </c>
      <c r="FG16" s="5">
        <v>151377000</v>
      </c>
      <c r="FH16" s="3"/>
    </row>
    <row r="17" spans="2:164" x14ac:dyDescent="0.25">
      <c r="B17" s="1" t="s">
        <v>7</v>
      </c>
      <c r="C17" s="2">
        <v>103247</v>
      </c>
      <c r="D17" s="5" t="s">
        <v>193</v>
      </c>
      <c r="E17" s="5">
        <v>2160357</v>
      </c>
      <c r="F17" s="5">
        <v>4680932</v>
      </c>
      <c r="G17" s="5">
        <v>3477275</v>
      </c>
      <c r="H17" s="5">
        <v>3691759</v>
      </c>
      <c r="I17" s="5">
        <v>3914770</v>
      </c>
      <c r="J17" s="5">
        <v>5623280</v>
      </c>
      <c r="K17" s="5">
        <v>7524280</v>
      </c>
      <c r="L17" s="5">
        <v>9434445</v>
      </c>
      <c r="M17" s="5">
        <v>12916623</v>
      </c>
      <c r="N17" s="5">
        <v>7641113</v>
      </c>
      <c r="O17" s="5">
        <v>13572010</v>
      </c>
      <c r="P17" s="5">
        <v>3481702</v>
      </c>
      <c r="Q17" s="5">
        <v>15761526</v>
      </c>
      <c r="R17" s="5">
        <v>2481036</v>
      </c>
      <c r="S17" s="5">
        <v>18146817</v>
      </c>
      <c r="T17" s="5">
        <v>8528798</v>
      </c>
      <c r="U17" s="5">
        <v>9768028</v>
      </c>
      <c r="V17" s="5">
        <v>4912396</v>
      </c>
      <c r="W17" s="5">
        <v>15398905</v>
      </c>
      <c r="X17" s="5">
        <v>5371952</v>
      </c>
      <c r="Y17" s="5">
        <v>4141816</v>
      </c>
      <c r="Z17" s="5">
        <v>8241036</v>
      </c>
      <c r="AA17" s="5">
        <v>10068348</v>
      </c>
      <c r="AB17" s="5">
        <v>4023754</v>
      </c>
      <c r="AC17" s="5">
        <v>12102368</v>
      </c>
      <c r="AD17" s="5">
        <v>7355458</v>
      </c>
      <c r="AE17" s="5">
        <v>9684664</v>
      </c>
      <c r="AF17" s="5">
        <v>5239174</v>
      </c>
      <c r="AG17" s="5">
        <v>1167</v>
      </c>
      <c r="AH17" s="5">
        <v>737</v>
      </c>
      <c r="AI17" s="5">
        <v>160885</v>
      </c>
      <c r="AJ17" s="6" t="s">
        <v>193</v>
      </c>
      <c r="AK17" s="6">
        <v>90.561000000000007</v>
      </c>
      <c r="AL17" s="6">
        <v>84.9619</v>
      </c>
      <c r="AM17" s="6">
        <v>78.642600000000002</v>
      </c>
      <c r="AN17" s="6">
        <v>72.02</v>
      </c>
      <c r="AO17" s="6">
        <v>68.287899999999993</v>
      </c>
      <c r="AP17" s="6">
        <v>67.411500000000004</v>
      </c>
      <c r="AQ17" s="6">
        <v>62.321199999999997</v>
      </c>
      <c r="AR17" s="6">
        <v>61.950800000000001</v>
      </c>
      <c r="AS17" s="6">
        <v>61.8431</v>
      </c>
      <c r="AT17" s="6">
        <v>67.926100000000005</v>
      </c>
      <c r="AU17" s="6">
        <v>39.228999999999999</v>
      </c>
      <c r="AV17" s="6">
        <v>67.055199999999999</v>
      </c>
      <c r="AW17" s="6">
        <v>59.137099999999997</v>
      </c>
      <c r="AX17" s="6">
        <v>57.636000000000003</v>
      </c>
      <c r="AY17" s="6">
        <v>55.392099999999999</v>
      </c>
      <c r="AZ17" s="6">
        <v>53.286200000000001</v>
      </c>
      <c r="BA17" s="6">
        <v>50.200299999999999</v>
      </c>
      <c r="BB17" s="6">
        <v>51.907600000000002</v>
      </c>
      <c r="BC17" s="6">
        <v>45.566600000000001</v>
      </c>
      <c r="BD17" s="6">
        <v>40.196199999999997</v>
      </c>
      <c r="BE17" s="6">
        <v>36.975900000000003</v>
      </c>
      <c r="BF17" s="6">
        <v>33.370899999999999</v>
      </c>
      <c r="BG17" s="6">
        <v>30.773700000000002</v>
      </c>
      <c r="BH17" s="6">
        <v>26.355699999999999</v>
      </c>
      <c r="BI17" s="6">
        <v>25.4664</v>
      </c>
      <c r="BJ17" s="6">
        <v>31.481400000000001</v>
      </c>
      <c r="BK17" s="6">
        <v>31.4359</v>
      </c>
      <c r="BL17" s="6">
        <v>30.5749</v>
      </c>
      <c r="BM17" s="6">
        <v>28.688700000000001</v>
      </c>
      <c r="BN17" s="6">
        <v>31.776399999999999</v>
      </c>
      <c r="BO17" s="6">
        <v>31.221299999999999</v>
      </c>
      <c r="BP17" s="6">
        <v>0.37</v>
      </c>
      <c r="BQ17" s="6">
        <v>0.37</v>
      </c>
      <c r="BR17" s="6">
        <v>0.37</v>
      </c>
      <c r="BS17" s="6">
        <v>0.37</v>
      </c>
      <c r="BT17" s="6">
        <v>0.33</v>
      </c>
      <c r="BU17" s="6">
        <v>0.33</v>
      </c>
      <c r="BV17" s="6">
        <v>0.33</v>
      </c>
      <c r="BW17" s="6">
        <v>0.33</v>
      </c>
      <c r="BX17" s="6">
        <v>0.3</v>
      </c>
      <c r="BY17" s="6">
        <v>0.3</v>
      </c>
      <c r="BZ17" s="6">
        <v>0.3</v>
      </c>
      <c r="CA17" s="6">
        <v>0.3</v>
      </c>
      <c r="CB17" s="6">
        <v>0.28000000000000003</v>
      </c>
      <c r="CC17" s="6">
        <v>0.28000000000000003</v>
      </c>
      <c r="CD17" s="6">
        <v>0.28000000000000003</v>
      </c>
      <c r="CE17" s="6">
        <v>0.28000000000000003</v>
      </c>
      <c r="CF17" s="6">
        <v>0.25</v>
      </c>
      <c r="CG17" s="6">
        <v>0.25</v>
      </c>
      <c r="CH17" s="6">
        <v>0.25</v>
      </c>
      <c r="CI17" s="6">
        <v>0.25</v>
      </c>
      <c r="CJ17" s="6">
        <v>0.22</v>
      </c>
      <c r="CK17" s="6">
        <v>0.22</v>
      </c>
      <c r="CL17" s="6">
        <v>0.22</v>
      </c>
      <c r="CM17" s="6">
        <v>0.22</v>
      </c>
      <c r="CN17" s="6">
        <v>0.21</v>
      </c>
      <c r="CO17" s="6">
        <v>0.21</v>
      </c>
      <c r="CP17" s="6">
        <v>0.21</v>
      </c>
      <c r="CQ17" s="6">
        <v>0.21</v>
      </c>
      <c r="CR17" s="6">
        <v>0.2</v>
      </c>
      <c r="CS17" s="6">
        <v>0.2</v>
      </c>
      <c r="CT17" s="6">
        <v>0.2</v>
      </c>
      <c r="CU17" s="6">
        <v>0.2</v>
      </c>
      <c r="CV17" s="6">
        <v>0</v>
      </c>
      <c r="CW17" s="6">
        <v>0</v>
      </c>
      <c r="CX17" s="6">
        <v>0</v>
      </c>
      <c r="CY17" s="6">
        <v>0</v>
      </c>
      <c r="CZ17" s="6">
        <v>0</v>
      </c>
      <c r="DA17" s="6">
        <v>0</v>
      </c>
      <c r="DB17" s="6">
        <v>0</v>
      </c>
      <c r="DC17" s="6">
        <v>0</v>
      </c>
      <c r="DD17" s="6">
        <v>0</v>
      </c>
      <c r="DE17" s="6">
        <v>0</v>
      </c>
      <c r="DF17" s="6">
        <v>0</v>
      </c>
      <c r="DG17" s="6">
        <v>0</v>
      </c>
      <c r="DH17" s="6">
        <v>0</v>
      </c>
      <c r="DI17" s="6">
        <v>0</v>
      </c>
      <c r="DJ17" s="6">
        <v>0</v>
      </c>
      <c r="DK17" s="6">
        <v>0</v>
      </c>
      <c r="DL17" s="6">
        <v>0</v>
      </c>
      <c r="DM17" s="6">
        <v>0</v>
      </c>
      <c r="DN17" s="6">
        <v>0</v>
      </c>
      <c r="DO17" s="6">
        <v>0</v>
      </c>
      <c r="DP17" s="6">
        <v>0</v>
      </c>
      <c r="DQ17" s="6">
        <v>0</v>
      </c>
      <c r="DR17" s="6">
        <v>0</v>
      </c>
      <c r="DS17" s="6">
        <v>0</v>
      </c>
      <c r="DT17" s="6">
        <v>0</v>
      </c>
      <c r="DU17" s="6">
        <v>0</v>
      </c>
      <c r="DV17" s="6">
        <v>0</v>
      </c>
      <c r="DW17" s="6">
        <v>0</v>
      </c>
      <c r="DX17" s="6">
        <v>0</v>
      </c>
      <c r="DY17" s="6">
        <v>0</v>
      </c>
      <c r="DZ17" s="6">
        <v>0</v>
      </c>
      <c r="EA17" s="6">
        <v>0</v>
      </c>
      <c r="EB17" s="5">
        <v>354690536</v>
      </c>
      <c r="EC17" s="5">
        <v>359787293</v>
      </c>
      <c r="ED17" s="5">
        <v>361280366</v>
      </c>
      <c r="EE17" s="5">
        <v>365015746</v>
      </c>
      <c r="EF17" s="5">
        <v>365771746</v>
      </c>
      <c r="EG17" s="5">
        <v>368126127</v>
      </c>
      <c r="EH17" s="5">
        <v>371181913</v>
      </c>
      <c r="EI17" s="5">
        <v>375000000</v>
      </c>
      <c r="EJ17" s="5">
        <v>381000000</v>
      </c>
      <c r="EK17" s="5">
        <v>390000000</v>
      </c>
      <c r="EL17" s="5">
        <v>402000000</v>
      </c>
      <c r="EM17" s="5">
        <v>409086389</v>
      </c>
      <c r="EN17" s="5">
        <v>418000000</v>
      </c>
      <c r="EO17" s="5">
        <v>419000000</v>
      </c>
      <c r="EP17" s="5">
        <v>434000000</v>
      </c>
      <c r="EQ17" s="5">
        <v>434000000</v>
      </c>
      <c r="ER17" s="5">
        <v>449000000</v>
      </c>
      <c r="ES17" s="5">
        <v>456000000</v>
      </c>
      <c r="ET17" s="5">
        <v>465000000</v>
      </c>
      <c r="EU17" s="5">
        <v>468000000</v>
      </c>
      <c r="EV17" s="5">
        <v>479000000</v>
      </c>
      <c r="EW17" s="5">
        <v>483000000</v>
      </c>
      <c r="EX17" s="5">
        <v>486000000</v>
      </c>
      <c r="EY17" s="5">
        <v>493000000</v>
      </c>
      <c r="EZ17" s="5">
        <v>501000000</v>
      </c>
      <c r="FA17" s="5">
        <v>505000000</v>
      </c>
      <c r="FB17" s="5">
        <v>517000000</v>
      </c>
      <c r="FC17" s="5">
        <v>524000000</v>
      </c>
      <c r="FD17" s="5">
        <v>533000000</v>
      </c>
      <c r="FE17" s="5">
        <v>538000000</v>
      </c>
      <c r="FF17" s="5">
        <v>538000000</v>
      </c>
      <c r="FG17" s="5">
        <v>538000000</v>
      </c>
      <c r="FH17" s="3" t="s">
        <v>200</v>
      </c>
    </row>
    <row r="18" spans="2:164" x14ac:dyDescent="0.25">
      <c r="B18" s="1" t="s">
        <v>8</v>
      </c>
      <c r="C18" s="2">
        <v>103402</v>
      </c>
      <c r="D18" s="5" t="s">
        <v>193</v>
      </c>
      <c r="E18" s="5">
        <v>0</v>
      </c>
      <c r="F18" s="5">
        <v>16243</v>
      </c>
      <c r="G18" s="5">
        <v>56410</v>
      </c>
      <c r="H18" s="5">
        <v>22458</v>
      </c>
      <c r="I18" s="5">
        <v>0</v>
      </c>
      <c r="J18" s="5">
        <v>0</v>
      </c>
      <c r="K18" s="5">
        <v>690</v>
      </c>
      <c r="L18" s="5">
        <v>8202</v>
      </c>
      <c r="M18" s="5">
        <v>16066</v>
      </c>
      <c r="N18" s="5">
        <v>0</v>
      </c>
      <c r="O18" s="5">
        <v>0</v>
      </c>
      <c r="P18" s="5">
        <v>1522</v>
      </c>
      <c r="Q18" s="5">
        <v>0</v>
      </c>
      <c r="R18" s="5">
        <v>0</v>
      </c>
      <c r="S18" s="5">
        <v>0</v>
      </c>
      <c r="T18" s="5">
        <v>937</v>
      </c>
      <c r="U18" s="5">
        <v>0</v>
      </c>
      <c r="V18" s="5">
        <v>0</v>
      </c>
      <c r="W18" s="5">
        <v>0</v>
      </c>
      <c r="X18" s="5">
        <v>0</v>
      </c>
      <c r="Y18" s="5">
        <v>0</v>
      </c>
      <c r="Z18" s="5">
        <v>0</v>
      </c>
      <c r="AA18" s="5">
        <v>0</v>
      </c>
      <c r="AB18" s="5">
        <v>0</v>
      </c>
      <c r="AC18" s="5">
        <v>0</v>
      </c>
      <c r="AD18" s="5">
        <v>0</v>
      </c>
      <c r="AE18" s="5">
        <v>199701</v>
      </c>
      <c r="AF18" s="5">
        <v>0</v>
      </c>
      <c r="AG18" s="5">
        <v>39742</v>
      </c>
      <c r="AH18" s="5">
        <v>2721</v>
      </c>
      <c r="AI18" s="5">
        <v>453901</v>
      </c>
      <c r="AJ18" s="6" t="s">
        <v>193</v>
      </c>
      <c r="AK18" s="6" t="s">
        <v>193</v>
      </c>
      <c r="AL18" s="6">
        <v>17.18</v>
      </c>
      <c r="AM18" s="6">
        <v>22.48</v>
      </c>
      <c r="AN18" s="6">
        <v>22.07</v>
      </c>
      <c r="AO18" s="6" t="s">
        <v>193</v>
      </c>
      <c r="AP18" s="6" t="s">
        <v>193</v>
      </c>
      <c r="AQ18" s="6">
        <v>14.09</v>
      </c>
      <c r="AR18" s="6">
        <v>14.39</v>
      </c>
      <c r="AS18" s="6">
        <v>15.91</v>
      </c>
      <c r="AT18" s="6" t="s">
        <v>193</v>
      </c>
      <c r="AU18" s="6" t="s">
        <v>193</v>
      </c>
      <c r="AV18" s="6">
        <v>24.04</v>
      </c>
      <c r="AW18" s="6" t="s">
        <v>193</v>
      </c>
      <c r="AX18" s="6" t="s">
        <v>193</v>
      </c>
      <c r="AY18" s="6" t="s">
        <v>193</v>
      </c>
      <c r="AZ18" s="6">
        <v>20.63</v>
      </c>
      <c r="BA18" s="6" t="s">
        <v>193</v>
      </c>
      <c r="BB18" s="6" t="s">
        <v>193</v>
      </c>
      <c r="BC18" s="6" t="s">
        <v>193</v>
      </c>
      <c r="BD18" s="6" t="s">
        <v>193</v>
      </c>
      <c r="BE18" s="6" t="s">
        <v>193</v>
      </c>
      <c r="BF18" s="6" t="s">
        <v>193</v>
      </c>
      <c r="BG18" s="6" t="s">
        <v>193</v>
      </c>
      <c r="BH18" s="6" t="s">
        <v>193</v>
      </c>
      <c r="BI18" s="6" t="s">
        <v>193</v>
      </c>
      <c r="BJ18" s="6" t="s">
        <v>193</v>
      </c>
      <c r="BK18" s="6">
        <v>0.18</v>
      </c>
      <c r="BL18" s="6" t="s">
        <v>193</v>
      </c>
      <c r="BM18" s="6">
        <v>0.64</v>
      </c>
      <c r="BN18" s="6">
        <v>1.06</v>
      </c>
      <c r="BO18" s="6">
        <v>0.69030000000000002</v>
      </c>
      <c r="BP18" s="6" t="s">
        <v>193</v>
      </c>
      <c r="BQ18" s="6">
        <v>0</v>
      </c>
      <c r="BR18" s="6">
        <v>0</v>
      </c>
      <c r="BS18" s="6">
        <v>0</v>
      </c>
      <c r="BT18" s="6">
        <v>0</v>
      </c>
      <c r="BU18" s="6">
        <v>0</v>
      </c>
      <c r="BV18" s="6">
        <v>0</v>
      </c>
      <c r="BW18" s="6">
        <v>0</v>
      </c>
      <c r="BX18" s="6">
        <v>0</v>
      </c>
      <c r="BY18" s="6">
        <v>0</v>
      </c>
      <c r="BZ18" s="6">
        <v>0</v>
      </c>
      <c r="CA18" s="6">
        <v>0</v>
      </c>
      <c r="CB18" s="6">
        <v>0</v>
      </c>
      <c r="CC18" s="6">
        <v>0</v>
      </c>
      <c r="CD18" s="6">
        <v>0</v>
      </c>
      <c r="CE18" s="6">
        <v>0</v>
      </c>
      <c r="CF18" s="6">
        <v>0</v>
      </c>
      <c r="CG18" s="6">
        <v>0</v>
      </c>
      <c r="CH18" s="6">
        <v>0</v>
      </c>
      <c r="CI18" s="6" t="s">
        <v>193</v>
      </c>
      <c r="CJ18" s="6">
        <v>0</v>
      </c>
      <c r="CK18" s="6">
        <v>0</v>
      </c>
      <c r="CL18" s="6">
        <v>0</v>
      </c>
      <c r="CM18" s="6">
        <v>0</v>
      </c>
      <c r="CN18" s="6">
        <v>0</v>
      </c>
      <c r="CO18" s="6">
        <v>0</v>
      </c>
      <c r="CP18" s="6">
        <v>0</v>
      </c>
      <c r="CQ18" s="6">
        <v>0</v>
      </c>
      <c r="CR18" s="6">
        <v>0</v>
      </c>
      <c r="CS18" s="6">
        <v>0</v>
      </c>
      <c r="CT18" s="6">
        <v>0</v>
      </c>
      <c r="CU18" s="6">
        <v>0</v>
      </c>
      <c r="CV18" s="6" t="s">
        <v>193</v>
      </c>
      <c r="CW18" s="6">
        <v>0</v>
      </c>
      <c r="CX18" s="6">
        <v>0</v>
      </c>
      <c r="CY18" s="6">
        <v>0</v>
      </c>
      <c r="CZ18" s="6">
        <v>0</v>
      </c>
      <c r="DA18" s="6">
        <v>0</v>
      </c>
      <c r="DB18" s="6">
        <v>0</v>
      </c>
      <c r="DC18" s="6">
        <v>0</v>
      </c>
      <c r="DD18" s="6">
        <v>0</v>
      </c>
      <c r="DE18" s="6">
        <v>0</v>
      </c>
      <c r="DF18" s="6">
        <v>0</v>
      </c>
      <c r="DG18" s="6">
        <v>0</v>
      </c>
      <c r="DH18" s="6">
        <v>0</v>
      </c>
      <c r="DI18" s="6">
        <v>0</v>
      </c>
      <c r="DJ18" s="6">
        <v>0</v>
      </c>
      <c r="DK18" s="6">
        <v>0</v>
      </c>
      <c r="DL18" s="6">
        <v>0</v>
      </c>
      <c r="DM18" s="6">
        <v>0</v>
      </c>
      <c r="DN18" s="6">
        <v>0</v>
      </c>
      <c r="DO18" s="6" t="s">
        <v>193</v>
      </c>
      <c r="DP18" s="6">
        <v>0</v>
      </c>
      <c r="DQ18" s="6">
        <v>0</v>
      </c>
      <c r="DR18" s="6">
        <v>0</v>
      </c>
      <c r="DS18" s="6">
        <v>0</v>
      </c>
      <c r="DT18" s="6">
        <v>0</v>
      </c>
      <c r="DU18" s="6">
        <v>0</v>
      </c>
      <c r="DV18" s="6">
        <v>0</v>
      </c>
      <c r="DW18" s="6">
        <v>0</v>
      </c>
      <c r="DX18" s="6">
        <v>0</v>
      </c>
      <c r="DY18" s="6">
        <v>0</v>
      </c>
      <c r="DZ18" s="6">
        <v>0</v>
      </c>
      <c r="EA18" s="6">
        <v>0</v>
      </c>
      <c r="EB18" s="5" t="s">
        <v>193</v>
      </c>
      <c r="EC18" s="5">
        <v>45251166</v>
      </c>
      <c r="ED18" s="5">
        <v>45251166</v>
      </c>
      <c r="EE18" s="5">
        <v>45228945</v>
      </c>
      <c r="EF18" s="5">
        <v>45172496</v>
      </c>
      <c r="EG18" s="5">
        <v>45121788</v>
      </c>
      <c r="EH18" s="5">
        <v>45121788</v>
      </c>
      <c r="EI18" s="5">
        <v>45046996</v>
      </c>
      <c r="EJ18" s="5">
        <v>45036020</v>
      </c>
      <c r="EK18" s="5">
        <v>45020521</v>
      </c>
      <c r="EL18" s="5">
        <v>45003680</v>
      </c>
      <c r="EM18" s="5">
        <v>45003598</v>
      </c>
      <c r="EN18" s="5">
        <v>45003473</v>
      </c>
      <c r="EO18" s="5">
        <v>45003473</v>
      </c>
      <c r="EP18" s="5">
        <v>45002575</v>
      </c>
      <c r="EQ18" s="5">
        <v>45002575</v>
      </c>
      <c r="ER18" s="5">
        <v>45002524</v>
      </c>
      <c r="ES18" s="5">
        <v>45002524</v>
      </c>
      <c r="ET18" s="5">
        <v>45002456</v>
      </c>
      <c r="EU18" s="5">
        <v>302436610</v>
      </c>
      <c r="EV18" s="5">
        <v>302436107</v>
      </c>
      <c r="EW18" s="5">
        <v>302436107</v>
      </c>
      <c r="EX18" s="5">
        <v>302436107</v>
      </c>
      <c r="EY18" s="5">
        <v>302431515</v>
      </c>
      <c r="EZ18" s="5">
        <v>302428811</v>
      </c>
      <c r="FA18" s="5">
        <v>302428811</v>
      </c>
      <c r="FB18" s="5">
        <v>302428811</v>
      </c>
      <c r="FC18" s="5">
        <v>302428811</v>
      </c>
      <c r="FD18" s="5">
        <v>302123710</v>
      </c>
      <c r="FE18" s="5">
        <v>302112225</v>
      </c>
      <c r="FF18" s="5">
        <v>302022750</v>
      </c>
      <c r="FG18" s="5">
        <v>288380178</v>
      </c>
      <c r="FH18" s="3" t="s">
        <v>201</v>
      </c>
    </row>
    <row r="19" spans="2:164" x14ac:dyDescent="0.25">
      <c r="B19" s="1" t="s">
        <v>9</v>
      </c>
      <c r="C19" s="2">
        <v>4047858</v>
      </c>
      <c r="D19" s="5">
        <v>0</v>
      </c>
      <c r="E19" s="5">
        <v>0</v>
      </c>
      <c r="F19" s="5">
        <v>0</v>
      </c>
      <c r="G19" s="5">
        <v>0</v>
      </c>
      <c r="H19" s="5">
        <v>0</v>
      </c>
      <c r="I19" s="5">
        <v>0</v>
      </c>
      <c r="J19" s="5">
        <v>0</v>
      </c>
      <c r="K19" s="5">
        <v>0</v>
      </c>
      <c r="L19" s="5">
        <v>0</v>
      </c>
      <c r="M19" s="5">
        <v>0</v>
      </c>
      <c r="N19" s="5">
        <v>0</v>
      </c>
      <c r="O19" s="5">
        <v>0</v>
      </c>
      <c r="P19" s="5">
        <v>0</v>
      </c>
      <c r="Q19" s="5">
        <v>0</v>
      </c>
      <c r="R19" s="5">
        <v>0</v>
      </c>
      <c r="S19" s="5">
        <v>0</v>
      </c>
      <c r="T19" s="5">
        <v>0</v>
      </c>
      <c r="U19" s="5">
        <v>0</v>
      </c>
      <c r="V19" s="5">
        <v>0</v>
      </c>
      <c r="W19" s="5">
        <v>0</v>
      </c>
      <c r="X19" s="5">
        <v>0</v>
      </c>
      <c r="Y19" s="5">
        <v>0</v>
      </c>
      <c r="Z19" s="5">
        <v>0</v>
      </c>
      <c r="AA19" s="5">
        <v>0</v>
      </c>
      <c r="AB19" s="5">
        <v>81745</v>
      </c>
      <c r="AC19" s="5">
        <v>750</v>
      </c>
      <c r="AD19" s="5">
        <v>500</v>
      </c>
      <c r="AE19" s="5">
        <v>0</v>
      </c>
      <c r="AF19" s="5">
        <v>98361</v>
      </c>
      <c r="AG19" s="5">
        <v>0</v>
      </c>
      <c r="AH19" s="5">
        <v>0</v>
      </c>
      <c r="AI19" s="5">
        <v>6300</v>
      </c>
      <c r="AJ19" s="6" t="s">
        <v>193</v>
      </c>
      <c r="AK19" s="6" t="s">
        <v>193</v>
      </c>
      <c r="AL19" s="6" t="s">
        <v>193</v>
      </c>
      <c r="AM19" s="6" t="s">
        <v>193</v>
      </c>
      <c r="AN19" s="6" t="s">
        <v>193</v>
      </c>
      <c r="AO19" s="6" t="s">
        <v>193</v>
      </c>
      <c r="AP19" s="6" t="s">
        <v>193</v>
      </c>
      <c r="AQ19" s="6" t="s">
        <v>193</v>
      </c>
      <c r="AR19" s="6" t="s">
        <v>193</v>
      </c>
      <c r="AS19" s="6" t="s">
        <v>193</v>
      </c>
      <c r="AT19" s="6" t="s">
        <v>193</v>
      </c>
      <c r="AU19" s="6" t="s">
        <v>193</v>
      </c>
      <c r="AV19" s="6" t="s">
        <v>193</v>
      </c>
      <c r="AW19" s="6" t="s">
        <v>193</v>
      </c>
      <c r="AX19" s="6" t="s">
        <v>193</v>
      </c>
      <c r="AY19" s="6" t="s">
        <v>193</v>
      </c>
      <c r="AZ19" s="6" t="s">
        <v>193</v>
      </c>
      <c r="BA19" s="6" t="s">
        <v>193</v>
      </c>
      <c r="BB19" s="6" t="s">
        <v>193</v>
      </c>
      <c r="BC19" s="6" t="s">
        <v>193</v>
      </c>
      <c r="BD19" s="6" t="s">
        <v>193</v>
      </c>
      <c r="BE19" s="6" t="s">
        <v>193</v>
      </c>
      <c r="BF19" s="6" t="s">
        <v>193</v>
      </c>
      <c r="BG19" s="6" t="s">
        <v>193</v>
      </c>
      <c r="BH19" s="6">
        <v>10.39</v>
      </c>
      <c r="BI19" s="6">
        <v>9.3332999999999995</v>
      </c>
      <c r="BJ19" s="6">
        <v>12</v>
      </c>
      <c r="BK19" s="6" t="s">
        <v>193</v>
      </c>
      <c r="BL19" s="6">
        <v>11.935600000000001</v>
      </c>
      <c r="BM19" s="6" t="s">
        <v>193</v>
      </c>
      <c r="BN19" s="6" t="s">
        <v>193</v>
      </c>
      <c r="BO19" s="6">
        <v>7.9364999999999997</v>
      </c>
      <c r="BP19" s="6">
        <v>0.26</v>
      </c>
      <c r="BQ19" s="6">
        <v>0</v>
      </c>
      <c r="BR19" s="6">
        <v>0</v>
      </c>
      <c r="BS19" s="6">
        <v>0</v>
      </c>
      <c r="BT19" s="6">
        <v>0.24</v>
      </c>
      <c r="BU19" s="6">
        <v>0</v>
      </c>
      <c r="BV19" s="6">
        <v>0</v>
      </c>
      <c r="BW19" s="6">
        <v>0</v>
      </c>
      <c r="BX19" s="6">
        <v>0.22</v>
      </c>
      <c r="BY19" s="6">
        <v>0</v>
      </c>
      <c r="BZ19" s="6">
        <v>0</v>
      </c>
      <c r="CA19" s="6">
        <v>0</v>
      </c>
      <c r="CB19" s="6">
        <v>0.2</v>
      </c>
      <c r="CC19" s="6">
        <v>0</v>
      </c>
      <c r="CD19" s="6">
        <v>0</v>
      </c>
      <c r="CE19" s="6">
        <v>0</v>
      </c>
      <c r="CF19" s="6">
        <v>0.18</v>
      </c>
      <c r="CG19" s="6">
        <v>0</v>
      </c>
      <c r="CH19" s="6">
        <v>0</v>
      </c>
      <c r="CI19" s="6">
        <v>0</v>
      </c>
      <c r="CJ19" s="6">
        <v>0.15</v>
      </c>
      <c r="CK19" s="6">
        <v>0</v>
      </c>
      <c r="CL19" s="6">
        <v>0</v>
      </c>
      <c r="CM19" s="6">
        <v>0</v>
      </c>
      <c r="CN19" s="6">
        <v>0.12</v>
      </c>
      <c r="CO19" s="6">
        <v>0</v>
      </c>
      <c r="CP19" s="6">
        <v>0</v>
      </c>
      <c r="CQ19" s="6">
        <v>0</v>
      </c>
      <c r="CR19" s="6">
        <v>0.1</v>
      </c>
      <c r="CS19" s="6">
        <v>0</v>
      </c>
      <c r="CT19" s="6">
        <v>0</v>
      </c>
      <c r="CU19" s="6">
        <v>0</v>
      </c>
      <c r="CV19" s="6">
        <v>0</v>
      </c>
      <c r="CW19" s="6">
        <v>0</v>
      </c>
      <c r="CX19" s="6">
        <v>0</v>
      </c>
      <c r="CY19" s="6">
        <v>0</v>
      </c>
      <c r="CZ19" s="6">
        <v>0</v>
      </c>
      <c r="DA19" s="6">
        <v>0</v>
      </c>
      <c r="DB19" s="6">
        <v>0</v>
      </c>
      <c r="DC19" s="6">
        <v>0</v>
      </c>
      <c r="DD19" s="6">
        <v>0</v>
      </c>
      <c r="DE19" s="6">
        <v>0</v>
      </c>
      <c r="DF19" s="6">
        <v>0</v>
      </c>
      <c r="DG19" s="6">
        <v>0</v>
      </c>
      <c r="DH19" s="6">
        <v>0</v>
      </c>
      <c r="DI19" s="6">
        <v>0</v>
      </c>
      <c r="DJ19" s="6">
        <v>0</v>
      </c>
      <c r="DK19" s="6">
        <v>0</v>
      </c>
      <c r="DL19" s="6">
        <v>0</v>
      </c>
      <c r="DM19" s="6">
        <v>0</v>
      </c>
      <c r="DN19" s="6">
        <v>0</v>
      </c>
      <c r="DO19" s="6">
        <v>0</v>
      </c>
      <c r="DP19" s="6">
        <v>0</v>
      </c>
      <c r="DQ19" s="6">
        <v>0</v>
      </c>
      <c r="DR19" s="6">
        <v>0</v>
      </c>
      <c r="DS19" s="6">
        <v>0</v>
      </c>
      <c r="DT19" s="6">
        <v>0</v>
      </c>
      <c r="DU19" s="6">
        <v>0</v>
      </c>
      <c r="DV19" s="6">
        <v>0</v>
      </c>
      <c r="DW19" s="6">
        <v>0</v>
      </c>
      <c r="DX19" s="6">
        <v>0</v>
      </c>
      <c r="DY19" s="6">
        <v>0</v>
      </c>
      <c r="DZ19" s="6">
        <v>0</v>
      </c>
      <c r="EA19" s="6">
        <v>0</v>
      </c>
      <c r="EB19" s="5">
        <v>89331087</v>
      </c>
      <c r="EC19" s="5">
        <v>88933928</v>
      </c>
      <c r="ED19" s="5">
        <v>88741014</v>
      </c>
      <c r="EE19" s="5">
        <v>88630683</v>
      </c>
      <c r="EF19" s="5">
        <v>88001130</v>
      </c>
      <c r="EG19" s="5">
        <v>87898452</v>
      </c>
      <c r="EH19" s="5">
        <v>82278771</v>
      </c>
      <c r="EI19" s="5">
        <v>82155327</v>
      </c>
      <c r="EJ19" s="5">
        <v>81354079</v>
      </c>
      <c r="EK19" s="5">
        <v>81190936</v>
      </c>
      <c r="EL19" s="5">
        <v>76793577</v>
      </c>
      <c r="EM19" s="5">
        <v>76681287</v>
      </c>
      <c r="EN19" s="5">
        <v>76062407</v>
      </c>
      <c r="EO19" s="5">
        <v>74269593</v>
      </c>
      <c r="EP19" s="5">
        <v>74088743</v>
      </c>
      <c r="EQ19" s="5">
        <v>72390229</v>
      </c>
      <c r="ER19" s="5">
        <v>70535404</v>
      </c>
      <c r="ES19" s="5">
        <v>64722600</v>
      </c>
      <c r="ET19" s="5">
        <v>63500933</v>
      </c>
      <c r="EU19" s="5">
        <v>62783971</v>
      </c>
      <c r="EV19" s="5">
        <v>61750601</v>
      </c>
      <c r="EW19" s="5">
        <v>61548127</v>
      </c>
      <c r="EX19" s="5">
        <v>60208754</v>
      </c>
      <c r="EY19" s="5">
        <v>58621637</v>
      </c>
      <c r="EZ19" s="5">
        <v>57836540</v>
      </c>
      <c r="FA19" s="5">
        <v>57855375</v>
      </c>
      <c r="FB19" s="5">
        <v>57832075</v>
      </c>
      <c r="FC19" s="5">
        <v>57688425</v>
      </c>
      <c r="FD19" s="5">
        <v>56968446</v>
      </c>
      <c r="FE19" s="5">
        <v>56692991</v>
      </c>
      <c r="FF19" s="5">
        <v>56581481</v>
      </c>
      <c r="FG19" s="5">
        <v>56428074</v>
      </c>
      <c r="FH19" s="3" t="s">
        <v>202</v>
      </c>
    </row>
    <row r="20" spans="2:164" x14ac:dyDescent="0.25">
      <c r="B20" s="1" t="s">
        <v>10</v>
      </c>
      <c r="C20" s="2">
        <v>103424</v>
      </c>
      <c r="D20" s="5" t="s">
        <v>193</v>
      </c>
      <c r="E20" s="5">
        <v>34922</v>
      </c>
      <c r="F20" s="5">
        <v>333</v>
      </c>
      <c r="G20" s="5">
        <v>32176</v>
      </c>
      <c r="H20" s="5">
        <v>120615</v>
      </c>
      <c r="I20" s="5">
        <v>357882</v>
      </c>
      <c r="J20" s="5">
        <v>310507</v>
      </c>
      <c r="K20" s="5">
        <v>1155679</v>
      </c>
      <c r="L20" s="5">
        <v>199916</v>
      </c>
      <c r="M20" s="5">
        <v>513611</v>
      </c>
      <c r="N20" s="5">
        <v>738515</v>
      </c>
      <c r="O20" s="5">
        <v>548909</v>
      </c>
      <c r="P20" s="5">
        <v>1104016</v>
      </c>
      <c r="Q20" s="5">
        <v>1443933</v>
      </c>
      <c r="R20" s="5">
        <v>345136</v>
      </c>
      <c r="S20" s="5">
        <v>443728</v>
      </c>
      <c r="T20" s="5">
        <v>13795</v>
      </c>
      <c r="U20" s="5">
        <v>0</v>
      </c>
      <c r="V20" s="5">
        <v>1386570</v>
      </c>
      <c r="W20" s="5">
        <v>61586</v>
      </c>
      <c r="X20" s="5">
        <v>2587256</v>
      </c>
      <c r="Y20" s="5">
        <v>4326991</v>
      </c>
      <c r="Z20" s="5">
        <v>2511681</v>
      </c>
      <c r="AA20" s="5">
        <v>1473789</v>
      </c>
      <c r="AB20" s="5">
        <v>1498851</v>
      </c>
      <c r="AC20" s="5">
        <v>2635444</v>
      </c>
      <c r="AD20" s="5">
        <v>2710121</v>
      </c>
      <c r="AE20" s="5">
        <v>2457721</v>
      </c>
      <c r="AF20" s="5">
        <v>2901935</v>
      </c>
      <c r="AG20" s="5">
        <v>1717755</v>
      </c>
      <c r="AH20" s="5">
        <v>2730521</v>
      </c>
      <c r="AI20" s="5">
        <v>2911834</v>
      </c>
      <c r="AJ20" s="6" t="s">
        <v>193</v>
      </c>
      <c r="AK20" s="6">
        <v>94.074299999999994</v>
      </c>
      <c r="AL20" s="6">
        <v>98.419499999999999</v>
      </c>
      <c r="AM20" s="6">
        <v>93.29</v>
      </c>
      <c r="AN20" s="6">
        <v>75.379900000000006</v>
      </c>
      <c r="AO20" s="6">
        <v>73.977099999999993</v>
      </c>
      <c r="AP20" s="6">
        <v>68.315899999999999</v>
      </c>
      <c r="AQ20" s="6">
        <v>67.758899999999997</v>
      </c>
      <c r="AR20" s="6">
        <v>70.343299999999999</v>
      </c>
      <c r="AS20" s="6">
        <v>68.724100000000007</v>
      </c>
      <c r="AT20" s="6">
        <v>63.909799999999997</v>
      </c>
      <c r="AU20" s="6">
        <v>59.510800000000003</v>
      </c>
      <c r="AV20" s="6">
        <v>58.566499999999998</v>
      </c>
      <c r="AW20" s="6">
        <v>57.370899999999999</v>
      </c>
      <c r="AX20" s="6">
        <v>57.95</v>
      </c>
      <c r="AY20" s="6">
        <v>56.651600000000002</v>
      </c>
      <c r="AZ20" s="6">
        <v>57.390700000000002</v>
      </c>
      <c r="BA20" s="6" t="s">
        <v>193</v>
      </c>
      <c r="BB20" s="6">
        <v>48.37</v>
      </c>
      <c r="BC20" s="6">
        <v>43.71</v>
      </c>
      <c r="BD20" s="6">
        <v>38.770000000000003</v>
      </c>
      <c r="BE20" s="6">
        <v>37.64</v>
      </c>
      <c r="BF20" s="6">
        <v>38.551699999999997</v>
      </c>
      <c r="BG20" s="6">
        <v>37.9069</v>
      </c>
      <c r="BH20" s="6">
        <v>35.1843</v>
      </c>
      <c r="BI20" s="6">
        <v>32.25</v>
      </c>
      <c r="BJ20" s="6">
        <v>34.79</v>
      </c>
      <c r="BK20" s="6">
        <v>34.04</v>
      </c>
      <c r="BL20" s="6">
        <v>31.393699999999999</v>
      </c>
      <c r="BM20" s="6">
        <v>29.11</v>
      </c>
      <c r="BN20" s="6">
        <v>27.8187</v>
      </c>
      <c r="BO20" s="6">
        <v>25.76</v>
      </c>
      <c r="BP20" s="6">
        <v>2.35</v>
      </c>
      <c r="BQ20" s="6">
        <v>0.3125</v>
      </c>
      <c r="BR20" s="6">
        <v>1.8125</v>
      </c>
      <c r="BS20" s="6">
        <v>0.3125</v>
      </c>
      <c r="BT20" s="6">
        <v>1.3125</v>
      </c>
      <c r="BU20" s="6">
        <v>0.28000000000000003</v>
      </c>
      <c r="BV20" s="6">
        <v>0.28000000000000003</v>
      </c>
      <c r="BW20" s="6">
        <v>0.28000000000000003</v>
      </c>
      <c r="BX20" s="6">
        <v>1.28</v>
      </c>
      <c r="BY20" s="6">
        <v>0.25</v>
      </c>
      <c r="BZ20" s="6">
        <v>0.25</v>
      </c>
      <c r="CA20" s="6">
        <v>0.25</v>
      </c>
      <c r="CB20" s="6">
        <v>1.25</v>
      </c>
      <c r="CC20" s="6">
        <v>0.22</v>
      </c>
      <c r="CD20" s="6">
        <v>0.22</v>
      </c>
      <c r="CE20" s="6">
        <v>0.22</v>
      </c>
      <c r="CF20" s="6">
        <v>1.22</v>
      </c>
      <c r="CG20" s="6">
        <v>0.19500000000000001</v>
      </c>
      <c r="CH20" s="6">
        <v>0.19500000000000001</v>
      </c>
      <c r="CI20" s="6">
        <v>0.19500000000000001</v>
      </c>
      <c r="CJ20" s="6">
        <v>0.44500000000000001</v>
      </c>
      <c r="CK20" s="6">
        <v>0.17499999999999999</v>
      </c>
      <c r="CL20" s="6">
        <v>0.17499999999999999</v>
      </c>
      <c r="CM20" s="6">
        <v>0.17499999999999999</v>
      </c>
      <c r="CN20" s="6">
        <v>0.17499999999999999</v>
      </c>
      <c r="CO20" s="6">
        <v>0.16250000000000001</v>
      </c>
      <c r="CP20" s="6">
        <v>0.16250000000000001</v>
      </c>
      <c r="CQ20" s="6">
        <v>0.16250000000000001</v>
      </c>
      <c r="CR20" s="6">
        <v>0.16250000000000001</v>
      </c>
      <c r="CS20" s="6">
        <v>0.13750000000000001</v>
      </c>
      <c r="CT20" s="6">
        <v>0.13750000000000001</v>
      </c>
      <c r="CU20" s="6">
        <v>0.13750000000000001</v>
      </c>
      <c r="CV20" s="6">
        <v>2</v>
      </c>
      <c r="CW20" s="6">
        <v>0</v>
      </c>
      <c r="CX20" s="6">
        <v>1.5</v>
      </c>
      <c r="CY20" s="6">
        <v>0</v>
      </c>
      <c r="CZ20" s="6">
        <v>1</v>
      </c>
      <c r="DA20" s="6">
        <v>0</v>
      </c>
      <c r="DB20" s="6">
        <v>0</v>
      </c>
      <c r="DC20" s="6">
        <v>0</v>
      </c>
      <c r="DD20" s="6">
        <v>1</v>
      </c>
      <c r="DE20" s="6">
        <v>0</v>
      </c>
      <c r="DF20" s="6">
        <v>0</v>
      </c>
      <c r="DG20" s="6">
        <v>0</v>
      </c>
      <c r="DH20" s="6">
        <v>1</v>
      </c>
      <c r="DI20" s="6">
        <v>0</v>
      </c>
      <c r="DJ20" s="6">
        <v>0</v>
      </c>
      <c r="DK20" s="6">
        <v>0</v>
      </c>
      <c r="DL20" s="6">
        <v>1</v>
      </c>
      <c r="DM20" s="6">
        <v>0</v>
      </c>
      <c r="DN20" s="6">
        <v>0</v>
      </c>
      <c r="DO20" s="6">
        <v>0</v>
      </c>
      <c r="DP20" s="6">
        <v>0.25</v>
      </c>
      <c r="DQ20" s="6">
        <v>0</v>
      </c>
      <c r="DR20" s="6">
        <v>0</v>
      </c>
      <c r="DS20" s="6">
        <v>0</v>
      </c>
      <c r="DT20" s="6">
        <v>0</v>
      </c>
      <c r="DU20" s="6">
        <v>0</v>
      </c>
      <c r="DV20" s="6">
        <v>0</v>
      </c>
      <c r="DW20" s="6">
        <v>0</v>
      </c>
      <c r="DX20" s="6">
        <v>0</v>
      </c>
      <c r="DY20" s="6">
        <v>0</v>
      </c>
      <c r="DZ20" s="6">
        <v>0</v>
      </c>
      <c r="EA20" s="6">
        <v>0</v>
      </c>
      <c r="EB20" s="5">
        <v>88275000</v>
      </c>
      <c r="EC20" s="5">
        <v>88092794</v>
      </c>
      <c r="ED20" s="5">
        <v>88007252</v>
      </c>
      <c r="EE20" s="5">
        <v>87591671</v>
      </c>
      <c r="EF20" s="5">
        <v>86924399</v>
      </c>
      <c r="EG20" s="5">
        <v>86812651</v>
      </c>
      <c r="EH20" s="5">
        <v>86850459</v>
      </c>
      <c r="EI20" s="5">
        <v>86966290</v>
      </c>
      <c r="EJ20" s="5">
        <v>87474452</v>
      </c>
      <c r="EK20" s="5">
        <v>87327172</v>
      </c>
      <c r="EL20" s="5">
        <v>87540412</v>
      </c>
      <c r="EM20" s="5">
        <v>87885715</v>
      </c>
      <c r="EN20" s="5">
        <v>87708793</v>
      </c>
      <c r="EO20" s="5">
        <v>88490967</v>
      </c>
      <c r="EP20" s="5">
        <v>89618434</v>
      </c>
      <c r="EQ20" s="5">
        <v>89588999</v>
      </c>
      <c r="ER20" s="5">
        <v>89513386</v>
      </c>
      <c r="ES20" s="5">
        <v>89223607</v>
      </c>
      <c r="ET20" s="5">
        <v>88820940</v>
      </c>
      <c r="EU20" s="5">
        <v>89883222</v>
      </c>
      <c r="EV20" s="5">
        <v>88979303</v>
      </c>
      <c r="EW20" s="5">
        <v>90846962</v>
      </c>
      <c r="EX20" s="5">
        <v>94959232</v>
      </c>
      <c r="EY20" s="5">
        <v>97177820</v>
      </c>
      <c r="EZ20" s="5">
        <v>97846402</v>
      </c>
      <c r="FA20" s="5">
        <v>98506233</v>
      </c>
      <c r="FB20" s="5">
        <v>101020235</v>
      </c>
      <c r="FC20" s="5">
        <v>103483152</v>
      </c>
      <c r="FD20" s="5">
        <v>105168366</v>
      </c>
      <c r="FE20" s="5">
        <v>107739128</v>
      </c>
      <c r="FF20" s="5">
        <v>108647517</v>
      </c>
      <c r="FG20" s="5">
        <v>111129916</v>
      </c>
      <c r="FH20" s="3" t="s">
        <v>203</v>
      </c>
    </row>
    <row r="21" spans="2:164" x14ac:dyDescent="0.25">
      <c r="B21" s="1" t="s">
        <v>11</v>
      </c>
      <c r="C21" s="2">
        <v>103330</v>
      </c>
      <c r="D21" s="5">
        <v>0</v>
      </c>
      <c r="E21" s="5">
        <v>4545000</v>
      </c>
      <c r="F21" s="5">
        <v>39137898</v>
      </c>
      <c r="G21" s="5">
        <v>55994748</v>
      </c>
      <c r="H21" s="5">
        <v>47567782</v>
      </c>
      <c r="I21" s="5">
        <v>39837649</v>
      </c>
      <c r="J21" s="5">
        <v>50055229</v>
      </c>
      <c r="K21" s="5">
        <v>63189226</v>
      </c>
      <c r="L21" s="5">
        <v>52894037</v>
      </c>
      <c r="M21" s="5">
        <v>60982583</v>
      </c>
      <c r="N21" s="5">
        <v>39650161</v>
      </c>
      <c r="O21" s="5">
        <v>28855379</v>
      </c>
      <c r="P21" s="5">
        <v>27860585</v>
      </c>
      <c r="Q21" s="5">
        <v>24812512</v>
      </c>
      <c r="R21" s="5">
        <v>18079319</v>
      </c>
      <c r="S21" s="5">
        <v>17425487</v>
      </c>
      <c r="T21" s="5">
        <v>8293453</v>
      </c>
      <c r="U21" s="5">
        <v>4023946</v>
      </c>
      <c r="V21" s="5">
        <v>0</v>
      </c>
      <c r="W21" s="5">
        <v>0</v>
      </c>
      <c r="X21" s="5">
        <v>0</v>
      </c>
      <c r="Y21" s="5">
        <v>252206809</v>
      </c>
      <c r="Z21" s="5">
        <v>65573770</v>
      </c>
      <c r="AA21" s="5">
        <v>103448276</v>
      </c>
      <c r="AB21" s="5">
        <v>3074031</v>
      </c>
      <c r="AC21" s="5">
        <v>0</v>
      </c>
      <c r="AD21" s="5">
        <v>0</v>
      </c>
      <c r="AE21" s="5">
        <v>0</v>
      </c>
      <c r="AF21" s="5">
        <v>0</v>
      </c>
      <c r="AG21" s="5">
        <v>0</v>
      </c>
      <c r="AH21" s="5">
        <v>0</v>
      </c>
      <c r="AI21" s="5">
        <v>0</v>
      </c>
      <c r="AJ21" s="6" t="s">
        <v>193</v>
      </c>
      <c r="AK21" s="6">
        <v>60.49</v>
      </c>
      <c r="AL21" s="6">
        <v>61.72</v>
      </c>
      <c r="AM21" s="6">
        <v>64.02</v>
      </c>
      <c r="AN21" s="6">
        <v>62.1</v>
      </c>
      <c r="AO21" s="6">
        <v>56.67</v>
      </c>
      <c r="AP21" s="6">
        <v>55.19</v>
      </c>
      <c r="AQ21" s="6">
        <v>55.17</v>
      </c>
      <c r="AR21" s="6">
        <v>60.83</v>
      </c>
      <c r="AS21" s="6">
        <v>61.15</v>
      </c>
      <c r="AT21" s="6">
        <v>59.15</v>
      </c>
      <c r="AU21" s="6">
        <v>55.14</v>
      </c>
      <c r="AV21" s="6">
        <v>54.48</v>
      </c>
      <c r="AW21" s="6">
        <v>54.32</v>
      </c>
      <c r="AX21" s="6">
        <v>54.08</v>
      </c>
      <c r="AY21" s="6">
        <v>49.73</v>
      </c>
      <c r="AZ21" s="6">
        <v>49</v>
      </c>
      <c r="BA21" s="6">
        <v>47.7</v>
      </c>
      <c r="BB21" s="6" t="s">
        <v>193</v>
      </c>
      <c r="BC21" s="6" t="s">
        <v>193</v>
      </c>
      <c r="BD21" s="6" t="s">
        <v>193</v>
      </c>
      <c r="BE21" s="6">
        <v>31.72</v>
      </c>
      <c r="BF21" s="6">
        <v>30.5</v>
      </c>
      <c r="BG21" s="6">
        <v>29</v>
      </c>
      <c r="BH21" s="6">
        <v>22.7714</v>
      </c>
      <c r="BI21" s="6" t="s">
        <v>193</v>
      </c>
      <c r="BJ21" s="6" t="s">
        <v>193</v>
      </c>
      <c r="BK21" s="6" t="s">
        <v>193</v>
      </c>
      <c r="BL21" s="6" t="s">
        <v>193</v>
      </c>
      <c r="BM21" s="6" t="s">
        <v>193</v>
      </c>
      <c r="BN21" s="6" t="s">
        <v>193</v>
      </c>
      <c r="BO21" s="6" t="s">
        <v>193</v>
      </c>
      <c r="BP21" s="6">
        <v>0.32</v>
      </c>
      <c r="BQ21" s="6">
        <v>0.32</v>
      </c>
      <c r="BR21" s="6">
        <v>0.32</v>
      </c>
      <c r="BS21" s="6">
        <v>0.32</v>
      </c>
      <c r="BT21" s="6">
        <v>0.32</v>
      </c>
      <c r="BU21" s="6">
        <v>0.32</v>
      </c>
      <c r="BV21" s="6">
        <v>0.32</v>
      </c>
      <c r="BW21" s="6">
        <v>0.32</v>
      </c>
      <c r="BX21" s="6">
        <v>0.28000000000000003</v>
      </c>
      <c r="BY21" s="6">
        <v>0.28000000000000003</v>
      </c>
      <c r="BZ21" s="6">
        <v>0.125</v>
      </c>
      <c r="CA21" s="6">
        <v>0.125</v>
      </c>
      <c r="CB21" s="6">
        <v>0.125</v>
      </c>
      <c r="CC21" s="6">
        <v>0.125</v>
      </c>
      <c r="CD21" s="6">
        <v>0.125</v>
      </c>
      <c r="CE21" s="6">
        <v>0.125</v>
      </c>
      <c r="CF21" s="6">
        <v>0.1</v>
      </c>
      <c r="CG21" s="6">
        <v>0.1</v>
      </c>
      <c r="CH21" s="6">
        <v>0</v>
      </c>
      <c r="CI21" s="6">
        <v>0</v>
      </c>
      <c r="CJ21" s="6">
        <v>0</v>
      </c>
      <c r="CK21" s="6">
        <v>0</v>
      </c>
      <c r="CL21" s="6">
        <v>0</v>
      </c>
      <c r="CM21" s="6">
        <v>0</v>
      </c>
      <c r="CN21" s="6">
        <v>0</v>
      </c>
      <c r="CO21" s="6">
        <v>0</v>
      </c>
      <c r="CP21" s="6">
        <v>0</v>
      </c>
      <c r="CQ21" s="6">
        <v>0</v>
      </c>
      <c r="CR21" s="6">
        <v>0</v>
      </c>
      <c r="CS21" s="6">
        <v>0</v>
      </c>
      <c r="CT21" s="6">
        <v>0</v>
      </c>
      <c r="CU21" s="6">
        <v>0</v>
      </c>
      <c r="CV21" s="6">
        <v>0</v>
      </c>
      <c r="CW21" s="6">
        <v>0</v>
      </c>
      <c r="CX21" s="6">
        <v>0</v>
      </c>
      <c r="CY21" s="6">
        <v>0</v>
      </c>
      <c r="CZ21" s="6">
        <v>0</v>
      </c>
      <c r="DA21" s="6">
        <v>0</v>
      </c>
      <c r="DB21" s="6">
        <v>0</v>
      </c>
      <c r="DC21" s="6">
        <v>0</v>
      </c>
      <c r="DD21" s="6">
        <v>0</v>
      </c>
      <c r="DE21" s="6">
        <v>0</v>
      </c>
      <c r="DF21" s="6">
        <v>0</v>
      </c>
      <c r="DG21" s="6">
        <v>0</v>
      </c>
      <c r="DH21" s="6">
        <v>0</v>
      </c>
      <c r="DI21" s="6">
        <v>0</v>
      </c>
      <c r="DJ21" s="6">
        <v>0</v>
      </c>
      <c r="DK21" s="6">
        <v>0</v>
      </c>
      <c r="DL21" s="6">
        <v>0</v>
      </c>
      <c r="DM21" s="6">
        <v>0</v>
      </c>
      <c r="DN21" s="6">
        <v>0</v>
      </c>
      <c r="DO21" s="6">
        <v>0</v>
      </c>
      <c r="DP21" s="6">
        <v>0</v>
      </c>
      <c r="DQ21" s="6">
        <v>0</v>
      </c>
      <c r="DR21" s="6">
        <v>0</v>
      </c>
      <c r="DS21" s="6">
        <v>0</v>
      </c>
      <c r="DT21" s="6">
        <v>0</v>
      </c>
      <c r="DU21" s="6">
        <v>0</v>
      </c>
      <c r="DV21" s="6">
        <v>0</v>
      </c>
      <c r="DW21" s="6">
        <v>0</v>
      </c>
      <c r="DX21" s="6">
        <v>0</v>
      </c>
      <c r="DY21" s="6">
        <v>0</v>
      </c>
      <c r="DZ21" s="6">
        <v>0</v>
      </c>
      <c r="EA21" s="6">
        <v>0</v>
      </c>
      <c r="EB21" s="5">
        <v>899044657</v>
      </c>
      <c r="EC21" s="5">
        <v>898880087</v>
      </c>
      <c r="ED21" s="5">
        <v>903392620</v>
      </c>
      <c r="EE21" s="5">
        <v>942480026</v>
      </c>
      <c r="EF21" s="5">
        <v>995335841</v>
      </c>
      <c r="EG21" s="5">
        <v>1042888556</v>
      </c>
      <c r="EH21" s="5">
        <v>1082689362</v>
      </c>
      <c r="EI21" s="5">
        <v>1130738359</v>
      </c>
      <c r="EJ21" s="5">
        <v>1193916617</v>
      </c>
      <c r="EK21" s="5">
        <v>1246794615</v>
      </c>
      <c r="EL21" s="5">
        <v>1307448520</v>
      </c>
      <c r="EM21" s="5">
        <v>1347077587</v>
      </c>
      <c r="EN21" s="5">
        <v>1375926971</v>
      </c>
      <c r="EO21" s="5">
        <v>1403772951</v>
      </c>
      <c r="EP21" s="5">
        <v>1428575390</v>
      </c>
      <c r="EQ21" s="5">
        <v>1446647787</v>
      </c>
      <c r="ER21" s="5">
        <v>1464063323</v>
      </c>
      <c r="ES21" s="5">
        <v>1472343722</v>
      </c>
      <c r="ET21" s="5">
        <v>1476348011</v>
      </c>
      <c r="EU21" s="5">
        <v>1476345163</v>
      </c>
      <c r="EV21" s="5">
        <v>1476321935</v>
      </c>
      <c r="EW21" s="5">
        <v>1476295743</v>
      </c>
      <c r="EX21" s="5">
        <v>1728469818</v>
      </c>
      <c r="EY21" s="5">
        <v>1793447313</v>
      </c>
      <c r="EZ21" s="5">
        <v>1896821482</v>
      </c>
      <c r="FA21" s="5">
        <v>1899209621</v>
      </c>
      <c r="FB21" s="5">
        <v>1897960361</v>
      </c>
      <c r="FC21" s="5">
        <v>1796719943</v>
      </c>
      <c r="FD21" s="5">
        <v>140463159</v>
      </c>
      <c r="FE21" s="5">
        <v>135138427</v>
      </c>
      <c r="FF21" s="5">
        <v>135116300</v>
      </c>
      <c r="FG21" s="5">
        <v>134944484</v>
      </c>
      <c r="FH21" s="3" t="s">
        <v>204</v>
      </c>
    </row>
    <row r="22" spans="2:164" x14ac:dyDescent="0.25">
      <c r="B22" s="1" t="s">
        <v>12</v>
      </c>
      <c r="C22" s="2">
        <v>103423</v>
      </c>
      <c r="D22" s="5" t="s">
        <v>193</v>
      </c>
      <c r="E22" s="5">
        <v>0</v>
      </c>
      <c r="F22" s="5">
        <v>0</v>
      </c>
      <c r="G22" s="5">
        <v>0</v>
      </c>
      <c r="H22" s="5">
        <v>0</v>
      </c>
      <c r="I22" s="5">
        <v>0</v>
      </c>
      <c r="J22" s="5">
        <v>0</v>
      </c>
      <c r="K22" s="5">
        <v>0</v>
      </c>
      <c r="L22" s="5">
        <v>0</v>
      </c>
      <c r="M22" s="5">
        <v>0</v>
      </c>
      <c r="N22" s="5">
        <v>2000</v>
      </c>
      <c r="O22" s="5">
        <v>0</v>
      </c>
      <c r="P22" s="5">
        <v>0</v>
      </c>
      <c r="Q22" s="5">
        <v>0</v>
      </c>
      <c r="R22" s="5">
        <v>0</v>
      </c>
      <c r="S22" s="5">
        <v>0</v>
      </c>
      <c r="T22" s="5">
        <v>0</v>
      </c>
      <c r="U22" s="5">
        <v>0</v>
      </c>
      <c r="V22" s="5">
        <v>0</v>
      </c>
      <c r="W22" s="5">
        <v>0</v>
      </c>
      <c r="X22" s="5">
        <v>0</v>
      </c>
      <c r="Y22" s="5">
        <v>0</v>
      </c>
      <c r="Z22" s="5">
        <v>0</v>
      </c>
      <c r="AA22" s="5">
        <v>0</v>
      </c>
      <c r="AB22" s="5">
        <v>0</v>
      </c>
      <c r="AC22" s="5">
        <v>0</v>
      </c>
      <c r="AD22" s="5">
        <v>0</v>
      </c>
      <c r="AE22" s="5">
        <v>0</v>
      </c>
      <c r="AF22" s="5">
        <v>0</v>
      </c>
      <c r="AG22" s="5">
        <v>0</v>
      </c>
      <c r="AH22" s="5">
        <v>0</v>
      </c>
      <c r="AI22" s="5">
        <v>0</v>
      </c>
      <c r="AJ22" s="6" t="s">
        <v>193</v>
      </c>
      <c r="AK22" s="6" t="s">
        <v>193</v>
      </c>
      <c r="AL22" s="6" t="s">
        <v>193</v>
      </c>
      <c r="AM22" s="6" t="s">
        <v>193</v>
      </c>
      <c r="AN22" s="6" t="s">
        <v>193</v>
      </c>
      <c r="AO22" s="6" t="s">
        <v>193</v>
      </c>
      <c r="AP22" s="6" t="s">
        <v>193</v>
      </c>
      <c r="AQ22" s="6" t="s">
        <v>193</v>
      </c>
      <c r="AR22" s="6" t="s">
        <v>193</v>
      </c>
      <c r="AS22" s="6" t="s">
        <v>193</v>
      </c>
      <c r="AT22" s="6">
        <v>100</v>
      </c>
      <c r="AU22" s="6" t="s">
        <v>193</v>
      </c>
      <c r="AV22" s="6" t="s">
        <v>193</v>
      </c>
      <c r="AW22" s="6" t="s">
        <v>193</v>
      </c>
      <c r="AX22" s="6" t="s">
        <v>193</v>
      </c>
      <c r="AY22" s="6" t="s">
        <v>193</v>
      </c>
      <c r="AZ22" s="6" t="s">
        <v>193</v>
      </c>
      <c r="BA22" s="6" t="s">
        <v>193</v>
      </c>
      <c r="BB22" s="6" t="s">
        <v>193</v>
      </c>
      <c r="BC22" s="6" t="s">
        <v>193</v>
      </c>
      <c r="BD22" s="6" t="s">
        <v>193</v>
      </c>
      <c r="BE22" s="6" t="s">
        <v>193</v>
      </c>
      <c r="BF22" s="6" t="s">
        <v>193</v>
      </c>
      <c r="BG22" s="6" t="s">
        <v>193</v>
      </c>
      <c r="BH22" s="6" t="s">
        <v>193</v>
      </c>
      <c r="BI22" s="6" t="s">
        <v>193</v>
      </c>
      <c r="BJ22" s="6" t="s">
        <v>193</v>
      </c>
      <c r="BK22" s="6" t="s">
        <v>193</v>
      </c>
      <c r="BL22" s="6" t="s">
        <v>193</v>
      </c>
      <c r="BM22" s="6" t="s">
        <v>193</v>
      </c>
      <c r="BN22" s="6" t="s">
        <v>193</v>
      </c>
      <c r="BO22" s="6" t="s">
        <v>193</v>
      </c>
      <c r="BP22" s="6" t="s">
        <v>193</v>
      </c>
      <c r="BQ22" s="6">
        <v>0.82</v>
      </c>
      <c r="BR22" s="6">
        <v>0.82</v>
      </c>
      <c r="BS22" s="6">
        <v>0.82</v>
      </c>
      <c r="BT22" s="6">
        <v>0.82</v>
      </c>
      <c r="BU22" s="6">
        <v>0.82</v>
      </c>
      <c r="BV22" s="6">
        <v>0.82</v>
      </c>
      <c r="BW22" s="6">
        <v>0.8</v>
      </c>
      <c r="BX22" s="6">
        <v>0.8</v>
      </c>
      <c r="BY22" s="6">
        <v>0.8</v>
      </c>
      <c r="BZ22" s="6">
        <v>0.77</v>
      </c>
      <c r="CA22" s="6">
        <v>0.77</v>
      </c>
      <c r="CB22" s="6">
        <v>0.77</v>
      </c>
      <c r="CC22" s="6">
        <v>0.77</v>
      </c>
      <c r="CD22" s="6">
        <v>0.77</v>
      </c>
      <c r="CE22" s="6">
        <v>0.77</v>
      </c>
      <c r="CF22" s="6">
        <v>0.77</v>
      </c>
      <c r="CG22" s="6">
        <v>0.77</v>
      </c>
      <c r="CH22" s="6">
        <v>0.77</v>
      </c>
      <c r="CI22" s="6">
        <v>0.77</v>
      </c>
      <c r="CJ22" s="6">
        <v>0.77</v>
      </c>
      <c r="CK22" s="6">
        <v>0.77</v>
      </c>
      <c r="CL22" s="6">
        <v>0.77</v>
      </c>
      <c r="CM22" s="6">
        <v>0.77</v>
      </c>
      <c r="CN22" s="6">
        <v>0.77</v>
      </c>
      <c r="CO22" s="6">
        <v>0.77</v>
      </c>
      <c r="CP22" s="6">
        <v>0.77</v>
      </c>
      <c r="CQ22" s="6">
        <v>0.77</v>
      </c>
      <c r="CR22" s="6">
        <v>0.77</v>
      </c>
      <c r="CS22" s="6">
        <v>0.77</v>
      </c>
      <c r="CT22" s="6">
        <v>0.77</v>
      </c>
      <c r="CU22" s="6">
        <v>0.77</v>
      </c>
      <c r="CV22" s="6" t="s">
        <v>193</v>
      </c>
      <c r="CW22" s="6">
        <v>0</v>
      </c>
      <c r="CX22" s="6">
        <v>0</v>
      </c>
      <c r="CY22" s="6">
        <v>0</v>
      </c>
      <c r="CZ22" s="6">
        <v>0</v>
      </c>
      <c r="DA22" s="6">
        <v>0</v>
      </c>
      <c r="DB22" s="6">
        <v>0</v>
      </c>
      <c r="DC22" s="6">
        <v>0</v>
      </c>
      <c r="DD22" s="6">
        <v>0</v>
      </c>
      <c r="DE22" s="6">
        <v>0</v>
      </c>
      <c r="DF22" s="6">
        <v>0</v>
      </c>
      <c r="DG22" s="6">
        <v>0</v>
      </c>
      <c r="DH22" s="6">
        <v>0</v>
      </c>
      <c r="DI22" s="6">
        <v>0</v>
      </c>
      <c r="DJ22" s="6">
        <v>0</v>
      </c>
      <c r="DK22" s="6">
        <v>0</v>
      </c>
      <c r="DL22" s="6">
        <v>0</v>
      </c>
      <c r="DM22" s="6">
        <v>0</v>
      </c>
      <c r="DN22" s="6">
        <v>0</v>
      </c>
      <c r="DO22" s="6">
        <v>0</v>
      </c>
      <c r="DP22" s="6">
        <v>0</v>
      </c>
      <c r="DQ22" s="6">
        <v>0</v>
      </c>
      <c r="DR22" s="6">
        <v>0</v>
      </c>
      <c r="DS22" s="6">
        <v>0</v>
      </c>
      <c r="DT22" s="6">
        <v>0</v>
      </c>
      <c r="DU22" s="6">
        <v>0</v>
      </c>
      <c r="DV22" s="6">
        <v>0</v>
      </c>
      <c r="DW22" s="6">
        <v>0</v>
      </c>
      <c r="DX22" s="6">
        <v>0</v>
      </c>
      <c r="DY22" s="6">
        <v>0</v>
      </c>
      <c r="DZ22" s="6">
        <v>0</v>
      </c>
      <c r="EA22" s="6">
        <v>0</v>
      </c>
      <c r="EB22" s="5" t="s">
        <v>193</v>
      </c>
      <c r="EC22" s="5">
        <v>26931884</v>
      </c>
      <c r="ED22" s="5">
        <v>26931884</v>
      </c>
      <c r="EE22" s="5">
        <v>26927115</v>
      </c>
      <c r="EF22" s="5">
        <v>26914516</v>
      </c>
      <c r="EG22" s="5">
        <v>26914516</v>
      </c>
      <c r="EH22" s="5">
        <v>26914218</v>
      </c>
      <c r="EI22" s="5">
        <v>26914218</v>
      </c>
      <c r="EJ22" s="5">
        <v>26894456</v>
      </c>
      <c r="EK22" s="5">
        <v>26891502</v>
      </c>
      <c r="EL22" s="5">
        <v>26894169</v>
      </c>
      <c r="EM22" s="5">
        <v>26896982</v>
      </c>
      <c r="EN22" s="5">
        <v>26871942</v>
      </c>
      <c r="EO22" s="5">
        <v>26871942</v>
      </c>
      <c r="EP22" s="5">
        <v>26871752</v>
      </c>
      <c r="EQ22" s="5">
        <v>26911752</v>
      </c>
      <c r="ER22" s="5">
        <v>26895188</v>
      </c>
      <c r="ES22" s="5">
        <v>26895044</v>
      </c>
      <c r="ET22" s="5">
        <v>26893544</v>
      </c>
      <c r="EU22" s="5">
        <v>26893412</v>
      </c>
      <c r="EV22" s="5">
        <v>26836664</v>
      </c>
      <c r="EW22" s="5">
        <v>26836664</v>
      </c>
      <c r="EX22" s="5">
        <v>26836591</v>
      </c>
      <c r="EY22" s="5">
        <v>26836591</v>
      </c>
      <c r="EZ22" s="5">
        <v>26821284</v>
      </c>
      <c r="FA22" s="5">
        <v>26821284</v>
      </c>
      <c r="FB22" s="5">
        <v>26821284</v>
      </c>
      <c r="FC22" s="5">
        <v>26820977</v>
      </c>
      <c r="FD22" s="5">
        <v>26820977</v>
      </c>
      <c r="FE22" s="5">
        <v>26820166</v>
      </c>
      <c r="FF22" s="5">
        <v>26820166</v>
      </c>
      <c r="FG22" s="5">
        <v>26820166</v>
      </c>
      <c r="FH22" s="3" t="s">
        <v>205</v>
      </c>
    </row>
    <row r="23" spans="2:164" x14ac:dyDescent="0.25">
      <c r="B23" s="1" t="s">
        <v>13</v>
      </c>
      <c r="C23" s="2">
        <v>4114845</v>
      </c>
      <c r="D23" s="5" t="s">
        <v>193</v>
      </c>
      <c r="E23" s="5" t="s">
        <v>193</v>
      </c>
      <c r="F23" s="5" t="s">
        <v>193</v>
      </c>
      <c r="G23" s="5" t="s">
        <v>193</v>
      </c>
      <c r="H23" s="5" t="s">
        <v>193</v>
      </c>
      <c r="I23" s="5" t="s">
        <v>193</v>
      </c>
      <c r="J23" s="5" t="s">
        <v>193</v>
      </c>
      <c r="K23" s="5" t="s">
        <v>193</v>
      </c>
      <c r="L23" s="5" t="s">
        <v>193</v>
      </c>
      <c r="M23" s="5" t="s">
        <v>193</v>
      </c>
      <c r="N23" s="5" t="s">
        <v>193</v>
      </c>
      <c r="O23" s="5" t="s">
        <v>193</v>
      </c>
      <c r="P23" s="5" t="s">
        <v>193</v>
      </c>
      <c r="Q23" s="5" t="s">
        <v>193</v>
      </c>
      <c r="R23" s="5" t="s">
        <v>193</v>
      </c>
      <c r="S23" s="5" t="s">
        <v>193</v>
      </c>
      <c r="T23" s="5">
        <v>0</v>
      </c>
      <c r="U23" s="5">
        <v>0</v>
      </c>
      <c r="V23" s="5">
        <v>0</v>
      </c>
      <c r="W23" s="5">
        <v>0</v>
      </c>
      <c r="X23" s="5">
        <v>0</v>
      </c>
      <c r="Y23" s="5">
        <v>0</v>
      </c>
      <c r="Z23" s="5">
        <v>0</v>
      </c>
      <c r="AA23" s="5">
        <v>0</v>
      </c>
      <c r="AB23" s="5">
        <v>0</v>
      </c>
      <c r="AC23" s="5">
        <v>0</v>
      </c>
      <c r="AD23" s="5">
        <v>0</v>
      </c>
      <c r="AE23" s="5">
        <v>0</v>
      </c>
      <c r="AF23" s="5">
        <v>0</v>
      </c>
      <c r="AG23" s="5">
        <v>0</v>
      </c>
      <c r="AH23" s="5">
        <v>0</v>
      </c>
      <c r="AI23" s="5">
        <v>0</v>
      </c>
      <c r="AJ23" s="6" t="s">
        <v>193</v>
      </c>
      <c r="AK23" s="6" t="s">
        <v>193</v>
      </c>
      <c r="AL23" s="6" t="s">
        <v>193</v>
      </c>
      <c r="AM23" s="6" t="s">
        <v>193</v>
      </c>
      <c r="AN23" s="6" t="s">
        <v>193</v>
      </c>
      <c r="AO23" s="6" t="s">
        <v>193</v>
      </c>
      <c r="AP23" s="6" t="s">
        <v>193</v>
      </c>
      <c r="AQ23" s="6" t="s">
        <v>193</v>
      </c>
      <c r="AR23" s="6" t="s">
        <v>193</v>
      </c>
      <c r="AS23" s="6" t="s">
        <v>193</v>
      </c>
      <c r="AT23" s="6" t="s">
        <v>193</v>
      </c>
      <c r="AU23" s="6" t="s">
        <v>193</v>
      </c>
      <c r="AV23" s="6" t="s">
        <v>193</v>
      </c>
      <c r="AW23" s="6" t="s">
        <v>193</v>
      </c>
      <c r="AX23" s="6" t="s">
        <v>193</v>
      </c>
      <c r="AY23" s="6" t="s">
        <v>193</v>
      </c>
      <c r="AZ23" s="6" t="s">
        <v>193</v>
      </c>
      <c r="BA23" s="6" t="s">
        <v>193</v>
      </c>
      <c r="BB23" s="6" t="s">
        <v>193</v>
      </c>
      <c r="BC23" s="6" t="s">
        <v>193</v>
      </c>
      <c r="BD23" s="6" t="s">
        <v>193</v>
      </c>
      <c r="BE23" s="6" t="s">
        <v>193</v>
      </c>
      <c r="BF23" s="6" t="s">
        <v>193</v>
      </c>
      <c r="BG23" s="6" t="s">
        <v>193</v>
      </c>
      <c r="BH23" s="6" t="s">
        <v>193</v>
      </c>
      <c r="BI23" s="6" t="s">
        <v>193</v>
      </c>
      <c r="BJ23" s="6" t="s">
        <v>193</v>
      </c>
      <c r="BK23" s="6" t="s">
        <v>193</v>
      </c>
      <c r="BL23" s="6" t="s">
        <v>193</v>
      </c>
      <c r="BM23" s="6" t="s">
        <v>193</v>
      </c>
      <c r="BN23" s="6" t="s">
        <v>193</v>
      </c>
      <c r="BO23" s="6" t="s">
        <v>193</v>
      </c>
      <c r="BP23" s="6" t="s">
        <v>193</v>
      </c>
      <c r="BQ23" s="6" t="s">
        <v>193</v>
      </c>
      <c r="BR23" s="6" t="s">
        <v>193</v>
      </c>
      <c r="BS23" s="6" t="s">
        <v>193</v>
      </c>
      <c r="BT23" s="6" t="s">
        <v>193</v>
      </c>
      <c r="BU23" s="6" t="s">
        <v>193</v>
      </c>
      <c r="BV23" s="6" t="s">
        <v>193</v>
      </c>
      <c r="BW23" s="6" t="s">
        <v>193</v>
      </c>
      <c r="BX23" s="6" t="s">
        <v>193</v>
      </c>
      <c r="BY23" s="6" t="s">
        <v>193</v>
      </c>
      <c r="BZ23" s="6" t="s">
        <v>193</v>
      </c>
      <c r="CA23" s="6" t="s">
        <v>193</v>
      </c>
      <c r="CB23" s="6" t="s">
        <v>193</v>
      </c>
      <c r="CC23" s="6" t="s">
        <v>193</v>
      </c>
      <c r="CD23" s="6" t="s">
        <v>193</v>
      </c>
      <c r="CE23" s="6" t="s">
        <v>193</v>
      </c>
      <c r="CF23" s="6">
        <v>0</v>
      </c>
      <c r="CG23" s="6">
        <v>0</v>
      </c>
      <c r="CH23" s="6">
        <v>0</v>
      </c>
      <c r="CI23" s="6">
        <v>0</v>
      </c>
      <c r="CJ23" s="6">
        <v>0</v>
      </c>
      <c r="CK23" s="6">
        <v>0</v>
      </c>
      <c r="CL23" s="6">
        <v>0</v>
      </c>
      <c r="CM23" s="6">
        <v>0</v>
      </c>
      <c r="CN23" s="6">
        <v>0</v>
      </c>
      <c r="CO23" s="6">
        <v>0</v>
      </c>
      <c r="CP23" s="6">
        <v>0</v>
      </c>
      <c r="CQ23" s="6">
        <v>0</v>
      </c>
      <c r="CR23" s="6">
        <v>0</v>
      </c>
      <c r="CS23" s="6">
        <v>0</v>
      </c>
      <c r="CT23" s="6">
        <v>0</v>
      </c>
      <c r="CU23" s="6">
        <v>0</v>
      </c>
      <c r="CV23" s="6" t="s">
        <v>193</v>
      </c>
      <c r="CW23" s="6" t="s">
        <v>193</v>
      </c>
      <c r="CX23" s="6" t="s">
        <v>193</v>
      </c>
      <c r="CY23" s="6" t="s">
        <v>193</v>
      </c>
      <c r="CZ23" s="6" t="s">
        <v>193</v>
      </c>
      <c r="DA23" s="6" t="s">
        <v>193</v>
      </c>
      <c r="DB23" s="6" t="s">
        <v>193</v>
      </c>
      <c r="DC23" s="6" t="s">
        <v>193</v>
      </c>
      <c r="DD23" s="6" t="s">
        <v>193</v>
      </c>
      <c r="DE23" s="6" t="s">
        <v>193</v>
      </c>
      <c r="DF23" s="6" t="s">
        <v>193</v>
      </c>
      <c r="DG23" s="6" t="s">
        <v>193</v>
      </c>
      <c r="DH23" s="6" t="s">
        <v>193</v>
      </c>
      <c r="DI23" s="6" t="s">
        <v>193</v>
      </c>
      <c r="DJ23" s="6" t="s">
        <v>193</v>
      </c>
      <c r="DK23" s="6" t="s">
        <v>193</v>
      </c>
      <c r="DL23" s="6">
        <v>0</v>
      </c>
      <c r="DM23" s="6">
        <v>0</v>
      </c>
      <c r="DN23" s="6">
        <v>0</v>
      </c>
      <c r="DO23" s="6">
        <v>0</v>
      </c>
      <c r="DP23" s="6">
        <v>0</v>
      </c>
      <c r="DQ23" s="6">
        <v>0</v>
      </c>
      <c r="DR23" s="6">
        <v>0</v>
      </c>
      <c r="DS23" s="6">
        <v>0</v>
      </c>
      <c r="DT23" s="6">
        <v>0</v>
      </c>
      <c r="DU23" s="6">
        <v>0</v>
      </c>
      <c r="DV23" s="6">
        <v>0</v>
      </c>
      <c r="DW23" s="6">
        <v>0</v>
      </c>
      <c r="DX23" s="6">
        <v>0</v>
      </c>
      <c r="DY23" s="6">
        <v>0</v>
      </c>
      <c r="DZ23" s="6">
        <v>0</v>
      </c>
      <c r="EA23" s="6">
        <v>0</v>
      </c>
      <c r="EB23" s="5" t="s">
        <v>193</v>
      </c>
      <c r="EC23" s="5" t="s">
        <v>193</v>
      </c>
      <c r="ED23" s="5" t="s">
        <v>193</v>
      </c>
      <c r="EE23" s="5" t="s">
        <v>193</v>
      </c>
      <c r="EF23" s="5" t="s">
        <v>193</v>
      </c>
      <c r="EG23" s="5" t="s">
        <v>193</v>
      </c>
      <c r="EH23" s="5" t="s">
        <v>193</v>
      </c>
      <c r="EI23" s="5" t="s">
        <v>193</v>
      </c>
      <c r="EJ23" s="5" t="s">
        <v>193</v>
      </c>
      <c r="EK23" s="5" t="s">
        <v>193</v>
      </c>
      <c r="EL23" s="5" t="s">
        <v>193</v>
      </c>
      <c r="EM23" s="5" t="s">
        <v>193</v>
      </c>
      <c r="EN23" s="5" t="s">
        <v>193</v>
      </c>
      <c r="EO23" s="5" t="s">
        <v>193</v>
      </c>
      <c r="EP23" s="5" t="s">
        <v>193</v>
      </c>
      <c r="EQ23" s="5" t="s">
        <v>193</v>
      </c>
      <c r="ER23" s="5">
        <v>15330</v>
      </c>
      <c r="ES23" s="5">
        <v>27212</v>
      </c>
      <c r="ET23" s="5">
        <v>27163</v>
      </c>
      <c r="EU23" s="5">
        <v>27066</v>
      </c>
      <c r="EV23" s="5">
        <v>26766</v>
      </c>
      <c r="EW23" s="5">
        <v>26711</v>
      </c>
      <c r="EX23" s="5">
        <v>26481</v>
      </c>
      <c r="EY23" s="5">
        <v>26436</v>
      </c>
      <c r="EZ23" s="5">
        <v>26431</v>
      </c>
      <c r="FA23" s="5">
        <v>26431</v>
      </c>
      <c r="FB23" s="5">
        <v>26431</v>
      </c>
      <c r="FC23" s="5">
        <v>26402</v>
      </c>
      <c r="FD23" s="5">
        <v>26395</v>
      </c>
      <c r="FE23" s="5">
        <v>26395</v>
      </c>
      <c r="FF23" s="5">
        <v>26394</v>
      </c>
      <c r="FG23" s="5">
        <v>26364</v>
      </c>
      <c r="FH23" s="3" t="s">
        <v>206</v>
      </c>
    </row>
    <row r="24" spans="2:164" x14ac:dyDescent="0.25">
      <c r="B24" s="1" t="s">
        <v>14</v>
      </c>
      <c r="C24" s="2">
        <v>113901</v>
      </c>
      <c r="D24" s="5">
        <v>2198963</v>
      </c>
      <c r="E24" s="5">
        <v>3158812</v>
      </c>
      <c r="F24" s="5">
        <v>2894372</v>
      </c>
      <c r="G24" s="5">
        <v>4115187</v>
      </c>
      <c r="H24" s="5">
        <v>4014472</v>
      </c>
      <c r="I24" s="5">
        <v>4043658</v>
      </c>
      <c r="J24" s="5">
        <v>4753330</v>
      </c>
      <c r="K24" s="5">
        <v>5532881</v>
      </c>
      <c r="L24" s="5">
        <v>4065620</v>
      </c>
      <c r="M24" s="5">
        <v>3901469</v>
      </c>
      <c r="N24" s="5">
        <v>3621043</v>
      </c>
      <c r="O24" s="5">
        <v>3342470</v>
      </c>
      <c r="P24" s="5">
        <v>3230647</v>
      </c>
      <c r="Q24" s="5">
        <v>3083469</v>
      </c>
      <c r="R24" s="5">
        <v>3691146</v>
      </c>
      <c r="S24" s="5">
        <v>4700966</v>
      </c>
      <c r="T24" s="5">
        <v>3808453</v>
      </c>
      <c r="U24" s="5">
        <v>4703308</v>
      </c>
      <c r="V24" s="5">
        <v>5775155</v>
      </c>
      <c r="W24" s="5">
        <v>6841119</v>
      </c>
      <c r="X24" s="5">
        <v>6213954</v>
      </c>
      <c r="Y24" s="5">
        <v>6351199</v>
      </c>
      <c r="Z24" s="5">
        <v>7021491</v>
      </c>
      <c r="AA24" s="5">
        <v>5671429</v>
      </c>
      <c r="AB24" s="5">
        <v>5731573</v>
      </c>
      <c r="AC24" s="5">
        <v>10061970</v>
      </c>
      <c r="AD24" s="5">
        <v>6088379</v>
      </c>
      <c r="AE24" s="5">
        <v>6746719</v>
      </c>
      <c r="AF24" s="5">
        <v>3810644</v>
      </c>
      <c r="AG24" s="5">
        <v>3606912</v>
      </c>
      <c r="AH24" s="5">
        <v>5730043</v>
      </c>
      <c r="AI24" s="5">
        <v>396146</v>
      </c>
      <c r="AJ24" s="6">
        <v>160.45820000000001</v>
      </c>
      <c r="AK24" s="6">
        <v>141.1215</v>
      </c>
      <c r="AL24" s="6">
        <v>126.9269</v>
      </c>
      <c r="AM24" s="6">
        <v>123.6673</v>
      </c>
      <c r="AN24" s="6">
        <v>104.2157</v>
      </c>
      <c r="AO24" s="6">
        <v>97.004800000000003</v>
      </c>
      <c r="AP24" s="6">
        <v>95.723799999999997</v>
      </c>
      <c r="AQ24" s="6">
        <v>87.802999999999997</v>
      </c>
      <c r="AR24" s="6">
        <v>111.36360000000001</v>
      </c>
      <c r="AS24" s="6">
        <v>117.1773</v>
      </c>
      <c r="AT24" s="6">
        <v>127.613</v>
      </c>
      <c r="AU24" s="6">
        <v>132.44659999999999</v>
      </c>
      <c r="AV24" s="6">
        <v>126.13939999999999</v>
      </c>
      <c r="AW24" s="6">
        <v>123.01300000000001</v>
      </c>
      <c r="AX24" s="6">
        <v>112.0124</v>
      </c>
      <c r="AY24" s="6">
        <v>109.74630000000001</v>
      </c>
      <c r="AZ24" s="6">
        <v>103.98690000000001</v>
      </c>
      <c r="BA24" s="6">
        <v>88.749899999999997</v>
      </c>
      <c r="BB24" s="6">
        <v>78.0732</v>
      </c>
      <c r="BC24" s="6">
        <v>68.793800000000005</v>
      </c>
      <c r="BD24" s="6">
        <v>59.908299999999997</v>
      </c>
      <c r="BE24" s="6">
        <v>53.7224</v>
      </c>
      <c r="BF24" s="6">
        <v>49.876899999999999</v>
      </c>
      <c r="BG24" s="6">
        <v>55.687199999999997</v>
      </c>
      <c r="BH24" s="6">
        <v>45.572600000000001</v>
      </c>
      <c r="BI24" s="6">
        <v>45.033000000000001</v>
      </c>
      <c r="BJ24" s="6">
        <v>60.284399999999998</v>
      </c>
      <c r="BK24" s="6">
        <v>61.135800000000003</v>
      </c>
      <c r="BL24" s="6">
        <v>51.565199999999997</v>
      </c>
      <c r="BM24" s="6">
        <v>42.548000000000002</v>
      </c>
      <c r="BN24" s="6">
        <v>38.433300000000003</v>
      </c>
      <c r="BO24" s="6">
        <v>38.94</v>
      </c>
      <c r="BP24" s="6">
        <v>0.83</v>
      </c>
      <c r="BQ24" s="6">
        <v>0.83</v>
      </c>
      <c r="BR24" s="6">
        <v>0.83</v>
      </c>
      <c r="BS24" s="6">
        <v>0.75</v>
      </c>
      <c r="BT24" s="6">
        <v>0.75</v>
      </c>
      <c r="BU24" s="6">
        <v>0.75</v>
      </c>
      <c r="BV24" s="6">
        <v>0.75</v>
      </c>
      <c r="BW24" s="6">
        <v>0.67</v>
      </c>
      <c r="BX24" s="6">
        <v>0.67</v>
      </c>
      <c r="BY24" s="6">
        <v>0.67</v>
      </c>
      <c r="BZ24" s="6">
        <v>0.67</v>
      </c>
      <c r="CA24" s="6">
        <v>0.57999999999999996</v>
      </c>
      <c r="CB24" s="6">
        <v>0.57999999999999996</v>
      </c>
      <c r="CC24" s="6">
        <v>0.57999999999999996</v>
      </c>
      <c r="CD24" s="6">
        <v>0.57999999999999996</v>
      </c>
      <c r="CE24" s="6">
        <v>0.52</v>
      </c>
      <c r="CF24" s="6">
        <v>0.52</v>
      </c>
      <c r="CG24" s="6">
        <v>0.52</v>
      </c>
      <c r="CH24" s="6">
        <v>0.52</v>
      </c>
      <c r="CI24" s="6">
        <v>0.45</v>
      </c>
      <c r="CJ24" s="6">
        <v>0.45</v>
      </c>
      <c r="CK24" s="6">
        <v>0.35</v>
      </c>
      <c r="CL24" s="6">
        <v>0.35</v>
      </c>
      <c r="CM24" s="6">
        <v>0</v>
      </c>
      <c r="CN24" s="6">
        <v>0.51</v>
      </c>
      <c r="CO24" s="6">
        <v>0.23</v>
      </c>
      <c r="CP24" s="6">
        <v>0.23</v>
      </c>
      <c r="CQ24" s="6">
        <v>0.18</v>
      </c>
      <c r="CR24" s="6">
        <v>0.18</v>
      </c>
      <c r="CS24" s="6">
        <v>0.18</v>
      </c>
      <c r="CT24" s="6">
        <v>0.18</v>
      </c>
      <c r="CU24" s="6">
        <v>0.17</v>
      </c>
      <c r="CV24" s="6">
        <v>0</v>
      </c>
      <c r="CW24" s="6">
        <v>0</v>
      </c>
      <c r="CX24" s="6">
        <v>0</v>
      </c>
      <c r="CY24" s="6">
        <v>0</v>
      </c>
      <c r="CZ24" s="6">
        <v>0</v>
      </c>
      <c r="DA24" s="6">
        <v>0</v>
      </c>
      <c r="DB24" s="6">
        <v>0</v>
      </c>
      <c r="DC24" s="6">
        <v>0</v>
      </c>
      <c r="DD24" s="6">
        <v>0</v>
      </c>
      <c r="DE24" s="6">
        <v>0</v>
      </c>
      <c r="DF24" s="6">
        <v>0</v>
      </c>
      <c r="DG24" s="6">
        <v>0</v>
      </c>
      <c r="DH24" s="6">
        <v>0</v>
      </c>
      <c r="DI24" s="6">
        <v>0</v>
      </c>
      <c r="DJ24" s="6">
        <v>0</v>
      </c>
      <c r="DK24" s="6">
        <v>0</v>
      </c>
      <c r="DL24" s="6">
        <v>0</v>
      </c>
      <c r="DM24" s="6">
        <v>0</v>
      </c>
      <c r="DN24" s="6">
        <v>0</v>
      </c>
      <c r="DO24" s="6">
        <v>0</v>
      </c>
      <c r="DP24" s="6">
        <v>0</v>
      </c>
      <c r="DQ24" s="6">
        <v>0</v>
      </c>
      <c r="DR24" s="6">
        <v>0</v>
      </c>
      <c r="DS24" s="6">
        <v>0</v>
      </c>
      <c r="DT24" s="6">
        <v>0</v>
      </c>
      <c r="DU24" s="6">
        <v>0</v>
      </c>
      <c r="DV24" s="6">
        <v>0</v>
      </c>
      <c r="DW24" s="6">
        <v>0</v>
      </c>
      <c r="DX24" s="6">
        <v>0</v>
      </c>
      <c r="DY24" s="6">
        <v>0</v>
      </c>
      <c r="DZ24" s="6">
        <v>0</v>
      </c>
      <c r="EA24" s="6">
        <v>0</v>
      </c>
      <c r="EB24" s="5">
        <v>146634664</v>
      </c>
      <c r="EC24" s="5">
        <v>148337528</v>
      </c>
      <c r="ED24" s="5">
        <v>150308616</v>
      </c>
      <c r="EE24" s="5">
        <v>152988604</v>
      </c>
      <c r="EF24" s="5">
        <v>154759904</v>
      </c>
      <c r="EG24" s="5">
        <v>158496336</v>
      </c>
      <c r="EH24" s="5">
        <v>162242222</v>
      </c>
      <c r="EI24" s="5">
        <v>166804491</v>
      </c>
      <c r="EJ24" s="5">
        <v>171033260</v>
      </c>
      <c r="EK24" s="5">
        <v>175021475</v>
      </c>
      <c r="EL24" s="5">
        <v>178749612</v>
      </c>
      <c r="EM24" s="5">
        <v>181795937</v>
      </c>
      <c r="EN24" s="5">
        <v>183109509</v>
      </c>
      <c r="EO24" s="5">
        <v>185393139</v>
      </c>
      <c r="EP24" s="5">
        <v>187746764</v>
      </c>
      <c r="EQ24" s="5">
        <v>190561484</v>
      </c>
      <c r="ER24" s="5">
        <v>192118307</v>
      </c>
      <c r="ES24" s="5">
        <v>195239590</v>
      </c>
      <c r="ET24" s="5">
        <v>198459091</v>
      </c>
      <c r="EU24" s="5">
        <v>202466098</v>
      </c>
      <c r="EV24" s="5">
        <v>203942994</v>
      </c>
      <c r="EW24" s="5">
        <v>207427227</v>
      </c>
      <c r="EX24" s="5">
        <v>212686933</v>
      </c>
      <c r="EY24" s="5">
        <v>219606984</v>
      </c>
      <c r="EZ24" s="5">
        <v>221942983</v>
      </c>
      <c r="FA24" s="5">
        <v>227184776</v>
      </c>
      <c r="FB24" s="5">
        <v>237060217</v>
      </c>
      <c r="FC24" s="5">
        <v>242908480</v>
      </c>
      <c r="FD24" s="5">
        <v>246697892</v>
      </c>
      <c r="FE24" s="5">
        <v>248680740</v>
      </c>
      <c r="FF24" s="5">
        <v>252038250</v>
      </c>
      <c r="FG24" s="5">
        <v>257405488</v>
      </c>
      <c r="FH24" s="3" t="s">
        <v>207</v>
      </c>
    </row>
    <row r="25" spans="2:164" x14ac:dyDescent="0.25">
      <c r="B25" s="1" t="s">
        <v>15</v>
      </c>
      <c r="C25" s="2">
        <v>4041394</v>
      </c>
      <c r="D25" s="5" t="s">
        <v>193</v>
      </c>
      <c r="E25" s="5">
        <v>0</v>
      </c>
      <c r="F25" s="5">
        <v>0</v>
      </c>
      <c r="G25" s="5">
        <v>0</v>
      </c>
      <c r="H25" s="5">
        <v>0</v>
      </c>
      <c r="I25" s="5">
        <v>0</v>
      </c>
      <c r="J25" s="5">
        <v>0</v>
      </c>
      <c r="K25" s="5">
        <v>0</v>
      </c>
      <c r="L25" s="5">
        <v>0</v>
      </c>
      <c r="M25" s="5">
        <v>0</v>
      </c>
      <c r="N25" s="5">
        <v>0</v>
      </c>
      <c r="O25" s="5">
        <v>0</v>
      </c>
      <c r="P25" s="5">
        <v>0</v>
      </c>
      <c r="Q25" s="5">
        <v>0</v>
      </c>
      <c r="R25" s="5">
        <v>0</v>
      </c>
      <c r="S25" s="5">
        <v>0</v>
      </c>
      <c r="T25" s="5">
        <v>0</v>
      </c>
      <c r="U25" s="5">
        <v>0</v>
      </c>
      <c r="V25" s="5">
        <v>0</v>
      </c>
      <c r="W25" s="5">
        <v>0</v>
      </c>
      <c r="X25" s="5">
        <v>0</v>
      </c>
      <c r="Y25" s="5">
        <v>0</v>
      </c>
      <c r="Z25" s="5">
        <v>0</v>
      </c>
      <c r="AA25" s="5">
        <v>0</v>
      </c>
      <c r="AB25" s="5">
        <v>32610</v>
      </c>
      <c r="AC25" s="5">
        <v>357970</v>
      </c>
      <c r="AD25" s="5">
        <v>0</v>
      </c>
      <c r="AE25" s="5">
        <v>159062</v>
      </c>
      <c r="AF25" s="5">
        <v>96142</v>
      </c>
      <c r="AG25" s="5">
        <v>213318</v>
      </c>
      <c r="AH25" s="5">
        <v>329109</v>
      </c>
      <c r="AI25" s="5">
        <v>70039</v>
      </c>
      <c r="AJ25" s="6" t="s">
        <v>193</v>
      </c>
      <c r="AK25" s="6" t="s">
        <v>193</v>
      </c>
      <c r="AL25" s="6" t="s">
        <v>193</v>
      </c>
      <c r="AM25" s="6" t="s">
        <v>193</v>
      </c>
      <c r="AN25" s="6" t="s">
        <v>193</v>
      </c>
      <c r="AO25" s="6" t="s">
        <v>193</v>
      </c>
      <c r="AP25" s="6" t="s">
        <v>193</v>
      </c>
      <c r="AQ25" s="6" t="s">
        <v>193</v>
      </c>
      <c r="AR25" s="6" t="s">
        <v>193</v>
      </c>
      <c r="AS25" s="6" t="s">
        <v>193</v>
      </c>
      <c r="AT25" s="6" t="s">
        <v>193</v>
      </c>
      <c r="AU25" s="6" t="s">
        <v>193</v>
      </c>
      <c r="AV25" s="6" t="s">
        <v>193</v>
      </c>
      <c r="AW25" s="6" t="s">
        <v>193</v>
      </c>
      <c r="AX25" s="6" t="s">
        <v>193</v>
      </c>
      <c r="AY25" s="6" t="s">
        <v>193</v>
      </c>
      <c r="AZ25" s="6" t="s">
        <v>193</v>
      </c>
      <c r="BA25" s="6" t="s">
        <v>193</v>
      </c>
      <c r="BB25" s="6" t="s">
        <v>193</v>
      </c>
      <c r="BC25" s="6" t="s">
        <v>193</v>
      </c>
      <c r="BD25" s="6" t="s">
        <v>193</v>
      </c>
      <c r="BE25" s="6" t="s">
        <v>193</v>
      </c>
      <c r="BF25" s="6" t="s">
        <v>193</v>
      </c>
      <c r="BG25" s="6" t="s">
        <v>193</v>
      </c>
      <c r="BH25" s="6">
        <v>18.78</v>
      </c>
      <c r="BI25" s="6">
        <v>18.989999999999998</v>
      </c>
      <c r="BJ25" s="6" t="s">
        <v>193</v>
      </c>
      <c r="BK25" s="6">
        <v>17.98</v>
      </c>
      <c r="BL25" s="6">
        <v>17.98</v>
      </c>
      <c r="BM25" s="6">
        <v>17.510000000000002</v>
      </c>
      <c r="BN25" s="6">
        <v>16.72</v>
      </c>
      <c r="BO25" s="6">
        <v>16.2</v>
      </c>
      <c r="BP25" s="6" t="s">
        <v>193</v>
      </c>
      <c r="BQ25" s="6">
        <v>0.2</v>
      </c>
      <c r="BR25" s="6">
        <v>0.2</v>
      </c>
      <c r="BS25" s="6">
        <v>0.2</v>
      </c>
      <c r="BT25" s="6">
        <v>3.43</v>
      </c>
      <c r="BU25" s="6">
        <v>0.18</v>
      </c>
      <c r="BV25" s="6">
        <v>0.18</v>
      </c>
      <c r="BW25" s="6">
        <v>0.18</v>
      </c>
      <c r="BX25" s="6">
        <v>3.15</v>
      </c>
      <c r="BY25" s="6">
        <v>0.15</v>
      </c>
      <c r="BZ25" s="6">
        <v>0.15</v>
      </c>
      <c r="CA25" s="6">
        <v>0.15</v>
      </c>
      <c r="CB25" s="6">
        <v>1.1200000000000001</v>
      </c>
      <c r="CC25" s="6">
        <v>0.12</v>
      </c>
      <c r="CD25" s="6">
        <v>0.12</v>
      </c>
      <c r="CE25" s="6">
        <v>0.62</v>
      </c>
      <c r="CF25" s="6">
        <v>0.08</v>
      </c>
      <c r="CG25" s="6">
        <v>0.08</v>
      </c>
      <c r="CH25" s="6">
        <v>0.08</v>
      </c>
      <c r="CI25" s="6">
        <v>0.08</v>
      </c>
      <c r="CJ25" s="6">
        <v>0</v>
      </c>
      <c r="CK25" s="6">
        <v>0</v>
      </c>
      <c r="CL25" s="6">
        <v>0</v>
      </c>
      <c r="CM25" s="6">
        <v>0</v>
      </c>
      <c r="CN25" s="6">
        <v>0</v>
      </c>
      <c r="CO25" s="6">
        <v>0</v>
      </c>
      <c r="CP25" s="6">
        <v>0</v>
      </c>
      <c r="CQ25" s="6">
        <v>0</v>
      </c>
      <c r="CR25" s="6">
        <v>0</v>
      </c>
      <c r="CS25" s="6">
        <v>0</v>
      </c>
      <c r="CT25" s="6">
        <v>0</v>
      </c>
      <c r="CU25" s="6">
        <v>0</v>
      </c>
      <c r="CV25" s="6" t="s">
        <v>193</v>
      </c>
      <c r="CW25" s="6">
        <v>0</v>
      </c>
      <c r="CX25" s="6">
        <v>0</v>
      </c>
      <c r="CY25" s="6">
        <v>0</v>
      </c>
      <c r="CZ25" s="6">
        <v>3.25</v>
      </c>
      <c r="DA25" s="6">
        <v>0</v>
      </c>
      <c r="DB25" s="6">
        <v>0</v>
      </c>
      <c r="DC25" s="6">
        <v>0</v>
      </c>
      <c r="DD25" s="6">
        <v>3</v>
      </c>
      <c r="DE25" s="6">
        <v>0</v>
      </c>
      <c r="DF25" s="6">
        <v>0</v>
      </c>
      <c r="DG25" s="6">
        <v>0</v>
      </c>
      <c r="DH25" s="6">
        <v>1</v>
      </c>
      <c r="DI25" s="6">
        <v>0</v>
      </c>
      <c r="DJ25" s="6">
        <v>0</v>
      </c>
      <c r="DK25" s="6">
        <v>0.5</v>
      </c>
      <c r="DL25" s="6">
        <v>0</v>
      </c>
      <c r="DM25" s="6">
        <v>0</v>
      </c>
      <c r="DN25" s="6">
        <v>0</v>
      </c>
      <c r="DO25" s="6">
        <v>0</v>
      </c>
      <c r="DP25" s="6">
        <v>0</v>
      </c>
      <c r="DQ25" s="6">
        <v>0</v>
      </c>
      <c r="DR25" s="6">
        <v>0</v>
      </c>
      <c r="DS25" s="6">
        <v>0</v>
      </c>
      <c r="DT25" s="6">
        <v>0</v>
      </c>
      <c r="DU25" s="6">
        <v>0</v>
      </c>
      <c r="DV25" s="6">
        <v>0</v>
      </c>
      <c r="DW25" s="6">
        <v>0</v>
      </c>
      <c r="DX25" s="6">
        <v>0</v>
      </c>
      <c r="DY25" s="6">
        <v>0</v>
      </c>
      <c r="DZ25" s="6">
        <v>0</v>
      </c>
      <c r="EA25" s="6">
        <v>0</v>
      </c>
      <c r="EB25" s="5" t="s">
        <v>193</v>
      </c>
      <c r="EC25" s="5">
        <v>19244023</v>
      </c>
      <c r="ED25" s="5">
        <v>19244023</v>
      </c>
      <c r="EE25" s="5">
        <v>19230135</v>
      </c>
      <c r="EF25" s="5">
        <v>19230135</v>
      </c>
      <c r="EG25" s="5">
        <v>19230135</v>
      </c>
      <c r="EH25" s="5">
        <v>19201040</v>
      </c>
      <c r="EI25" s="5">
        <v>19181874</v>
      </c>
      <c r="EJ25" s="5">
        <v>19130146</v>
      </c>
      <c r="EK25" s="5">
        <v>19093792</v>
      </c>
      <c r="EL25" s="5">
        <v>19009792</v>
      </c>
      <c r="EM25" s="5">
        <v>18978693</v>
      </c>
      <c r="EN25" s="5">
        <v>18897686</v>
      </c>
      <c r="EO25" s="5">
        <v>18807825</v>
      </c>
      <c r="EP25" s="5">
        <v>18726325</v>
      </c>
      <c r="EQ25" s="5">
        <v>18659459</v>
      </c>
      <c r="ER25" s="5">
        <v>18597180</v>
      </c>
      <c r="ES25" s="5">
        <v>18489180</v>
      </c>
      <c r="ET25" s="5">
        <v>18440880</v>
      </c>
      <c r="EU25" s="5">
        <v>18379367</v>
      </c>
      <c r="EV25" s="5">
        <v>18255226</v>
      </c>
      <c r="EW25" s="5">
        <v>18187226</v>
      </c>
      <c r="EX25" s="5">
        <v>18187226</v>
      </c>
      <c r="EY25" s="5">
        <v>18150262</v>
      </c>
      <c r="EZ25" s="5">
        <v>18150262</v>
      </c>
      <c r="FA25" s="5">
        <v>18062272</v>
      </c>
      <c r="FB25" s="5">
        <v>18420242</v>
      </c>
      <c r="FC25" s="5">
        <v>18317779</v>
      </c>
      <c r="FD25" s="5">
        <v>18352041</v>
      </c>
      <c r="FE25" s="5">
        <v>18434928</v>
      </c>
      <c r="FF25" s="5">
        <v>18603816</v>
      </c>
      <c r="FG25" s="5">
        <v>18911142</v>
      </c>
      <c r="FH25" s="3" t="s">
        <v>208</v>
      </c>
    </row>
    <row r="26" spans="2:164" x14ac:dyDescent="0.25">
      <c r="B26" s="1" t="s">
        <v>16</v>
      </c>
      <c r="C26" s="2">
        <v>4043916</v>
      </c>
      <c r="D26" s="5" t="s">
        <v>193</v>
      </c>
      <c r="E26" s="5">
        <v>0</v>
      </c>
      <c r="F26" s="5">
        <v>0</v>
      </c>
      <c r="G26" s="5">
        <v>0</v>
      </c>
      <c r="H26" s="5">
        <v>0</v>
      </c>
      <c r="I26" s="5">
        <v>2003035</v>
      </c>
      <c r="J26" s="5">
        <v>3575860</v>
      </c>
      <c r="K26" s="5">
        <v>664091</v>
      </c>
      <c r="L26" s="5">
        <v>184898</v>
      </c>
      <c r="M26" s="5" t="s">
        <v>193</v>
      </c>
      <c r="N26" s="5" t="s">
        <v>193</v>
      </c>
      <c r="O26" s="5">
        <v>96576</v>
      </c>
      <c r="P26" s="5">
        <v>919654</v>
      </c>
      <c r="Q26" s="5">
        <v>1685804</v>
      </c>
      <c r="R26" s="5">
        <v>533772</v>
      </c>
      <c r="S26" s="5">
        <v>75284</v>
      </c>
      <c r="T26" s="5">
        <v>2644</v>
      </c>
      <c r="U26" s="5">
        <v>2646</v>
      </c>
      <c r="V26" s="5">
        <v>2642</v>
      </c>
      <c r="W26" s="5">
        <v>66904</v>
      </c>
      <c r="X26" s="5">
        <v>1604</v>
      </c>
      <c r="Y26" s="5">
        <v>1606</v>
      </c>
      <c r="Z26" s="5">
        <v>1604</v>
      </c>
      <c r="AA26" s="5">
        <v>1604</v>
      </c>
      <c r="AB26" s="5">
        <v>0</v>
      </c>
      <c r="AC26" s="5">
        <v>0</v>
      </c>
      <c r="AD26" s="5">
        <v>0</v>
      </c>
      <c r="AE26" s="5">
        <v>0</v>
      </c>
      <c r="AF26" s="5">
        <v>0</v>
      </c>
      <c r="AG26" s="5">
        <v>0</v>
      </c>
      <c r="AH26" s="5">
        <v>0</v>
      </c>
      <c r="AI26" s="5">
        <v>0</v>
      </c>
      <c r="AJ26" s="6" t="s">
        <v>193</v>
      </c>
      <c r="AK26" s="6" t="s">
        <v>193</v>
      </c>
      <c r="AL26" s="6" t="s">
        <v>193</v>
      </c>
      <c r="AM26" s="6" t="s">
        <v>193</v>
      </c>
      <c r="AN26" s="6" t="s">
        <v>193</v>
      </c>
      <c r="AO26" s="6">
        <v>24.3874</v>
      </c>
      <c r="AP26" s="6">
        <v>24.869499999999999</v>
      </c>
      <c r="AQ26" s="6">
        <v>24.900500000000001</v>
      </c>
      <c r="AR26" s="6">
        <v>30.79</v>
      </c>
      <c r="AS26" s="6" t="s">
        <v>193</v>
      </c>
      <c r="AT26" s="6" t="s">
        <v>193</v>
      </c>
      <c r="AU26" s="6">
        <v>27.7347</v>
      </c>
      <c r="AV26" s="6">
        <v>19.86</v>
      </c>
      <c r="AW26" s="6">
        <v>19.920000000000002</v>
      </c>
      <c r="AX26" s="6">
        <v>20.54</v>
      </c>
      <c r="AY26" s="6">
        <v>16.8</v>
      </c>
      <c r="AZ26" s="6">
        <v>15.705</v>
      </c>
      <c r="BA26" s="6">
        <v>19.175000000000001</v>
      </c>
      <c r="BB26" s="6">
        <v>16.2273</v>
      </c>
      <c r="BC26" s="6">
        <v>15.045500000000001</v>
      </c>
      <c r="BD26" s="6">
        <v>13.0273</v>
      </c>
      <c r="BE26" s="6">
        <v>11.75</v>
      </c>
      <c r="BF26" s="6">
        <v>11.967000000000001</v>
      </c>
      <c r="BG26" s="6">
        <v>10.8719</v>
      </c>
      <c r="BH26" s="6" t="s">
        <v>193</v>
      </c>
      <c r="BI26" s="6" t="s">
        <v>193</v>
      </c>
      <c r="BJ26" s="6" t="s">
        <v>193</v>
      </c>
      <c r="BK26" s="6" t="s">
        <v>193</v>
      </c>
      <c r="BL26" s="6" t="s">
        <v>193</v>
      </c>
      <c r="BM26" s="6" t="s">
        <v>193</v>
      </c>
      <c r="BN26" s="6" t="s">
        <v>193</v>
      </c>
      <c r="BO26" s="6" t="s">
        <v>193</v>
      </c>
      <c r="BP26" s="6" t="s">
        <v>193</v>
      </c>
      <c r="BQ26" s="6">
        <v>0.17</v>
      </c>
      <c r="BR26" s="6">
        <v>0.17</v>
      </c>
      <c r="BS26" s="6">
        <v>0.17</v>
      </c>
      <c r="BT26" s="6">
        <v>0.17</v>
      </c>
      <c r="BU26" s="6">
        <v>0.17</v>
      </c>
      <c r="BV26" s="6">
        <v>0.15</v>
      </c>
      <c r="BW26" s="6">
        <v>0.15</v>
      </c>
      <c r="BX26" s="6">
        <v>0.15</v>
      </c>
      <c r="BY26" s="6">
        <v>0.15</v>
      </c>
      <c r="BZ26" s="6">
        <v>0.125</v>
      </c>
      <c r="CA26" s="6">
        <v>0.125</v>
      </c>
      <c r="CB26" s="6">
        <v>0.125</v>
      </c>
      <c r="CC26" s="6">
        <v>0.1</v>
      </c>
      <c r="CD26" s="6">
        <v>0.1</v>
      </c>
      <c r="CE26" s="6">
        <v>0.1</v>
      </c>
      <c r="CF26" s="6">
        <v>7.0000000000000007E-2</v>
      </c>
      <c r="CG26" s="6">
        <v>7.0000000000000007E-2</v>
      </c>
      <c r="CH26" s="6">
        <v>6.3636399999999996E-2</v>
      </c>
      <c r="CI26" s="6">
        <v>6.3636399999999996E-2</v>
      </c>
      <c r="CJ26" s="6">
        <v>4.5454599999999998E-2</v>
      </c>
      <c r="CK26" s="6">
        <v>4.5454599999999998E-2</v>
      </c>
      <c r="CL26" s="6">
        <v>4.1322299999999999E-2</v>
      </c>
      <c r="CM26" s="6">
        <v>3.7190099999999997E-2</v>
      </c>
      <c r="CN26" s="6">
        <v>3.7190099999999997E-2</v>
      </c>
      <c r="CO26" s="6">
        <v>3.7190099999999997E-2</v>
      </c>
      <c r="CP26" s="6">
        <v>3.3057900000000001E-2</v>
      </c>
      <c r="CQ26" s="6">
        <v>3.3057900000000001E-2</v>
      </c>
      <c r="CR26" s="6">
        <v>3.3057900000000001E-2</v>
      </c>
      <c r="CS26" s="6">
        <v>2.8925699999999999E-2</v>
      </c>
      <c r="CT26" s="6">
        <v>2.8925699999999999E-2</v>
      </c>
      <c r="CU26" s="6">
        <v>2.8925699999999999E-2</v>
      </c>
      <c r="CV26" s="6" t="s">
        <v>193</v>
      </c>
      <c r="CW26" s="6">
        <v>0</v>
      </c>
      <c r="CX26" s="6">
        <v>0</v>
      </c>
      <c r="CY26" s="6">
        <v>0</v>
      </c>
      <c r="CZ26" s="6">
        <v>0</v>
      </c>
      <c r="DA26" s="6">
        <v>0</v>
      </c>
      <c r="DB26" s="6">
        <v>0</v>
      </c>
      <c r="DC26" s="6">
        <v>0</v>
      </c>
      <c r="DD26" s="6">
        <v>0</v>
      </c>
      <c r="DE26" s="6">
        <v>0</v>
      </c>
      <c r="DF26" s="6">
        <v>0</v>
      </c>
      <c r="DG26" s="6">
        <v>0</v>
      </c>
      <c r="DH26" s="6">
        <v>0</v>
      </c>
      <c r="DI26" s="6">
        <v>0</v>
      </c>
      <c r="DJ26" s="6">
        <v>0</v>
      </c>
      <c r="DK26" s="6">
        <v>0</v>
      </c>
      <c r="DL26" s="6">
        <v>0</v>
      </c>
      <c r="DM26" s="6">
        <v>0</v>
      </c>
      <c r="DN26" s="6">
        <v>0</v>
      </c>
      <c r="DO26" s="6">
        <v>0</v>
      </c>
      <c r="DP26" s="6">
        <v>0</v>
      </c>
      <c r="DQ26" s="6">
        <v>0</v>
      </c>
      <c r="DR26" s="6">
        <v>0</v>
      </c>
      <c r="DS26" s="6">
        <v>0</v>
      </c>
      <c r="DT26" s="6">
        <v>0</v>
      </c>
      <c r="DU26" s="6">
        <v>0</v>
      </c>
      <c r="DV26" s="6">
        <v>0</v>
      </c>
      <c r="DW26" s="6">
        <v>0</v>
      </c>
      <c r="DX26" s="6">
        <v>0</v>
      </c>
      <c r="DY26" s="6">
        <v>0</v>
      </c>
      <c r="DZ26" s="6">
        <v>0</v>
      </c>
      <c r="EA26" s="6">
        <v>0</v>
      </c>
      <c r="EB26" s="5" t="s">
        <v>193</v>
      </c>
      <c r="EC26" s="5">
        <v>195996000</v>
      </c>
      <c r="ED26" s="5">
        <v>195787000</v>
      </c>
      <c r="EE26" s="5">
        <v>171237000</v>
      </c>
      <c r="EF26" s="5">
        <v>170508000</v>
      </c>
      <c r="EG26" s="5">
        <v>170427000</v>
      </c>
      <c r="EH26" s="5">
        <v>172432000</v>
      </c>
      <c r="EI26" s="5">
        <v>175400000</v>
      </c>
      <c r="EJ26" s="5">
        <v>175915000</v>
      </c>
      <c r="EK26" s="5">
        <v>165816000</v>
      </c>
      <c r="EL26" s="5">
        <v>165274000</v>
      </c>
      <c r="EM26" s="5">
        <v>164694000</v>
      </c>
      <c r="EN26" s="5">
        <v>155478000</v>
      </c>
      <c r="EO26" s="5">
        <v>149772000</v>
      </c>
      <c r="EP26" s="5">
        <v>151060000</v>
      </c>
      <c r="EQ26" s="5">
        <v>150654000</v>
      </c>
      <c r="ER26" s="5">
        <v>149530000</v>
      </c>
      <c r="ES26" s="5">
        <v>149100000</v>
      </c>
      <c r="ET26" s="5">
        <v>148759600</v>
      </c>
      <c r="EU26" s="5">
        <v>148123800</v>
      </c>
      <c r="EV26" s="5">
        <v>147822000</v>
      </c>
      <c r="EW26" s="5">
        <v>147587000</v>
      </c>
      <c r="EX26" s="5">
        <v>146920620</v>
      </c>
      <c r="EY26" s="5">
        <v>146320460</v>
      </c>
      <c r="EZ26" s="5">
        <v>145456520</v>
      </c>
      <c r="FA26" s="5">
        <v>145122560</v>
      </c>
      <c r="FB26" s="5">
        <v>144989460</v>
      </c>
      <c r="FC26" s="5">
        <v>144330074</v>
      </c>
      <c r="FD26" s="5">
        <v>144146792</v>
      </c>
      <c r="FE26" s="5">
        <v>143987580</v>
      </c>
      <c r="FF26" s="5">
        <v>143902880</v>
      </c>
      <c r="FG26" s="5">
        <v>143631840</v>
      </c>
      <c r="FH26" s="3" t="s">
        <v>209</v>
      </c>
    </row>
    <row r="27" spans="2:164" x14ac:dyDescent="0.25">
      <c r="B27" s="1" t="s">
        <v>17</v>
      </c>
      <c r="C27" s="2">
        <v>4072364</v>
      </c>
      <c r="D27" s="5">
        <v>1766918</v>
      </c>
      <c r="E27" s="5">
        <v>5935272</v>
      </c>
      <c r="F27" s="5">
        <v>2526174</v>
      </c>
      <c r="G27" s="5">
        <v>567374</v>
      </c>
      <c r="H27" s="5">
        <v>16440</v>
      </c>
      <c r="I27" s="5">
        <v>5742</v>
      </c>
      <c r="J27" s="5">
        <v>53681</v>
      </c>
      <c r="K27" s="5">
        <v>417977</v>
      </c>
      <c r="L27" s="5">
        <v>17550</v>
      </c>
      <c r="M27" s="5">
        <v>741084</v>
      </c>
      <c r="N27" s="5">
        <v>4103011</v>
      </c>
      <c r="O27" s="5">
        <v>6209497</v>
      </c>
      <c r="P27" s="5">
        <v>2893579</v>
      </c>
      <c r="Q27" s="5">
        <v>5065264</v>
      </c>
      <c r="R27" s="5">
        <v>8281412</v>
      </c>
      <c r="S27" s="5">
        <v>14876005</v>
      </c>
      <c r="T27" s="5">
        <v>5188488</v>
      </c>
      <c r="U27" s="5">
        <v>6510717</v>
      </c>
      <c r="V27" s="5">
        <v>3701925</v>
      </c>
      <c r="W27" s="5">
        <v>5589254</v>
      </c>
      <c r="X27" s="5">
        <v>11506739</v>
      </c>
      <c r="Y27" s="5">
        <v>11272520</v>
      </c>
      <c r="Z27" s="5">
        <v>7214239</v>
      </c>
      <c r="AA27" s="5">
        <v>10893136</v>
      </c>
      <c r="AB27" s="5">
        <v>10305645</v>
      </c>
      <c r="AC27" s="5">
        <v>13362871</v>
      </c>
      <c r="AD27" s="5">
        <v>9486380</v>
      </c>
      <c r="AE27" s="5">
        <v>11978725</v>
      </c>
      <c r="AF27" s="5">
        <v>17832968</v>
      </c>
      <c r="AG27" s="5">
        <v>9134689</v>
      </c>
      <c r="AH27" s="5">
        <v>28812618</v>
      </c>
      <c r="AI27" s="5">
        <v>21467864</v>
      </c>
      <c r="AJ27" s="6">
        <v>205.41120000000001</v>
      </c>
      <c r="AK27" s="6">
        <v>189.84719999999999</v>
      </c>
      <c r="AL27" s="6">
        <v>182.78540000000001</v>
      </c>
      <c r="AM27" s="6">
        <v>163.17679999999999</v>
      </c>
      <c r="AN27" s="6">
        <v>133.22399999999999</v>
      </c>
      <c r="AO27" s="6">
        <v>133.83709999999999</v>
      </c>
      <c r="AP27" s="6">
        <v>140.39930000000001</v>
      </c>
      <c r="AQ27" s="6">
        <v>132.74170000000001</v>
      </c>
      <c r="AR27" s="6">
        <v>136.9639</v>
      </c>
      <c r="AS27" s="6">
        <v>144.0146</v>
      </c>
      <c r="AT27" s="6">
        <v>157.83070000000001</v>
      </c>
      <c r="AU27" s="6">
        <v>137.67850000000001</v>
      </c>
      <c r="AV27" s="6">
        <v>121.27290000000001</v>
      </c>
      <c r="AW27" s="6">
        <v>114.4949</v>
      </c>
      <c r="AX27" s="6">
        <v>99.003799999999998</v>
      </c>
      <c r="AY27" s="6">
        <v>88.183499999999995</v>
      </c>
      <c r="AZ27" s="6">
        <v>87.974500000000006</v>
      </c>
      <c r="BA27" s="6">
        <v>85.525599999999997</v>
      </c>
      <c r="BB27" s="6">
        <v>74.544600000000003</v>
      </c>
      <c r="BC27" s="6">
        <v>62.454799999999999</v>
      </c>
      <c r="BD27" s="6">
        <v>60.758800000000001</v>
      </c>
      <c r="BE27" s="6">
        <v>58.194400000000002</v>
      </c>
      <c r="BF27" s="6">
        <v>68.538499999999999</v>
      </c>
      <c r="BG27" s="6">
        <v>66.929699999999997</v>
      </c>
      <c r="BH27" s="6">
        <v>66.560400000000001</v>
      </c>
      <c r="BI27" s="6">
        <v>67.244200000000006</v>
      </c>
      <c r="BJ27" s="6">
        <v>75.459699999999998</v>
      </c>
      <c r="BK27" s="6">
        <v>65.366500000000002</v>
      </c>
      <c r="BL27" s="6">
        <v>56.951599999999999</v>
      </c>
      <c r="BM27" s="6">
        <v>50.848399999999998</v>
      </c>
      <c r="BN27" s="6">
        <v>55.332700000000003</v>
      </c>
      <c r="BO27" s="6">
        <v>61.511000000000003</v>
      </c>
      <c r="BP27" s="6">
        <v>0.7</v>
      </c>
      <c r="BQ27" s="6">
        <v>0.7</v>
      </c>
      <c r="BR27" s="6">
        <v>0.65</v>
      </c>
      <c r="BS27" s="6">
        <v>0.65</v>
      </c>
      <c r="BT27" s="6">
        <v>0.65</v>
      </c>
      <c r="BU27" s="6">
        <v>0.65</v>
      </c>
      <c r="BV27" s="6">
        <v>0.65</v>
      </c>
      <c r="BW27" s="6">
        <v>0.65</v>
      </c>
      <c r="BX27" s="6">
        <v>0.625</v>
      </c>
      <c r="BY27" s="6">
        <v>0.625</v>
      </c>
      <c r="BZ27" s="6">
        <v>0.625</v>
      </c>
      <c r="CA27" s="6">
        <v>0.625</v>
      </c>
      <c r="CB27" s="6">
        <v>0.4375</v>
      </c>
      <c r="CC27" s="6">
        <v>0.4375</v>
      </c>
      <c r="CD27" s="6">
        <v>0.4375</v>
      </c>
      <c r="CE27" s="6">
        <v>0.4375</v>
      </c>
      <c r="CF27" s="6">
        <v>0.375</v>
      </c>
      <c r="CG27" s="6">
        <v>0.375</v>
      </c>
      <c r="CH27" s="6">
        <v>0.375</v>
      </c>
      <c r="CI27" s="6">
        <v>0.375</v>
      </c>
      <c r="CJ27" s="6">
        <v>0.28749999999999998</v>
      </c>
      <c r="CK27" s="6">
        <v>0.28749999999999998</v>
      </c>
      <c r="CL27" s="6">
        <v>0.28749999999999998</v>
      </c>
      <c r="CM27" s="6">
        <v>0.28749999999999998</v>
      </c>
      <c r="CN27" s="6">
        <v>0.25</v>
      </c>
      <c r="CO27" s="6">
        <v>0.25</v>
      </c>
      <c r="CP27" s="6">
        <v>0.25</v>
      </c>
      <c r="CQ27" s="6">
        <v>0.25</v>
      </c>
      <c r="CR27" s="6">
        <v>0</v>
      </c>
      <c r="CS27" s="6">
        <v>0</v>
      </c>
      <c r="CT27" s="6">
        <v>0</v>
      </c>
      <c r="CU27" s="6">
        <v>0</v>
      </c>
      <c r="CV27" s="6">
        <v>0</v>
      </c>
      <c r="CW27" s="6">
        <v>0</v>
      </c>
      <c r="CX27" s="6">
        <v>0</v>
      </c>
      <c r="CY27" s="6">
        <v>0</v>
      </c>
      <c r="CZ27" s="6">
        <v>0</v>
      </c>
      <c r="DA27" s="6">
        <v>0</v>
      </c>
      <c r="DB27" s="6">
        <v>0</v>
      </c>
      <c r="DC27" s="6">
        <v>0</v>
      </c>
      <c r="DD27" s="6">
        <v>0</v>
      </c>
      <c r="DE27" s="6">
        <v>0</v>
      </c>
      <c r="DF27" s="6">
        <v>0</v>
      </c>
      <c r="DG27" s="6">
        <v>0</v>
      </c>
      <c r="DH27" s="6">
        <v>0</v>
      </c>
      <c r="DI27" s="6">
        <v>0</v>
      </c>
      <c r="DJ27" s="6">
        <v>0</v>
      </c>
      <c r="DK27" s="6">
        <v>0</v>
      </c>
      <c r="DL27" s="6">
        <v>0</v>
      </c>
      <c r="DM27" s="6">
        <v>0</v>
      </c>
      <c r="DN27" s="6">
        <v>0</v>
      </c>
      <c r="DO27" s="6">
        <v>0</v>
      </c>
      <c r="DP27" s="6">
        <v>0</v>
      </c>
      <c r="DQ27" s="6">
        <v>0</v>
      </c>
      <c r="DR27" s="6">
        <v>0</v>
      </c>
      <c r="DS27" s="6">
        <v>0</v>
      </c>
      <c r="DT27" s="6">
        <v>0</v>
      </c>
      <c r="DU27" s="6">
        <v>0</v>
      </c>
      <c r="DV27" s="6">
        <v>0</v>
      </c>
      <c r="DW27" s="6">
        <v>0</v>
      </c>
      <c r="DX27" s="6">
        <v>0</v>
      </c>
      <c r="DY27" s="6">
        <v>0</v>
      </c>
      <c r="DZ27" s="6">
        <v>0</v>
      </c>
      <c r="EA27" s="6">
        <v>0</v>
      </c>
      <c r="EB27" s="5">
        <v>256084913</v>
      </c>
      <c r="EC27" s="5">
        <v>257404755</v>
      </c>
      <c r="ED27" s="5">
        <v>263095951</v>
      </c>
      <c r="EE27" s="5">
        <v>265074917</v>
      </c>
      <c r="EF27" s="5">
        <v>263747395</v>
      </c>
      <c r="EG27" s="5">
        <v>263396236</v>
      </c>
      <c r="EH27" s="5">
        <v>263153816</v>
      </c>
      <c r="EI27" s="5">
        <v>262840916</v>
      </c>
      <c r="EJ27" s="5">
        <v>261238188</v>
      </c>
      <c r="EK27" s="5">
        <v>261029323</v>
      </c>
      <c r="EL27" s="5">
        <v>261575584</v>
      </c>
      <c r="EM27" s="5">
        <v>264905598</v>
      </c>
      <c r="EN27" s="5">
        <v>268109932</v>
      </c>
      <c r="EO27" s="5">
        <v>270512468</v>
      </c>
      <c r="EP27" s="5">
        <v>274470910</v>
      </c>
      <c r="EQ27" s="5">
        <v>281912262</v>
      </c>
      <c r="ER27" s="5">
        <v>293273830</v>
      </c>
      <c r="ES27" s="5">
        <v>296188115</v>
      </c>
      <c r="ET27" s="5">
        <v>299346446</v>
      </c>
      <c r="EU27" s="5">
        <v>300693279</v>
      </c>
      <c r="EV27" s="5">
        <v>304715144</v>
      </c>
      <c r="EW27" s="5">
        <v>314012463</v>
      </c>
      <c r="EX27" s="5">
        <v>325159845</v>
      </c>
      <c r="EY27" s="5">
        <v>331807383</v>
      </c>
      <c r="EZ27" s="5">
        <v>339372680</v>
      </c>
      <c r="FA27" s="5">
        <v>349216428</v>
      </c>
      <c r="FB27" s="5">
        <v>362223698</v>
      </c>
      <c r="FC27" s="5">
        <v>368668482</v>
      </c>
      <c r="FD27" s="5">
        <v>377736929</v>
      </c>
      <c r="FE27" s="5">
        <v>394807753</v>
      </c>
      <c r="FF27" s="5">
        <v>403251606</v>
      </c>
      <c r="FG27" s="5">
        <v>431360762</v>
      </c>
      <c r="FH27" s="3" t="s">
        <v>210</v>
      </c>
    </row>
    <row r="28" spans="2:164" x14ac:dyDescent="0.25">
      <c r="B28" s="1" t="s">
        <v>18</v>
      </c>
      <c r="C28" s="2">
        <v>103317</v>
      </c>
      <c r="D28" s="5">
        <v>3513652</v>
      </c>
      <c r="E28" s="5">
        <v>5360921</v>
      </c>
      <c r="F28" s="5">
        <v>8012195</v>
      </c>
      <c r="G28" s="5">
        <v>1092006</v>
      </c>
      <c r="H28" s="5">
        <v>1796542</v>
      </c>
      <c r="I28" s="5">
        <v>2730021</v>
      </c>
      <c r="J28" s="5">
        <v>0</v>
      </c>
      <c r="K28" s="5">
        <v>7658484</v>
      </c>
      <c r="L28" s="5">
        <v>4236540</v>
      </c>
      <c r="M28" s="5">
        <v>6265704</v>
      </c>
      <c r="N28" s="5">
        <v>2971688</v>
      </c>
      <c r="O28" s="5">
        <v>2495908</v>
      </c>
      <c r="P28" s="5">
        <v>5394268</v>
      </c>
      <c r="Q28" s="5">
        <v>5809109</v>
      </c>
      <c r="R28" s="5">
        <v>7412494</v>
      </c>
      <c r="S28" s="5">
        <v>7188688</v>
      </c>
      <c r="T28" s="5">
        <v>965487</v>
      </c>
      <c r="U28" s="5">
        <v>7315655</v>
      </c>
      <c r="V28" s="5">
        <v>3485605</v>
      </c>
      <c r="W28" s="5">
        <v>5013740</v>
      </c>
      <c r="X28" s="5">
        <v>8874722</v>
      </c>
      <c r="Y28" s="5">
        <v>5350671</v>
      </c>
      <c r="Z28" s="5">
        <v>5273352</v>
      </c>
      <c r="AA28" s="5">
        <v>2068702</v>
      </c>
      <c r="AB28" s="5">
        <v>0</v>
      </c>
      <c r="AC28" s="5">
        <v>3837691</v>
      </c>
      <c r="AD28" s="5">
        <v>5772100</v>
      </c>
      <c r="AE28" s="5">
        <v>6820824</v>
      </c>
      <c r="AF28" s="5">
        <v>3620253</v>
      </c>
      <c r="AG28" s="5">
        <v>0</v>
      </c>
      <c r="AH28" s="5">
        <v>1218150</v>
      </c>
      <c r="AI28" s="5">
        <v>1230000</v>
      </c>
      <c r="AJ28" s="6">
        <v>142.29</v>
      </c>
      <c r="AK28" s="6">
        <v>139.61000000000001</v>
      </c>
      <c r="AL28" s="6">
        <v>128.54</v>
      </c>
      <c r="AM28" s="6">
        <v>114.46</v>
      </c>
      <c r="AN28" s="6">
        <v>111.32510000000001</v>
      </c>
      <c r="AO28" s="6">
        <v>110.26</v>
      </c>
      <c r="AP28" s="6" t="s">
        <v>193</v>
      </c>
      <c r="AQ28" s="6">
        <v>97.92</v>
      </c>
      <c r="AR28" s="6">
        <v>94.39</v>
      </c>
      <c r="AS28" s="6">
        <v>95.75</v>
      </c>
      <c r="AT28" s="6">
        <v>100.92</v>
      </c>
      <c r="AU28" s="6">
        <v>100.15</v>
      </c>
      <c r="AV28" s="6">
        <v>92.68</v>
      </c>
      <c r="AW28" s="6">
        <v>86.07</v>
      </c>
      <c r="AX28" s="6">
        <v>87.67</v>
      </c>
      <c r="AY28" s="6">
        <v>83.45</v>
      </c>
      <c r="AZ28" s="6">
        <v>79.66</v>
      </c>
      <c r="BA28" s="6">
        <v>68.33</v>
      </c>
      <c r="BB28" s="6">
        <v>64.53</v>
      </c>
      <c r="BC28" s="6">
        <v>59.82</v>
      </c>
      <c r="BD28" s="6">
        <v>56.34</v>
      </c>
      <c r="BE28" s="6">
        <v>51.37</v>
      </c>
      <c r="BF28" s="6">
        <v>47.4</v>
      </c>
      <c r="BG28" s="6">
        <v>48.32</v>
      </c>
      <c r="BH28" s="6" t="s">
        <v>193</v>
      </c>
      <c r="BI28" s="6">
        <v>45.61</v>
      </c>
      <c r="BJ28" s="6">
        <v>52.52</v>
      </c>
      <c r="BK28" s="6">
        <v>51.29</v>
      </c>
      <c r="BL28" s="6">
        <v>41.39</v>
      </c>
      <c r="BM28" s="6" t="s">
        <v>193</v>
      </c>
      <c r="BN28" s="6">
        <v>41.03</v>
      </c>
      <c r="BO28" s="6">
        <v>40.630000000000003</v>
      </c>
      <c r="BP28" s="6">
        <v>0.36</v>
      </c>
      <c r="BQ28" s="6">
        <v>0.36</v>
      </c>
      <c r="BR28" s="6">
        <v>0.36</v>
      </c>
      <c r="BS28" s="6">
        <v>0.33</v>
      </c>
      <c r="BT28" s="6">
        <v>0.33</v>
      </c>
      <c r="BU28" s="6">
        <v>0.33</v>
      </c>
      <c r="BV28" s="6">
        <v>0.33</v>
      </c>
      <c r="BW28" s="6">
        <v>0.3</v>
      </c>
      <c r="BX28" s="6">
        <v>0.3</v>
      </c>
      <c r="BY28" s="6">
        <v>0.3</v>
      </c>
      <c r="BZ28" s="6">
        <v>0.3</v>
      </c>
      <c r="CA28" s="6">
        <v>0.25</v>
      </c>
      <c r="CB28" s="6">
        <v>0.25</v>
      </c>
      <c r="CC28" s="6">
        <v>0.25</v>
      </c>
      <c r="CD28" s="6">
        <v>0.25</v>
      </c>
      <c r="CE28" s="6">
        <v>0.17499999999999999</v>
      </c>
      <c r="CF28" s="6">
        <v>0.17499999999999999</v>
      </c>
      <c r="CG28" s="6">
        <v>0.17499999999999999</v>
      </c>
      <c r="CH28" s="6">
        <v>0.17499999999999999</v>
      </c>
      <c r="CI28" s="6">
        <v>0.1575</v>
      </c>
      <c r="CJ28" s="6">
        <v>0.1575</v>
      </c>
      <c r="CK28" s="6">
        <v>0.1575</v>
      </c>
      <c r="CL28" s="6">
        <v>0.1575</v>
      </c>
      <c r="CM28" s="6">
        <v>0.15</v>
      </c>
      <c r="CN28" s="6">
        <v>0.15</v>
      </c>
      <c r="CO28" s="6">
        <v>0.15</v>
      </c>
      <c r="CP28" s="6">
        <v>0.15</v>
      </c>
      <c r="CQ28" s="6">
        <v>0.15</v>
      </c>
      <c r="CR28" s="6">
        <v>0.15</v>
      </c>
      <c r="CS28" s="6">
        <v>0.15</v>
      </c>
      <c r="CT28" s="6">
        <v>0.15</v>
      </c>
      <c r="CU28" s="6">
        <v>0.15</v>
      </c>
      <c r="CV28" s="6">
        <v>0</v>
      </c>
      <c r="CW28" s="6">
        <v>0</v>
      </c>
      <c r="CX28" s="6">
        <v>0</v>
      </c>
      <c r="CY28" s="6">
        <v>0</v>
      </c>
      <c r="CZ28" s="6">
        <v>0</v>
      </c>
      <c r="DA28" s="6">
        <v>0</v>
      </c>
      <c r="DB28" s="6">
        <v>0</v>
      </c>
      <c r="DC28" s="6">
        <v>0</v>
      </c>
      <c r="DD28" s="6">
        <v>0</v>
      </c>
      <c r="DE28" s="6">
        <v>0</v>
      </c>
      <c r="DF28" s="6">
        <v>0</v>
      </c>
      <c r="DG28" s="6">
        <v>0</v>
      </c>
      <c r="DH28" s="6">
        <v>0</v>
      </c>
      <c r="DI28" s="6">
        <v>0</v>
      </c>
      <c r="DJ28" s="6">
        <v>0</v>
      </c>
      <c r="DK28" s="6">
        <v>0</v>
      </c>
      <c r="DL28" s="6">
        <v>0</v>
      </c>
      <c r="DM28" s="6">
        <v>0</v>
      </c>
      <c r="DN28" s="6">
        <v>0</v>
      </c>
      <c r="DO28" s="6">
        <v>0</v>
      </c>
      <c r="DP28" s="6">
        <v>0</v>
      </c>
      <c r="DQ28" s="6">
        <v>0</v>
      </c>
      <c r="DR28" s="6">
        <v>0</v>
      </c>
      <c r="DS28" s="6">
        <v>0</v>
      </c>
      <c r="DT28" s="6">
        <v>0</v>
      </c>
      <c r="DU28" s="6">
        <v>0</v>
      </c>
      <c r="DV28" s="6">
        <v>0</v>
      </c>
      <c r="DW28" s="6">
        <v>0</v>
      </c>
      <c r="DX28" s="6">
        <v>0</v>
      </c>
      <c r="DY28" s="6">
        <v>0</v>
      </c>
      <c r="DZ28" s="6">
        <v>0</v>
      </c>
      <c r="EA28" s="6">
        <v>0</v>
      </c>
      <c r="EB28" s="5">
        <v>247600000</v>
      </c>
      <c r="EC28" s="5">
        <v>250800000</v>
      </c>
      <c r="ED28" s="5">
        <v>255700000</v>
      </c>
      <c r="EE28" s="5">
        <v>262800000</v>
      </c>
      <c r="EF28" s="5">
        <v>262000000</v>
      </c>
      <c r="EG28" s="5">
        <v>263500000</v>
      </c>
      <c r="EH28" s="5">
        <v>265800000</v>
      </c>
      <c r="EI28" s="5">
        <v>264800000</v>
      </c>
      <c r="EJ28" s="5">
        <v>269800000</v>
      </c>
      <c r="EK28" s="5">
        <v>273900000</v>
      </c>
      <c r="EL28" s="5">
        <v>279800000</v>
      </c>
      <c r="EM28" s="5">
        <v>281733504</v>
      </c>
      <c r="EN28" s="5">
        <v>280000000</v>
      </c>
      <c r="EO28" s="5">
        <v>285136690</v>
      </c>
      <c r="EP28" s="5">
        <v>290452659</v>
      </c>
      <c r="EQ28" s="5">
        <v>296483350</v>
      </c>
      <c r="ER28" s="5">
        <v>300700000</v>
      </c>
      <c r="ES28" s="5">
        <v>301048034</v>
      </c>
      <c r="ET28" s="5">
        <v>307461251</v>
      </c>
      <c r="EU28" s="5">
        <v>309126345</v>
      </c>
      <c r="EV28" s="5">
        <v>310900000</v>
      </c>
      <c r="EW28" s="5">
        <v>318667385</v>
      </c>
      <c r="EX28" s="5">
        <v>322406542</v>
      </c>
      <c r="EY28" s="5">
        <v>326415020</v>
      </c>
      <c r="EZ28" s="5">
        <v>324400000</v>
      </c>
      <c r="FA28" s="5">
        <v>323289389</v>
      </c>
      <c r="FB28" s="5">
        <v>326691984</v>
      </c>
      <c r="FC28" s="5">
        <v>330540849</v>
      </c>
      <c r="FD28" s="5">
        <v>332300000</v>
      </c>
      <c r="FE28" s="5">
        <v>270867656</v>
      </c>
      <c r="FF28" s="5">
        <v>269705249</v>
      </c>
      <c r="FG28" s="5">
        <v>269418951</v>
      </c>
      <c r="FH28" s="3" t="s">
        <v>211</v>
      </c>
    </row>
    <row r="29" spans="2:164" x14ac:dyDescent="0.25">
      <c r="B29" s="1" t="s">
        <v>19</v>
      </c>
      <c r="C29" s="2">
        <v>103577</v>
      </c>
      <c r="D29" s="5" t="s">
        <v>193</v>
      </c>
      <c r="E29" s="5">
        <v>24106</v>
      </c>
      <c r="F29" s="5">
        <v>126785</v>
      </c>
      <c r="G29" s="5">
        <v>51034</v>
      </c>
      <c r="H29" s="5">
        <v>32758</v>
      </c>
      <c r="I29" s="5">
        <v>40573</v>
      </c>
      <c r="J29" s="5">
        <v>132376</v>
      </c>
      <c r="K29" s="5">
        <v>1170811</v>
      </c>
      <c r="L29" s="5">
        <v>15102</v>
      </c>
      <c r="M29" s="5">
        <v>88283</v>
      </c>
      <c r="N29" s="5">
        <v>3304654</v>
      </c>
      <c r="O29" s="5">
        <v>2767553</v>
      </c>
      <c r="P29" s="5">
        <v>3624333</v>
      </c>
      <c r="Q29" s="5">
        <v>4614256</v>
      </c>
      <c r="R29" s="5">
        <v>143065</v>
      </c>
      <c r="S29" s="5">
        <v>37113</v>
      </c>
      <c r="T29" s="5">
        <v>15241</v>
      </c>
      <c r="U29" s="5">
        <v>41514</v>
      </c>
      <c r="V29" s="5">
        <v>472241</v>
      </c>
      <c r="W29" s="5">
        <v>943752</v>
      </c>
      <c r="X29" s="5">
        <v>3948447</v>
      </c>
      <c r="Y29" s="5">
        <v>8054</v>
      </c>
      <c r="Z29" s="5">
        <v>172155</v>
      </c>
      <c r="AA29" s="5">
        <v>6310</v>
      </c>
      <c r="AB29" s="5">
        <v>16141</v>
      </c>
      <c r="AC29" s="5">
        <v>669888</v>
      </c>
      <c r="AD29" s="5">
        <v>1079088</v>
      </c>
      <c r="AE29" s="5">
        <v>8062383</v>
      </c>
      <c r="AF29" s="5">
        <v>8686824</v>
      </c>
      <c r="AG29" s="5">
        <v>2051493</v>
      </c>
      <c r="AH29" s="5">
        <v>10932681</v>
      </c>
      <c r="AI29" s="5">
        <v>7589739</v>
      </c>
      <c r="AJ29" s="6" t="s">
        <v>193</v>
      </c>
      <c r="AK29" s="6">
        <v>95.47</v>
      </c>
      <c r="AL29" s="6">
        <v>95.22</v>
      </c>
      <c r="AM29" s="6">
        <v>92.1</v>
      </c>
      <c r="AN29" s="6">
        <v>82.74</v>
      </c>
      <c r="AO29" s="6">
        <v>78.099999999999994</v>
      </c>
      <c r="AP29" s="6">
        <v>71.319999999999993</v>
      </c>
      <c r="AQ29" s="6">
        <v>66.06</v>
      </c>
      <c r="AR29" s="6">
        <v>73.45</v>
      </c>
      <c r="AS29" s="6">
        <v>68.319999999999993</v>
      </c>
      <c r="AT29" s="6">
        <v>62.85</v>
      </c>
      <c r="AU29" s="6">
        <v>59.64</v>
      </c>
      <c r="AV29" s="6">
        <v>56.29</v>
      </c>
      <c r="AW29" s="6">
        <v>54.84</v>
      </c>
      <c r="AX29" s="6">
        <v>56.88</v>
      </c>
      <c r="AY29" s="6">
        <v>57.16</v>
      </c>
      <c r="AZ29" s="6">
        <v>57.07</v>
      </c>
      <c r="BA29" s="6">
        <v>51.68</v>
      </c>
      <c r="BB29" s="6">
        <v>51.35</v>
      </c>
      <c r="BC29" s="6">
        <v>44.08</v>
      </c>
      <c r="BD29" s="6">
        <v>43.84</v>
      </c>
      <c r="BE29" s="6">
        <v>40.03</v>
      </c>
      <c r="BF29" s="6">
        <v>38.99</v>
      </c>
      <c r="BG29" s="6">
        <v>37.36</v>
      </c>
      <c r="BH29" s="6">
        <v>36.25</v>
      </c>
      <c r="BI29" s="6">
        <v>31.8</v>
      </c>
      <c r="BJ29" s="6">
        <v>33.57</v>
      </c>
      <c r="BK29" s="6">
        <v>29.416699999999999</v>
      </c>
      <c r="BL29" s="6">
        <v>29.743300000000001</v>
      </c>
      <c r="BM29" s="6">
        <v>26.133299999999998</v>
      </c>
      <c r="BN29" s="6">
        <v>24.61</v>
      </c>
      <c r="BO29" s="6">
        <v>23.883299999999998</v>
      </c>
      <c r="BP29" s="6">
        <v>0</v>
      </c>
      <c r="BQ29" s="6">
        <v>0</v>
      </c>
      <c r="BR29" s="6">
        <v>0</v>
      </c>
      <c r="BS29" s="6">
        <v>0</v>
      </c>
      <c r="BT29" s="6">
        <v>0</v>
      </c>
      <c r="BU29" s="6">
        <v>0</v>
      </c>
      <c r="BV29" s="6">
        <v>0</v>
      </c>
      <c r="BW29" s="6">
        <v>0</v>
      </c>
      <c r="BX29" s="6">
        <v>0</v>
      </c>
      <c r="BY29" s="6">
        <v>0</v>
      </c>
      <c r="BZ29" s="6">
        <v>0</v>
      </c>
      <c r="CA29" s="6">
        <v>0</v>
      </c>
      <c r="CB29" s="6">
        <v>0</v>
      </c>
      <c r="CC29" s="6">
        <v>0</v>
      </c>
      <c r="CD29" s="6">
        <v>0</v>
      </c>
      <c r="CE29" s="6">
        <v>0</v>
      </c>
      <c r="CF29" s="6">
        <v>0</v>
      </c>
      <c r="CG29" s="6">
        <v>0</v>
      </c>
      <c r="CH29" s="6">
        <v>0</v>
      </c>
      <c r="CI29" s="6">
        <v>0</v>
      </c>
      <c r="CJ29" s="6">
        <v>0</v>
      </c>
      <c r="CK29" s="6">
        <v>0</v>
      </c>
      <c r="CL29" s="6">
        <v>0</v>
      </c>
      <c r="CM29" s="6">
        <v>0</v>
      </c>
      <c r="CN29" s="6">
        <v>0</v>
      </c>
      <c r="CO29" s="6">
        <v>0</v>
      </c>
      <c r="CP29" s="6">
        <v>0</v>
      </c>
      <c r="CQ29" s="6">
        <v>0</v>
      </c>
      <c r="CR29" s="6">
        <v>0</v>
      </c>
      <c r="CS29" s="6">
        <v>0</v>
      </c>
      <c r="CT29" s="6">
        <v>0</v>
      </c>
      <c r="CU29" s="6">
        <v>0</v>
      </c>
      <c r="CV29" s="6">
        <v>0</v>
      </c>
      <c r="CW29" s="6">
        <v>0</v>
      </c>
      <c r="CX29" s="6">
        <v>0</v>
      </c>
      <c r="CY29" s="6">
        <v>0</v>
      </c>
      <c r="CZ29" s="6">
        <v>0</v>
      </c>
      <c r="DA29" s="6">
        <v>0</v>
      </c>
      <c r="DB29" s="6">
        <v>0</v>
      </c>
      <c r="DC29" s="6">
        <v>0</v>
      </c>
      <c r="DD29" s="6">
        <v>0</v>
      </c>
      <c r="DE29" s="6">
        <v>0</v>
      </c>
      <c r="DF29" s="6">
        <v>0</v>
      </c>
      <c r="DG29" s="6">
        <v>0</v>
      </c>
      <c r="DH29" s="6">
        <v>0</v>
      </c>
      <c r="DI29" s="6">
        <v>0</v>
      </c>
      <c r="DJ29" s="6">
        <v>0</v>
      </c>
      <c r="DK29" s="6">
        <v>0</v>
      </c>
      <c r="DL29" s="6">
        <v>0</v>
      </c>
      <c r="DM29" s="6">
        <v>0</v>
      </c>
      <c r="DN29" s="6">
        <v>0</v>
      </c>
      <c r="DO29" s="6">
        <v>0</v>
      </c>
      <c r="DP29" s="6">
        <v>0</v>
      </c>
      <c r="DQ29" s="6">
        <v>0</v>
      </c>
      <c r="DR29" s="6">
        <v>0</v>
      </c>
      <c r="DS29" s="6">
        <v>0</v>
      </c>
      <c r="DT29" s="6">
        <v>0</v>
      </c>
      <c r="DU29" s="6">
        <v>0</v>
      </c>
      <c r="DV29" s="6">
        <v>0</v>
      </c>
      <c r="DW29" s="6">
        <v>0</v>
      </c>
      <c r="DX29" s="6">
        <v>0</v>
      </c>
      <c r="DY29" s="6">
        <v>0</v>
      </c>
      <c r="DZ29" s="6">
        <v>0</v>
      </c>
      <c r="EA29" s="6">
        <v>0</v>
      </c>
      <c r="EB29" s="5">
        <v>136652139</v>
      </c>
      <c r="EC29" s="5">
        <v>130866373</v>
      </c>
      <c r="ED29" s="5">
        <v>130679959</v>
      </c>
      <c r="EE29" s="5">
        <v>123027486</v>
      </c>
      <c r="EF29" s="5">
        <v>122787517</v>
      </c>
      <c r="EG29" s="5">
        <v>122675197</v>
      </c>
      <c r="EH29" s="5">
        <v>122572260</v>
      </c>
      <c r="EI29" s="5">
        <v>122093596</v>
      </c>
      <c r="EJ29" s="5">
        <v>122627783</v>
      </c>
      <c r="EK29" s="5">
        <v>122438554</v>
      </c>
      <c r="EL29" s="5">
        <v>122403909</v>
      </c>
      <c r="EM29" s="5">
        <v>124760841</v>
      </c>
      <c r="EN29" s="5">
        <v>127367934</v>
      </c>
      <c r="EO29" s="5">
        <v>130700619</v>
      </c>
      <c r="EP29" s="5">
        <v>135030886</v>
      </c>
      <c r="EQ29" s="5">
        <v>134084138</v>
      </c>
      <c r="ER29" s="5">
        <v>133674884</v>
      </c>
      <c r="ES29" s="5">
        <v>133480323</v>
      </c>
      <c r="ET29" s="5">
        <v>133416419</v>
      </c>
      <c r="EU29" s="5">
        <v>133063225</v>
      </c>
      <c r="EV29" s="5">
        <v>133842613</v>
      </c>
      <c r="EW29" s="5">
        <v>136540178</v>
      </c>
      <c r="EX29" s="5">
        <v>136291652</v>
      </c>
      <c r="EY29" s="5">
        <v>135441687</v>
      </c>
      <c r="EZ29" s="5">
        <v>134358345</v>
      </c>
      <c r="FA29" s="5">
        <v>133005465</v>
      </c>
      <c r="FB29" s="5">
        <v>132771524</v>
      </c>
      <c r="FC29" s="5">
        <v>131850639</v>
      </c>
      <c r="FD29" s="5">
        <v>139632225</v>
      </c>
      <c r="FE29" s="5">
        <v>147676113</v>
      </c>
      <c r="FF29" s="5">
        <v>148891710</v>
      </c>
      <c r="FG29" s="5">
        <v>158129802</v>
      </c>
      <c r="FH29" s="3" t="s">
        <v>212</v>
      </c>
    </row>
    <row r="30" spans="2:164" x14ac:dyDescent="0.25">
      <c r="B30" s="1" t="s">
        <v>20</v>
      </c>
      <c r="C30" s="2">
        <v>103333</v>
      </c>
      <c r="D30" s="5">
        <v>144218</v>
      </c>
      <c r="E30" s="5">
        <v>587367</v>
      </c>
      <c r="F30" s="5">
        <v>80446</v>
      </c>
      <c r="G30" s="5">
        <v>62307</v>
      </c>
      <c r="H30" s="5">
        <v>31967</v>
      </c>
      <c r="I30" s="5">
        <v>102716</v>
      </c>
      <c r="J30" s="5">
        <v>378337</v>
      </c>
      <c r="K30" s="5">
        <v>388743</v>
      </c>
      <c r="L30" s="5">
        <v>49089</v>
      </c>
      <c r="M30" s="5">
        <v>94710</v>
      </c>
      <c r="N30" s="5">
        <v>190594</v>
      </c>
      <c r="O30" s="5">
        <v>388359</v>
      </c>
      <c r="P30" s="5">
        <v>201255</v>
      </c>
      <c r="Q30" s="5">
        <v>250283</v>
      </c>
      <c r="R30" s="5">
        <v>544240</v>
      </c>
      <c r="S30" s="5">
        <v>222800</v>
      </c>
      <c r="T30" s="5">
        <v>181605</v>
      </c>
      <c r="U30" s="5">
        <v>332246</v>
      </c>
      <c r="V30" s="5">
        <v>539130</v>
      </c>
      <c r="W30" s="5">
        <v>529883</v>
      </c>
      <c r="X30" s="5">
        <v>282472</v>
      </c>
      <c r="Y30" s="5">
        <v>447448</v>
      </c>
      <c r="Z30" s="5">
        <v>803738</v>
      </c>
      <c r="AA30" s="5">
        <v>464752</v>
      </c>
      <c r="AB30" s="5">
        <v>569399</v>
      </c>
      <c r="AC30" s="5">
        <v>828941</v>
      </c>
      <c r="AD30" s="5">
        <v>109460</v>
      </c>
      <c r="AE30" s="5">
        <v>646561</v>
      </c>
      <c r="AF30" s="5">
        <v>1261039</v>
      </c>
      <c r="AG30" s="5">
        <v>1382218</v>
      </c>
      <c r="AH30" s="5">
        <v>365610</v>
      </c>
      <c r="AI30" s="5">
        <v>1273708</v>
      </c>
      <c r="AJ30" s="6">
        <v>59.631900000000002</v>
      </c>
      <c r="AK30" s="6">
        <v>59.800199999999997</v>
      </c>
      <c r="AL30" s="6">
        <v>61.771700000000003</v>
      </c>
      <c r="AM30" s="6">
        <v>67.84</v>
      </c>
      <c r="AN30" s="6">
        <v>55.1783</v>
      </c>
      <c r="AO30" s="6">
        <v>55.52</v>
      </c>
      <c r="AP30" s="6">
        <v>55.9968</v>
      </c>
      <c r="AQ30" s="6">
        <v>50.313200000000002</v>
      </c>
      <c r="AR30" s="6">
        <v>51.112699999999997</v>
      </c>
      <c r="AS30" s="6">
        <v>50.244700000000002</v>
      </c>
      <c r="AT30" s="6">
        <v>45.5062</v>
      </c>
      <c r="AU30" s="6">
        <v>46.7</v>
      </c>
      <c r="AV30" s="6">
        <v>43.049500000000002</v>
      </c>
      <c r="AW30" s="6">
        <v>43.074399999999997</v>
      </c>
      <c r="AX30" s="6">
        <v>38.438000000000002</v>
      </c>
      <c r="AY30" s="6">
        <v>37.495899999999999</v>
      </c>
      <c r="AZ30" s="6">
        <v>35.206600000000002</v>
      </c>
      <c r="BA30" s="6">
        <v>36.520600000000002</v>
      </c>
      <c r="BB30" s="6">
        <v>34.330500000000001</v>
      </c>
      <c r="BC30" s="6">
        <v>28.594999999999999</v>
      </c>
      <c r="BD30" s="6">
        <v>24.928599999999999</v>
      </c>
      <c r="BE30" s="6">
        <v>22.794899999999998</v>
      </c>
      <c r="BF30" s="6">
        <v>21.607800000000001</v>
      </c>
      <c r="BG30" s="6">
        <v>22.171299999999999</v>
      </c>
      <c r="BH30" s="6">
        <v>21.9985</v>
      </c>
      <c r="BI30" s="6">
        <v>20.593499999999999</v>
      </c>
      <c r="BJ30" s="6">
        <v>23.869299999999999</v>
      </c>
      <c r="BK30" s="6">
        <v>27.107500000000002</v>
      </c>
      <c r="BL30" s="6">
        <v>26.832599999999999</v>
      </c>
      <c r="BM30" s="6">
        <v>24.154800000000002</v>
      </c>
      <c r="BN30" s="6">
        <v>22.449300000000001</v>
      </c>
      <c r="BO30" s="6">
        <v>23.621400000000001</v>
      </c>
      <c r="BP30" s="6">
        <v>0</v>
      </c>
      <c r="BQ30" s="6">
        <v>0.27</v>
      </c>
      <c r="BR30" s="6">
        <v>0.27</v>
      </c>
      <c r="BS30" s="6">
        <v>0.27</v>
      </c>
      <c r="BT30" s="6">
        <v>0.22</v>
      </c>
      <c r="BU30" s="6">
        <v>0.22</v>
      </c>
      <c r="BV30" s="6">
        <v>0.22</v>
      </c>
      <c r="BW30" s="6">
        <v>0.2</v>
      </c>
      <c r="BX30" s="6">
        <v>0.18181820000000001</v>
      </c>
      <c r="BY30" s="6">
        <v>0.18181820000000001</v>
      </c>
      <c r="BZ30" s="6">
        <v>0.18181820000000001</v>
      </c>
      <c r="CA30" s="6">
        <v>0.18181820000000001</v>
      </c>
      <c r="CB30" s="6">
        <v>0.14876039999999999</v>
      </c>
      <c r="CC30" s="6">
        <v>0.14876039999999999</v>
      </c>
      <c r="CD30" s="6">
        <v>0.14876039999999999</v>
      </c>
      <c r="CE30" s="6">
        <v>0.1239669</v>
      </c>
      <c r="CF30" s="6">
        <v>0.1239669</v>
      </c>
      <c r="CG30" s="6">
        <v>0.1239669</v>
      </c>
      <c r="CH30" s="6">
        <v>0.1239669</v>
      </c>
      <c r="CI30" s="6">
        <v>0.1126972</v>
      </c>
      <c r="CJ30" s="6">
        <v>9.0157699999999993E-2</v>
      </c>
      <c r="CK30" s="6">
        <v>9.0157699999999993E-2</v>
      </c>
      <c r="CL30" s="6">
        <v>9.0157699999999993E-2</v>
      </c>
      <c r="CM30" s="6">
        <v>9.0157699999999993E-2</v>
      </c>
      <c r="CN30" s="6">
        <v>9.0157699999999993E-2</v>
      </c>
      <c r="CO30" s="6">
        <v>9.0157699999999993E-2</v>
      </c>
      <c r="CP30" s="6">
        <v>9.0157699999999993E-2</v>
      </c>
      <c r="CQ30" s="6">
        <v>9.0157699999999993E-2</v>
      </c>
      <c r="CR30" s="6">
        <v>9.0157699999999993E-2</v>
      </c>
      <c r="CS30" s="6">
        <v>9.0157699999999993E-2</v>
      </c>
      <c r="CT30" s="6">
        <v>9.0157699999999993E-2</v>
      </c>
      <c r="CU30" s="6">
        <v>9.0157699999999993E-2</v>
      </c>
      <c r="CV30" s="6">
        <v>0</v>
      </c>
      <c r="CW30" s="6">
        <v>0</v>
      </c>
      <c r="CX30" s="6">
        <v>0</v>
      </c>
      <c r="CY30" s="6">
        <v>0</v>
      </c>
      <c r="CZ30" s="6">
        <v>0</v>
      </c>
      <c r="DA30" s="6">
        <v>0</v>
      </c>
      <c r="DB30" s="6">
        <v>0</v>
      </c>
      <c r="DC30" s="6">
        <v>0</v>
      </c>
      <c r="DD30" s="6">
        <v>0</v>
      </c>
      <c r="DE30" s="6">
        <v>0</v>
      </c>
      <c r="DF30" s="6">
        <v>0</v>
      </c>
      <c r="DG30" s="6">
        <v>0</v>
      </c>
      <c r="DH30" s="6">
        <v>0</v>
      </c>
      <c r="DI30" s="6">
        <v>0</v>
      </c>
      <c r="DJ30" s="6">
        <v>0</v>
      </c>
      <c r="DK30" s="6">
        <v>0</v>
      </c>
      <c r="DL30" s="6">
        <v>0</v>
      </c>
      <c r="DM30" s="6">
        <v>0</v>
      </c>
      <c r="DN30" s="6">
        <v>0</v>
      </c>
      <c r="DO30" s="6">
        <v>0</v>
      </c>
      <c r="DP30" s="6">
        <v>0</v>
      </c>
      <c r="DQ30" s="6">
        <v>0</v>
      </c>
      <c r="DR30" s="6">
        <v>0</v>
      </c>
      <c r="DS30" s="6">
        <v>0</v>
      </c>
      <c r="DT30" s="6">
        <v>0</v>
      </c>
      <c r="DU30" s="6">
        <v>0</v>
      </c>
      <c r="DV30" s="6">
        <v>0</v>
      </c>
      <c r="DW30" s="6">
        <v>0</v>
      </c>
      <c r="DX30" s="6">
        <v>0</v>
      </c>
      <c r="DY30" s="6">
        <v>0</v>
      </c>
      <c r="DZ30" s="6">
        <v>0</v>
      </c>
      <c r="EA30" s="6">
        <v>0</v>
      </c>
      <c r="EB30" s="5" t="s">
        <v>193</v>
      </c>
      <c r="EC30" s="5">
        <v>29659644</v>
      </c>
      <c r="ED30" s="5">
        <v>30187186</v>
      </c>
      <c r="EE30" s="5">
        <v>30154783</v>
      </c>
      <c r="EF30" s="5">
        <v>30013575</v>
      </c>
      <c r="EG30" s="5">
        <v>29983320</v>
      </c>
      <c r="EH30" s="5">
        <v>30042177</v>
      </c>
      <c r="EI30" s="5">
        <v>30400459</v>
      </c>
      <c r="EJ30" s="5">
        <v>30714915</v>
      </c>
      <c r="EK30" s="5">
        <v>30662489</v>
      </c>
      <c r="EL30" s="5">
        <v>30718332</v>
      </c>
      <c r="EM30" s="5">
        <v>30751877</v>
      </c>
      <c r="EN30" s="5">
        <v>31111187</v>
      </c>
      <c r="EO30" s="5">
        <v>31252654</v>
      </c>
      <c r="EP30" s="5">
        <v>31466801</v>
      </c>
      <c r="EQ30" s="5">
        <v>32013424</v>
      </c>
      <c r="ER30" s="5">
        <v>32075338</v>
      </c>
      <c r="ES30" s="5">
        <v>32209483</v>
      </c>
      <c r="ET30" s="5">
        <v>32375872</v>
      </c>
      <c r="EU30" s="5">
        <v>32846447</v>
      </c>
      <c r="EV30" s="5">
        <v>33174720</v>
      </c>
      <c r="EW30" s="5">
        <v>33421312</v>
      </c>
      <c r="EX30" s="5">
        <v>33840794</v>
      </c>
      <c r="EY30" s="5">
        <v>34618927</v>
      </c>
      <c r="EZ30" s="5">
        <v>35024152</v>
      </c>
      <c r="FA30" s="5">
        <v>35577486</v>
      </c>
      <c r="FB30" s="5">
        <v>36384349</v>
      </c>
      <c r="FC30" s="5">
        <v>36466911</v>
      </c>
      <c r="FD30" s="5">
        <v>37059348</v>
      </c>
      <c r="FE30" s="5">
        <v>38249745</v>
      </c>
      <c r="FF30" s="5">
        <v>39559755</v>
      </c>
      <c r="FG30" s="5">
        <v>39818205</v>
      </c>
      <c r="FH30" s="3" t="s">
        <v>213</v>
      </c>
    </row>
    <row r="31" spans="2:164" x14ac:dyDescent="0.25">
      <c r="B31" s="1" t="s">
        <v>21</v>
      </c>
      <c r="C31" s="2">
        <v>4047149</v>
      </c>
      <c r="D31" s="5" t="s">
        <v>193</v>
      </c>
      <c r="E31" s="5" t="s">
        <v>193</v>
      </c>
      <c r="F31" s="5" t="s">
        <v>193</v>
      </c>
      <c r="G31" s="5" t="s">
        <v>193</v>
      </c>
      <c r="H31" s="5" t="s">
        <v>193</v>
      </c>
      <c r="I31" s="5" t="s">
        <v>193</v>
      </c>
      <c r="J31" s="5" t="s">
        <v>193</v>
      </c>
      <c r="K31" s="5" t="s">
        <v>193</v>
      </c>
      <c r="L31" s="5" t="s">
        <v>193</v>
      </c>
      <c r="M31" s="5" t="s">
        <v>193</v>
      </c>
      <c r="N31" s="5" t="s">
        <v>193</v>
      </c>
      <c r="O31" s="5" t="s">
        <v>193</v>
      </c>
      <c r="P31" s="5" t="s">
        <v>193</v>
      </c>
      <c r="Q31" s="5" t="s">
        <v>193</v>
      </c>
      <c r="R31" s="5" t="s">
        <v>193</v>
      </c>
      <c r="S31" s="5" t="s">
        <v>193</v>
      </c>
      <c r="T31" s="5" t="s">
        <v>193</v>
      </c>
      <c r="U31" s="5" t="s">
        <v>193</v>
      </c>
      <c r="V31" s="5" t="s">
        <v>193</v>
      </c>
      <c r="W31" s="5" t="s">
        <v>193</v>
      </c>
      <c r="X31" s="5" t="s">
        <v>193</v>
      </c>
      <c r="Y31" s="5" t="s">
        <v>193</v>
      </c>
      <c r="Z31" s="5" t="s">
        <v>193</v>
      </c>
      <c r="AA31" s="5" t="s">
        <v>193</v>
      </c>
      <c r="AB31" s="5" t="s">
        <v>193</v>
      </c>
      <c r="AC31" s="5" t="s">
        <v>193</v>
      </c>
      <c r="AD31" s="5" t="s">
        <v>193</v>
      </c>
      <c r="AE31" s="5" t="s">
        <v>193</v>
      </c>
      <c r="AF31" s="5" t="s">
        <v>193</v>
      </c>
      <c r="AG31" s="5" t="s">
        <v>193</v>
      </c>
      <c r="AH31" s="5" t="s">
        <v>193</v>
      </c>
      <c r="AI31" s="5" t="s">
        <v>193</v>
      </c>
      <c r="AJ31" s="6" t="s">
        <v>193</v>
      </c>
      <c r="AK31" s="6" t="s">
        <v>193</v>
      </c>
      <c r="AL31" s="6" t="s">
        <v>193</v>
      </c>
      <c r="AM31" s="6" t="s">
        <v>193</v>
      </c>
      <c r="AN31" s="6" t="s">
        <v>193</v>
      </c>
      <c r="AO31" s="6" t="s">
        <v>193</v>
      </c>
      <c r="AP31" s="6" t="s">
        <v>193</v>
      </c>
      <c r="AQ31" s="6" t="s">
        <v>193</v>
      </c>
      <c r="AR31" s="6" t="s">
        <v>193</v>
      </c>
      <c r="AS31" s="6" t="s">
        <v>193</v>
      </c>
      <c r="AT31" s="6" t="s">
        <v>193</v>
      </c>
      <c r="AU31" s="6" t="s">
        <v>193</v>
      </c>
      <c r="AV31" s="6" t="s">
        <v>193</v>
      </c>
      <c r="AW31" s="6" t="s">
        <v>193</v>
      </c>
      <c r="AX31" s="6" t="s">
        <v>193</v>
      </c>
      <c r="AY31" s="6" t="s">
        <v>193</v>
      </c>
      <c r="AZ31" s="6" t="s">
        <v>193</v>
      </c>
      <c r="BA31" s="6" t="s">
        <v>193</v>
      </c>
      <c r="BB31" s="6" t="s">
        <v>193</v>
      </c>
      <c r="BC31" s="6" t="s">
        <v>193</v>
      </c>
      <c r="BD31" s="6" t="s">
        <v>193</v>
      </c>
      <c r="BE31" s="6" t="s">
        <v>193</v>
      </c>
      <c r="BF31" s="6" t="s">
        <v>193</v>
      </c>
      <c r="BG31" s="6" t="s">
        <v>193</v>
      </c>
      <c r="BH31" s="6" t="s">
        <v>193</v>
      </c>
      <c r="BI31" s="6" t="s">
        <v>193</v>
      </c>
      <c r="BJ31" s="6" t="s">
        <v>193</v>
      </c>
      <c r="BK31" s="6" t="s">
        <v>193</v>
      </c>
      <c r="BL31" s="6" t="s">
        <v>193</v>
      </c>
      <c r="BM31" s="6" t="s">
        <v>193</v>
      </c>
      <c r="BN31" s="6" t="s">
        <v>193</v>
      </c>
      <c r="BO31" s="6" t="s">
        <v>193</v>
      </c>
      <c r="BP31" s="6" t="s">
        <v>193</v>
      </c>
      <c r="BQ31" s="6" t="s">
        <v>193</v>
      </c>
      <c r="BR31" s="6" t="s">
        <v>193</v>
      </c>
      <c r="BS31" s="6" t="s">
        <v>193</v>
      </c>
      <c r="BT31" s="6" t="s">
        <v>193</v>
      </c>
      <c r="BU31" s="6" t="s">
        <v>193</v>
      </c>
      <c r="BV31" s="6" t="s">
        <v>193</v>
      </c>
      <c r="BW31" s="6" t="s">
        <v>193</v>
      </c>
      <c r="BX31" s="6" t="s">
        <v>193</v>
      </c>
      <c r="BY31" s="6" t="s">
        <v>193</v>
      </c>
      <c r="BZ31" s="6" t="s">
        <v>193</v>
      </c>
      <c r="CA31" s="6" t="s">
        <v>193</v>
      </c>
      <c r="CB31" s="6" t="s">
        <v>193</v>
      </c>
      <c r="CC31" s="6" t="s">
        <v>193</v>
      </c>
      <c r="CD31" s="6" t="s">
        <v>193</v>
      </c>
      <c r="CE31" s="6" t="s">
        <v>193</v>
      </c>
      <c r="CF31" s="6" t="s">
        <v>193</v>
      </c>
      <c r="CG31" s="6" t="s">
        <v>193</v>
      </c>
      <c r="CH31" s="6" t="s">
        <v>193</v>
      </c>
      <c r="CI31" s="6" t="s">
        <v>193</v>
      </c>
      <c r="CJ31" s="6" t="s">
        <v>193</v>
      </c>
      <c r="CK31" s="6" t="s">
        <v>193</v>
      </c>
      <c r="CL31" s="6" t="s">
        <v>193</v>
      </c>
      <c r="CM31" s="6" t="s">
        <v>193</v>
      </c>
      <c r="CN31" s="6" t="s">
        <v>193</v>
      </c>
      <c r="CO31" s="6" t="s">
        <v>193</v>
      </c>
      <c r="CP31" s="6" t="s">
        <v>193</v>
      </c>
      <c r="CQ31" s="6" t="s">
        <v>193</v>
      </c>
      <c r="CR31" s="6" t="s">
        <v>193</v>
      </c>
      <c r="CS31" s="6" t="s">
        <v>193</v>
      </c>
      <c r="CT31" s="6" t="s">
        <v>193</v>
      </c>
      <c r="CU31" s="6" t="s">
        <v>193</v>
      </c>
      <c r="CV31" s="6" t="s">
        <v>193</v>
      </c>
      <c r="CW31" s="6" t="s">
        <v>193</v>
      </c>
      <c r="CX31" s="6" t="s">
        <v>193</v>
      </c>
      <c r="CY31" s="6" t="s">
        <v>193</v>
      </c>
      <c r="CZ31" s="6" t="s">
        <v>193</v>
      </c>
      <c r="DA31" s="6" t="s">
        <v>193</v>
      </c>
      <c r="DB31" s="6" t="s">
        <v>193</v>
      </c>
      <c r="DC31" s="6" t="s">
        <v>193</v>
      </c>
      <c r="DD31" s="6" t="s">
        <v>193</v>
      </c>
      <c r="DE31" s="6" t="s">
        <v>193</v>
      </c>
      <c r="DF31" s="6" t="s">
        <v>193</v>
      </c>
      <c r="DG31" s="6" t="s">
        <v>193</v>
      </c>
      <c r="DH31" s="6" t="s">
        <v>193</v>
      </c>
      <c r="DI31" s="6" t="s">
        <v>193</v>
      </c>
      <c r="DJ31" s="6" t="s">
        <v>193</v>
      </c>
      <c r="DK31" s="6" t="s">
        <v>193</v>
      </c>
      <c r="DL31" s="6" t="s">
        <v>193</v>
      </c>
      <c r="DM31" s="6" t="s">
        <v>193</v>
      </c>
      <c r="DN31" s="6" t="s">
        <v>193</v>
      </c>
      <c r="DO31" s="6" t="s">
        <v>193</v>
      </c>
      <c r="DP31" s="6" t="s">
        <v>193</v>
      </c>
      <c r="DQ31" s="6" t="s">
        <v>193</v>
      </c>
      <c r="DR31" s="6" t="s">
        <v>193</v>
      </c>
      <c r="DS31" s="6" t="s">
        <v>193</v>
      </c>
      <c r="DT31" s="6" t="s">
        <v>193</v>
      </c>
      <c r="DU31" s="6" t="s">
        <v>193</v>
      </c>
      <c r="DV31" s="6" t="s">
        <v>193</v>
      </c>
      <c r="DW31" s="6" t="s">
        <v>193</v>
      </c>
      <c r="DX31" s="6" t="s">
        <v>193</v>
      </c>
      <c r="DY31" s="6" t="s">
        <v>193</v>
      </c>
      <c r="DZ31" s="6" t="s">
        <v>193</v>
      </c>
      <c r="EA31" s="6" t="s">
        <v>193</v>
      </c>
      <c r="EB31" s="5" t="s">
        <v>193</v>
      </c>
      <c r="EC31" s="5" t="s">
        <v>193</v>
      </c>
      <c r="ED31" s="5" t="s">
        <v>193</v>
      </c>
      <c r="EE31" s="5" t="s">
        <v>193</v>
      </c>
      <c r="EF31" s="5" t="s">
        <v>193</v>
      </c>
      <c r="EG31" s="5" t="s">
        <v>193</v>
      </c>
      <c r="EH31" s="5" t="s">
        <v>193</v>
      </c>
      <c r="EI31" s="5" t="s">
        <v>193</v>
      </c>
      <c r="EJ31" s="5" t="s">
        <v>193</v>
      </c>
      <c r="EK31" s="5" t="s">
        <v>193</v>
      </c>
      <c r="EL31" s="5" t="s">
        <v>193</v>
      </c>
      <c r="EM31" s="5" t="s">
        <v>193</v>
      </c>
      <c r="EN31" s="5" t="s">
        <v>193</v>
      </c>
      <c r="EO31" s="5" t="s">
        <v>193</v>
      </c>
      <c r="EP31" s="5" t="s">
        <v>193</v>
      </c>
      <c r="EQ31" s="5" t="s">
        <v>193</v>
      </c>
      <c r="ER31" s="5" t="s">
        <v>193</v>
      </c>
      <c r="ES31" s="5" t="s">
        <v>193</v>
      </c>
      <c r="ET31" s="5" t="s">
        <v>193</v>
      </c>
      <c r="EU31" s="5" t="s">
        <v>193</v>
      </c>
      <c r="EV31" s="5" t="s">
        <v>193</v>
      </c>
      <c r="EW31" s="5" t="s">
        <v>193</v>
      </c>
      <c r="EX31" s="5" t="s">
        <v>193</v>
      </c>
      <c r="EY31" s="5" t="s">
        <v>193</v>
      </c>
      <c r="EZ31" s="5" t="s">
        <v>193</v>
      </c>
      <c r="FA31" s="5" t="s">
        <v>193</v>
      </c>
      <c r="FB31" s="5" t="s">
        <v>193</v>
      </c>
      <c r="FC31" s="5" t="s">
        <v>193</v>
      </c>
      <c r="FD31" s="5" t="s">
        <v>193</v>
      </c>
      <c r="FE31" s="5" t="s">
        <v>193</v>
      </c>
      <c r="FF31" s="5" t="s">
        <v>193</v>
      </c>
      <c r="FG31" s="5" t="s">
        <v>193</v>
      </c>
      <c r="FH31" s="3" t="s">
        <v>214</v>
      </c>
    </row>
    <row r="32" spans="2:164" x14ac:dyDescent="0.25">
      <c r="B32" s="1" t="s">
        <v>22</v>
      </c>
      <c r="C32" s="2">
        <v>103437</v>
      </c>
      <c r="D32" s="5">
        <v>295510</v>
      </c>
      <c r="E32" s="5">
        <v>23966</v>
      </c>
      <c r="F32" s="5">
        <v>32247</v>
      </c>
      <c r="G32" s="5">
        <v>405956</v>
      </c>
      <c r="H32" s="5">
        <v>26249</v>
      </c>
      <c r="I32" s="5">
        <v>27360</v>
      </c>
      <c r="J32" s="5">
        <v>1842955</v>
      </c>
      <c r="K32" s="5">
        <v>1014301</v>
      </c>
      <c r="L32" s="5">
        <v>29162</v>
      </c>
      <c r="M32" s="5">
        <v>28201</v>
      </c>
      <c r="N32" s="5">
        <v>36317</v>
      </c>
      <c r="O32" s="5">
        <v>260349</v>
      </c>
      <c r="P32" s="5">
        <v>24842</v>
      </c>
      <c r="Q32" s="5">
        <v>20320</v>
      </c>
      <c r="R32" s="5">
        <v>28634</v>
      </c>
      <c r="S32" s="5">
        <v>263992</v>
      </c>
      <c r="T32" s="5">
        <v>17313</v>
      </c>
      <c r="U32" s="5">
        <v>25541</v>
      </c>
      <c r="V32" s="5">
        <v>1298101</v>
      </c>
      <c r="W32" s="5">
        <v>0</v>
      </c>
      <c r="X32" s="5">
        <v>20000</v>
      </c>
      <c r="Y32" s="5">
        <v>0</v>
      </c>
      <c r="Z32" s="5">
        <v>62000</v>
      </c>
      <c r="AA32" s="5">
        <v>0</v>
      </c>
      <c r="AB32" s="5">
        <v>3000</v>
      </c>
      <c r="AC32" s="5">
        <v>2000</v>
      </c>
      <c r="AD32" s="5">
        <v>27000</v>
      </c>
      <c r="AE32" s="5">
        <v>9000</v>
      </c>
      <c r="AF32" s="5">
        <v>7000</v>
      </c>
      <c r="AG32" s="5">
        <v>10000</v>
      </c>
      <c r="AH32" s="5">
        <v>6000</v>
      </c>
      <c r="AI32" s="5">
        <v>9000</v>
      </c>
      <c r="AJ32" s="6">
        <v>64.459999999999994</v>
      </c>
      <c r="AK32" s="6">
        <v>60</v>
      </c>
      <c r="AL32" s="6">
        <v>57.59</v>
      </c>
      <c r="AM32" s="6">
        <v>56.49</v>
      </c>
      <c r="AN32" s="6">
        <v>50.73</v>
      </c>
      <c r="AO32" s="6">
        <v>49.98</v>
      </c>
      <c r="AP32" s="6">
        <v>47.01</v>
      </c>
      <c r="AQ32" s="6">
        <v>40.49</v>
      </c>
      <c r="AR32" s="6">
        <v>41.96</v>
      </c>
      <c r="AS32" s="6">
        <v>42.43</v>
      </c>
      <c r="AT32" s="6">
        <v>48.25</v>
      </c>
      <c r="AU32" s="6">
        <v>47.42</v>
      </c>
      <c r="AV32" s="6">
        <v>47.81</v>
      </c>
      <c r="AW32" s="6">
        <v>45.48</v>
      </c>
      <c r="AX32" s="6">
        <v>46.07</v>
      </c>
      <c r="AY32" s="6">
        <v>46.79</v>
      </c>
      <c r="AZ32" s="6">
        <v>45.97</v>
      </c>
      <c r="BA32" s="6">
        <v>43.41</v>
      </c>
      <c r="BB32" s="6">
        <v>43.46</v>
      </c>
      <c r="BC32" s="6" t="s">
        <v>193</v>
      </c>
      <c r="BD32" s="6" t="s">
        <v>193</v>
      </c>
      <c r="BE32" s="6" t="s">
        <v>193</v>
      </c>
      <c r="BF32" s="6" t="s">
        <v>193</v>
      </c>
      <c r="BG32" s="6" t="s">
        <v>193</v>
      </c>
      <c r="BH32" s="6">
        <v>33.333300000000001</v>
      </c>
      <c r="BI32" s="6" t="s">
        <v>193</v>
      </c>
      <c r="BJ32" s="6">
        <v>29.6296</v>
      </c>
      <c r="BK32" s="6">
        <v>33.333300000000001</v>
      </c>
      <c r="BL32" s="6">
        <v>28.571400000000001</v>
      </c>
      <c r="BM32" s="6">
        <v>30</v>
      </c>
      <c r="BN32" s="6">
        <v>16.166699999999999</v>
      </c>
      <c r="BO32" s="6">
        <v>22.222200000000001</v>
      </c>
      <c r="BP32" s="6">
        <v>0.39</v>
      </c>
      <c r="BQ32" s="6">
        <v>0.39</v>
      </c>
      <c r="BR32" s="6">
        <v>0.39</v>
      </c>
      <c r="BS32" s="6">
        <v>0.39</v>
      </c>
      <c r="BT32" s="6">
        <v>0.38</v>
      </c>
      <c r="BU32" s="6">
        <v>0.38</v>
      </c>
      <c r="BV32" s="6">
        <v>0.38</v>
      </c>
      <c r="BW32" s="6">
        <v>0.38</v>
      </c>
      <c r="BX32" s="6">
        <v>0.37</v>
      </c>
      <c r="BY32" s="6">
        <v>0.37</v>
      </c>
      <c r="BZ32" s="6">
        <v>0.37</v>
      </c>
      <c r="CA32" s="6">
        <v>0.37</v>
      </c>
      <c r="CB32" s="6">
        <v>0.36</v>
      </c>
      <c r="CC32" s="6">
        <v>0.36</v>
      </c>
      <c r="CD32" s="6">
        <v>0.36</v>
      </c>
      <c r="CE32" s="6">
        <v>0.36</v>
      </c>
      <c r="CF32" s="6">
        <v>0.35</v>
      </c>
      <c r="CG32" s="6">
        <v>0.35</v>
      </c>
      <c r="CH32" s="6">
        <v>0.35</v>
      </c>
      <c r="CI32" s="6">
        <v>0.35</v>
      </c>
      <c r="CJ32" s="6">
        <v>0.34</v>
      </c>
      <c r="CK32" s="6">
        <v>0.34</v>
      </c>
      <c r="CL32" s="6">
        <v>0.34</v>
      </c>
      <c r="CM32" s="6">
        <v>0.34</v>
      </c>
      <c r="CN32" s="6">
        <v>0.33</v>
      </c>
      <c r="CO32" s="6">
        <v>0.33</v>
      </c>
      <c r="CP32" s="6">
        <v>0.33</v>
      </c>
      <c r="CQ32" s="6">
        <v>0.33</v>
      </c>
      <c r="CR32" s="6">
        <v>0.32</v>
      </c>
      <c r="CS32" s="6">
        <v>0.32</v>
      </c>
      <c r="CT32" s="6">
        <v>0.32</v>
      </c>
      <c r="CU32" s="6">
        <v>0.32</v>
      </c>
      <c r="CV32" s="6">
        <v>0</v>
      </c>
      <c r="CW32" s="6">
        <v>0</v>
      </c>
      <c r="CX32" s="6">
        <v>0</v>
      </c>
      <c r="CY32" s="6">
        <v>0</v>
      </c>
      <c r="CZ32" s="6">
        <v>0</v>
      </c>
      <c r="DA32" s="6">
        <v>0</v>
      </c>
      <c r="DB32" s="6">
        <v>0</v>
      </c>
      <c r="DC32" s="6">
        <v>0</v>
      </c>
      <c r="DD32" s="6">
        <v>0</v>
      </c>
      <c r="DE32" s="6">
        <v>0</v>
      </c>
      <c r="DF32" s="6">
        <v>0</v>
      </c>
      <c r="DG32" s="6">
        <v>0</v>
      </c>
      <c r="DH32" s="6">
        <v>0</v>
      </c>
      <c r="DI32" s="6">
        <v>0</v>
      </c>
      <c r="DJ32" s="6">
        <v>0</v>
      </c>
      <c r="DK32" s="6">
        <v>0</v>
      </c>
      <c r="DL32" s="6">
        <v>0</v>
      </c>
      <c r="DM32" s="6">
        <v>0</v>
      </c>
      <c r="DN32" s="6">
        <v>0</v>
      </c>
      <c r="DO32" s="6">
        <v>0</v>
      </c>
      <c r="DP32" s="6">
        <v>0</v>
      </c>
      <c r="DQ32" s="6">
        <v>0</v>
      </c>
      <c r="DR32" s="6">
        <v>0</v>
      </c>
      <c r="DS32" s="6">
        <v>0</v>
      </c>
      <c r="DT32" s="6">
        <v>0</v>
      </c>
      <c r="DU32" s="6">
        <v>0</v>
      </c>
      <c r="DV32" s="6">
        <v>0</v>
      </c>
      <c r="DW32" s="6">
        <v>0</v>
      </c>
      <c r="DX32" s="6">
        <v>0</v>
      </c>
      <c r="DY32" s="6">
        <v>0</v>
      </c>
      <c r="DZ32" s="6">
        <v>0</v>
      </c>
      <c r="EA32" s="6">
        <v>0</v>
      </c>
      <c r="EB32" s="5">
        <v>181039000</v>
      </c>
      <c r="EC32" s="5">
        <v>180799000</v>
      </c>
      <c r="ED32" s="5">
        <v>180164000</v>
      </c>
      <c r="EE32" s="5">
        <v>179514000</v>
      </c>
      <c r="EF32" s="5">
        <v>178329000</v>
      </c>
      <c r="EG32" s="5">
        <v>177941000</v>
      </c>
      <c r="EH32" s="5">
        <v>177031000</v>
      </c>
      <c r="EI32" s="5">
        <v>177129000</v>
      </c>
      <c r="EJ32" s="5">
        <v>176947000</v>
      </c>
      <c r="EK32" s="5">
        <v>176695000</v>
      </c>
      <c r="EL32" s="5">
        <v>174545000</v>
      </c>
      <c r="EM32" s="5">
        <v>166657000</v>
      </c>
      <c r="EN32" s="5">
        <v>164605000</v>
      </c>
      <c r="EO32" s="5">
        <v>161374000</v>
      </c>
      <c r="EP32" s="5">
        <v>158993000</v>
      </c>
      <c r="EQ32" s="5">
        <v>135082620</v>
      </c>
      <c r="ER32" s="5">
        <v>133600000</v>
      </c>
      <c r="ES32" s="5">
        <v>131538000</v>
      </c>
      <c r="ET32" s="5">
        <v>127698000</v>
      </c>
      <c r="EU32" s="5">
        <v>126754000</v>
      </c>
      <c r="EV32" s="5">
        <v>125600000</v>
      </c>
      <c r="EW32" s="5">
        <v>124387073</v>
      </c>
      <c r="EX32" s="5">
        <v>120976636</v>
      </c>
      <c r="EY32" s="5">
        <v>118298622</v>
      </c>
      <c r="EZ32" s="5">
        <v>114680516</v>
      </c>
      <c r="FA32" s="5">
        <v>112882963</v>
      </c>
      <c r="FB32" s="5">
        <v>112152000</v>
      </c>
      <c r="FC32" s="5">
        <v>110263000</v>
      </c>
      <c r="FD32" s="5">
        <v>108400000</v>
      </c>
      <c r="FE32" s="5">
        <v>106006000</v>
      </c>
      <c r="FF32" s="5">
        <v>105203000</v>
      </c>
      <c r="FG32" s="5">
        <v>103600000</v>
      </c>
      <c r="FH32" s="3" t="s">
        <v>215</v>
      </c>
    </row>
    <row r="33" spans="2:164" x14ac:dyDescent="0.25">
      <c r="B33" s="1" t="s">
        <v>23</v>
      </c>
      <c r="C33" s="2">
        <v>4089391</v>
      </c>
      <c r="D33" s="5">
        <v>0</v>
      </c>
      <c r="E33" s="5">
        <v>451268</v>
      </c>
      <c r="F33" s="5">
        <v>197673</v>
      </c>
      <c r="G33" s="5">
        <v>0</v>
      </c>
      <c r="H33" s="5">
        <v>472748</v>
      </c>
      <c r="I33" s="5">
        <v>144289</v>
      </c>
      <c r="J33" s="5">
        <v>409800</v>
      </c>
      <c r="K33" s="5">
        <v>568239</v>
      </c>
      <c r="L33" s="5">
        <v>0</v>
      </c>
      <c r="M33" s="5">
        <v>0</v>
      </c>
      <c r="N33" s="5">
        <v>1003195</v>
      </c>
      <c r="O33" s="5">
        <v>787138</v>
      </c>
      <c r="P33" s="5">
        <v>1398727</v>
      </c>
      <c r="Q33" s="5">
        <v>2120625</v>
      </c>
      <c r="R33" s="5">
        <v>0</v>
      </c>
      <c r="S33" s="5">
        <v>770505</v>
      </c>
      <c r="T33" s="5">
        <v>373635</v>
      </c>
      <c r="U33" s="5">
        <v>1498451</v>
      </c>
      <c r="V33" s="5">
        <v>800042</v>
      </c>
      <c r="W33" s="5">
        <v>5029547</v>
      </c>
      <c r="X33" s="5">
        <v>308674</v>
      </c>
      <c r="Y33" s="5">
        <v>864634</v>
      </c>
      <c r="Z33" s="5">
        <v>891335</v>
      </c>
      <c r="AA33" s="5">
        <v>0</v>
      </c>
      <c r="AB33" s="5">
        <v>0</v>
      </c>
      <c r="AC33" s="5">
        <v>0</v>
      </c>
      <c r="AD33" s="5">
        <v>0</v>
      </c>
      <c r="AE33" s="5">
        <v>542736</v>
      </c>
      <c r="AF33" s="5">
        <v>6287449</v>
      </c>
      <c r="AG33" s="5">
        <v>264555</v>
      </c>
      <c r="AH33" s="5">
        <v>751659</v>
      </c>
      <c r="AI33" s="5">
        <v>6474425</v>
      </c>
      <c r="AJ33" s="6" t="s">
        <v>193</v>
      </c>
      <c r="AK33" s="6">
        <v>44.32</v>
      </c>
      <c r="AL33" s="6">
        <v>50.59</v>
      </c>
      <c r="AM33" s="6" t="s">
        <v>193</v>
      </c>
      <c r="AN33" s="6">
        <v>52.88</v>
      </c>
      <c r="AO33" s="6">
        <v>45.17</v>
      </c>
      <c r="AP33" s="6">
        <v>45.1</v>
      </c>
      <c r="AQ33" s="6">
        <v>44</v>
      </c>
      <c r="AR33" s="6" t="s">
        <v>193</v>
      </c>
      <c r="AS33" s="6" t="s">
        <v>193</v>
      </c>
      <c r="AT33" s="6">
        <v>47.06</v>
      </c>
      <c r="AU33" s="6">
        <v>46.32</v>
      </c>
      <c r="AV33" s="6">
        <v>42.87</v>
      </c>
      <c r="AW33" s="6">
        <v>42.46</v>
      </c>
      <c r="AX33" s="6" t="s">
        <v>193</v>
      </c>
      <c r="AY33" s="6">
        <v>40.08</v>
      </c>
      <c r="AZ33" s="6">
        <v>39.29</v>
      </c>
      <c r="BA33" s="6">
        <v>36.590000000000003</v>
      </c>
      <c r="BB33" s="6">
        <v>37.380000000000003</v>
      </c>
      <c r="BC33" s="6">
        <v>41.4</v>
      </c>
      <c r="BD33" s="6">
        <v>31.85</v>
      </c>
      <c r="BE33" s="6">
        <v>28.91</v>
      </c>
      <c r="BF33" s="6">
        <v>28.05</v>
      </c>
      <c r="BG33" s="6" t="s">
        <v>193</v>
      </c>
      <c r="BH33" s="6" t="s">
        <v>193</v>
      </c>
      <c r="BI33" s="6" t="s">
        <v>193</v>
      </c>
      <c r="BJ33" s="6" t="s">
        <v>193</v>
      </c>
      <c r="BK33" s="6">
        <v>29.3</v>
      </c>
      <c r="BL33" s="6">
        <v>31.79</v>
      </c>
      <c r="BM33" s="6">
        <v>28.97</v>
      </c>
      <c r="BN33" s="6" t="s">
        <v>193</v>
      </c>
      <c r="BO33" s="6" t="s">
        <v>193</v>
      </c>
      <c r="BP33" s="6">
        <v>0.24</v>
      </c>
      <c r="BQ33" s="6">
        <v>0.24</v>
      </c>
      <c r="BR33" s="6">
        <v>0.24</v>
      </c>
      <c r="BS33" s="6">
        <v>0.22</v>
      </c>
      <c r="BT33" s="6">
        <v>0.22</v>
      </c>
      <c r="BU33" s="6">
        <v>0.22</v>
      </c>
      <c r="BV33" s="6">
        <v>0.22</v>
      </c>
      <c r="BW33" s="6">
        <v>0.21</v>
      </c>
      <c r="BX33" s="6">
        <v>0.21</v>
      </c>
      <c r="BY33" s="6">
        <v>0.21</v>
      </c>
      <c r="BZ33" s="6">
        <v>0.21</v>
      </c>
      <c r="CA33" s="6">
        <v>0.2</v>
      </c>
      <c r="CB33" s="6">
        <v>0.2</v>
      </c>
      <c r="CC33" s="6">
        <v>0.2</v>
      </c>
      <c r="CD33" s="6">
        <v>0.2</v>
      </c>
      <c r="CE33" s="6">
        <v>0.18</v>
      </c>
      <c r="CF33" s="6">
        <v>0.18</v>
      </c>
      <c r="CG33" s="6">
        <v>0.18</v>
      </c>
      <c r="CH33" s="6">
        <v>0.18</v>
      </c>
      <c r="CI33" s="6">
        <v>0.17</v>
      </c>
      <c r="CJ33" s="6">
        <v>0.17</v>
      </c>
      <c r="CK33" s="6">
        <v>0.17</v>
      </c>
      <c r="CL33" s="6">
        <v>0.17</v>
      </c>
      <c r="CM33" s="6">
        <v>0.15</v>
      </c>
      <c r="CN33" s="6">
        <v>0.15</v>
      </c>
      <c r="CO33" s="6">
        <v>0.15</v>
      </c>
      <c r="CP33" s="6">
        <v>0.15</v>
      </c>
      <c r="CQ33" s="6">
        <v>0.15</v>
      </c>
      <c r="CR33" s="6">
        <v>0.15</v>
      </c>
      <c r="CS33" s="6">
        <v>0.15</v>
      </c>
      <c r="CT33" s="6">
        <v>0.15</v>
      </c>
      <c r="CU33" s="6">
        <v>0.15</v>
      </c>
      <c r="CV33" s="6">
        <v>0</v>
      </c>
      <c r="CW33" s="6">
        <v>0</v>
      </c>
      <c r="CX33" s="6">
        <v>0</v>
      </c>
      <c r="CY33" s="6">
        <v>0</v>
      </c>
      <c r="CZ33" s="6">
        <v>0</v>
      </c>
      <c r="DA33" s="6">
        <v>0</v>
      </c>
      <c r="DB33" s="6">
        <v>0</v>
      </c>
      <c r="DC33" s="6">
        <v>0</v>
      </c>
      <c r="DD33" s="6">
        <v>0</v>
      </c>
      <c r="DE33" s="6">
        <v>0</v>
      </c>
      <c r="DF33" s="6">
        <v>0</v>
      </c>
      <c r="DG33" s="6">
        <v>0</v>
      </c>
      <c r="DH33" s="6">
        <v>0</v>
      </c>
      <c r="DI33" s="6">
        <v>0</v>
      </c>
      <c r="DJ33" s="6">
        <v>0</v>
      </c>
      <c r="DK33" s="6">
        <v>0</v>
      </c>
      <c r="DL33" s="6">
        <v>0</v>
      </c>
      <c r="DM33" s="6">
        <v>0</v>
      </c>
      <c r="DN33" s="6">
        <v>0</v>
      </c>
      <c r="DO33" s="6">
        <v>0</v>
      </c>
      <c r="DP33" s="6">
        <v>0</v>
      </c>
      <c r="DQ33" s="6">
        <v>0</v>
      </c>
      <c r="DR33" s="6">
        <v>0</v>
      </c>
      <c r="DS33" s="6">
        <v>0</v>
      </c>
      <c r="DT33" s="6">
        <v>0</v>
      </c>
      <c r="DU33" s="6">
        <v>0</v>
      </c>
      <c r="DV33" s="6">
        <v>0</v>
      </c>
      <c r="DW33" s="6">
        <v>0</v>
      </c>
      <c r="DX33" s="6">
        <v>0</v>
      </c>
      <c r="DY33" s="6">
        <v>0</v>
      </c>
      <c r="DZ33" s="6">
        <v>0</v>
      </c>
      <c r="EA33" s="6">
        <v>0</v>
      </c>
      <c r="EB33" s="5">
        <v>59474085</v>
      </c>
      <c r="EC33" s="5">
        <v>59407323</v>
      </c>
      <c r="ED33" s="5">
        <v>59844075</v>
      </c>
      <c r="EE33" s="5">
        <v>59988434</v>
      </c>
      <c r="EF33" s="5">
        <v>59774464</v>
      </c>
      <c r="EG33" s="5">
        <v>60210770</v>
      </c>
      <c r="EH33" s="5">
        <v>60329175</v>
      </c>
      <c r="EI33" s="5">
        <v>60675142</v>
      </c>
      <c r="EJ33" s="5">
        <v>60918373</v>
      </c>
      <c r="EK33" s="5">
        <v>60781958</v>
      </c>
      <c r="EL33" s="5">
        <v>60777875</v>
      </c>
      <c r="EM33" s="5">
        <v>61772502</v>
      </c>
      <c r="EN33" s="5">
        <v>62017368</v>
      </c>
      <c r="EO33" s="5">
        <v>63349858</v>
      </c>
      <c r="EP33" s="5">
        <v>65462919</v>
      </c>
      <c r="EQ33" s="5">
        <v>65418971</v>
      </c>
      <c r="ER33" s="5">
        <v>65546976</v>
      </c>
      <c r="ES33" s="5">
        <v>65700665</v>
      </c>
      <c r="ET33" s="5">
        <v>67003490</v>
      </c>
      <c r="EU33" s="5">
        <v>65634169</v>
      </c>
      <c r="EV33" s="5">
        <v>70753723</v>
      </c>
      <c r="EW33" s="5">
        <v>71012237</v>
      </c>
      <c r="EX33" s="5">
        <v>70687383</v>
      </c>
      <c r="EY33" s="5">
        <v>71495852</v>
      </c>
      <c r="EZ33" s="5">
        <v>70655698</v>
      </c>
      <c r="FA33" s="5">
        <v>70595201</v>
      </c>
      <c r="FB33" s="5">
        <v>70832530</v>
      </c>
      <c r="FC33" s="5">
        <v>70731042</v>
      </c>
      <c r="FD33" s="5">
        <v>70508013</v>
      </c>
      <c r="FE33" s="5">
        <v>76642007</v>
      </c>
      <c r="FF33" s="5">
        <v>76700990</v>
      </c>
      <c r="FG33" s="5">
        <v>77258437</v>
      </c>
      <c r="FH33" s="3" t="s">
        <v>216</v>
      </c>
    </row>
    <row r="34" spans="2:164" x14ac:dyDescent="0.25">
      <c r="B34" s="1" t="s">
        <v>24</v>
      </c>
      <c r="C34" s="2">
        <v>4089164</v>
      </c>
      <c r="D34" s="5" t="s">
        <v>193</v>
      </c>
      <c r="E34" s="5" t="s">
        <v>193</v>
      </c>
      <c r="F34" s="5" t="s">
        <v>193</v>
      </c>
      <c r="G34" s="5" t="s">
        <v>193</v>
      </c>
      <c r="H34" s="5" t="s">
        <v>193</v>
      </c>
      <c r="I34" s="5" t="s">
        <v>193</v>
      </c>
      <c r="J34" s="5" t="s">
        <v>193</v>
      </c>
      <c r="K34" s="5" t="s">
        <v>193</v>
      </c>
      <c r="L34" s="5" t="s">
        <v>193</v>
      </c>
      <c r="M34" s="5" t="s">
        <v>193</v>
      </c>
      <c r="N34" s="5" t="s">
        <v>193</v>
      </c>
      <c r="O34" s="5" t="s">
        <v>193</v>
      </c>
      <c r="P34" s="5" t="s">
        <v>193</v>
      </c>
      <c r="Q34" s="5" t="s">
        <v>193</v>
      </c>
      <c r="R34" s="5" t="s">
        <v>193</v>
      </c>
      <c r="S34" s="5" t="s">
        <v>193</v>
      </c>
      <c r="T34" s="5" t="s">
        <v>193</v>
      </c>
      <c r="U34" s="5" t="s">
        <v>193</v>
      </c>
      <c r="V34" s="5" t="s">
        <v>193</v>
      </c>
      <c r="W34" s="5" t="s">
        <v>193</v>
      </c>
      <c r="X34" s="5" t="s">
        <v>193</v>
      </c>
      <c r="Y34" s="5">
        <v>0</v>
      </c>
      <c r="Z34" s="5">
        <v>0</v>
      </c>
      <c r="AA34" s="5">
        <v>0</v>
      </c>
      <c r="AB34" s="5">
        <v>0</v>
      </c>
      <c r="AC34" s="5">
        <v>0</v>
      </c>
      <c r="AD34" s="5">
        <v>0</v>
      </c>
      <c r="AE34" s="5">
        <v>0</v>
      </c>
      <c r="AF34" s="5">
        <v>0</v>
      </c>
      <c r="AG34" s="5">
        <v>0</v>
      </c>
      <c r="AH34" s="5">
        <v>0</v>
      </c>
      <c r="AI34" s="5">
        <v>0</v>
      </c>
      <c r="AJ34" s="6" t="s">
        <v>193</v>
      </c>
      <c r="AK34" s="6" t="s">
        <v>193</v>
      </c>
      <c r="AL34" s="6" t="s">
        <v>193</v>
      </c>
      <c r="AM34" s="6" t="s">
        <v>193</v>
      </c>
      <c r="AN34" s="6" t="s">
        <v>193</v>
      </c>
      <c r="AO34" s="6" t="s">
        <v>193</v>
      </c>
      <c r="AP34" s="6" t="s">
        <v>193</v>
      </c>
      <c r="AQ34" s="6" t="s">
        <v>193</v>
      </c>
      <c r="AR34" s="6" t="s">
        <v>193</v>
      </c>
      <c r="AS34" s="6" t="s">
        <v>193</v>
      </c>
      <c r="AT34" s="6" t="s">
        <v>193</v>
      </c>
      <c r="AU34" s="6" t="s">
        <v>193</v>
      </c>
      <c r="AV34" s="6" t="s">
        <v>193</v>
      </c>
      <c r="AW34" s="6" t="s">
        <v>193</v>
      </c>
      <c r="AX34" s="6" t="s">
        <v>193</v>
      </c>
      <c r="AY34" s="6" t="s">
        <v>193</v>
      </c>
      <c r="AZ34" s="6" t="s">
        <v>193</v>
      </c>
      <c r="BA34" s="6" t="s">
        <v>193</v>
      </c>
      <c r="BB34" s="6" t="s">
        <v>193</v>
      </c>
      <c r="BC34" s="6" t="s">
        <v>193</v>
      </c>
      <c r="BD34" s="6" t="s">
        <v>193</v>
      </c>
      <c r="BE34" s="6" t="s">
        <v>193</v>
      </c>
      <c r="BF34" s="6" t="s">
        <v>193</v>
      </c>
      <c r="BG34" s="6" t="s">
        <v>193</v>
      </c>
      <c r="BH34" s="6" t="s">
        <v>193</v>
      </c>
      <c r="BI34" s="6" t="s">
        <v>193</v>
      </c>
      <c r="BJ34" s="6" t="s">
        <v>193</v>
      </c>
      <c r="BK34" s="6" t="s">
        <v>193</v>
      </c>
      <c r="BL34" s="6" t="s">
        <v>193</v>
      </c>
      <c r="BM34" s="6" t="s">
        <v>193</v>
      </c>
      <c r="BN34" s="6" t="s">
        <v>193</v>
      </c>
      <c r="BO34" s="6" t="s">
        <v>193</v>
      </c>
      <c r="BP34" s="6" t="s">
        <v>193</v>
      </c>
      <c r="BQ34" s="6" t="s">
        <v>193</v>
      </c>
      <c r="BR34" s="6" t="s">
        <v>193</v>
      </c>
      <c r="BS34" s="6" t="s">
        <v>193</v>
      </c>
      <c r="BT34" s="6" t="s">
        <v>193</v>
      </c>
      <c r="BU34" s="6" t="s">
        <v>193</v>
      </c>
      <c r="BV34" s="6" t="s">
        <v>193</v>
      </c>
      <c r="BW34" s="6" t="s">
        <v>193</v>
      </c>
      <c r="BX34" s="6" t="s">
        <v>193</v>
      </c>
      <c r="BY34" s="6" t="s">
        <v>193</v>
      </c>
      <c r="BZ34" s="6" t="s">
        <v>193</v>
      </c>
      <c r="CA34" s="6" t="s">
        <v>193</v>
      </c>
      <c r="CB34" s="6" t="s">
        <v>193</v>
      </c>
      <c r="CC34" s="6" t="s">
        <v>193</v>
      </c>
      <c r="CD34" s="6" t="s">
        <v>193</v>
      </c>
      <c r="CE34" s="6" t="s">
        <v>193</v>
      </c>
      <c r="CF34" s="6" t="s">
        <v>193</v>
      </c>
      <c r="CG34" s="6" t="s">
        <v>193</v>
      </c>
      <c r="CH34" s="6" t="s">
        <v>193</v>
      </c>
      <c r="CI34" s="6" t="s">
        <v>193</v>
      </c>
      <c r="CJ34" s="6" t="s">
        <v>193</v>
      </c>
      <c r="CK34" s="6">
        <v>0</v>
      </c>
      <c r="CL34" s="6">
        <v>0</v>
      </c>
      <c r="CM34" s="6">
        <v>0</v>
      </c>
      <c r="CN34" s="6">
        <v>0</v>
      </c>
      <c r="CO34" s="6">
        <v>0</v>
      </c>
      <c r="CP34" s="6">
        <v>0</v>
      </c>
      <c r="CQ34" s="6">
        <v>0</v>
      </c>
      <c r="CR34" s="6">
        <v>0</v>
      </c>
      <c r="CS34" s="6">
        <v>0</v>
      </c>
      <c r="CT34" s="6">
        <v>0</v>
      </c>
      <c r="CU34" s="6">
        <v>0</v>
      </c>
      <c r="CV34" s="6" t="s">
        <v>193</v>
      </c>
      <c r="CW34" s="6" t="s">
        <v>193</v>
      </c>
      <c r="CX34" s="6" t="s">
        <v>193</v>
      </c>
      <c r="CY34" s="6" t="s">
        <v>193</v>
      </c>
      <c r="CZ34" s="6" t="s">
        <v>193</v>
      </c>
      <c r="DA34" s="6" t="s">
        <v>193</v>
      </c>
      <c r="DB34" s="6" t="s">
        <v>193</v>
      </c>
      <c r="DC34" s="6" t="s">
        <v>193</v>
      </c>
      <c r="DD34" s="6" t="s">
        <v>193</v>
      </c>
      <c r="DE34" s="6" t="s">
        <v>193</v>
      </c>
      <c r="DF34" s="6" t="s">
        <v>193</v>
      </c>
      <c r="DG34" s="6" t="s">
        <v>193</v>
      </c>
      <c r="DH34" s="6" t="s">
        <v>193</v>
      </c>
      <c r="DI34" s="6" t="s">
        <v>193</v>
      </c>
      <c r="DJ34" s="6" t="s">
        <v>193</v>
      </c>
      <c r="DK34" s="6" t="s">
        <v>193</v>
      </c>
      <c r="DL34" s="6" t="s">
        <v>193</v>
      </c>
      <c r="DM34" s="6" t="s">
        <v>193</v>
      </c>
      <c r="DN34" s="6" t="s">
        <v>193</v>
      </c>
      <c r="DO34" s="6" t="s">
        <v>193</v>
      </c>
      <c r="DP34" s="6" t="s">
        <v>193</v>
      </c>
      <c r="DQ34" s="6">
        <v>0</v>
      </c>
      <c r="DR34" s="6">
        <v>0</v>
      </c>
      <c r="DS34" s="6">
        <v>0</v>
      </c>
      <c r="DT34" s="6">
        <v>0</v>
      </c>
      <c r="DU34" s="6">
        <v>0</v>
      </c>
      <c r="DV34" s="6">
        <v>0</v>
      </c>
      <c r="DW34" s="6">
        <v>0</v>
      </c>
      <c r="DX34" s="6">
        <v>0</v>
      </c>
      <c r="DY34" s="6">
        <v>0</v>
      </c>
      <c r="DZ34" s="6">
        <v>0</v>
      </c>
      <c r="EA34" s="6">
        <v>0</v>
      </c>
      <c r="EB34" s="5" t="s">
        <v>193</v>
      </c>
      <c r="EC34" s="5" t="s">
        <v>193</v>
      </c>
      <c r="ED34" s="5" t="s">
        <v>193</v>
      </c>
      <c r="EE34" s="5" t="s">
        <v>193</v>
      </c>
      <c r="EF34" s="5" t="s">
        <v>193</v>
      </c>
      <c r="EG34" s="5" t="s">
        <v>193</v>
      </c>
      <c r="EH34" s="5" t="s">
        <v>193</v>
      </c>
      <c r="EI34" s="5" t="s">
        <v>193</v>
      </c>
      <c r="EJ34" s="5" t="s">
        <v>193</v>
      </c>
      <c r="EK34" s="5" t="s">
        <v>193</v>
      </c>
      <c r="EL34" s="5" t="s">
        <v>193</v>
      </c>
      <c r="EM34" s="5" t="s">
        <v>193</v>
      </c>
      <c r="EN34" s="5" t="s">
        <v>193</v>
      </c>
      <c r="EO34" s="5" t="s">
        <v>193</v>
      </c>
      <c r="EP34" s="5" t="s">
        <v>193</v>
      </c>
      <c r="EQ34" s="5" t="s">
        <v>193</v>
      </c>
      <c r="ER34" s="5" t="s">
        <v>193</v>
      </c>
      <c r="ES34" s="5" t="s">
        <v>193</v>
      </c>
      <c r="ET34" s="5" t="s">
        <v>193</v>
      </c>
      <c r="EU34" s="5" t="s">
        <v>193</v>
      </c>
      <c r="EV34" s="5" t="s">
        <v>193</v>
      </c>
      <c r="EW34" s="5">
        <v>66110531</v>
      </c>
      <c r="EX34" s="5">
        <v>66110531</v>
      </c>
      <c r="EY34" s="5">
        <v>66110531</v>
      </c>
      <c r="EZ34" s="5">
        <v>65810531</v>
      </c>
      <c r="FA34" s="5">
        <v>65810531</v>
      </c>
      <c r="FB34" s="5">
        <v>65810531</v>
      </c>
      <c r="FC34" s="5">
        <v>65759060</v>
      </c>
      <c r="FD34" s="5">
        <v>65494357</v>
      </c>
      <c r="FE34" s="5">
        <v>65494357</v>
      </c>
      <c r="FF34" s="5">
        <v>65494357</v>
      </c>
      <c r="FG34" s="5">
        <v>65494357</v>
      </c>
      <c r="FH34" s="3" t="s">
        <v>217</v>
      </c>
    </row>
    <row r="35" spans="2:164" x14ac:dyDescent="0.25">
      <c r="B35" s="1" t="s">
        <v>25</v>
      </c>
      <c r="C35" s="2">
        <v>4090153</v>
      </c>
      <c r="D35" s="5">
        <v>1397752</v>
      </c>
      <c r="E35" s="5">
        <v>325821</v>
      </c>
      <c r="F35" s="5">
        <v>1126500</v>
      </c>
      <c r="G35" s="5">
        <v>1083136</v>
      </c>
      <c r="H35" s="5">
        <v>2087191</v>
      </c>
      <c r="I35" s="5">
        <v>2691103</v>
      </c>
      <c r="J35" s="5">
        <v>2317998</v>
      </c>
      <c r="K35" s="5">
        <v>3422260</v>
      </c>
      <c r="L35" s="5">
        <v>924960</v>
      </c>
      <c r="M35" s="5">
        <v>371243</v>
      </c>
      <c r="N35" s="5">
        <v>1594586</v>
      </c>
      <c r="O35" s="5">
        <v>1294100</v>
      </c>
      <c r="P35" s="5">
        <v>1534890</v>
      </c>
      <c r="Q35" s="5">
        <v>572000</v>
      </c>
      <c r="R35" s="5">
        <v>877000</v>
      </c>
      <c r="S35" s="5">
        <v>314600</v>
      </c>
      <c r="T35" s="5">
        <v>1534176</v>
      </c>
      <c r="U35" s="5">
        <v>1926725</v>
      </c>
      <c r="V35" s="5">
        <v>3646113</v>
      </c>
      <c r="W35" s="5">
        <v>600000</v>
      </c>
      <c r="X35" s="5">
        <v>852000</v>
      </c>
      <c r="Y35" s="5">
        <v>3073639</v>
      </c>
      <c r="Z35" s="5">
        <v>4555821</v>
      </c>
      <c r="AA35" s="5">
        <v>2418000</v>
      </c>
      <c r="AB35" s="5">
        <v>4474000</v>
      </c>
      <c r="AC35" s="5">
        <v>2208500</v>
      </c>
      <c r="AD35" s="5">
        <v>2984000</v>
      </c>
      <c r="AE35" s="5">
        <v>4422040</v>
      </c>
      <c r="AF35" s="5">
        <v>4494960</v>
      </c>
      <c r="AG35" s="5">
        <v>1237000</v>
      </c>
      <c r="AH35" s="5">
        <v>6066216</v>
      </c>
      <c r="AI35" s="5">
        <v>3426469</v>
      </c>
      <c r="AJ35" s="6">
        <v>99.45</v>
      </c>
      <c r="AK35" s="6">
        <v>104.9015</v>
      </c>
      <c r="AL35" s="6">
        <v>99.03</v>
      </c>
      <c r="AM35" s="6">
        <v>96.75</v>
      </c>
      <c r="AN35" s="6">
        <v>87.16</v>
      </c>
      <c r="AO35" s="6">
        <v>87.57</v>
      </c>
      <c r="AP35" s="6">
        <v>83.41</v>
      </c>
      <c r="AQ35" s="6">
        <v>75.52</v>
      </c>
      <c r="AR35" s="6">
        <v>80.260000000000005</v>
      </c>
      <c r="AS35" s="6">
        <v>71.47</v>
      </c>
      <c r="AT35" s="6">
        <v>64.11</v>
      </c>
      <c r="AU35" s="6">
        <v>63.1</v>
      </c>
      <c r="AV35" s="6">
        <v>66.17</v>
      </c>
      <c r="AW35" s="6">
        <v>65.05</v>
      </c>
      <c r="AX35" s="6">
        <v>66.790000000000006</v>
      </c>
      <c r="AY35" s="6">
        <v>66.56</v>
      </c>
      <c r="AZ35" s="6">
        <v>60.3</v>
      </c>
      <c r="BA35" s="6">
        <v>54.46</v>
      </c>
      <c r="BB35" s="6">
        <v>47.77</v>
      </c>
      <c r="BC35" s="6">
        <v>44.28</v>
      </c>
      <c r="BD35" s="6">
        <v>39.15</v>
      </c>
      <c r="BE35" s="6">
        <v>35.74</v>
      </c>
      <c r="BF35" s="6">
        <v>35.15</v>
      </c>
      <c r="BG35" s="6">
        <v>41.09</v>
      </c>
      <c r="BH35" s="6">
        <v>38.65</v>
      </c>
      <c r="BI35" s="6">
        <v>34.51</v>
      </c>
      <c r="BJ35" s="6">
        <v>36.99</v>
      </c>
      <c r="BK35" s="6">
        <v>39.22</v>
      </c>
      <c r="BL35" s="6">
        <v>36.44</v>
      </c>
      <c r="BM35" s="6">
        <v>36.270699999999998</v>
      </c>
      <c r="BN35" s="6">
        <v>35.460099999999997</v>
      </c>
      <c r="BO35" s="6">
        <v>31.86</v>
      </c>
      <c r="BP35" s="6">
        <v>0.56000000000000005</v>
      </c>
      <c r="BQ35" s="6">
        <v>0.53</v>
      </c>
      <c r="BR35" s="6">
        <v>0.53</v>
      </c>
      <c r="BS35" s="6">
        <v>0.53</v>
      </c>
      <c r="BT35" s="6">
        <v>0.53</v>
      </c>
      <c r="BU35" s="6">
        <v>0.5</v>
      </c>
      <c r="BV35" s="6">
        <v>0.5</v>
      </c>
      <c r="BW35" s="6">
        <v>0.5</v>
      </c>
      <c r="BX35" s="6">
        <v>0</v>
      </c>
      <c r="BY35" s="6">
        <v>0.8</v>
      </c>
      <c r="BZ35" s="6">
        <v>0.3</v>
      </c>
      <c r="CA35" s="6">
        <v>0.27</v>
      </c>
      <c r="CB35" s="6">
        <v>0.27</v>
      </c>
      <c r="CC35" s="6">
        <v>0.27</v>
      </c>
      <c r="CD35" s="6">
        <v>0.27</v>
      </c>
      <c r="CE35" s="6">
        <v>0.25</v>
      </c>
      <c r="CF35" s="6">
        <v>0.25</v>
      </c>
      <c r="CG35" s="6">
        <v>0.25</v>
      </c>
      <c r="CH35" s="6">
        <v>0.25</v>
      </c>
      <c r="CI35" s="6">
        <v>0.21</v>
      </c>
      <c r="CJ35" s="6">
        <v>0.21</v>
      </c>
      <c r="CK35" s="6">
        <v>0.21</v>
      </c>
      <c r="CL35" s="6">
        <v>0.21</v>
      </c>
      <c r="CM35" s="6">
        <v>0.18</v>
      </c>
      <c r="CN35" s="6">
        <v>0.18</v>
      </c>
      <c r="CO35" s="6">
        <v>0.18</v>
      </c>
      <c r="CP35" s="6">
        <v>0.18</v>
      </c>
      <c r="CQ35" s="6">
        <v>0.16</v>
      </c>
      <c r="CR35" s="6">
        <v>0.16</v>
      </c>
      <c r="CS35" s="6">
        <v>0.16</v>
      </c>
      <c r="CT35" s="6">
        <v>0.16</v>
      </c>
      <c r="CU35" s="6">
        <v>0.15</v>
      </c>
      <c r="CV35" s="6">
        <v>0</v>
      </c>
      <c r="CW35" s="6">
        <v>0</v>
      </c>
      <c r="CX35" s="6">
        <v>0</v>
      </c>
      <c r="CY35" s="6">
        <v>0</v>
      </c>
      <c r="CZ35" s="6">
        <v>0</v>
      </c>
      <c r="DA35" s="6">
        <v>0</v>
      </c>
      <c r="DB35" s="6">
        <v>0</v>
      </c>
      <c r="DC35" s="6">
        <v>0</v>
      </c>
      <c r="DD35" s="6">
        <v>0</v>
      </c>
      <c r="DE35" s="6">
        <v>0</v>
      </c>
      <c r="DF35" s="6">
        <v>0</v>
      </c>
      <c r="DG35" s="6">
        <v>0</v>
      </c>
      <c r="DH35" s="6">
        <v>0</v>
      </c>
      <c r="DI35" s="6">
        <v>0</v>
      </c>
      <c r="DJ35" s="6">
        <v>0</v>
      </c>
      <c r="DK35" s="6">
        <v>0</v>
      </c>
      <c r="DL35" s="6">
        <v>0</v>
      </c>
      <c r="DM35" s="6">
        <v>0</v>
      </c>
      <c r="DN35" s="6">
        <v>0</v>
      </c>
      <c r="DO35" s="6">
        <v>0</v>
      </c>
      <c r="DP35" s="6">
        <v>0</v>
      </c>
      <c r="DQ35" s="6">
        <v>0</v>
      </c>
      <c r="DR35" s="6">
        <v>0</v>
      </c>
      <c r="DS35" s="6">
        <v>0</v>
      </c>
      <c r="DT35" s="6">
        <v>0</v>
      </c>
      <c r="DU35" s="6">
        <v>0</v>
      </c>
      <c r="DV35" s="6">
        <v>0</v>
      </c>
      <c r="DW35" s="6">
        <v>0</v>
      </c>
      <c r="DX35" s="6">
        <v>0</v>
      </c>
      <c r="DY35" s="6">
        <v>0</v>
      </c>
      <c r="DZ35" s="6">
        <v>0</v>
      </c>
      <c r="EA35" s="6">
        <v>0</v>
      </c>
      <c r="EB35" s="5">
        <v>52417812</v>
      </c>
      <c r="EC35" s="5">
        <v>53796348</v>
      </c>
      <c r="ED35" s="5">
        <v>54064643</v>
      </c>
      <c r="EE35" s="5">
        <v>55029813</v>
      </c>
      <c r="EF35" s="5">
        <v>55941480</v>
      </c>
      <c r="EG35" s="5">
        <v>58010506</v>
      </c>
      <c r="EH35" s="5">
        <v>60612310</v>
      </c>
      <c r="EI35" s="5">
        <v>62643447</v>
      </c>
      <c r="EJ35" s="5">
        <v>65850386</v>
      </c>
      <c r="EK35" s="5">
        <v>66746690</v>
      </c>
      <c r="EL35" s="5">
        <v>66998201</v>
      </c>
      <c r="EM35" s="5">
        <v>68270067</v>
      </c>
      <c r="EN35" s="5">
        <v>69299559</v>
      </c>
      <c r="EO35" s="5">
        <v>70809613</v>
      </c>
      <c r="EP35" s="5">
        <v>71300394</v>
      </c>
      <c r="EQ35" s="5">
        <v>71869920</v>
      </c>
      <c r="ER35" s="5">
        <v>71828208</v>
      </c>
      <c r="ES35" s="5">
        <v>73319550</v>
      </c>
      <c r="ET35" s="5">
        <v>75085172</v>
      </c>
      <c r="EU35" s="5">
        <v>78440357</v>
      </c>
      <c r="EV35" s="5">
        <v>78664029</v>
      </c>
      <c r="EW35" s="5">
        <v>79456860</v>
      </c>
      <c r="EX35" s="5">
        <v>82392454</v>
      </c>
      <c r="EY35" s="5">
        <v>86508372</v>
      </c>
      <c r="EZ35" s="5">
        <v>88524374</v>
      </c>
      <c r="FA35" s="5">
        <v>92926138</v>
      </c>
      <c r="FB35" s="5">
        <v>94994982</v>
      </c>
      <c r="FC35" s="5">
        <v>97931049</v>
      </c>
      <c r="FD35" s="5">
        <v>102000371</v>
      </c>
      <c r="FE35" s="5">
        <v>106474301</v>
      </c>
      <c r="FF35" s="5">
        <v>107549644</v>
      </c>
      <c r="FG35" s="5">
        <v>113584251</v>
      </c>
      <c r="FH35" s="3" t="s">
        <v>218</v>
      </c>
    </row>
    <row r="36" spans="2:164" x14ac:dyDescent="0.25">
      <c r="B36" s="1" t="s">
        <v>26</v>
      </c>
      <c r="C36" s="2">
        <v>4090916</v>
      </c>
      <c r="D36" s="5">
        <v>1934990</v>
      </c>
      <c r="E36" s="5">
        <v>1847901</v>
      </c>
      <c r="F36" s="5">
        <v>3456711</v>
      </c>
      <c r="G36" s="5">
        <v>5430041</v>
      </c>
      <c r="H36" s="5">
        <v>3300617</v>
      </c>
      <c r="I36" s="5">
        <v>2050229</v>
      </c>
      <c r="J36" s="5">
        <v>2331474</v>
      </c>
      <c r="K36" s="5">
        <v>3038928</v>
      </c>
      <c r="L36" s="5">
        <v>5035637</v>
      </c>
      <c r="M36" s="5">
        <v>5362103</v>
      </c>
      <c r="N36" s="5">
        <v>4737388</v>
      </c>
      <c r="O36" s="5">
        <v>5860291</v>
      </c>
      <c r="P36" s="5">
        <v>6388187</v>
      </c>
      <c r="Q36" s="5">
        <v>9623309</v>
      </c>
      <c r="R36" s="5">
        <v>7051842</v>
      </c>
      <c r="S36" s="5">
        <v>1350443</v>
      </c>
      <c r="T36" s="5">
        <v>291138</v>
      </c>
      <c r="U36" s="5">
        <v>732092</v>
      </c>
      <c r="V36" s="5">
        <v>9574963</v>
      </c>
      <c r="W36" s="5">
        <v>1914566</v>
      </c>
      <c r="X36" s="5">
        <v>0</v>
      </c>
      <c r="Y36" s="5">
        <v>0</v>
      </c>
      <c r="Z36" s="5">
        <v>2066759</v>
      </c>
      <c r="AA36" s="5">
        <v>18625</v>
      </c>
      <c r="AB36" s="5">
        <v>0</v>
      </c>
      <c r="AC36" s="5">
        <v>2138375</v>
      </c>
      <c r="AD36" s="5">
        <v>182</v>
      </c>
      <c r="AE36" s="5">
        <v>50638</v>
      </c>
      <c r="AF36" s="5">
        <v>106</v>
      </c>
      <c r="AG36" s="5">
        <v>136</v>
      </c>
      <c r="AH36" s="5">
        <v>707759</v>
      </c>
      <c r="AI36" s="5">
        <v>62748</v>
      </c>
      <c r="AJ36" s="6">
        <v>36.18</v>
      </c>
      <c r="AK36" s="6">
        <v>43.29</v>
      </c>
      <c r="AL36" s="6">
        <v>39.049999999999997</v>
      </c>
      <c r="AM36" s="6">
        <v>39.83</v>
      </c>
      <c r="AN36" s="6">
        <v>35.090000000000003</v>
      </c>
      <c r="AO36" s="6">
        <v>26.83</v>
      </c>
      <c r="AP36" s="6">
        <v>25.73</v>
      </c>
      <c r="AQ36" s="6">
        <v>24.69</v>
      </c>
      <c r="AR36" s="6">
        <v>26.81</v>
      </c>
      <c r="AS36" s="6">
        <v>25.17</v>
      </c>
      <c r="AT36" s="6">
        <v>28.13</v>
      </c>
      <c r="AU36" s="6">
        <v>25.87</v>
      </c>
      <c r="AV36" s="6">
        <v>23.83</v>
      </c>
      <c r="AW36" s="6">
        <v>23.47</v>
      </c>
      <c r="AX36" s="6">
        <v>25.14</v>
      </c>
      <c r="AY36" s="6">
        <v>25.92</v>
      </c>
      <c r="AZ36" s="6">
        <v>19.739999999999998</v>
      </c>
      <c r="BA36" s="6">
        <v>19.47</v>
      </c>
      <c r="BB36" s="6">
        <v>21.42</v>
      </c>
      <c r="BC36" s="6">
        <v>20.46</v>
      </c>
      <c r="BD36" s="6" t="s">
        <v>193</v>
      </c>
      <c r="BE36" s="6" t="s">
        <v>193</v>
      </c>
      <c r="BF36" s="6">
        <v>11.76</v>
      </c>
      <c r="BG36" s="6">
        <v>17.03</v>
      </c>
      <c r="BH36" s="6" t="s">
        <v>193</v>
      </c>
      <c r="BI36" s="6">
        <v>11.6</v>
      </c>
      <c r="BJ36" s="6">
        <v>16.38</v>
      </c>
      <c r="BK36" s="6">
        <v>15.21</v>
      </c>
      <c r="BL36" s="6">
        <v>18.14</v>
      </c>
      <c r="BM36" s="6">
        <v>17.64</v>
      </c>
      <c r="BN36" s="6">
        <v>14.78</v>
      </c>
      <c r="BO36" s="6">
        <v>21.41</v>
      </c>
      <c r="BP36" s="6">
        <v>0.14249999999999999</v>
      </c>
      <c r="BQ36" s="6">
        <v>0.14249999999999999</v>
      </c>
      <c r="BR36" s="6">
        <v>0.14249999999999999</v>
      </c>
      <c r="BS36" s="6">
        <v>0.14249999999999999</v>
      </c>
      <c r="BT36" s="6">
        <v>0.13</v>
      </c>
      <c r="BU36" s="6">
        <v>0.13</v>
      </c>
      <c r="BV36" s="6">
        <v>0.13</v>
      </c>
      <c r="BW36" s="6">
        <v>0.13</v>
      </c>
      <c r="BX36" s="6">
        <v>0.12</v>
      </c>
      <c r="BY36" s="6">
        <v>0.12</v>
      </c>
      <c r="BZ36" s="6">
        <v>0.12</v>
      </c>
      <c r="CA36" s="6">
        <v>0.12</v>
      </c>
      <c r="CB36" s="6">
        <v>0.11</v>
      </c>
      <c r="CC36" s="6">
        <v>0.11</v>
      </c>
      <c r="CD36" s="6">
        <v>0.11</v>
      </c>
      <c r="CE36" s="6">
        <v>0.11</v>
      </c>
      <c r="CF36" s="6">
        <v>0.1</v>
      </c>
      <c r="CG36" s="6">
        <v>0.1</v>
      </c>
      <c r="CH36" s="6">
        <v>0.1</v>
      </c>
      <c r="CI36" s="6">
        <v>0.1</v>
      </c>
      <c r="CJ36" s="6">
        <v>0.09</v>
      </c>
      <c r="CK36" s="6">
        <v>0.09</v>
      </c>
      <c r="CL36" s="6">
        <v>0.09</v>
      </c>
      <c r="CM36" s="6">
        <v>0.09</v>
      </c>
      <c r="CN36" s="6">
        <v>4.4999999999999998E-2</v>
      </c>
      <c r="CO36" s="6">
        <v>4.4999999999999998E-2</v>
      </c>
      <c r="CP36" s="6">
        <v>4.4999999999999998E-2</v>
      </c>
      <c r="CQ36" s="6">
        <v>4.4999999999999998E-2</v>
      </c>
      <c r="CR36" s="6">
        <v>4.4999999999999998E-2</v>
      </c>
      <c r="CS36" s="6">
        <v>4.4999999999999998E-2</v>
      </c>
      <c r="CT36" s="6">
        <v>4.4999999999999998E-2</v>
      </c>
      <c r="CU36" s="6">
        <v>4.4999999999999998E-2</v>
      </c>
      <c r="CV36" s="6">
        <v>0</v>
      </c>
      <c r="CW36" s="6">
        <v>0</v>
      </c>
      <c r="CX36" s="6">
        <v>0</v>
      </c>
      <c r="CY36" s="6">
        <v>0</v>
      </c>
      <c r="CZ36" s="6">
        <v>0</v>
      </c>
      <c r="DA36" s="6">
        <v>0</v>
      </c>
      <c r="DB36" s="6">
        <v>0</v>
      </c>
      <c r="DC36" s="6">
        <v>0</v>
      </c>
      <c r="DD36" s="6">
        <v>0</v>
      </c>
      <c r="DE36" s="6">
        <v>0</v>
      </c>
      <c r="DF36" s="6">
        <v>0</v>
      </c>
      <c r="DG36" s="6">
        <v>0</v>
      </c>
      <c r="DH36" s="6">
        <v>0</v>
      </c>
      <c r="DI36" s="6">
        <v>0</v>
      </c>
      <c r="DJ36" s="6">
        <v>0</v>
      </c>
      <c r="DK36" s="6">
        <v>0</v>
      </c>
      <c r="DL36" s="6">
        <v>0</v>
      </c>
      <c r="DM36" s="6">
        <v>0</v>
      </c>
      <c r="DN36" s="6">
        <v>0</v>
      </c>
      <c r="DO36" s="6">
        <v>0</v>
      </c>
      <c r="DP36" s="6">
        <v>0</v>
      </c>
      <c r="DQ36" s="6">
        <v>0</v>
      </c>
      <c r="DR36" s="6">
        <v>0</v>
      </c>
      <c r="DS36" s="6">
        <v>0</v>
      </c>
      <c r="DT36" s="6">
        <v>0</v>
      </c>
      <c r="DU36" s="6">
        <v>0</v>
      </c>
      <c r="DV36" s="6">
        <v>0</v>
      </c>
      <c r="DW36" s="6">
        <v>0</v>
      </c>
      <c r="DX36" s="6">
        <v>0</v>
      </c>
      <c r="DY36" s="6">
        <v>0</v>
      </c>
      <c r="DZ36" s="6">
        <v>0</v>
      </c>
      <c r="EA36" s="6">
        <v>0</v>
      </c>
      <c r="EB36" s="5">
        <v>116020852</v>
      </c>
      <c r="EC36" s="5">
        <v>117937242</v>
      </c>
      <c r="ED36" s="5">
        <v>119668859</v>
      </c>
      <c r="EE36" s="5">
        <v>123028528</v>
      </c>
      <c r="EF36" s="5">
        <v>127988230</v>
      </c>
      <c r="EG36" s="5">
        <v>130972620</v>
      </c>
      <c r="EH36" s="5">
        <v>132814422</v>
      </c>
      <c r="EI36" s="5">
        <v>135083637</v>
      </c>
      <c r="EJ36" s="5">
        <v>137928552</v>
      </c>
      <c r="EK36" s="5">
        <v>142919399</v>
      </c>
      <c r="EL36" s="5">
        <v>148257197</v>
      </c>
      <c r="EM36" s="5">
        <v>152835331</v>
      </c>
      <c r="EN36" s="5">
        <v>158306661</v>
      </c>
      <c r="EO36" s="5">
        <v>164580427</v>
      </c>
      <c r="EP36" s="5">
        <v>174155033</v>
      </c>
      <c r="EQ36" s="5">
        <v>181158708</v>
      </c>
      <c r="ER36" s="5">
        <v>182177866</v>
      </c>
      <c r="ES36" s="5">
        <v>182208465</v>
      </c>
      <c r="ET36" s="5">
        <v>182901083</v>
      </c>
      <c r="EU36" s="5">
        <v>192337826</v>
      </c>
      <c r="EV36" s="5">
        <v>194003297</v>
      </c>
      <c r="EW36" s="5">
        <v>193988878</v>
      </c>
      <c r="EX36" s="5">
        <v>193956481</v>
      </c>
      <c r="EY36" s="5">
        <v>182524573</v>
      </c>
      <c r="EZ36" s="5">
        <v>182235798</v>
      </c>
      <c r="FA36" s="5">
        <v>182221965</v>
      </c>
      <c r="FB36" s="5">
        <v>184192736</v>
      </c>
      <c r="FC36" s="5">
        <v>184044597</v>
      </c>
      <c r="FD36" s="5">
        <v>183744655</v>
      </c>
      <c r="FE36" s="5">
        <v>183743833</v>
      </c>
      <c r="FF36" s="5">
        <v>183743517</v>
      </c>
      <c r="FG36" s="5">
        <v>184345013</v>
      </c>
      <c r="FH36" s="3" t="s">
        <v>219</v>
      </c>
    </row>
    <row r="37" spans="2:164" x14ac:dyDescent="0.25">
      <c r="B37" s="1" t="s">
        <v>27</v>
      </c>
      <c r="C37" s="2">
        <v>4273880</v>
      </c>
      <c r="D37" s="5" t="s">
        <v>193</v>
      </c>
      <c r="E37" s="5">
        <v>522</v>
      </c>
      <c r="F37" s="5">
        <v>5723</v>
      </c>
      <c r="G37" s="5">
        <v>34440</v>
      </c>
      <c r="H37" s="5">
        <v>264970</v>
      </c>
      <c r="I37" s="5">
        <v>0</v>
      </c>
      <c r="J37" s="5">
        <v>0</v>
      </c>
      <c r="K37" s="5">
        <v>0</v>
      </c>
      <c r="L37" s="5">
        <v>0</v>
      </c>
      <c r="M37" s="5">
        <v>0</v>
      </c>
      <c r="N37" s="5" t="s">
        <v>193</v>
      </c>
      <c r="O37" s="5" t="s">
        <v>193</v>
      </c>
      <c r="P37" s="5">
        <v>0</v>
      </c>
      <c r="Q37" s="5">
        <v>0</v>
      </c>
      <c r="R37" s="5">
        <v>0</v>
      </c>
      <c r="S37" s="5">
        <v>0</v>
      </c>
      <c r="T37" s="5" t="s">
        <v>193</v>
      </c>
      <c r="U37" s="5" t="s">
        <v>193</v>
      </c>
      <c r="V37" s="5" t="s">
        <v>193</v>
      </c>
      <c r="W37" s="5" t="s">
        <v>193</v>
      </c>
      <c r="X37" s="5" t="s">
        <v>193</v>
      </c>
      <c r="Y37" s="5" t="s">
        <v>193</v>
      </c>
      <c r="Z37" s="5" t="s">
        <v>193</v>
      </c>
      <c r="AA37" s="5" t="s">
        <v>193</v>
      </c>
      <c r="AB37" s="5" t="s">
        <v>193</v>
      </c>
      <c r="AC37" s="5" t="s">
        <v>193</v>
      </c>
      <c r="AD37" s="5" t="s">
        <v>193</v>
      </c>
      <c r="AE37" s="5" t="s">
        <v>193</v>
      </c>
      <c r="AF37" s="5" t="s">
        <v>193</v>
      </c>
      <c r="AG37" s="5" t="s">
        <v>193</v>
      </c>
      <c r="AH37" s="5" t="s">
        <v>193</v>
      </c>
      <c r="AI37" s="5" t="s">
        <v>193</v>
      </c>
      <c r="AJ37" s="6" t="s">
        <v>193</v>
      </c>
      <c r="AK37" s="6">
        <v>51.11</v>
      </c>
      <c r="AL37" s="6">
        <v>50.966700000000003</v>
      </c>
      <c r="AM37" s="6">
        <v>48.246899999999997</v>
      </c>
      <c r="AN37" s="6">
        <v>19.309100000000001</v>
      </c>
      <c r="AO37" s="6" t="s">
        <v>193</v>
      </c>
      <c r="AP37" s="6" t="s">
        <v>193</v>
      </c>
      <c r="AQ37" s="6" t="s">
        <v>193</v>
      </c>
      <c r="AR37" s="6" t="s">
        <v>193</v>
      </c>
      <c r="AS37" s="6" t="s">
        <v>193</v>
      </c>
      <c r="AT37" s="6" t="s">
        <v>193</v>
      </c>
      <c r="AU37" s="6" t="s">
        <v>193</v>
      </c>
      <c r="AV37" s="6" t="s">
        <v>193</v>
      </c>
      <c r="AW37" s="6" t="s">
        <v>193</v>
      </c>
      <c r="AX37" s="6" t="s">
        <v>193</v>
      </c>
      <c r="AY37" s="6" t="s">
        <v>193</v>
      </c>
      <c r="AZ37" s="6" t="s">
        <v>193</v>
      </c>
      <c r="BA37" s="6" t="s">
        <v>193</v>
      </c>
      <c r="BB37" s="6" t="s">
        <v>193</v>
      </c>
      <c r="BC37" s="6" t="s">
        <v>193</v>
      </c>
      <c r="BD37" s="6" t="s">
        <v>193</v>
      </c>
      <c r="BE37" s="6" t="s">
        <v>193</v>
      </c>
      <c r="BF37" s="6" t="s">
        <v>193</v>
      </c>
      <c r="BG37" s="6" t="s">
        <v>193</v>
      </c>
      <c r="BH37" s="6" t="s">
        <v>193</v>
      </c>
      <c r="BI37" s="6" t="s">
        <v>193</v>
      </c>
      <c r="BJ37" s="6" t="s">
        <v>193</v>
      </c>
      <c r="BK37" s="6" t="s">
        <v>193</v>
      </c>
      <c r="BL37" s="6" t="s">
        <v>193</v>
      </c>
      <c r="BM37" s="6" t="s">
        <v>193</v>
      </c>
      <c r="BN37" s="6" t="s">
        <v>193</v>
      </c>
      <c r="BO37" s="6" t="s">
        <v>193</v>
      </c>
      <c r="BP37" s="6">
        <v>0</v>
      </c>
      <c r="BQ37" s="6">
        <v>0</v>
      </c>
      <c r="BR37" s="6">
        <v>0</v>
      </c>
      <c r="BS37" s="6">
        <v>0</v>
      </c>
      <c r="BT37" s="6">
        <v>0</v>
      </c>
      <c r="BU37" s="6" t="s">
        <v>193</v>
      </c>
      <c r="BV37" s="6" t="s">
        <v>193</v>
      </c>
      <c r="BW37" s="6" t="s">
        <v>193</v>
      </c>
      <c r="BX37" s="6" t="s">
        <v>193</v>
      </c>
      <c r="BY37" s="6" t="s">
        <v>193</v>
      </c>
      <c r="BZ37" s="6" t="s">
        <v>193</v>
      </c>
      <c r="CA37" s="6" t="s">
        <v>193</v>
      </c>
      <c r="CB37" s="6" t="s">
        <v>193</v>
      </c>
      <c r="CC37" s="6" t="s">
        <v>193</v>
      </c>
      <c r="CD37" s="6" t="s">
        <v>193</v>
      </c>
      <c r="CE37" s="6" t="s">
        <v>193</v>
      </c>
      <c r="CF37" s="6" t="s">
        <v>193</v>
      </c>
      <c r="CG37" s="6" t="s">
        <v>193</v>
      </c>
      <c r="CH37" s="6" t="s">
        <v>193</v>
      </c>
      <c r="CI37" s="6" t="s">
        <v>193</v>
      </c>
      <c r="CJ37" s="6" t="s">
        <v>193</v>
      </c>
      <c r="CK37" s="6" t="s">
        <v>193</v>
      </c>
      <c r="CL37" s="6" t="s">
        <v>193</v>
      </c>
      <c r="CM37" s="6" t="s">
        <v>193</v>
      </c>
      <c r="CN37" s="6" t="s">
        <v>193</v>
      </c>
      <c r="CO37" s="6" t="s">
        <v>193</v>
      </c>
      <c r="CP37" s="6" t="s">
        <v>193</v>
      </c>
      <c r="CQ37" s="6" t="s">
        <v>193</v>
      </c>
      <c r="CR37" s="6" t="s">
        <v>193</v>
      </c>
      <c r="CS37" s="6" t="s">
        <v>193</v>
      </c>
      <c r="CT37" s="6" t="s">
        <v>193</v>
      </c>
      <c r="CU37" s="6" t="s">
        <v>193</v>
      </c>
      <c r="CV37" s="6">
        <v>0</v>
      </c>
      <c r="CW37" s="6">
        <v>0</v>
      </c>
      <c r="CX37" s="6">
        <v>0</v>
      </c>
      <c r="CY37" s="6">
        <v>0</v>
      </c>
      <c r="CZ37" s="6">
        <v>0</v>
      </c>
      <c r="DA37" s="6" t="s">
        <v>193</v>
      </c>
      <c r="DB37" s="6" t="s">
        <v>193</v>
      </c>
      <c r="DC37" s="6" t="s">
        <v>193</v>
      </c>
      <c r="DD37" s="6" t="s">
        <v>193</v>
      </c>
      <c r="DE37" s="6" t="s">
        <v>193</v>
      </c>
      <c r="DF37" s="6" t="s">
        <v>193</v>
      </c>
      <c r="DG37" s="6" t="s">
        <v>193</v>
      </c>
      <c r="DH37" s="6" t="s">
        <v>193</v>
      </c>
      <c r="DI37" s="6" t="s">
        <v>193</v>
      </c>
      <c r="DJ37" s="6" t="s">
        <v>193</v>
      </c>
      <c r="DK37" s="6" t="s">
        <v>193</v>
      </c>
      <c r="DL37" s="6" t="s">
        <v>193</v>
      </c>
      <c r="DM37" s="6" t="s">
        <v>193</v>
      </c>
      <c r="DN37" s="6" t="s">
        <v>193</v>
      </c>
      <c r="DO37" s="6" t="s">
        <v>193</v>
      </c>
      <c r="DP37" s="6" t="s">
        <v>193</v>
      </c>
      <c r="DQ37" s="6" t="s">
        <v>193</v>
      </c>
      <c r="DR37" s="6" t="s">
        <v>193</v>
      </c>
      <c r="DS37" s="6" t="s">
        <v>193</v>
      </c>
      <c r="DT37" s="6" t="s">
        <v>193</v>
      </c>
      <c r="DU37" s="6" t="s">
        <v>193</v>
      </c>
      <c r="DV37" s="6" t="s">
        <v>193</v>
      </c>
      <c r="DW37" s="6" t="s">
        <v>193</v>
      </c>
      <c r="DX37" s="6" t="s">
        <v>193</v>
      </c>
      <c r="DY37" s="6" t="s">
        <v>193</v>
      </c>
      <c r="DZ37" s="6" t="s">
        <v>193</v>
      </c>
      <c r="EA37" s="6" t="s">
        <v>193</v>
      </c>
      <c r="EB37" s="5">
        <v>196900000</v>
      </c>
      <c r="EC37" s="5">
        <v>199956402</v>
      </c>
      <c r="ED37" s="5">
        <v>200068260</v>
      </c>
      <c r="EE37" s="5">
        <v>200437420</v>
      </c>
      <c r="EF37" s="5">
        <v>200411264</v>
      </c>
      <c r="EG37" s="5" t="s">
        <v>193</v>
      </c>
      <c r="EH37" s="5" t="s">
        <v>193</v>
      </c>
      <c r="EI37" s="5" t="s">
        <v>193</v>
      </c>
      <c r="EJ37" s="5" t="s">
        <v>193</v>
      </c>
      <c r="EK37" s="5" t="s">
        <v>193</v>
      </c>
      <c r="EL37" s="5" t="s">
        <v>193</v>
      </c>
      <c r="EM37" s="5" t="s">
        <v>193</v>
      </c>
      <c r="EN37" s="5" t="s">
        <v>193</v>
      </c>
      <c r="EO37" s="5" t="s">
        <v>193</v>
      </c>
      <c r="EP37" s="5" t="s">
        <v>193</v>
      </c>
      <c r="EQ37" s="5" t="s">
        <v>193</v>
      </c>
      <c r="ER37" s="5" t="s">
        <v>193</v>
      </c>
      <c r="ES37" s="5" t="s">
        <v>193</v>
      </c>
      <c r="ET37" s="5" t="s">
        <v>193</v>
      </c>
      <c r="EU37" s="5" t="s">
        <v>193</v>
      </c>
      <c r="EV37" s="5" t="s">
        <v>193</v>
      </c>
      <c r="EW37" s="5" t="s">
        <v>193</v>
      </c>
      <c r="EX37" s="5" t="s">
        <v>193</v>
      </c>
      <c r="EY37" s="5" t="s">
        <v>193</v>
      </c>
      <c r="EZ37" s="5" t="s">
        <v>193</v>
      </c>
      <c r="FA37" s="5" t="s">
        <v>193</v>
      </c>
      <c r="FB37" s="5" t="s">
        <v>193</v>
      </c>
      <c r="FC37" s="5" t="s">
        <v>193</v>
      </c>
      <c r="FD37" s="5" t="s">
        <v>193</v>
      </c>
      <c r="FE37" s="5" t="s">
        <v>193</v>
      </c>
      <c r="FF37" s="5" t="s">
        <v>193</v>
      </c>
      <c r="FG37" s="5" t="s">
        <v>193</v>
      </c>
      <c r="FH37" s="3" t="s">
        <v>220</v>
      </c>
    </row>
    <row r="38" spans="2:164" x14ac:dyDescent="0.25">
      <c r="B38" s="1" t="s">
        <v>28</v>
      </c>
      <c r="C38" s="2">
        <v>103256</v>
      </c>
      <c r="D38" s="5" t="s">
        <v>193</v>
      </c>
      <c r="E38" s="5">
        <v>98097</v>
      </c>
      <c r="F38" s="5">
        <v>22407</v>
      </c>
      <c r="G38" s="5">
        <v>26517</v>
      </c>
      <c r="H38" s="5">
        <v>33942</v>
      </c>
      <c r="I38" s="5">
        <v>29579</v>
      </c>
      <c r="J38" s="5">
        <v>21861</v>
      </c>
      <c r="K38" s="5">
        <v>38646</v>
      </c>
      <c r="L38" s="5">
        <v>140110</v>
      </c>
      <c r="M38" s="5">
        <v>45170</v>
      </c>
      <c r="N38" s="5">
        <v>24787</v>
      </c>
      <c r="O38" s="5">
        <v>23301</v>
      </c>
      <c r="P38" s="5">
        <v>41361</v>
      </c>
      <c r="Q38" s="5">
        <v>230626</v>
      </c>
      <c r="R38" s="5">
        <v>338430</v>
      </c>
      <c r="S38" s="5">
        <v>77547</v>
      </c>
      <c r="T38" s="5">
        <v>136326</v>
      </c>
      <c r="U38" s="5">
        <v>88165</v>
      </c>
      <c r="V38" s="5">
        <v>65761</v>
      </c>
      <c r="W38" s="5">
        <v>80968</v>
      </c>
      <c r="X38" s="5">
        <v>17457</v>
      </c>
      <c r="Y38" s="5">
        <v>185095</v>
      </c>
      <c r="Z38" s="5">
        <v>17265</v>
      </c>
      <c r="AA38" s="5">
        <v>122</v>
      </c>
      <c r="AB38" s="5">
        <v>1126653</v>
      </c>
      <c r="AC38" s="5">
        <v>8146</v>
      </c>
      <c r="AD38" s="5">
        <v>21505</v>
      </c>
      <c r="AE38" s="5">
        <v>3990</v>
      </c>
      <c r="AF38" s="5">
        <v>17927</v>
      </c>
      <c r="AG38" s="5">
        <v>7739</v>
      </c>
      <c r="AH38" s="5">
        <v>6009</v>
      </c>
      <c r="AI38" s="5">
        <v>2600</v>
      </c>
      <c r="AJ38" s="6" t="s">
        <v>193</v>
      </c>
      <c r="AK38" s="6">
        <v>3.62</v>
      </c>
      <c r="AL38" s="6">
        <v>3.85</v>
      </c>
      <c r="AM38" s="6">
        <v>3.97</v>
      </c>
      <c r="AN38" s="6">
        <v>3.9087999999999998</v>
      </c>
      <c r="AO38" s="6">
        <v>3.62</v>
      </c>
      <c r="AP38" s="6">
        <v>3.91</v>
      </c>
      <c r="AQ38" s="6">
        <v>4.41</v>
      </c>
      <c r="AR38" s="6">
        <v>4.55</v>
      </c>
      <c r="AS38" s="6">
        <v>3.75</v>
      </c>
      <c r="AT38" s="6">
        <v>3.88</v>
      </c>
      <c r="AU38" s="6">
        <v>4.05</v>
      </c>
      <c r="AV38" s="6">
        <v>3.95</v>
      </c>
      <c r="AW38" s="6">
        <v>4.0199999999999996</v>
      </c>
      <c r="AX38" s="6">
        <v>3.5432999999999999</v>
      </c>
      <c r="AY38" s="6">
        <v>4.03</v>
      </c>
      <c r="AZ38" s="6">
        <v>4.0199999999999996</v>
      </c>
      <c r="BA38" s="6">
        <v>3.94</v>
      </c>
      <c r="BB38" s="6">
        <v>3.77</v>
      </c>
      <c r="BC38" s="6">
        <v>3.36</v>
      </c>
      <c r="BD38" s="6">
        <v>2.8938999999999999</v>
      </c>
      <c r="BE38" s="6">
        <v>2.74</v>
      </c>
      <c r="BF38" s="6">
        <v>2.82</v>
      </c>
      <c r="BG38" s="6">
        <v>2</v>
      </c>
      <c r="BH38" s="6">
        <v>1.56</v>
      </c>
      <c r="BI38" s="6">
        <v>2</v>
      </c>
      <c r="BJ38" s="6">
        <v>2.1</v>
      </c>
      <c r="BK38" s="6">
        <v>2.29</v>
      </c>
      <c r="BL38" s="6">
        <v>1.89</v>
      </c>
      <c r="BM38" s="6">
        <v>1.61</v>
      </c>
      <c r="BN38" s="6">
        <v>1.65</v>
      </c>
      <c r="BO38" s="6">
        <v>1.46</v>
      </c>
      <c r="BP38" s="6" t="s">
        <v>193</v>
      </c>
      <c r="BQ38" s="6">
        <v>0</v>
      </c>
      <c r="BR38" s="6">
        <v>0</v>
      </c>
      <c r="BS38" s="6">
        <v>0.02</v>
      </c>
      <c r="BT38" s="6">
        <v>0</v>
      </c>
      <c r="BU38" s="6">
        <v>0</v>
      </c>
      <c r="BV38" s="6">
        <v>0</v>
      </c>
      <c r="BW38" s="6">
        <v>0.02</v>
      </c>
      <c r="BX38" s="6">
        <v>0</v>
      </c>
      <c r="BY38" s="6">
        <v>0</v>
      </c>
      <c r="BZ38" s="6">
        <v>0</v>
      </c>
      <c r="CA38" s="6">
        <v>0.02</v>
      </c>
      <c r="CB38" s="6">
        <v>0.02</v>
      </c>
      <c r="CC38" s="6">
        <v>0</v>
      </c>
      <c r="CD38" s="6">
        <v>0</v>
      </c>
      <c r="CE38" s="6">
        <v>0.02</v>
      </c>
      <c r="CF38" s="6">
        <v>0</v>
      </c>
      <c r="CG38" s="6">
        <v>0</v>
      </c>
      <c r="CH38" s="6">
        <v>0</v>
      </c>
      <c r="CI38" s="6">
        <v>0.02</v>
      </c>
      <c r="CJ38" s="6">
        <v>0.05</v>
      </c>
      <c r="CK38" s="6">
        <v>0</v>
      </c>
      <c r="CL38" s="6">
        <v>0</v>
      </c>
      <c r="CM38" s="6">
        <v>0.02</v>
      </c>
      <c r="CN38" s="6">
        <v>0</v>
      </c>
      <c r="CO38" s="6">
        <v>0</v>
      </c>
      <c r="CP38" s="6">
        <v>0</v>
      </c>
      <c r="CQ38" s="6">
        <v>0.02</v>
      </c>
      <c r="CR38" s="6">
        <v>0</v>
      </c>
      <c r="CS38" s="6">
        <v>0</v>
      </c>
      <c r="CT38" s="6">
        <v>0</v>
      </c>
      <c r="CU38" s="6">
        <v>0</v>
      </c>
      <c r="CV38" s="6" t="s">
        <v>193</v>
      </c>
      <c r="CW38" s="6">
        <v>0</v>
      </c>
      <c r="CX38" s="6">
        <v>0</v>
      </c>
      <c r="CY38" s="6">
        <v>0</v>
      </c>
      <c r="CZ38" s="6">
        <v>0</v>
      </c>
      <c r="DA38" s="6">
        <v>0</v>
      </c>
      <c r="DB38" s="6">
        <v>0</v>
      </c>
      <c r="DC38" s="6">
        <v>0</v>
      </c>
      <c r="DD38" s="6">
        <v>0</v>
      </c>
      <c r="DE38" s="6">
        <v>0</v>
      </c>
      <c r="DF38" s="6">
        <v>0</v>
      </c>
      <c r="DG38" s="6">
        <v>0</v>
      </c>
      <c r="DH38" s="6">
        <v>0.02</v>
      </c>
      <c r="DI38" s="6">
        <v>0</v>
      </c>
      <c r="DJ38" s="6">
        <v>0</v>
      </c>
      <c r="DK38" s="6">
        <v>0</v>
      </c>
      <c r="DL38" s="6">
        <v>0</v>
      </c>
      <c r="DM38" s="6">
        <v>0</v>
      </c>
      <c r="DN38" s="6">
        <v>0</v>
      </c>
      <c r="DO38" s="6">
        <v>0</v>
      </c>
      <c r="DP38" s="6">
        <v>0.05</v>
      </c>
      <c r="DQ38" s="6">
        <v>0</v>
      </c>
      <c r="DR38" s="6">
        <v>0</v>
      </c>
      <c r="DS38" s="6">
        <v>0</v>
      </c>
      <c r="DT38" s="6">
        <v>0</v>
      </c>
      <c r="DU38" s="6">
        <v>0</v>
      </c>
      <c r="DV38" s="6">
        <v>0.02</v>
      </c>
      <c r="DW38" s="6">
        <v>0</v>
      </c>
      <c r="DX38" s="6">
        <v>0</v>
      </c>
      <c r="DY38" s="6">
        <v>0</v>
      </c>
      <c r="DZ38" s="6">
        <v>0</v>
      </c>
      <c r="EA38" s="6">
        <v>0</v>
      </c>
      <c r="EB38" s="5" t="s">
        <v>193</v>
      </c>
      <c r="EC38" s="5">
        <v>20453217</v>
      </c>
      <c r="ED38" s="5">
        <v>20401760</v>
      </c>
      <c r="EE38" s="5">
        <v>20422071</v>
      </c>
      <c r="EF38" s="5">
        <v>20446705</v>
      </c>
      <c r="EG38" s="5">
        <v>20433678</v>
      </c>
      <c r="EH38" s="5">
        <v>20478812</v>
      </c>
      <c r="EI38" s="5">
        <v>20391363</v>
      </c>
      <c r="EJ38" s="5">
        <v>20426536</v>
      </c>
      <c r="EK38" s="5">
        <v>20566330</v>
      </c>
      <c r="EL38" s="5">
        <v>20609013</v>
      </c>
      <c r="EM38" s="5">
        <v>20579575</v>
      </c>
      <c r="EN38" s="5">
        <v>20600039</v>
      </c>
      <c r="EO38" s="5">
        <v>20638210</v>
      </c>
      <c r="EP38" s="5">
        <v>20765840</v>
      </c>
      <c r="EQ38" s="5">
        <v>21092519</v>
      </c>
      <c r="ER38" s="5">
        <v>21117874</v>
      </c>
      <c r="ES38" s="5">
        <v>21251203</v>
      </c>
      <c r="ET38" s="5">
        <v>21336276</v>
      </c>
      <c r="EU38" s="5">
        <v>21135574</v>
      </c>
      <c r="EV38" s="5">
        <v>21216542</v>
      </c>
      <c r="EW38" s="5">
        <v>21124050</v>
      </c>
      <c r="EX38" s="5">
        <v>21306854</v>
      </c>
      <c r="EY38" s="5">
        <v>21274119</v>
      </c>
      <c r="EZ38" s="5">
        <v>21274241</v>
      </c>
      <c r="FA38" s="5">
        <v>22223394</v>
      </c>
      <c r="FB38" s="5">
        <v>22231540</v>
      </c>
      <c r="FC38" s="5">
        <v>22253045</v>
      </c>
      <c r="FD38" s="5">
        <v>22257035</v>
      </c>
      <c r="FE38" s="5">
        <v>22274962</v>
      </c>
      <c r="FF38" s="5">
        <v>22282701</v>
      </c>
      <c r="FG38" s="5">
        <v>22288710</v>
      </c>
      <c r="FH38" s="3" t="s">
        <v>221</v>
      </c>
    </row>
    <row r="39" spans="2:164" x14ac:dyDescent="0.25">
      <c r="B39" s="1" t="s">
        <v>29</v>
      </c>
      <c r="C39" s="2">
        <v>4259592</v>
      </c>
      <c r="D39" s="5" t="s">
        <v>193</v>
      </c>
      <c r="E39" s="5">
        <v>0</v>
      </c>
      <c r="F39" s="5">
        <v>0</v>
      </c>
      <c r="G39" s="5">
        <v>0</v>
      </c>
      <c r="H39" s="5">
        <v>0</v>
      </c>
      <c r="I39" s="5">
        <v>0</v>
      </c>
      <c r="J39" s="5">
        <v>0</v>
      </c>
      <c r="K39" s="5">
        <v>0</v>
      </c>
      <c r="L39" s="5">
        <v>0</v>
      </c>
      <c r="M39" s="5">
        <v>0</v>
      </c>
      <c r="N39" s="5">
        <v>0</v>
      </c>
      <c r="O39" s="5">
        <v>0</v>
      </c>
      <c r="P39" s="5">
        <v>0</v>
      </c>
      <c r="Q39" s="5">
        <v>0</v>
      </c>
      <c r="R39" s="5">
        <v>0</v>
      </c>
      <c r="S39" s="5">
        <v>0</v>
      </c>
      <c r="T39" s="5">
        <v>0</v>
      </c>
      <c r="U39" s="5">
        <v>0</v>
      </c>
      <c r="V39" s="5">
        <v>0</v>
      </c>
      <c r="W39" s="5">
        <v>0</v>
      </c>
      <c r="X39" s="5">
        <v>0</v>
      </c>
      <c r="Y39" s="5">
        <v>0</v>
      </c>
      <c r="Z39" s="5">
        <v>0</v>
      </c>
      <c r="AA39" s="5">
        <v>0</v>
      </c>
      <c r="AB39" s="5">
        <v>0</v>
      </c>
      <c r="AC39" s="5">
        <v>0</v>
      </c>
      <c r="AD39" s="5">
        <v>0</v>
      </c>
      <c r="AE39" s="5">
        <v>0</v>
      </c>
      <c r="AF39" s="5" t="s">
        <v>193</v>
      </c>
      <c r="AG39" s="5" t="s">
        <v>193</v>
      </c>
      <c r="AH39" s="5" t="s">
        <v>193</v>
      </c>
      <c r="AI39" s="5" t="s">
        <v>193</v>
      </c>
      <c r="AJ39" s="6" t="s">
        <v>193</v>
      </c>
      <c r="AK39" s="6" t="s">
        <v>193</v>
      </c>
      <c r="AL39" s="6" t="s">
        <v>193</v>
      </c>
      <c r="AM39" s="6" t="s">
        <v>193</v>
      </c>
      <c r="AN39" s="6" t="s">
        <v>193</v>
      </c>
      <c r="AO39" s="6" t="s">
        <v>193</v>
      </c>
      <c r="AP39" s="6" t="s">
        <v>193</v>
      </c>
      <c r="AQ39" s="6" t="s">
        <v>193</v>
      </c>
      <c r="AR39" s="6" t="s">
        <v>193</v>
      </c>
      <c r="AS39" s="6" t="s">
        <v>193</v>
      </c>
      <c r="AT39" s="6" t="s">
        <v>193</v>
      </c>
      <c r="AU39" s="6" t="s">
        <v>193</v>
      </c>
      <c r="AV39" s="6" t="s">
        <v>193</v>
      </c>
      <c r="AW39" s="6" t="s">
        <v>193</v>
      </c>
      <c r="AX39" s="6" t="s">
        <v>193</v>
      </c>
      <c r="AY39" s="6" t="s">
        <v>193</v>
      </c>
      <c r="AZ39" s="6" t="s">
        <v>193</v>
      </c>
      <c r="BA39" s="6" t="s">
        <v>193</v>
      </c>
      <c r="BB39" s="6" t="s">
        <v>193</v>
      </c>
      <c r="BC39" s="6" t="s">
        <v>193</v>
      </c>
      <c r="BD39" s="6" t="s">
        <v>193</v>
      </c>
      <c r="BE39" s="6" t="s">
        <v>193</v>
      </c>
      <c r="BF39" s="6" t="s">
        <v>193</v>
      </c>
      <c r="BG39" s="6" t="s">
        <v>193</v>
      </c>
      <c r="BH39" s="6" t="s">
        <v>193</v>
      </c>
      <c r="BI39" s="6" t="s">
        <v>193</v>
      </c>
      <c r="BJ39" s="6" t="s">
        <v>193</v>
      </c>
      <c r="BK39" s="6" t="s">
        <v>193</v>
      </c>
      <c r="BL39" s="6" t="s">
        <v>193</v>
      </c>
      <c r="BM39" s="6" t="s">
        <v>193</v>
      </c>
      <c r="BN39" s="6" t="s">
        <v>193</v>
      </c>
      <c r="BO39" s="6" t="s">
        <v>193</v>
      </c>
      <c r="BP39" s="6" t="s">
        <v>193</v>
      </c>
      <c r="BQ39" s="6">
        <v>0</v>
      </c>
      <c r="BR39" s="6">
        <v>0</v>
      </c>
      <c r="BS39" s="6">
        <v>0</v>
      </c>
      <c r="BT39" s="6">
        <v>0</v>
      </c>
      <c r="BU39" s="6">
        <v>0</v>
      </c>
      <c r="BV39" s="6">
        <v>0</v>
      </c>
      <c r="BW39" s="6">
        <v>0</v>
      </c>
      <c r="BX39" s="6">
        <v>0</v>
      </c>
      <c r="BY39" s="6">
        <v>0</v>
      </c>
      <c r="BZ39" s="6">
        <v>0</v>
      </c>
      <c r="CA39" s="6">
        <v>0</v>
      </c>
      <c r="CB39" s="6">
        <v>0</v>
      </c>
      <c r="CC39" s="6">
        <v>0</v>
      </c>
      <c r="CD39" s="6">
        <v>0</v>
      </c>
      <c r="CE39" s="6">
        <v>0</v>
      </c>
      <c r="CF39" s="6">
        <v>0</v>
      </c>
      <c r="CG39" s="6">
        <v>0</v>
      </c>
      <c r="CH39" s="6">
        <v>0</v>
      </c>
      <c r="CI39" s="6">
        <v>0</v>
      </c>
      <c r="CJ39" s="6">
        <v>0</v>
      </c>
      <c r="CK39" s="6">
        <v>0</v>
      </c>
      <c r="CL39" s="6">
        <v>0</v>
      </c>
      <c r="CM39" s="6">
        <v>0</v>
      </c>
      <c r="CN39" s="6">
        <v>0</v>
      </c>
      <c r="CO39" s="6">
        <v>0</v>
      </c>
      <c r="CP39" s="6">
        <v>0</v>
      </c>
      <c r="CQ39" s="6">
        <v>0</v>
      </c>
      <c r="CR39" s="6" t="s">
        <v>193</v>
      </c>
      <c r="CS39" s="6" t="s">
        <v>193</v>
      </c>
      <c r="CT39" s="6" t="s">
        <v>193</v>
      </c>
      <c r="CU39" s="6" t="s">
        <v>193</v>
      </c>
      <c r="CV39" s="6" t="s">
        <v>193</v>
      </c>
      <c r="CW39" s="6">
        <v>0</v>
      </c>
      <c r="CX39" s="6">
        <v>0</v>
      </c>
      <c r="CY39" s="6">
        <v>0</v>
      </c>
      <c r="CZ39" s="6">
        <v>0</v>
      </c>
      <c r="DA39" s="6">
        <v>0</v>
      </c>
      <c r="DB39" s="6">
        <v>0</v>
      </c>
      <c r="DC39" s="6">
        <v>0</v>
      </c>
      <c r="DD39" s="6">
        <v>0</v>
      </c>
      <c r="DE39" s="6">
        <v>0</v>
      </c>
      <c r="DF39" s="6">
        <v>0</v>
      </c>
      <c r="DG39" s="6">
        <v>0</v>
      </c>
      <c r="DH39" s="6">
        <v>0</v>
      </c>
      <c r="DI39" s="6">
        <v>0</v>
      </c>
      <c r="DJ39" s="6">
        <v>0</v>
      </c>
      <c r="DK39" s="6">
        <v>0</v>
      </c>
      <c r="DL39" s="6">
        <v>0</v>
      </c>
      <c r="DM39" s="6">
        <v>0</v>
      </c>
      <c r="DN39" s="6">
        <v>0</v>
      </c>
      <c r="DO39" s="6">
        <v>0</v>
      </c>
      <c r="DP39" s="6">
        <v>0</v>
      </c>
      <c r="DQ39" s="6">
        <v>0</v>
      </c>
      <c r="DR39" s="6">
        <v>0</v>
      </c>
      <c r="DS39" s="6">
        <v>0</v>
      </c>
      <c r="DT39" s="6">
        <v>0</v>
      </c>
      <c r="DU39" s="6">
        <v>0</v>
      </c>
      <c r="DV39" s="6">
        <v>0</v>
      </c>
      <c r="DW39" s="6">
        <v>0</v>
      </c>
      <c r="DX39" s="6" t="s">
        <v>193</v>
      </c>
      <c r="DY39" s="6" t="s">
        <v>193</v>
      </c>
      <c r="DZ39" s="6" t="s">
        <v>193</v>
      </c>
      <c r="EA39" s="6" t="s">
        <v>193</v>
      </c>
      <c r="EB39" s="5" t="s">
        <v>193</v>
      </c>
      <c r="EC39" s="5">
        <v>12030703</v>
      </c>
      <c r="ED39" s="5">
        <v>12030703</v>
      </c>
      <c r="EE39" s="5">
        <v>12030703</v>
      </c>
      <c r="EF39" s="5">
        <v>12023295</v>
      </c>
      <c r="EG39" s="5">
        <v>12023295</v>
      </c>
      <c r="EH39" s="5">
        <v>12023295</v>
      </c>
      <c r="EI39" s="5">
        <v>12023295</v>
      </c>
      <c r="EJ39" s="5">
        <v>12015888</v>
      </c>
      <c r="EK39" s="5">
        <v>11978993</v>
      </c>
      <c r="EL39" s="5">
        <v>11978993</v>
      </c>
      <c r="EM39" s="5">
        <v>11978993</v>
      </c>
      <c r="EN39" s="5">
        <v>11771586</v>
      </c>
      <c r="EO39" s="5">
        <v>11771586</v>
      </c>
      <c r="EP39" s="5">
        <v>11771586</v>
      </c>
      <c r="EQ39" s="5">
        <v>9610586</v>
      </c>
      <c r="ER39" s="5">
        <v>9424734</v>
      </c>
      <c r="ES39" s="5">
        <v>8233325</v>
      </c>
      <c r="ET39" s="5">
        <v>8166891</v>
      </c>
      <c r="EU39" s="5">
        <v>8095892</v>
      </c>
      <c r="EV39" s="5">
        <v>6144392</v>
      </c>
      <c r="EW39" s="5">
        <v>6144385</v>
      </c>
      <c r="EX39" s="5">
        <v>6144384</v>
      </c>
      <c r="EY39" s="5">
        <v>6144384</v>
      </c>
      <c r="EZ39" s="5">
        <v>6143463</v>
      </c>
      <c r="FA39" s="5">
        <v>6125629</v>
      </c>
      <c r="FB39" s="5">
        <v>6124689</v>
      </c>
      <c r="FC39" s="5">
        <v>6124689</v>
      </c>
      <c r="FD39" s="5" t="s">
        <v>193</v>
      </c>
      <c r="FE39" s="5" t="s">
        <v>193</v>
      </c>
      <c r="FF39" s="5" t="s">
        <v>193</v>
      </c>
      <c r="FG39" s="5" t="s">
        <v>193</v>
      </c>
      <c r="FH39" s="3" t="s">
        <v>222</v>
      </c>
    </row>
    <row r="40" spans="2:164" x14ac:dyDescent="0.25">
      <c r="B40" s="1" t="s">
        <v>30</v>
      </c>
      <c r="C40" s="2">
        <v>4080716</v>
      </c>
      <c r="D40" s="5">
        <v>4000</v>
      </c>
      <c r="E40" s="5">
        <v>51000</v>
      </c>
      <c r="F40" s="5">
        <v>2004000</v>
      </c>
      <c r="G40" s="5">
        <v>2229000</v>
      </c>
      <c r="H40" s="5">
        <v>2008901</v>
      </c>
      <c r="I40" s="5">
        <v>2252000</v>
      </c>
      <c r="J40" s="5">
        <v>2337000</v>
      </c>
      <c r="K40" s="5">
        <v>3910000</v>
      </c>
      <c r="L40" s="5">
        <v>8383</v>
      </c>
      <c r="M40" s="5">
        <v>4256628</v>
      </c>
      <c r="N40" s="5">
        <v>60136</v>
      </c>
      <c r="O40" s="5">
        <v>289916</v>
      </c>
      <c r="P40" s="5">
        <v>1488789</v>
      </c>
      <c r="Q40" s="5">
        <v>3168537</v>
      </c>
      <c r="R40" s="5">
        <v>3057542</v>
      </c>
      <c r="S40" s="5">
        <v>4036452</v>
      </c>
      <c r="T40" s="5">
        <v>2328239</v>
      </c>
      <c r="U40" s="5">
        <v>11080</v>
      </c>
      <c r="V40" s="5">
        <v>5121654</v>
      </c>
      <c r="W40" s="5">
        <v>3369096</v>
      </c>
      <c r="X40" s="5">
        <v>24907</v>
      </c>
      <c r="Y40" s="5">
        <v>5226711</v>
      </c>
      <c r="Z40" s="5">
        <v>2652092</v>
      </c>
      <c r="AA40" s="5">
        <v>1472165</v>
      </c>
      <c r="AB40" s="5">
        <v>1612836</v>
      </c>
      <c r="AC40" s="5">
        <v>31691</v>
      </c>
      <c r="AD40" s="5">
        <v>8265</v>
      </c>
      <c r="AE40" s="5">
        <v>398769</v>
      </c>
      <c r="AF40" s="5">
        <v>7779576</v>
      </c>
      <c r="AG40" s="5">
        <v>444207</v>
      </c>
      <c r="AH40" s="5">
        <v>3977137</v>
      </c>
      <c r="AI40" s="5">
        <v>9992856</v>
      </c>
      <c r="AJ40" s="6" t="s">
        <v>193</v>
      </c>
      <c r="AK40" s="6">
        <v>65.739999999999995</v>
      </c>
      <c r="AL40" s="6">
        <v>65.400000000000006</v>
      </c>
      <c r="AM40" s="6">
        <v>67.86</v>
      </c>
      <c r="AN40" s="6">
        <v>61.087699999999998</v>
      </c>
      <c r="AO40" s="6">
        <v>55.98</v>
      </c>
      <c r="AP40" s="6">
        <v>54.36</v>
      </c>
      <c r="AQ40" s="6">
        <v>50.13</v>
      </c>
      <c r="AR40" s="6">
        <v>55.108899999999998</v>
      </c>
      <c r="AS40" s="6">
        <v>57.83</v>
      </c>
      <c r="AT40" s="6">
        <v>52.51</v>
      </c>
      <c r="AU40" s="6">
        <v>50.95</v>
      </c>
      <c r="AV40" s="6">
        <v>50.156999999999996</v>
      </c>
      <c r="AW40" s="6">
        <v>47.48</v>
      </c>
      <c r="AX40" s="6">
        <v>45.59</v>
      </c>
      <c r="AY40" s="6">
        <v>44.27</v>
      </c>
      <c r="AZ40" s="6">
        <v>48.424700000000001</v>
      </c>
      <c r="BA40" s="6">
        <v>44.12</v>
      </c>
      <c r="BB40" s="6">
        <v>44.57</v>
      </c>
      <c r="BC40" s="6">
        <v>38.81</v>
      </c>
      <c r="BD40" s="6">
        <v>35.9178</v>
      </c>
      <c r="BE40" s="6">
        <v>34.21</v>
      </c>
      <c r="BF40" s="6">
        <v>34.03</v>
      </c>
      <c r="BG40" s="6">
        <v>32.409999999999997</v>
      </c>
      <c r="BH40" s="6">
        <v>31.0655</v>
      </c>
      <c r="BI40" s="6">
        <v>30.623200000000001</v>
      </c>
      <c r="BJ40" s="6">
        <v>34.251899999999999</v>
      </c>
      <c r="BK40" s="6">
        <v>36.429200000000002</v>
      </c>
      <c r="BL40" s="6">
        <v>35.628399999999999</v>
      </c>
      <c r="BM40" s="6">
        <v>29.6722</v>
      </c>
      <c r="BN40" s="6">
        <v>30.589700000000001</v>
      </c>
      <c r="BO40" s="6">
        <v>29.774999999999999</v>
      </c>
      <c r="BP40" s="6">
        <v>0.39</v>
      </c>
      <c r="BQ40" s="6">
        <v>0.38</v>
      </c>
      <c r="BR40" s="6">
        <v>0.38</v>
      </c>
      <c r="BS40" s="6">
        <v>0.38</v>
      </c>
      <c r="BT40" s="6">
        <v>0.38</v>
      </c>
      <c r="BU40" s="6">
        <v>0.35</v>
      </c>
      <c r="BV40" s="6">
        <v>0.35</v>
      </c>
      <c r="BW40" s="6">
        <v>0.35</v>
      </c>
      <c r="BX40" s="6">
        <v>0.35</v>
      </c>
      <c r="BY40" s="6">
        <v>0.28999999999999998</v>
      </c>
      <c r="BZ40" s="6">
        <v>0.28999999999999998</v>
      </c>
      <c r="CA40" s="6">
        <v>0.28999999999999998</v>
      </c>
      <c r="CB40" s="6">
        <v>0.28999999999999998</v>
      </c>
      <c r="CC40" s="6">
        <v>0.27</v>
      </c>
      <c r="CD40" s="6">
        <v>0.27</v>
      </c>
      <c r="CE40" s="6">
        <v>0.27</v>
      </c>
      <c r="CF40" s="6">
        <v>0.27</v>
      </c>
      <c r="CG40" s="6">
        <v>0.25</v>
      </c>
      <c r="CH40" s="6">
        <v>0.25</v>
      </c>
      <c r="CI40" s="6">
        <v>0.25</v>
      </c>
      <c r="CJ40" s="6">
        <v>0.25</v>
      </c>
      <c r="CK40" s="6">
        <v>0.24</v>
      </c>
      <c r="CL40" s="6">
        <v>0.24</v>
      </c>
      <c r="CM40" s="6">
        <v>0.24</v>
      </c>
      <c r="CN40" s="6">
        <v>0.24</v>
      </c>
      <c r="CO40" s="6">
        <v>0.23</v>
      </c>
      <c r="CP40" s="6">
        <v>0.23</v>
      </c>
      <c r="CQ40" s="6">
        <v>0.23</v>
      </c>
      <c r="CR40" s="6">
        <v>0.23</v>
      </c>
      <c r="CS40" s="6">
        <v>0.21</v>
      </c>
      <c r="CT40" s="6">
        <v>0.21</v>
      </c>
      <c r="CU40" s="6">
        <v>0.21</v>
      </c>
      <c r="CV40" s="6">
        <v>0</v>
      </c>
      <c r="CW40" s="6">
        <v>0</v>
      </c>
      <c r="CX40" s="6">
        <v>0</v>
      </c>
      <c r="CY40" s="6">
        <v>0</v>
      </c>
      <c r="CZ40" s="6">
        <v>0</v>
      </c>
      <c r="DA40" s="6">
        <v>0</v>
      </c>
      <c r="DB40" s="6">
        <v>0</v>
      </c>
      <c r="DC40" s="6">
        <v>0</v>
      </c>
      <c r="DD40" s="6">
        <v>0</v>
      </c>
      <c r="DE40" s="6">
        <v>0</v>
      </c>
      <c r="DF40" s="6">
        <v>0</v>
      </c>
      <c r="DG40" s="6">
        <v>0</v>
      </c>
      <c r="DH40" s="6">
        <v>0</v>
      </c>
      <c r="DI40" s="6">
        <v>0</v>
      </c>
      <c r="DJ40" s="6">
        <v>0</v>
      </c>
      <c r="DK40" s="6">
        <v>0</v>
      </c>
      <c r="DL40" s="6">
        <v>0</v>
      </c>
      <c r="DM40" s="6">
        <v>0</v>
      </c>
      <c r="DN40" s="6">
        <v>0</v>
      </c>
      <c r="DO40" s="6">
        <v>0</v>
      </c>
      <c r="DP40" s="6">
        <v>0</v>
      </c>
      <c r="DQ40" s="6">
        <v>0</v>
      </c>
      <c r="DR40" s="6">
        <v>0</v>
      </c>
      <c r="DS40" s="6">
        <v>0</v>
      </c>
      <c r="DT40" s="6">
        <v>0</v>
      </c>
      <c r="DU40" s="6">
        <v>0</v>
      </c>
      <c r="DV40" s="6">
        <v>0</v>
      </c>
      <c r="DW40" s="6">
        <v>0</v>
      </c>
      <c r="DX40" s="6">
        <v>0</v>
      </c>
      <c r="DY40" s="6">
        <v>0</v>
      </c>
      <c r="DZ40" s="6">
        <v>0</v>
      </c>
      <c r="EA40" s="6">
        <v>0</v>
      </c>
      <c r="EB40" s="5">
        <v>83161000</v>
      </c>
      <c r="EC40" s="5">
        <v>83157000</v>
      </c>
      <c r="ED40" s="5">
        <v>83203000</v>
      </c>
      <c r="EE40" s="5">
        <v>85170000</v>
      </c>
      <c r="EF40" s="5">
        <v>86441000</v>
      </c>
      <c r="EG40" s="5">
        <v>88439000</v>
      </c>
      <c r="EH40" s="5">
        <v>90654000</v>
      </c>
      <c r="EI40" s="5">
        <v>92903000</v>
      </c>
      <c r="EJ40" s="5">
        <v>96066000</v>
      </c>
      <c r="EK40" s="5">
        <v>96049000</v>
      </c>
      <c r="EL40" s="5">
        <v>100284000</v>
      </c>
      <c r="EM40" s="5">
        <v>100219000</v>
      </c>
      <c r="EN40" s="5">
        <v>99426000</v>
      </c>
      <c r="EO40" s="5">
        <v>100827000</v>
      </c>
      <c r="EP40" s="5">
        <v>103906000</v>
      </c>
      <c r="EQ40" s="5">
        <v>106745000</v>
      </c>
      <c r="ER40" s="5">
        <v>109485000</v>
      </c>
      <c r="ES40" s="5">
        <v>111651000</v>
      </c>
      <c r="ET40" s="5">
        <v>111588000</v>
      </c>
      <c r="EU40" s="5">
        <v>116305903</v>
      </c>
      <c r="EV40" s="5">
        <v>117920000</v>
      </c>
      <c r="EW40" s="5">
        <v>117857000</v>
      </c>
      <c r="EX40" s="5">
        <v>122773000</v>
      </c>
      <c r="EY40" s="5">
        <v>125365000</v>
      </c>
      <c r="EZ40" s="5">
        <v>125588000</v>
      </c>
      <c r="FA40" s="5">
        <v>126141000</v>
      </c>
      <c r="FB40" s="5">
        <v>125811000</v>
      </c>
      <c r="FC40" s="5">
        <v>113902000</v>
      </c>
      <c r="FD40" s="5">
        <v>112393000</v>
      </c>
      <c r="FE40" s="5">
        <v>119958000</v>
      </c>
      <c r="FF40" s="5">
        <v>120254000</v>
      </c>
      <c r="FG40" s="5">
        <v>124155000</v>
      </c>
      <c r="FH40" s="3" t="s">
        <v>223</v>
      </c>
    </row>
    <row r="41" spans="2:164" x14ac:dyDescent="0.25">
      <c r="B41" s="1" t="s">
        <v>31</v>
      </c>
      <c r="C41" s="2">
        <v>103425</v>
      </c>
      <c r="D41" s="5">
        <v>0</v>
      </c>
      <c r="E41" s="5">
        <v>84960</v>
      </c>
      <c r="F41" s="5">
        <v>0</v>
      </c>
      <c r="G41" s="5">
        <v>0</v>
      </c>
      <c r="H41" s="5">
        <v>0</v>
      </c>
      <c r="I41" s="5">
        <v>0</v>
      </c>
      <c r="J41" s="5">
        <v>0</v>
      </c>
      <c r="K41" s="5">
        <v>0</v>
      </c>
      <c r="L41" s="5">
        <v>0</v>
      </c>
      <c r="M41" s="5">
        <v>0</v>
      </c>
      <c r="N41" s="5">
        <v>0</v>
      </c>
      <c r="O41" s="5">
        <v>0</v>
      </c>
      <c r="P41" s="5">
        <v>0</v>
      </c>
      <c r="Q41" s="5">
        <v>0</v>
      </c>
      <c r="R41" s="5">
        <v>0</v>
      </c>
      <c r="S41" s="5">
        <v>0</v>
      </c>
      <c r="T41" s="5">
        <v>0</v>
      </c>
      <c r="U41" s="5">
        <v>0</v>
      </c>
      <c r="V41" s="5">
        <v>0</v>
      </c>
      <c r="W41" s="5">
        <v>0</v>
      </c>
      <c r="X41" s="5">
        <v>0</v>
      </c>
      <c r="Y41" s="5">
        <v>0</v>
      </c>
      <c r="Z41" s="5">
        <v>0</v>
      </c>
      <c r="AA41" s="5">
        <v>0</v>
      </c>
      <c r="AB41" s="5">
        <v>0</v>
      </c>
      <c r="AC41" s="5">
        <v>0</v>
      </c>
      <c r="AD41" s="5">
        <v>0</v>
      </c>
      <c r="AE41" s="5">
        <v>0</v>
      </c>
      <c r="AF41" s="5">
        <v>0</v>
      </c>
      <c r="AG41" s="5">
        <v>0</v>
      </c>
      <c r="AH41" s="5">
        <v>0</v>
      </c>
      <c r="AI41" s="5">
        <v>0</v>
      </c>
      <c r="AJ41" s="6" t="s">
        <v>193</v>
      </c>
      <c r="AK41" s="6">
        <v>22.12</v>
      </c>
      <c r="AL41" s="6" t="s">
        <v>193</v>
      </c>
      <c r="AM41" s="6" t="s">
        <v>193</v>
      </c>
      <c r="AN41" s="6" t="s">
        <v>193</v>
      </c>
      <c r="AO41" s="6" t="s">
        <v>193</v>
      </c>
      <c r="AP41" s="6" t="s">
        <v>193</v>
      </c>
      <c r="AQ41" s="6" t="s">
        <v>193</v>
      </c>
      <c r="AR41" s="6" t="s">
        <v>193</v>
      </c>
      <c r="AS41" s="6" t="s">
        <v>193</v>
      </c>
      <c r="AT41" s="6" t="s">
        <v>193</v>
      </c>
      <c r="AU41" s="6" t="s">
        <v>193</v>
      </c>
      <c r="AV41" s="6" t="s">
        <v>193</v>
      </c>
      <c r="AW41" s="6" t="s">
        <v>193</v>
      </c>
      <c r="AX41" s="6" t="s">
        <v>193</v>
      </c>
      <c r="AY41" s="6" t="s">
        <v>193</v>
      </c>
      <c r="AZ41" s="6" t="s">
        <v>193</v>
      </c>
      <c r="BA41" s="6" t="s">
        <v>193</v>
      </c>
      <c r="BB41" s="6" t="s">
        <v>193</v>
      </c>
      <c r="BC41" s="6" t="s">
        <v>193</v>
      </c>
      <c r="BD41" s="6" t="s">
        <v>193</v>
      </c>
      <c r="BE41" s="6" t="s">
        <v>193</v>
      </c>
      <c r="BF41" s="6" t="s">
        <v>193</v>
      </c>
      <c r="BG41" s="6" t="s">
        <v>193</v>
      </c>
      <c r="BH41" s="6" t="s">
        <v>193</v>
      </c>
      <c r="BI41" s="6" t="s">
        <v>193</v>
      </c>
      <c r="BJ41" s="6" t="s">
        <v>193</v>
      </c>
      <c r="BK41" s="6" t="s">
        <v>193</v>
      </c>
      <c r="BL41" s="6" t="s">
        <v>193</v>
      </c>
      <c r="BM41" s="6" t="s">
        <v>193</v>
      </c>
      <c r="BN41" s="6" t="s">
        <v>193</v>
      </c>
      <c r="BO41" s="6" t="s">
        <v>193</v>
      </c>
      <c r="BP41" s="6">
        <v>0.27</v>
      </c>
      <c r="BQ41" s="6">
        <v>0.27</v>
      </c>
      <c r="BR41" s="6">
        <v>0.27</v>
      </c>
      <c r="BS41" s="6">
        <v>0.27</v>
      </c>
      <c r="BT41" s="6">
        <v>0.26</v>
      </c>
      <c r="BU41" s="6">
        <v>0.26</v>
      </c>
      <c r="BV41" s="6">
        <v>0.26</v>
      </c>
      <c r="BW41" s="6">
        <v>0.26</v>
      </c>
      <c r="BX41" s="6">
        <v>0.25</v>
      </c>
      <c r="BY41" s="6">
        <v>0.25</v>
      </c>
      <c r="BZ41" s="6">
        <v>0.25</v>
      </c>
      <c r="CA41" s="6">
        <v>0.25</v>
      </c>
      <c r="CB41" s="6">
        <v>0.25</v>
      </c>
      <c r="CC41" s="6">
        <v>0.25</v>
      </c>
      <c r="CD41" s="6">
        <v>0.25</v>
      </c>
      <c r="CE41" s="6">
        <v>0.25</v>
      </c>
      <c r="CF41" s="6">
        <v>0.25</v>
      </c>
      <c r="CG41" s="6">
        <v>0.25</v>
      </c>
      <c r="CH41" s="6">
        <v>0.25</v>
      </c>
      <c r="CI41" s="6">
        <v>0.25</v>
      </c>
      <c r="CJ41" s="6">
        <v>0.25</v>
      </c>
      <c r="CK41" s="6">
        <v>0.25</v>
      </c>
      <c r="CL41" s="6">
        <v>0.25</v>
      </c>
      <c r="CM41" s="6">
        <v>0.25</v>
      </c>
      <c r="CN41" s="6">
        <v>0.25</v>
      </c>
      <c r="CO41" s="6">
        <v>0.25</v>
      </c>
      <c r="CP41" s="6">
        <v>0.25</v>
      </c>
      <c r="CQ41" s="6">
        <v>0.25</v>
      </c>
      <c r="CR41" s="6">
        <v>1.25</v>
      </c>
      <c r="CS41" s="6">
        <v>0.25</v>
      </c>
      <c r="CT41" s="6">
        <v>0.25</v>
      </c>
      <c r="CU41" s="6">
        <v>0.5</v>
      </c>
      <c r="CV41" s="6">
        <v>0</v>
      </c>
      <c r="CW41" s="6">
        <v>0</v>
      </c>
      <c r="CX41" s="6">
        <v>0</v>
      </c>
      <c r="CY41" s="6">
        <v>0</v>
      </c>
      <c r="CZ41" s="6">
        <v>0</v>
      </c>
      <c r="DA41" s="6">
        <v>0</v>
      </c>
      <c r="DB41" s="6">
        <v>0</v>
      </c>
      <c r="DC41" s="6">
        <v>0</v>
      </c>
      <c r="DD41" s="6">
        <v>0</v>
      </c>
      <c r="DE41" s="6">
        <v>0</v>
      </c>
      <c r="DF41" s="6">
        <v>0</v>
      </c>
      <c r="DG41" s="6">
        <v>0</v>
      </c>
      <c r="DH41" s="6">
        <v>0</v>
      </c>
      <c r="DI41" s="6">
        <v>0</v>
      </c>
      <c r="DJ41" s="6">
        <v>0</v>
      </c>
      <c r="DK41" s="6">
        <v>0</v>
      </c>
      <c r="DL41" s="6">
        <v>0</v>
      </c>
      <c r="DM41" s="6">
        <v>0</v>
      </c>
      <c r="DN41" s="6">
        <v>0</v>
      </c>
      <c r="DO41" s="6">
        <v>0</v>
      </c>
      <c r="DP41" s="6">
        <v>0</v>
      </c>
      <c r="DQ41" s="6">
        <v>0</v>
      </c>
      <c r="DR41" s="6">
        <v>0</v>
      </c>
      <c r="DS41" s="6">
        <v>0</v>
      </c>
      <c r="DT41" s="6">
        <v>0</v>
      </c>
      <c r="DU41" s="6">
        <v>0</v>
      </c>
      <c r="DV41" s="6">
        <v>0</v>
      </c>
      <c r="DW41" s="6">
        <v>0</v>
      </c>
      <c r="DX41" s="6">
        <v>1</v>
      </c>
      <c r="DY41" s="6">
        <v>0</v>
      </c>
      <c r="DZ41" s="6">
        <v>0</v>
      </c>
      <c r="EA41" s="6">
        <v>0.25</v>
      </c>
      <c r="EB41" s="5">
        <v>15047000</v>
      </c>
      <c r="EC41" s="5">
        <v>15036907</v>
      </c>
      <c r="ED41" s="5">
        <v>15121867</v>
      </c>
      <c r="EE41" s="5">
        <v>15104190</v>
      </c>
      <c r="EF41" s="5">
        <v>15084009</v>
      </c>
      <c r="EG41" s="5">
        <v>15084009</v>
      </c>
      <c r="EH41" s="5">
        <v>15084009</v>
      </c>
      <c r="EI41" s="5">
        <v>15078696</v>
      </c>
      <c r="EJ41" s="5">
        <v>15026050</v>
      </c>
      <c r="EK41" s="5">
        <v>15020737</v>
      </c>
      <c r="EL41" s="5">
        <v>15024762</v>
      </c>
      <c r="EM41" s="5">
        <v>15020453</v>
      </c>
      <c r="EN41" s="5">
        <v>14979498</v>
      </c>
      <c r="EO41" s="5">
        <v>14975189</v>
      </c>
      <c r="EP41" s="5">
        <v>14970880</v>
      </c>
      <c r="EQ41" s="5">
        <v>14977505</v>
      </c>
      <c r="ER41" s="5">
        <v>14927300</v>
      </c>
      <c r="ES41" s="5">
        <v>14922773</v>
      </c>
      <c r="ET41" s="5">
        <v>14918246</v>
      </c>
      <c r="EU41" s="5">
        <v>14913216</v>
      </c>
      <c r="EV41" s="5">
        <v>14913144</v>
      </c>
      <c r="EW41" s="5">
        <v>14892028</v>
      </c>
      <c r="EX41" s="5">
        <v>14867128</v>
      </c>
      <c r="EY41" s="5">
        <v>14848934</v>
      </c>
      <c r="EZ41" s="5">
        <v>14848457</v>
      </c>
      <c r="FA41" s="5">
        <v>14841476</v>
      </c>
      <c r="FB41" s="5">
        <v>14835699</v>
      </c>
      <c r="FC41" s="5">
        <v>14829042</v>
      </c>
      <c r="FD41" s="5">
        <v>14810118</v>
      </c>
      <c r="FE41" s="5">
        <v>14814929</v>
      </c>
      <c r="FF41" s="5">
        <v>14804468</v>
      </c>
      <c r="FG41" s="5">
        <v>14795573</v>
      </c>
      <c r="FH41" s="3" t="s">
        <v>224</v>
      </c>
    </row>
    <row r="42" spans="2:164" x14ac:dyDescent="0.25">
      <c r="B42" s="1" t="s">
        <v>32</v>
      </c>
      <c r="C42" s="2">
        <v>103462</v>
      </c>
      <c r="D42" s="5" t="s">
        <v>193</v>
      </c>
      <c r="E42" s="5">
        <v>0</v>
      </c>
      <c r="F42" s="5">
        <v>0</v>
      </c>
      <c r="G42" s="5">
        <v>0</v>
      </c>
      <c r="H42" s="5">
        <v>0</v>
      </c>
      <c r="I42" s="5">
        <v>0</v>
      </c>
      <c r="J42" s="5">
        <v>0</v>
      </c>
      <c r="K42" s="5">
        <v>0</v>
      </c>
      <c r="L42" s="5">
        <v>0</v>
      </c>
      <c r="M42" s="5">
        <v>0</v>
      </c>
      <c r="N42" s="5">
        <v>0</v>
      </c>
      <c r="O42" s="5">
        <v>0</v>
      </c>
      <c r="P42" s="5">
        <v>0</v>
      </c>
      <c r="Q42" s="5">
        <v>0</v>
      </c>
      <c r="R42" s="5">
        <v>0</v>
      </c>
      <c r="S42" s="5">
        <v>0</v>
      </c>
      <c r="T42" s="5">
        <v>0</v>
      </c>
      <c r="U42" s="5">
        <v>0</v>
      </c>
      <c r="V42" s="5">
        <v>0</v>
      </c>
      <c r="W42" s="5">
        <v>0</v>
      </c>
      <c r="X42" s="5">
        <v>9879</v>
      </c>
      <c r="Y42" s="5">
        <v>0</v>
      </c>
      <c r="Z42" s="5">
        <v>0</v>
      </c>
      <c r="AA42" s="5">
        <v>0</v>
      </c>
      <c r="AB42" s="5">
        <v>0</v>
      </c>
      <c r="AC42" s="5">
        <v>0</v>
      </c>
      <c r="AD42" s="5">
        <v>0</v>
      </c>
      <c r="AE42" s="5">
        <v>0</v>
      </c>
      <c r="AF42" s="5">
        <v>0</v>
      </c>
      <c r="AG42" s="5">
        <v>0</v>
      </c>
      <c r="AH42" s="5">
        <v>0</v>
      </c>
      <c r="AI42" s="5">
        <v>0</v>
      </c>
      <c r="AJ42" s="6" t="s">
        <v>193</v>
      </c>
      <c r="AK42" s="6" t="s">
        <v>193</v>
      </c>
      <c r="AL42" s="6" t="s">
        <v>193</v>
      </c>
      <c r="AM42" s="6" t="s">
        <v>193</v>
      </c>
      <c r="AN42" s="6" t="s">
        <v>193</v>
      </c>
      <c r="AO42" s="6" t="s">
        <v>193</v>
      </c>
      <c r="AP42" s="6" t="s">
        <v>193</v>
      </c>
      <c r="AQ42" s="6" t="s">
        <v>193</v>
      </c>
      <c r="AR42" s="6" t="s">
        <v>193</v>
      </c>
      <c r="AS42" s="6" t="s">
        <v>193</v>
      </c>
      <c r="AT42" s="6" t="s">
        <v>193</v>
      </c>
      <c r="AU42" s="6" t="s">
        <v>193</v>
      </c>
      <c r="AV42" s="6" t="s">
        <v>193</v>
      </c>
      <c r="AW42" s="6" t="s">
        <v>193</v>
      </c>
      <c r="AX42" s="6" t="s">
        <v>193</v>
      </c>
      <c r="AY42" s="6" t="s">
        <v>193</v>
      </c>
      <c r="AZ42" s="6" t="s">
        <v>193</v>
      </c>
      <c r="BA42" s="6" t="s">
        <v>193</v>
      </c>
      <c r="BB42" s="6" t="s">
        <v>193</v>
      </c>
      <c r="BC42" s="6" t="s">
        <v>193</v>
      </c>
      <c r="BD42" s="6" t="s">
        <v>193</v>
      </c>
      <c r="BE42" s="6" t="s">
        <v>193</v>
      </c>
      <c r="BF42" s="6" t="s">
        <v>193</v>
      </c>
      <c r="BG42" s="6" t="s">
        <v>193</v>
      </c>
      <c r="BH42" s="6" t="s">
        <v>193</v>
      </c>
      <c r="BI42" s="6" t="s">
        <v>193</v>
      </c>
      <c r="BJ42" s="6" t="s">
        <v>193</v>
      </c>
      <c r="BK42" s="6" t="s">
        <v>193</v>
      </c>
      <c r="BL42" s="6" t="s">
        <v>193</v>
      </c>
      <c r="BM42" s="6" t="s">
        <v>193</v>
      </c>
      <c r="BN42" s="6" t="s">
        <v>193</v>
      </c>
      <c r="BO42" s="6" t="s">
        <v>193</v>
      </c>
      <c r="BP42" s="6" t="s">
        <v>193</v>
      </c>
      <c r="BQ42" s="6">
        <v>0</v>
      </c>
      <c r="BR42" s="6">
        <v>0</v>
      </c>
      <c r="BS42" s="6">
        <v>0</v>
      </c>
      <c r="BT42" s="6">
        <v>0</v>
      </c>
      <c r="BU42" s="6">
        <v>0</v>
      </c>
      <c r="BV42" s="6">
        <v>0</v>
      </c>
      <c r="BW42" s="6">
        <v>0</v>
      </c>
      <c r="BX42" s="6">
        <v>0</v>
      </c>
      <c r="BY42" s="6">
        <v>0</v>
      </c>
      <c r="BZ42" s="6">
        <v>0</v>
      </c>
      <c r="CA42" s="6">
        <v>0</v>
      </c>
      <c r="CB42" s="6">
        <v>0</v>
      </c>
      <c r="CC42" s="6">
        <v>0</v>
      </c>
      <c r="CD42" s="6">
        <v>0</v>
      </c>
      <c r="CE42" s="6">
        <v>0</v>
      </c>
      <c r="CF42" s="6">
        <v>0</v>
      </c>
      <c r="CG42" s="6">
        <v>0</v>
      </c>
      <c r="CH42" s="6">
        <v>0</v>
      </c>
      <c r="CI42" s="6">
        <v>0</v>
      </c>
      <c r="CJ42" s="6">
        <v>0</v>
      </c>
      <c r="CK42" s="6">
        <v>0</v>
      </c>
      <c r="CL42" s="6">
        <v>0</v>
      </c>
      <c r="CM42" s="6">
        <v>0</v>
      </c>
      <c r="CN42" s="6">
        <v>0</v>
      </c>
      <c r="CO42" s="6">
        <v>0</v>
      </c>
      <c r="CP42" s="6">
        <v>0</v>
      </c>
      <c r="CQ42" s="6">
        <v>0</v>
      </c>
      <c r="CR42" s="6">
        <v>0</v>
      </c>
      <c r="CS42" s="6">
        <v>0</v>
      </c>
      <c r="CT42" s="6">
        <v>0</v>
      </c>
      <c r="CU42" s="6">
        <v>0</v>
      </c>
      <c r="CV42" s="6" t="s">
        <v>193</v>
      </c>
      <c r="CW42" s="6">
        <v>0</v>
      </c>
      <c r="CX42" s="6">
        <v>0</v>
      </c>
      <c r="CY42" s="6">
        <v>0</v>
      </c>
      <c r="CZ42" s="6">
        <v>0</v>
      </c>
      <c r="DA42" s="6">
        <v>0</v>
      </c>
      <c r="DB42" s="6">
        <v>0</v>
      </c>
      <c r="DC42" s="6">
        <v>0</v>
      </c>
      <c r="DD42" s="6">
        <v>0</v>
      </c>
      <c r="DE42" s="6">
        <v>0</v>
      </c>
      <c r="DF42" s="6">
        <v>0</v>
      </c>
      <c r="DG42" s="6">
        <v>0</v>
      </c>
      <c r="DH42" s="6">
        <v>0</v>
      </c>
      <c r="DI42" s="6">
        <v>0</v>
      </c>
      <c r="DJ42" s="6">
        <v>0</v>
      </c>
      <c r="DK42" s="6">
        <v>0</v>
      </c>
      <c r="DL42" s="6">
        <v>0</v>
      </c>
      <c r="DM42" s="6">
        <v>0</v>
      </c>
      <c r="DN42" s="6">
        <v>0</v>
      </c>
      <c r="DO42" s="6">
        <v>0</v>
      </c>
      <c r="DP42" s="6">
        <v>0</v>
      </c>
      <c r="DQ42" s="6">
        <v>0</v>
      </c>
      <c r="DR42" s="6">
        <v>0</v>
      </c>
      <c r="DS42" s="6">
        <v>0</v>
      </c>
      <c r="DT42" s="6">
        <v>0</v>
      </c>
      <c r="DU42" s="6">
        <v>0</v>
      </c>
      <c r="DV42" s="6">
        <v>0</v>
      </c>
      <c r="DW42" s="6">
        <v>0</v>
      </c>
      <c r="DX42" s="6">
        <v>0</v>
      </c>
      <c r="DY42" s="6">
        <v>0</v>
      </c>
      <c r="DZ42" s="6">
        <v>0</v>
      </c>
      <c r="EA42" s="6">
        <v>0</v>
      </c>
      <c r="EB42" s="5" t="s">
        <v>193</v>
      </c>
      <c r="EC42" s="5">
        <v>1644716</v>
      </c>
      <c r="ED42" s="5">
        <v>1644603</v>
      </c>
      <c r="EE42" s="5">
        <v>1644559</v>
      </c>
      <c r="EF42" s="5">
        <v>1644321</v>
      </c>
      <c r="EG42" s="5">
        <v>1644031</v>
      </c>
      <c r="EH42" s="5">
        <v>1643813</v>
      </c>
      <c r="EI42" s="5">
        <v>1643659</v>
      </c>
      <c r="EJ42" s="5">
        <v>1643393</v>
      </c>
      <c r="EK42" s="5">
        <v>1643355</v>
      </c>
      <c r="EL42" s="5">
        <v>1643190</v>
      </c>
      <c r="EM42" s="5">
        <v>1642982</v>
      </c>
      <c r="EN42" s="5">
        <v>1642909</v>
      </c>
      <c r="EO42" s="5">
        <v>1642814</v>
      </c>
      <c r="EP42" s="5">
        <v>1642335</v>
      </c>
      <c r="EQ42" s="5">
        <v>1644289</v>
      </c>
      <c r="ER42" s="5">
        <v>1643954</v>
      </c>
      <c r="ES42" s="5">
        <v>1643837</v>
      </c>
      <c r="ET42" s="5">
        <v>1643743</v>
      </c>
      <c r="EU42" s="5">
        <v>1643397</v>
      </c>
      <c r="EV42" s="5">
        <v>1642945</v>
      </c>
      <c r="EW42" s="5">
        <v>1652388</v>
      </c>
      <c r="EX42" s="5">
        <v>1651922</v>
      </c>
      <c r="EY42" s="5">
        <v>1651196</v>
      </c>
      <c r="EZ42" s="5">
        <v>1650806</v>
      </c>
      <c r="FA42" s="5">
        <v>1651154</v>
      </c>
      <c r="FB42" s="5">
        <v>1651273</v>
      </c>
      <c r="FC42" s="5">
        <v>1648677</v>
      </c>
      <c r="FD42" s="5">
        <v>1648120</v>
      </c>
      <c r="FE42" s="5">
        <v>1647948</v>
      </c>
      <c r="FF42" s="5">
        <v>1647373</v>
      </c>
      <c r="FG42" s="5">
        <v>1647107</v>
      </c>
      <c r="FH42" s="3" t="s">
        <v>225</v>
      </c>
    </row>
    <row r="43" spans="2:164" x14ac:dyDescent="0.25">
      <c r="B43" s="1" t="s">
        <v>33</v>
      </c>
      <c r="C43" s="2">
        <v>4414216</v>
      </c>
      <c r="D43" s="5">
        <v>0</v>
      </c>
      <c r="E43" s="5">
        <v>0</v>
      </c>
      <c r="F43" s="5">
        <v>0</v>
      </c>
      <c r="G43" s="5">
        <v>0</v>
      </c>
      <c r="H43" s="5">
        <v>0</v>
      </c>
      <c r="I43" s="5">
        <v>0</v>
      </c>
      <c r="J43" s="5">
        <v>0</v>
      </c>
      <c r="K43" s="5">
        <v>0</v>
      </c>
      <c r="L43" s="5">
        <v>0</v>
      </c>
      <c r="M43" s="5">
        <v>0</v>
      </c>
      <c r="N43" s="5">
        <v>0</v>
      </c>
      <c r="O43" s="5">
        <v>0</v>
      </c>
      <c r="P43" s="5">
        <v>0</v>
      </c>
      <c r="Q43" s="5">
        <v>0</v>
      </c>
      <c r="R43" s="5">
        <v>0</v>
      </c>
      <c r="S43" s="5">
        <v>0</v>
      </c>
      <c r="T43" s="5" t="s">
        <v>193</v>
      </c>
      <c r="U43" s="5" t="s">
        <v>193</v>
      </c>
      <c r="V43" s="5" t="s">
        <v>193</v>
      </c>
      <c r="W43" s="5" t="s">
        <v>193</v>
      </c>
      <c r="X43" s="5" t="s">
        <v>193</v>
      </c>
      <c r="Y43" s="5" t="s">
        <v>193</v>
      </c>
      <c r="Z43" s="5" t="s">
        <v>193</v>
      </c>
      <c r="AA43" s="5" t="s">
        <v>193</v>
      </c>
      <c r="AB43" s="5" t="s">
        <v>193</v>
      </c>
      <c r="AC43" s="5" t="s">
        <v>193</v>
      </c>
      <c r="AD43" s="5" t="s">
        <v>193</v>
      </c>
      <c r="AE43" s="5" t="s">
        <v>193</v>
      </c>
      <c r="AF43" s="5" t="s">
        <v>193</v>
      </c>
      <c r="AG43" s="5" t="s">
        <v>193</v>
      </c>
      <c r="AH43" s="5" t="s">
        <v>193</v>
      </c>
      <c r="AI43" s="5" t="s">
        <v>193</v>
      </c>
      <c r="AJ43" s="6" t="s">
        <v>193</v>
      </c>
      <c r="AK43" s="6" t="s">
        <v>193</v>
      </c>
      <c r="AL43" s="6" t="s">
        <v>193</v>
      </c>
      <c r="AM43" s="6" t="s">
        <v>193</v>
      </c>
      <c r="AN43" s="6" t="s">
        <v>193</v>
      </c>
      <c r="AO43" s="6" t="s">
        <v>193</v>
      </c>
      <c r="AP43" s="6" t="s">
        <v>193</v>
      </c>
      <c r="AQ43" s="6" t="s">
        <v>193</v>
      </c>
      <c r="AR43" s="6" t="s">
        <v>193</v>
      </c>
      <c r="AS43" s="6" t="s">
        <v>193</v>
      </c>
      <c r="AT43" s="6" t="s">
        <v>193</v>
      </c>
      <c r="AU43" s="6" t="s">
        <v>193</v>
      </c>
      <c r="AV43" s="6" t="s">
        <v>193</v>
      </c>
      <c r="AW43" s="6" t="s">
        <v>193</v>
      </c>
      <c r="AX43" s="6" t="s">
        <v>193</v>
      </c>
      <c r="AY43" s="6" t="s">
        <v>193</v>
      </c>
      <c r="AZ43" s="6" t="s">
        <v>193</v>
      </c>
      <c r="BA43" s="6" t="s">
        <v>193</v>
      </c>
      <c r="BB43" s="6" t="s">
        <v>193</v>
      </c>
      <c r="BC43" s="6" t="s">
        <v>193</v>
      </c>
      <c r="BD43" s="6" t="s">
        <v>193</v>
      </c>
      <c r="BE43" s="6" t="s">
        <v>193</v>
      </c>
      <c r="BF43" s="6" t="s">
        <v>193</v>
      </c>
      <c r="BG43" s="6" t="s">
        <v>193</v>
      </c>
      <c r="BH43" s="6" t="s">
        <v>193</v>
      </c>
      <c r="BI43" s="6" t="s">
        <v>193</v>
      </c>
      <c r="BJ43" s="6" t="s">
        <v>193</v>
      </c>
      <c r="BK43" s="6" t="s">
        <v>193</v>
      </c>
      <c r="BL43" s="6" t="s">
        <v>193</v>
      </c>
      <c r="BM43" s="6" t="s">
        <v>193</v>
      </c>
      <c r="BN43" s="6" t="s">
        <v>193</v>
      </c>
      <c r="BO43" s="6" t="s">
        <v>193</v>
      </c>
      <c r="BP43" s="6">
        <v>0</v>
      </c>
      <c r="BQ43" s="6">
        <v>0.3</v>
      </c>
      <c r="BR43" s="6">
        <v>0.3</v>
      </c>
      <c r="BS43" s="6">
        <v>0.89</v>
      </c>
      <c r="BT43" s="6">
        <v>0</v>
      </c>
      <c r="BU43" s="6">
        <v>0.3</v>
      </c>
      <c r="BV43" s="6">
        <v>0.3</v>
      </c>
      <c r="BW43" s="6">
        <v>1.54</v>
      </c>
      <c r="BX43" s="6">
        <v>0</v>
      </c>
      <c r="BY43" s="6">
        <v>0.3</v>
      </c>
      <c r="BZ43" s="6">
        <v>0.3</v>
      </c>
      <c r="CA43" s="6">
        <v>0.96</v>
      </c>
      <c r="CB43" s="6">
        <v>0</v>
      </c>
      <c r="CC43" s="6">
        <v>0.3</v>
      </c>
      <c r="CD43" s="6">
        <v>0.6</v>
      </c>
      <c r="CE43" s="6">
        <v>0</v>
      </c>
      <c r="CF43" s="6" t="s">
        <v>193</v>
      </c>
      <c r="CG43" s="6" t="s">
        <v>193</v>
      </c>
      <c r="CH43" s="6" t="s">
        <v>193</v>
      </c>
      <c r="CI43" s="6" t="s">
        <v>193</v>
      </c>
      <c r="CJ43" s="6" t="s">
        <v>193</v>
      </c>
      <c r="CK43" s="6" t="s">
        <v>193</v>
      </c>
      <c r="CL43" s="6" t="s">
        <v>193</v>
      </c>
      <c r="CM43" s="6" t="s">
        <v>193</v>
      </c>
      <c r="CN43" s="6" t="s">
        <v>193</v>
      </c>
      <c r="CO43" s="6" t="s">
        <v>193</v>
      </c>
      <c r="CP43" s="6" t="s">
        <v>193</v>
      </c>
      <c r="CQ43" s="6" t="s">
        <v>193</v>
      </c>
      <c r="CR43" s="6" t="s">
        <v>193</v>
      </c>
      <c r="CS43" s="6" t="s">
        <v>193</v>
      </c>
      <c r="CT43" s="6" t="s">
        <v>193</v>
      </c>
      <c r="CU43" s="6" t="s">
        <v>193</v>
      </c>
      <c r="CV43" s="6">
        <v>0</v>
      </c>
      <c r="CW43" s="6">
        <v>0</v>
      </c>
      <c r="CX43" s="6">
        <v>0</v>
      </c>
      <c r="CY43" s="6">
        <v>0.59</v>
      </c>
      <c r="CZ43" s="6">
        <v>0</v>
      </c>
      <c r="DA43" s="6">
        <v>0</v>
      </c>
      <c r="DB43" s="6">
        <v>0</v>
      </c>
      <c r="DC43" s="6">
        <v>1.24</v>
      </c>
      <c r="DD43" s="6">
        <v>0</v>
      </c>
      <c r="DE43" s="6">
        <v>0</v>
      </c>
      <c r="DF43" s="6">
        <v>0</v>
      </c>
      <c r="DG43" s="6">
        <v>0.66</v>
      </c>
      <c r="DH43" s="6">
        <v>0</v>
      </c>
      <c r="DI43" s="6">
        <v>0</v>
      </c>
      <c r="DJ43" s="6">
        <v>0</v>
      </c>
      <c r="DK43" s="6">
        <v>0</v>
      </c>
      <c r="DL43" s="6" t="s">
        <v>193</v>
      </c>
      <c r="DM43" s="6" t="s">
        <v>193</v>
      </c>
      <c r="DN43" s="6" t="s">
        <v>193</v>
      </c>
      <c r="DO43" s="6" t="s">
        <v>193</v>
      </c>
      <c r="DP43" s="6" t="s">
        <v>193</v>
      </c>
      <c r="DQ43" s="6" t="s">
        <v>193</v>
      </c>
      <c r="DR43" s="6" t="s">
        <v>193</v>
      </c>
      <c r="DS43" s="6" t="s">
        <v>193</v>
      </c>
      <c r="DT43" s="6" t="s">
        <v>193</v>
      </c>
      <c r="DU43" s="6" t="s">
        <v>193</v>
      </c>
      <c r="DV43" s="6" t="s">
        <v>193</v>
      </c>
      <c r="DW43" s="6" t="s">
        <v>193</v>
      </c>
      <c r="DX43" s="6" t="s">
        <v>193</v>
      </c>
      <c r="DY43" s="6" t="s">
        <v>193</v>
      </c>
      <c r="DZ43" s="6" t="s">
        <v>193</v>
      </c>
      <c r="EA43" s="6" t="s">
        <v>193</v>
      </c>
      <c r="EB43" s="5">
        <v>8761229</v>
      </c>
      <c r="EC43" s="5">
        <v>8761229</v>
      </c>
      <c r="ED43" s="5">
        <v>8761229</v>
      </c>
      <c r="EE43" s="5">
        <v>8756071</v>
      </c>
      <c r="EF43" s="5">
        <v>8756071</v>
      </c>
      <c r="EG43" s="5">
        <v>8756071</v>
      </c>
      <c r="EH43" s="5">
        <v>8756071</v>
      </c>
      <c r="EI43" s="5">
        <v>8752335</v>
      </c>
      <c r="EJ43" s="5">
        <v>8752335</v>
      </c>
      <c r="EK43" s="5">
        <v>8752335</v>
      </c>
      <c r="EL43" s="5">
        <v>8752335</v>
      </c>
      <c r="EM43" s="5">
        <v>8750000</v>
      </c>
      <c r="EN43" s="5">
        <v>8750000</v>
      </c>
      <c r="EO43" s="5">
        <v>8750000</v>
      </c>
      <c r="EP43" s="5">
        <v>8750000</v>
      </c>
      <c r="EQ43" s="5">
        <v>8750000</v>
      </c>
      <c r="ER43" s="5" t="s">
        <v>193</v>
      </c>
      <c r="ES43" s="5" t="s">
        <v>193</v>
      </c>
      <c r="ET43" s="5" t="s">
        <v>193</v>
      </c>
      <c r="EU43" s="5" t="s">
        <v>193</v>
      </c>
      <c r="EV43" s="5" t="s">
        <v>193</v>
      </c>
      <c r="EW43" s="5" t="s">
        <v>193</v>
      </c>
      <c r="EX43" s="5" t="s">
        <v>193</v>
      </c>
      <c r="EY43" s="5" t="s">
        <v>193</v>
      </c>
      <c r="EZ43" s="5" t="s">
        <v>193</v>
      </c>
      <c r="FA43" s="5" t="s">
        <v>193</v>
      </c>
      <c r="FB43" s="5" t="s">
        <v>193</v>
      </c>
      <c r="FC43" s="5" t="s">
        <v>193</v>
      </c>
      <c r="FD43" s="5" t="s">
        <v>193</v>
      </c>
      <c r="FE43" s="5" t="s">
        <v>193</v>
      </c>
      <c r="FF43" s="5" t="s">
        <v>193</v>
      </c>
      <c r="FG43" s="5" t="s">
        <v>193</v>
      </c>
      <c r="FH43" s="3" t="s">
        <v>226</v>
      </c>
    </row>
    <row r="44" spans="2:164" x14ac:dyDescent="0.25">
      <c r="B44" s="1" t="s">
        <v>34</v>
      </c>
      <c r="C44" s="2">
        <v>6588911</v>
      </c>
      <c r="D44" s="5">
        <v>0</v>
      </c>
      <c r="E44" s="5">
        <v>0</v>
      </c>
      <c r="F44" s="5">
        <v>0</v>
      </c>
      <c r="G44" s="5">
        <v>0</v>
      </c>
      <c r="H44" s="5">
        <v>0</v>
      </c>
      <c r="I44" s="5">
        <v>0</v>
      </c>
      <c r="J44" s="5">
        <v>0</v>
      </c>
      <c r="K44" s="5">
        <v>0</v>
      </c>
      <c r="L44" s="5" t="s">
        <v>193</v>
      </c>
      <c r="M44" s="5" t="s">
        <v>193</v>
      </c>
      <c r="N44" s="5" t="s">
        <v>193</v>
      </c>
      <c r="O44" s="5" t="s">
        <v>193</v>
      </c>
      <c r="P44" s="5" t="s">
        <v>193</v>
      </c>
      <c r="Q44" s="5" t="s">
        <v>193</v>
      </c>
      <c r="R44" s="5" t="s">
        <v>193</v>
      </c>
      <c r="S44" s="5" t="s">
        <v>193</v>
      </c>
      <c r="T44" s="5" t="s">
        <v>193</v>
      </c>
      <c r="U44" s="5" t="s">
        <v>193</v>
      </c>
      <c r="V44" s="5" t="s">
        <v>193</v>
      </c>
      <c r="W44" s="5" t="s">
        <v>193</v>
      </c>
      <c r="X44" s="5" t="s">
        <v>193</v>
      </c>
      <c r="Y44" s="5" t="s">
        <v>193</v>
      </c>
      <c r="Z44" s="5" t="s">
        <v>193</v>
      </c>
      <c r="AA44" s="5" t="s">
        <v>193</v>
      </c>
      <c r="AB44" s="5" t="s">
        <v>193</v>
      </c>
      <c r="AC44" s="5" t="s">
        <v>193</v>
      </c>
      <c r="AD44" s="5" t="s">
        <v>193</v>
      </c>
      <c r="AE44" s="5" t="s">
        <v>193</v>
      </c>
      <c r="AF44" s="5" t="s">
        <v>193</v>
      </c>
      <c r="AG44" s="5" t="s">
        <v>193</v>
      </c>
      <c r="AH44" s="5" t="s">
        <v>193</v>
      </c>
      <c r="AI44" s="5" t="s">
        <v>193</v>
      </c>
      <c r="AJ44" s="6" t="s">
        <v>193</v>
      </c>
      <c r="AK44" s="6" t="s">
        <v>193</v>
      </c>
      <c r="AL44" s="6" t="s">
        <v>193</v>
      </c>
      <c r="AM44" s="6" t="s">
        <v>193</v>
      </c>
      <c r="AN44" s="6" t="s">
        <v>193</v>
      </c>
      <c r="AO44" s="6" t="s">
        <v>193</v>
      </c>
      <c r="AP44" s="6" t="s">
        <v>193</v>
      </c>
      <c r="AQ44" s="6" t="s">
        <v>193</v>
      </c>
      <c r="AR44" s="6" t="s">
        <v>193</v>
      </c>
      <c r="AS44" s="6" t="s">
        <v>193</v>
      </c>
      <c r="AT44" s="6" t="s">
        <v>193</v>
      </c>
      <c r="AU44" s="6" t="s">
        <v>193</v>
      </c>
      <c r="AV44" s="6" t="s">
        <v>193</v>
      </c>
      <c r="AW44" s="6" t="s">
        <v>193</v>
      </c>
      <c r="AX44" s="6" t="s">
        <v>193</v>
      </c>
      <c r="AY44" s="6" t="s">
        <v>193</v>
      </c>
      <c r="AZ44" s="6" t="s">
        <v>193</v>
      </c>
      <c r="BA44" s="6" t="s">
        <v>193</v>
      </c>
      <c r="BB44" s="6" t="s">
        <v>193</v>
      </c>
      <c r="BC44" s="6" t="s">
        <v>193</v>
      </c>
      <c r="BD44" s="6" t="s">
        <v>193</v>
      </c>
      <c r="BE44" s="6" t="s">
        <v>193</v>
      </c>
      <c r="BF44" s="6" t="s">
        <v>193</v>
      </c>
      <c r="BG44" s="6" t="s">
        <v>193</v>
      </c>
      <c r="BH44" s="6" t="s">
        <v>193</v>
      </c>
      <c r="BI44" s="6" t="s">
        <v>193</v>
      </c>
      <c r="BJ44" s="6" t="s">
        <v>193</v>
      </c>
      <c r="BK44" s="6" t="s">
        <v>193</v>
      </c>
      <c r="BL44" s="6" t="s">
        <v>193</v>
      </c>
      <c r="BM44" s="6" t="s">
        <v>193</v>
      </c>
      <c r="BN44" s="6" t="s">
        <v>193</v>
      </c>
      <c r="BO44" s="6" t="s">
        <v>193</v>
      </c>
      <c r="BP44" s="6">
        <v>0</v>
      </c>
      <c r="BQ44" s="6">
        <v>0</v>
      </c>
      <c r="BR44" s="6" t="s">
        <v>193</v>
      </c>
      <c r="BS44" s="6" t="s">
        <v>193</v>
      </c>
      <c r="BT44" s="6" t="s">
        <v>193</v>
      </c>
      <c r="BU44" s="6" t="s">
        <v>193</v>
      </c>
      <c r="BV44" s="6" t="s">
        <v>193</v>
      </c>
      <c r="BW44" s="6" t="s">
        <v>193</v>
      </c>
      <c r="BX44" s="6" t="s">
        <v>193</v>
      </c>
      <c r="BY44" s="6" t="s">
        <v>193</v>
      </c>
      <c r="BZ44" s="6" t="s">
        <v>193</v>
      </c>
      <c r="CA44" s="6" t="s">
        <v>193</v>
      </c>
      <c r="CB44" s="6" t="s">
        <v>193</v>
      </c>
      <c r="CC44" s="6" t="s">
        <v>193</v>
      </c>
      <c r="CD44" s="6" t="s">
        <v>193</v>
      </c>
      <c r="CE44" s="6" t="s">
        <v>193</v>
      </c>
      <c r="CF44" s="6" t="s">
        <v>193</v>
      </c>
      <c r="CG44" s="6" t="s">
        <v>193</v>
      </c>
      <c r="CH44" s="6" t="s">
        <v>193</v>
      </c>
      <c r="CI44" s="6" t="s">
        <v>193</v>
      </c>
      <c r="CJ44" s="6" t="s">
        <v>193</v>
      </c>
      <c r="CK44" s="6" t="s">
        <v>193</v>
      </c>
      <c r="CL44" s="6" t="s">
        <v>193</v>
      </c>
      <c r="CM44" s="6" t="s">
        <v>193</v>
      </c>
      <c r="CN44" s="6" t="s">
        <v>193</v>
      </c>
      <c r="CO44" s="6" t="s">
        <v>193</v>
      </c>
      <c r="CP44" s="6" t="s">
        <v>193</v>
      </c>
      <c r="CQ44" s="6" t="s">
        <v>193</v>
      </c>
      <c r="CR44" s="6" t="s">
        <v>193</v>
      </c>
      <c r="CS44" s="6" t="s">
        <v>193</v>
      </c>
      <c r="CT44" s="6" t="s">
        <v>193</v>
      </c>
      <c r="CU44" s="6" t="s">
        <v>193</v>
      </c>
      <c r="CV44" s="6">
        <v>0</v>
      </c>
      <c r="CW44" s="6">
        <v>0</v>
      </c>
      <c r="CX44" s="6" t="s">
        <v>193</v>
      </c>
      <c r="CY44" s="6" t="s">
        <v>193</v>
      </c>
      <c r="CZ44" s="6" t="s">
        <v>193</v>
      </c>
      <c r="DA44" s="6" t="s">
        <v>193</v>
      </c>
      <c r="DB44" s="6" t="s">
        <v>193</v>
      </c>
      <c r="DC44" s="6" t="s">
        <v>193</v>
      </c>
      <c r="DD44" s="6" t="s">
        <v>193</v>
      </c>
      <c r="DE44" s="6" t="s">
        <v>193</v>
      </c>
      <c r="DF44" s="6" t="s">
        <v>193</v>
      </c>
      <c r="DG44" s="6" t="s">
        <v>193</v>
      </c>
      <c r="DH44" s="6" t="s">
        <v>193</v>
      </c>
      <c r="DI44" s="6" t="s">
        <v>193</v>
      </c>
      <c r="DJ44" s="6" t="s">
        <v>193</v>
      </c>
      <c r="DK44" s="6" t="s">
        <v>193</v>
      </c>
      <c r="DL44" s="6" t="s">
        <v>193</v>
      </c>
      <c r="DM44" s="6" t="s">
        <v>193</v>
      </c>
      <c r="DN44" s="6" t="s">
        <v>193</v>
      </c>
      <c r="DO44" s="6" t="s">
        <v>193</v>
      </c>
      <c r="DP44" s="6" t="s">
        <v>193</v>
      </c>
      <c r="DQ44" s="6" t="s">
        <v>193</v>
      </c>
      <c r="DR44" s="6" t="s">
        <v>193</v>
      </c>
      <c r="DS44" s="6" t="s">
        <v>193</v>
      </c>
      <c r="DT44" s="6" t="s">
        <v>193</v>
      </c>
      <c r="DU44" s="6" t="s">
        <v>193</v>
      </c>
      <c r="DV44" s="6" t="s">
        <v>193</v>
      </c>
      <c r="DW44" s="6" t="s">
        <v>193</v>
      </c>
      <c r="DX44" s="6" t="s">
        <v>193</v>
      </c>
      <c r="DY44" s="6" t="s">
        <v>193</v>
      </c>
      <c r="DZ44" s="6" t="s">
        <v>193</v>
      </c>
      <c r="EA44" s="6" t="s">
        <v>193</v>
      </c>
      <c r="EB44" s="5">
        <v>119773106</v>
      </c>
      <c r="EC44" s="5">
        <v>119773106</v>
      </c>
      <c r="ED44" s="5" t="s">
        <v>193</v>
      </c>
      <c r="EE44" s="5" t="s">
        <v>193</v>
      </c>
      <c r="EF44" s="5" t="s">
        <v>193</v>
      </c>
      <c r="EG44" s="5" t="s">
        <v>193</v>
      </c>
      <c r="EH44" s="5" t="s">
        <v>193</v>
      </c>
      <c r="EI44" s="5" t="s">
        <v>193</v>
      </c>
      <c r="EJ44" s="5" t="s">
        <v>193</v>
      </c>
      <c r="EK44" s="5" t="s">
        <v>193</v>
      </c>
      <c r="EL44" s="5" t="s">
        <v>193</v>
      </c>
      <c r="EM44" s="5" t="s">
        <v>193</v>
      </c>
      <c r="EN44" s="5" t="s">
        <v>193</v>
      </c>
      <c r="EO44" s="5" t="s">
        <v>193</v>
      </c>
      <c r="EP44" s="5" t="s">
        <v>193</v>
      </c>
      <c r="EQ44" s="5" t="s">
        <v>193</v>
      </c>
      <c r="ER44" s="5" t="s">
        <v>193</v>
      </c>
      <c r="ES44" s="5" t="s">
        <v>193</v>
      </c>
      <c r="ET44" s="5" t="s">
        <v>193</v>
      </c>
      <c r="EU44" s="5" t="s">
        <v>193</v>
      </c>
      <c r="EV44" s="5" t="s">
        <v>193</v>
      </c>
      <c r="EW44" s="5" t="s">
        <v>193</v>
      </c>
      <c r="EX44" s="5" t="s">
        <v>193</v>
      </c>
      <c r="EY44" s="5" t="s">
        <v>193</v>
      </c>
      <c r="EZ44" s="5" t="s">
        <v>193</v>
      </c>
      <c r="FA44" s="5" t="s">
        <v>193</v>
      </c>
      <c r="FB44" s="5" t="s">
        <v>193</v>
      </c>
      <c r="FC44" s="5" t="s">
        <v>193</v>
      </c>
      <c r="FD44" s="5" t="s">
        <v>193</v>
      </c>
      <c r="FE44" s="5" t="s">
        <v>193</v>
      </c>
      <c r="FF44" s="5" t="s">
        <v>193</v>
      </c>
      <c r="FG44" s="5" t="s">
        <v>193</v>
      </c>
      <c r="FH44" s="3" t="s">
        <v>227</v>
      </c>
    </row>
    <row r="45" spans="2:164" x14ac:dyDescent="0.25">
      <c r="B45" s="1" t="s">
        <v>35</v>
      </c>
      <c r="C45" s="2">
        <v>103448</v>
      </c>
      <c r="D45" s="5" t="s">
        <v>193</v>
      </c>
      <c r="E45" s="5">
        <v>1121022</v>
      </c>
      <c r="F45" s="5">
        <v>268893</v>
      </c>
      <c r="G45" s="5">
        <v>112308</v>
      </c>
      <c r="H45" s="5">
        <v>211978</v>
      </c>
      <c r="I45" s="5">
        <v>56998</v>
      </c>
      <c r="J45" s="5">
        <v>136386</v>
      </c>
      <c r="K45" s="5">
        <v>419664</v>
      </c>
      <c r="L45" s="5">
        <v>2035157</v>
      </c>
      <c r="M45" s="5">
        <v>395494</v>
      </c>
      <c r="N45" s="5">
        <v>1337</v>
      </c>
      <c r="O45" s="5">
        <v>2722237</v>
      </c>
      <c r="P45" s="5">
        <v>251441</v>
      </c>
      <c r="Q45" s="5">
        <v>1297251</v>
      </c>
      <c r="R45" s="5">
        <v>877614</v>
      </c>
      <c r="S45" s="5">
        <v>0</v>
      </c>
      <c r="T45" s="5">
        <v>36802</v>
      </c>
      <c r="U45" s="5">
        <v>0</v>
      </c>
      <c r="V45" s="5">
        <v>0</v>
      </c>
      <c r="W45" s="5">
        <v>0</v>
      </c>
      <c r="X45" s="5">
        <v>586138</v>
      </c>
      <c r="Y45" s="5">
        <v>0</v>
      </c>
      <c r="Z45" s="5">
        <v>0</v>
      </c>
      <c r="AA45" s="5">
        <v>0</v>
      </c>
      <c r="AB45" s="5">
        <v>22443</v>
      </c>
      <c r="AC45" s="5">
        <v>0</v>
      </c>
      <c r="AD45" s="5">
        <v>0</v>
      </c>
      <c r="AE45" s="5">
        <v>0</v>
      </c>
      <c r="AF45" s="5">
        <v>407430</v>
      </c>
      <c r="AG45" s="5">
        <v>0</v>
      </c>
      <c r="AH45" s="5">
        <v>0</v>
      </c>
      <c r="AI45" s="5">
        <v>0</v>
      </c>
      <c r="AJ45" s="6" t="s">
        <v>193</v>
      </c>
      <c r="AK45" s="6">
        <v>43.93</v>
      </c>
      <c r="AL45" s="6">
        <v>42.66</v>
      </c>
      <c r="AM45" s="6">
        <v>44.52</v>
      </c>
      <c r="AN45" s="6">
        <v>36.6</v>
      </c>
      <c r="AO45" s="6">
        <v>37.43</v>
      </c>
      <c r="AP45" s="6">
        <v>35.799999999999997</v>
      </c>
      <c r="AQ45" s="6">
        <v>32.69</v>
      </c>
      <c r="AR45" s="6">
        <v>32.1</v>
      </c>
      <c r="AS45" s="6">
        <v>32.69</v>
      </c>
      <c r="AT45" s="6">
        <v>33.090000000000003</v>
      </c>
      <c r="AU45" s="6">
        <v>32.85</v>
      </c>
      <c r="AV45" s="6">
        <v>30.53</v>
      </c>
      <c r="AW45" s="6">
        <v>32.85</v>
      </c>
      <c r="AX45" s="6">
        <v>29.6</v>
      </c>
      <c r="AY45" s="6" t="s">
        <v>193</v>
      </c>
      <c r="AZ45" s="6">
        <v>31.05</v>
      </c>
      <c r="BA45" s="6" t="s">
        <v>193</v>
      </c>
      <c r="BB45" s="6" t="s">
        <v>193</v>
      </c>
      <c r="BC45" s="6" t="s">
        <v>193</v>
      </c>
      <c r="BD45" s="6">
        <v>25.86</v>
      </c>
      <c r="BE45" s="6" t="s">
        <v>193</v>
      </c>
      <c r="BF45" s="6" t="s">
        <v>193</v>
      </c>
      <c r="BG45" s="6" t="s">
        <v>193</v>
      </c>
      <c r="BH45" s="6">
        <v>21.73</v>
      </c>
      <c r="BI45" s="6" t="s">
        <v>193</v>
      </c>
      <c r="BJ45" s="6" t="s">
        <v>193</v>
      </c>
      <c r="BK45" s="6" t="s">
        <v>193</v>
      </c>
      <c r="BL45" s="6">
        <v>24</v>
      </c>
      <c r="BM45" s="6" t="s">
        <v>193</v>
      </c>
      <c r="BN45" s="6" t="s">
        <v>193</v>
      </c>
      <c r="BO45" s="6" t="s">
        <v>193</v>
      </c>
      <c r="BP45" s="6">
        <v>0.15</v>
      </c>
      <c r="BQ45" s="6">
        <v>0.13500000000000001</v>
      </c>
      <c r="BR45" s="6">
        <v>0.13500000000000001</v>
      </c>
      <c r="BS45" s="6">
        <v>0.13500000000000001</v>
      </c>
      <c r="BT45" s="6">
        <v>0.13500000000000001</v>
      </c>
      <c r="BU45" s="6">
        <v>0.1225</v>
      </c>
      <c r="BV45" s="6">
        <v>0.1225</v>
      </c>
      <c r="BW45" s="6">
        <v>0.1225</v>
      </c>
      <c r="BX45" s="6">
        <v>0.1225</v>
      </c>
      <c r="BY45" s="6">
        <v>0.11</v>
      </c>
      <c r="BZ45" s="6">
        <v>0.11</v>
      </c>
      <c r="CA45" s="6">
        <v>0.11</v>
      </c>
      <c r="CB45" s="6">
        <v>0.11</v>
      </c>
      <c r="CC45" s="6">
        <v>0.1</v>
      </c>
      <c r="CD45" s="6">
        <v>0.1</v>
      </c>
      <c r="CE45" s="6">
        <v>0.1</v>
      </c>
      <c r="CF45" s="6">
        <v>0.1</v>
      </c>
      <c r="CG45" s="6">
        <v>0.09</v>
      </c>
      <c r="CH45" s="6">
        <v>0.09</v>
      </c>
      <c r="CI45" s="6">
        <v>0.09</v>
      </c>
      <c r="CJ45" s="6">
        <v>0.09</v>
      </c>
      <c r="CK45" s="6">
        <v>8.5000000000000006E-2</v>
      </c>
      <c r="CL45" s="6">
        <v>8.5000000000000006E-2</v>
      </c>
      <c r="CM45" s="6">
        <v>8.5000000000000006E-2</v>
      </c>
      <c r="CN45" s="6">
        <v>8.5000000000000006E-2</v>
      </c>
      <c r="CO45" s="6">
        <v>0.08</v>
      </c>
      <c r="CP45" s="6">
        <v>0.08</v>
      </c>
      <c r="CQ45" s="6">
        <v>0.08</v>
      </c>
      <c r="CR45" s="6">
        <v>0.08</v>
      </c>
      <c r="CS45" s="6">
        <v>7.7499999999999999E-2</v>
      </c>
      <c r="CT45" s="6">
        <v>7.7499999999999999E-2</v>
      </c>
      <c r="CU45" s="6">
        <v>7.7499999999999999E-2</v>
      </c>
      <c r="CV45" s="6">
        <v>0</v>
      </c>
      <c r="CW45" s="6">
        <v>0</v>
      </c>
      <c r="CX45" s="6">
        <v>0</v>
      </c>
      <c r="CY45" s="6">
        <v>0</v>
      </c>
      <c r="CZ45" s="6">
        <v>0</v>
      </c>
      <c r="DA45" s="6">
        <v>0</v>
      </c>
      <c r="DB45" s="6">
        <v>0</v>
      </c>
      <c r="DC45" s="6">
        <v>0</v>
      </c>
      <c r="DD45" s="6">
        <v>0</v>
      </c>
      <c r="DE45" s="6">
        <v>0</v>
      </c>
      <c r="DF45" s="6">
        <v>0</v>
      </c>
      <c r="DG45" s="6">
        <v>0</v>
      </c>
      <c r="DH45" s="6">
        <v>0</v>
      </c>
      <c r="DI45" s="6">
        <v>0</v>
      </c>
      <c r="DJ45" s="6">
        <v>0</v>
      </c>
      <c r="DK45" s="6">
        <v>0</v>
      </c>
      <c r="DL45" s="6">
        <v>0</v>
      </c>
      <c r="DM45" s="6">
        <v>0</v>
      </c>
      <c r="DN45" s="6">
        <v>0</v>
      </c>
      <c r="DO45" s="6">
        <v>0</v>
      </c>
      <c r="DP45" s="6">
        <v>0</v>
      </c>
      <c r="DQ45" s="6">
        <v>0</v>
      </c>
      <c r="DR45" s="6">
        <v>0</v>
      </c>
      <c r="DS45" s="6">
        <v>0</v>
      </c>
      <c r="DT45" s="6">
        <v>0</v>
      </c>
      <c r="DU45" s="6">
        <v>0</v>
      </c>
      <c r="DV45" s="6">
        <v>0</v>
      </c>
      <c r="DW45" s="6">
        <v>0</v>
      </c>
      <c r="DX45" s="6">
        <v>0</v>
      </c>
      <c r="DY45" s="6">
        <v>0</v>
      </c>
      <c r="DZ45" s="6">
        <v>0</v>
      </c>
      <c r="EA45" s="6">
        <v>0</v>
      </c>
      <c r="EB45" s="5">
        <v>138105000</v>
      </c>
      <c r="EC45" s="5">
        <v>139518000</v>
      </c>
      <c r="ED45" s="5">
        <v>139999000</v>
      </c>
      <c r="EE45" s="5">
        <v>140274000</v>
      </c>
      <c r="EF45" s="5">
        <v>140104000</v>
      </c>
      <c r="EG45" s="5">
        <v>140317000</v>
      </c>
      <c r="EH45" s="5">
        <v>139900000</v>
      </c>
      <c r="EI45" s="5">
        <v>140173000</v>
      </c>
      <c r="EJ45" s="5">
        <v>138985000</v>
      </c>
      <c r="EK45" s="5">
        <v>140970000</v>
      </c>
      <c r="EL45" s="5">
        <v>140821000</v>
      </c>
      <c r="EM45" s="5">
        <v>140814000</v>
      </c>
      <c r="EN45" s="5">
        <v>143486000</v>
      </c>
      <c r="EO45" s="5">
        <v>143764765</v>
      </c>
      <c r="EP45" s="5">
        <v>144544117</v>
      </c>
      <c r="EQ45" s="5">
        <v>145409000</v>
      </c>
      <c r="ER45" s="5">
        <v>145419000</v>
      </c>
      <c r="ES45" s="5">
        <v>145441000</v>
      </c>
      <c r="ET45" s="5">
        <v>144045000</v>
      </c>
      <c r="EU45" s="5">
        <v>143990000</v>
      </c>
      <c r="EV45" s="5">
        <v>143878000</v>
      </c>
      <c r="EW45" s="5">
        <v>143817000</v>
      </c>
      <c r="EX45" s="5">
        <v>143281000</v>
      </c>
      <c r="EY45" s="5">
        <v>143322000</v>
      </c>
      <c r="EZ45" s="5">
        <v>143352000</v>
      </c>
      <c r="FA45" s="5">
        <v>143382000</v>
      </c>
      <c r="FB45" s="5">
        <v>142924000</v>
      </c>
      <c r="FC45" s="5">
        <v>142548000</v>
      </c>
      <c r="FD45" s="5">
        <v>142795000</v>
      </c>
      <c r="FE45" s="5">
        <v>142643000</v>
      </c>
      <c r="FF45" s="5">
        <v>142224000</v>
      </c>
      <c r="FG45" s="5">
        <v>142128000</v>
      </c>
      <c r="FH45" s="3" t="s">
        <v>228</v>
      </c>
    </row>
    <row r="46" spans="2:164" x14ac:dyDescent="0.25">
      <c r="B46" s="1" t="s">
        <v>36</v>
      </c>
      <c r="C46" s="2">
        <v>4022661</v>
      </c>
      <c r="D46" s="5">
        <v>474000</v>
      </c>
      <c r="E46" s="5">
        <v>34073</v>
      </c>
      <c r="F46" s="5">
        <v>34727</v>
      </c>
      <c r="G46" s="5">
        <v>183498</v>
      </c>
      <c r="H46" s="5">
        <v>608162</v>
      </c>
      <c r="I46" s="5">
        <v>28646</v>
      </c>
      <c r="J46" s="5">
        <v>75712</v>
      </c>
      <c r="K46" s="5">
        <v>366469</v>
      </c>
      <c r="L46" s="5">
        <v>773953</v>
      </c>
      <c r="M46" s="5">
        <v>14144</v>
      </c>
      <c r="N46" s="5">
        <v>48352</v>
      </c>
      <c r="O46" s="5">
        <v>82179</v>
      </c>
      <c r="P46" s="5">
        <v>460262</v>
      </c>
      <c r="Q46" s="5">
        <v>19450</v>
      </c>
      <c r="R46" s="5">
        <v>80204</v>
      </c>
      <c r="S46" s="5">
        <v>66318</v>
      </c>
      <c r="T46" s="5">
        <v>497458</v>
      </c>
      <c r="U46" s="5">
        <v>143440</v>
      </c>
      <c r="V46" s="5">
        <v>22512</v>
      </c>
      <c r="W46" s="5">
        <v>24718</v>
      </c>
      <c r="X46" s="5">
        <v>474010</v>
      </c>
      <c r="Y46" s="5">
        <v>19240</v>
      </c>
      <c r="Z46" s="5">
        <v>14872</v>
      </c>
      <c r="AA46" s="5">
        <v>66856</v>
      </c>
      <c r="AB46" s="5">
        <v>357254</v>
      </c>
      <c r="AC46" s="5">
        <v>14696</v>
      </c>
      <c r="AD46" s="5">
        <v>35234</v>
      </c>
      <c r="AE46" s="5">
        <v>26606</v>
      </c>
      <c r="AF46" s="5">
        <v>208730</v>
      </c>
      <c r="AG46" s="5">
        <v>13624</v>
      </c>
      <c r="AH46" s="5">
        <v>7540</v>
      </c>
      <c r="AI46" s="5">
        <v>52252</v>
      </c>
      <c r="AJ46" s="6">
        <v>100.07</v>
      </c>
      <c r="AK46" s="6">
        <v>83.09</v>
      </c>
      <c r="AL46" s="6">
        <v>74.150000000000006</v>
      </c>
      <c r="AM46" s="6">
        <v>67.17</v>
      </c>
      <c r="AN46" s="6">
        <v>56.8</v>
      </c>
      <c r="AO46" s="6">
        <v>70.099999999999994</v>
      </c>
      <c r="AP46" s="6">
        <v>61.96</v>
      </c>
      <c r="AQ46" s="6">
        <v>61.2</v>
      </c>
      <c r="AR46" s="6">
        <v>57.5</v>
      </c>
      <c r="AS46" s="6">
        <v>67.459999999999994</v>
      </c>
      <c r="AT46" s="6">
        <v>70.64</v>
      </c>
      <c r="AU46" s="6">
        <v>55.41</v>
      </c>
      <c r="AV46" s="6">
        <v>49.78</v>
      </c>
      <c r="AW46" s="6">
        <v>39.204999999999998</v>
      </c>
      <c r="AX46" s="6">
        <v>35.625</v>
      </c>
      <c r="AY46" s="6">
        <v>30.34</v>
      </c>
      <c r="AZ46" s="6">
        <v>28.344999999999999</v>
      </c>
      <c r="BA46" s="6">
        <v>31.88</v>
      </c>
      <c r="BB46" s="6">
        <v>23.96</v>
      </c>
      <c r="BC46" s="6">
        <v>22.864999999999998</v>
      </c>
      <c r="BD46" s="6">
        <v>22.31</v>
      </c>
      <c r="BE46" s="6">
        <v>18.87</v>
      </c>
      <c r="BF46" s="6">
        <v>18.95</v>
      </c>
      <c r="BG46" s="6">
        <v>22.574999999999999</v>
      </c>
      <c r="BH46" s="6">
        <v>18.274999999999999</v>
      </c>
      <c r="BI46" s="6">
        <v>17.059999999999999</v>
      </c>
      <c r="BJ46" s="6">
        <v>17.809999999999999</v>
      </c>
      <c r="BK46" s="6">
        <v>15.105</v>
      </c>
      <c r="BL46" s="6">
        <v>12.02</v>
      </c>
      <c r="BM46" s="6">
        <v>10.72</v>
      </c>
      <c r="BN46" s="6">
        <v>11.67</v>
      </c>
      <c r="BO46" s="6">
        <v>9.18</v>
      </c>
      <c r="BP46" s="6">
        <v>0</v>
      </c>
      <c r="BQ46" s="6">
        <v>0</v>
      </c>
      <c r="BR46" s="6">
        <v>0</v>
      </c>
      <c r="BS46" s="6">
        <v>0</v>
      </c>
      <c r="BT46" s="6">
        <v>0</v>
      </c>
      <c r="BU46" s="6">
        <v>0</v>
      </c>
      <c r="BV46" s="6">
        <v>0</v>
      </c>
      <c r="BW46" s="6">
        <v>0</v>
      </c>
      <c r="BX46" s="6">
        <v>0</v>
      </c>
      <c r="BY46" s="6">
        <v>0</v>
      </c>
      <c r="BZ46" s="6">
        <v>0</v>
      </c>
      <c r="CA46" s="6">
        <v>0</v>
      </c>
      <c r="CB46" s="6">
        <v>0</v>
      </c>
      <c r="CC46" s="6">
        <v>0</v>
      </c>
      <c r="CD46" s="6">
        <v>0</v>
      </c>
      <c r="CE46" s="6">
        <v>0</v>
      </c>
      <c r="CF46" s="6">
        <v>0</v>
      </c>
      <c r="CG46" s="6">
        <v>0</v>
      </c>
      <c r="CH46" s="6">
        <v>0</v>
      </c>
      <c r="CI46" s="6">
        <v>0</v>
      </c>
      <c r="CJ46" s="6">
        <v>0</v>
      </c>
      <c r="CK46" s="6">
        <v>0</v>
      </c>
      <c r="CL46" s="6">
        <v>0</v>
      </c>
      <c r="CM46" s="6">
        <v>0</v>
      </c>
      <c r="CN46" s="6">
        <v>0</v>
      </c>
      <c r="CO46" s="6">
        <v>0</v>
      </c>
      <c r="CP46" s="6">
        <v>0</v>
      </c>
      <c r="CQ46" s="6">
        <v>0</v>
      </c>
      <c r="CR46" s="6">
        <v>0</v>
      </c>
      <c r="CS46" s="6">
        <v>0</v>
      </c>
      <c r="CT46" s="6">
        <v>0</v>
      </c>
      <c r="CU46" s="6">
        <v>0</v>
      </c>
      <c r="CV46" s="6">
        <v>0</v>
      </c>
      <c r="CW46" s="6">
        <v>0</v>
      </c>
      <c r="CX46" s="6">
        <v>0</v>
      </c>
      <c r="CY46" s="6">
        <v>0</v>
      </c>
      <c r="CZ46" s="6">
        <v>0</v>
      </c>
      <c r="DA46" s="6">
        <v>0</v>
      </c>
      <c r="DB46" s="6">
        <v>0</v>
      </c>
      <c r="DC46" s="6">
        <v>0</v>
      </c>
      <c r="DD46" s="6">
        <v>0</v>
      </c>
      <c r="DE46" s="6">
        <v>0</v>
      </c>
      <c r="DF46" s="6">
        <v>0</v>
      </c>
      <c r="DG46" s="6">
        <v>0</v>
      </c>
      <c r="DH46" s="6">
        <v>0</v>
      </c>
      <c r="DI46" s="6">
        <v>0</v>
      </c>
      <c r="DJ46" s="6">
        <v>0</v>
      </c>
      <c r="DK46" s="6">
        <v>0</v>
      </c>
      <c r="DL46" s="6">
        <v>0</v>
      </c>
      <c r="DM46" s="6">
        <v>0</v>
      </c>
      <c r="DN46" s="6">
        <v>0</v>
      </c>
      <c r="DO46" s="6">
        <v>0</v>
      </c>
      <c r="DP46" s="6">
        <v>0</v>
      </c>
      <c r="DQ46" s="6">
        <v>0</v>
      </c>
      <c r="DR46" s="6">
        <v>0</v>
      </c>
      <c r="DS46" s="6">
        <v>0</v>
      </c>
      <c r="DT46" s="6">
        <v>0</v>
      </c>
      <c r="DU46" s="6">
        <v>0</v>
      </c>
      <c r="DV46" s="6">
        <v>0</v>
      </c>
      <c r="DW46" s="6">
        <v>0</v>
      </c>
      <c r="DX46" s="6">
        <v>0</v>
      </c>
      <c r="DY46" s="6">
        <v>0</v>
      </c>
      <c r="DZ46" s="6">
        <v>0</v>
      </c>
      <c r="EA46" s="6">
        <v>0</v>
      </c>
      <c r="EB46" s="5">
        <v>173437000</v>
      </c>
      <c r="EC46" s="5">
        <v>172566000</v>
      </c>
      <c r="ED46" s="5">
        <v>172467000</v>
      </c>
      <c r="EE46" s="5">
        <v>172271202</v>
      </c>
      <c r="EF46" s="5">
        <v>171919071</v>
      </c>
      <c r="EG46" s="5">
        <v>170860752</v>
      </c>
      <c r="EH46" s="5">
        <v>170653478</v>
      </c>
      <c r="EI46" s="5">
        <v>170449444</v>
      </c>
      <c r="EJ46" s="5">
        <v>120342981</v>
      </c>
      <c r="EK46" s="5">
        <v>119201560</v>
      </c>
      <c r="EL46" s="5">
        <v>119087944</v>
      </c>
      <c r="EM46" s="5">
        <v>118886912</v>
      </c>
      <c r="EN46" s="5">
        <v>118433416</v>
      </c>
      <c r="EO46" s="5">
        <v>117333594</v>
      </c>
      <c r="EP46" s="5">
        <v>115675838</v>
      </c>
      <c r="EQ46" s="5">
        <v>115314080</v>
      </c>
      <c r="ER46" s="5">
        <v>110638478</v>
      </c>
      <c r="ES46" s="5">
        <v>109535102</v>
      </c>
      <c r="ET46" s="5">
        <v>109255470</v>
      </c>
      <c r="EU46" s="5">
        <v>104820000</v>
      </c>
      <c r="EV46" s="5">
        <v>104658496</v>
      </c>
      <c r="EW46" s="5">
        <v>103265408</v>
      </c>
      <c r="EX46" s="5">
        <v>103114128</v>
      </c>
      <c r="EY46" s="5">
        <v>102917002</v>
      </c>
      <c r="EZ46" s="5">
        <v>101729236</v>
      </c>
      <c r="FA46" s="5">
        <v>100755548</v>
      </c>
      <c r="FB46" s="5">
        <v>100590658</v>
      </c>
      <c r="FC46" s="5">
        <v>99930714</v>
      </c>
      <c r="FD46" s="5">
        <v>99233648</v>
      </c>
      <c r="FE46" s="5">
        <v>98531750</v>
      </c>
      <c r="FF46" s="5">
        <v>98421010</v>
      </c>
      <c r="FG46" s="5">
        <v>98099980</v>
      </c>
      <c r="FH46" s="3" t="s">
        <v>229</v>
      </c>
    </row>
    <row r="47" spans="2:164" x14ac:dyDescent="0.25">
      <c r="B47" s="1" t="s">
        <v>37</v>
      </c>
      <c r="C47" s="2">
        <v>103417</v>
      </c>
      <c r="D47" s="5">
        <v>841832</v>
      </c>
      <c r="E47" s="5">
        <v>1805649</v>
      </c>
      <c r="F47" s="5">
        <v>2547969</v>
      </c>
      <c r="G47" s="5">
        <v>1815912</v>
      </c>
      <c r="H47" s="5">
        <v>66846</v>
      </c>
      <c r="I47" s="5">
        <v>36452</v>
      </c>
      <c r="J47" s="5">
        <v>233635</v>
      </c>
      <c r="K47" s="5">
        <v>831218</v>
      </c>
      <c r="L47" s="5">
        <v>4930</v>
      </c>
      <c r="M47" s="5">
        <v>21093</v>
      </c>
      <c r="N47" s="5">
        <v>3723634</v>
      </c>
      <c r="O47" s="5">
        <v>3503180</v>
      </c>
      <c r="P47" s="5">
        <v>3853288</v>
      </c>
      <c r="Q47" s="5">
        <v>4361238</v>
      </c>
      <c r="R47" s="5">
        <v>2411988</v>
      </c>
      <c r="S47" s="5">
        <v>4022236</v>
      </c>
      <c r="T47" s="5">
        <v>603106</v>
      </c>
      <c r="U47" s="5">
        <v>242148</v>
      </c>
      <c r="V47" s="5">
        <v>778483</v>
      </c>
      <c r="W47" s="5">
        <v>2425352</v>
      </c>
      <c r="X47" s="5">
        <v>18690</v>
      </c>
      <c r="Y47" s="5">
        <v>12448</v>
      </c>
      <c r="Z47" s="5">
        <v>103473</v>
      </c>
      <c r="AA47" s="5">
        <v>701437</v>
      </c>
      <c r="AB47" s="5">
        <v>510556</v>
      </c>
      <c r="AC47" s="5">
        <v>1604841</v>
      </c>
      <c r="AD47" s="5">
        <v>77453</v>
      </c>
      <c r="AE47" s="5">
        <v>588906</v>
      </c>
      <c r="AF47" s="5">
        <v>4933964</v>
      </c>
      <c r="AG47" s="5">
        <v>5575</v>
      </c>
      <c r="AH47" s="5">
        <v>68737</v>
      </c>
      <c r="AI47" s="5">
        <v>505765</v>
      </c>
      <c r="AJ47" s="6">
        <v>147.54</v>
      </c>
      <c r="AK47" s="6">
        <v>143.65</v>
      </c>
      <c r="AL47" s="6">
        <v>140.54</v>
      </c>
      <c r="AM47" s="6">
        <v>136.13999999999999</v>
      </c>
      <c r="AN47" s="6">
        <v>126.58</v>
      </c>
      <c r="AO47" s="6">
        <v>127.74</v>
      </c>
      <c r="AP47" s="6">
        <v>122.7251</v>
      </c>
      <c r="AQ47" s="6">
        <v>117.0715</v>
      </c>
      <c r="AR47" s="6">
        <v>111.87260000000001</v>
      </c>
      <c r="AS47" s="6">
        <v>107.5958</v>
      </c>
      <c r="AT47" s="6">
        <v>107.8934</v>
      </c>
      <c r="AU47" s="6">
        <v>112.6358</v>
      </c>
      <c r="AV47" s="6">
        <v>111.9293</v>
      </c>
      <c r="AW47" s="6">
        <v>103.5501</v>
      </c>
      <c r="AX47" s="6">
        <v>102.8596</v>
      </c>
      <c r="AY47" s="6">
        <v>95.402100000000004</v>
      </c>
      <c r="AZ47" s="6">
        <v>99.873699999999999</v>
      </c>
      <c r="BA47" s="6">
        <v>89.277100000000004</v>
      </c>
      <c r="BB47" s="6">
        <v>89.188100000000006</v>
      </c>
      <c r="BC47" s="6">
        <v>85.449399999999997</v>
      </c>
      <c r="BD47" s="6">
        <v>78.130799999999994</v>
      </c>
      <c r="BE47" s="6">
        <v>73.595500000000001</v>
      </c>
      <c r="BF47" s="6">
        <v>75.148799999999994</v>
      </c>
      <c r="BG47" s="6">
        <v>72.546899999999994</v>
      </c>
      <c r="BH47" s="6">
        <v>68.6858</v>
      </c>
      <c r="BI47" s="6">
        <v>62.616</v>
      </c>
      <c r="BJ47" s="6">
        <v>68.803600000000003</v>
      </c>
      <c r="BK47" s="6">
        <v>63.267000000000003</v>
      </c>
      <c r="BL47" s="6">
        <v>61.466999999999999</v>
      </c>
      <c r="BM47" s="6">
        <v>52.9514</v>
      </c>
      <c r="BN47" s="6">
        <v>52.675400000000003</v>
      </c>
      <c r="BO47" s="6">
        <v>50.3613</v>
      </c>
      <c r="BP47" s="6">
        <v>0.71</v>
      </c>
      <c r="BQ47" s="6">
        <v>0.71</v>
      </c>
      <c r="BR47" s="6">
        <v>0.71</v>
      </c>
      <c r="BS47" s="6">
        <v>0.69</v>
      </c>
      <c r="BT47" s="6">
        <v>0.69</v>
      </c>
      <c r="BU47" s="6">
        <v>0.69</v>
      </c>
      <c r="BV47" s="6">
        <v>0.69</v>
      </c>
      <c r="BW47" s="6">
        <v>0.67</v>
      </c>
      <c r="BX47" s="6">
        <v>0.67</v>
      </c>
      <c r="BY47" s="6">
        <v>0.67</v>
      </c>
      <c r="BZ47" s="6">
        <v>0.67</v>
      </c>
      <c r="CA47" s="6">
        <v>0.65</v>
      </c>
      <c r="CB47" s="6">
        <v>0.65</v>
      </c>
      <c r="CC47" s="6">
        <v>0.65</v>
      </c>
      <c r="CD47" s="6">
        <v>0.65</v>
      </c>
      <c r="CE47" s="6">
        <v>0.63</v>
      </c>
      <c r="CF47" s="6">
        <v>0.63</v>
      </c>
      <c r="CG47" s="6">
        <v>0.51</v>
      </c>
      <c r="CH47" s="6">
        <v>0.51</v>
      </c>
      <c r="CI47" s="6">
        <v>0.49</v>
      </c>
      <c r="CJ47" s="6">
        <v>0.49</v>
      </c>
      <c r="CK47" s="6">
        <v>0.49</v>
      </c>
      <c r="CL47" s="6">
        <v>0.49</v>
      </c>
      <c r="CM47" s="6">
        <v>0.47</v>
      </c>
      <c r="CN47" s="6">
        <v>0.47</v>
      </c>
      <c r="CO47" s="6">
        <v>0.35</v>
      </c>
      <c r="CP47" s="6">
        <v>0.35</v>
      </c>
      <c r="CQ47" s="6">
        <v>0.33</v>
      </c>
      <c r="CR47" s="6">
        <v>0.33</v>
      </c>
      <c r="CS47" s="6">
        <v>0.33</v>
      </c>
      <c r="CT47" s="6">
        <v>0.33</v>
      </c>
      <c r="CU47" s="6">
        <v>0.31</v>
      </c>
      <c r="CV47" s="6">
        <v>0</v>
      </c>
      <c r="CW47" s="6">
        <v>0</v>
      </c>
      <c r="CX47" s="6">
        <v>0</v>
      </c>
      <c r="CY47" s="6">
        <v>0</v>
      </c>
      <c r="CZ47" s="6">
        <v>0</v>
      </c>
      <c r="DA47" s="6">
        <v>0</v>
      </c>
      <c r="DB47" s="6">
        <v>0</v>
      </c>
      <c r="DC47" s="6">
        <v>0</v>
      </c>
      <c r="DD47" s="6">
        <v>0</v>
      </c>
      <c r="DE47" s="6">
        <v>0</v>
      </c>
      <c r="DF47" s="6">
        <v>0</v>
      </c>
      <c r="DG47" s="6">
        <v>0</v>
      </c>
      <c r="DH47" s="6">
        <v>0</v>
      </c>
      <c r="DI47" s="6">
        <v>0</v>
      </c>
      <c r="DJ47" s="6">
        <v>0</v>
      </c>
      <c r="DK47" s="6">
        <v>0</v>
      </c>
      <c r="DL47" s="6">
        <v>0</v>
      </c>
      <c r="DM47" s="6">
        <v>0</v>
      </c>
      <c r="DN47" s="6">
        <v>0</v>
      </c>
      <c r="DO47" s="6">
        <v>0</v>
      </c>
      <c r="DP47" s="6">
        <v>0</v>
      </c>
      <c r="DQ47" s="6">
        <v>0</v>
      </c>
      <c r="DR47" s="6">
        <v>0</v>
      </c>
      <c r="DS47" s="6">
        <v>0</v>
      </c>
      <c r="DT47" s="6">
        <v>0</v>
      </c>
      <c r="DU47" s="6">
        <v>0</v>
      </c>
      <c r="DV47" s="6">
        <v>0</v>
      </c>
      <c r="DW47" s="6">
        <v>0</v>
      </c>
      <c r="DX47" s="6">
        <v>0</v>
      </c>
      <c r="DY47" s="6">
        <v>0</v>
      </c>
      <c r="DZ47" s="6">
        <v>0</v>
      </c>
      <c r="EA47" s="6">
        <v>0</v>
      </c>
      <c r="EB47" s="5">
        <v>463833179</v>
      </c>
      <c r="EC47" s="5">
        <v>464158519</v>
      </c>
      <c r="ED47" s="5">
        <v>465375141</v>
      </c>
      <c r="EE47" s="5">
        <v>467223019</v>
      </c>
      <c r="EF47" s="5">
        <v>465968716</v>
      </c>
      <c r="EG47" s="5">
        <v>465286110</v>
      </c>
      <c r="EH47" s="5">
        <v>465012980</v>
      </c>
      <c r="EI47" s="5">
        <v>464283520</v>
      </c>
      <c r="EJ47" s="5">
        <v>324563441</v>
      </c>
      <c r="EK47" s="5">
        <v>324062368</v>
      </c>
      <c r="EL47" s="5">
        <v>323814281</v>
      </c>
      <c r="EM47" s="5">
        <v>327084762</v>
      </c>
      <c r="EN47" s="5">
        <v>328659686</v>
      </c>
      <c r="EO47" s="5">
        <v>332111557</v>
      </c>
      <c r="EP47" s="5">
        <v>336225589</v>
      </c>
      <c r="EQ47" s="5">
        <v>337974644</v>
      </c>
      <c r="ER47" s="5">
        <v>339793935</v>
      </c>
      <c r="ES47" s="5">
        <v>340069972</v>
      </c>
      <c r="ET47" s="5">
        <v>340086269</v>
      </c>
      <c r="EU47" s="5">
        <v>340045256</v>
      </c>
      <c r="EV47" s="5">
        <v>340321534</v>
      </c>
      <c r="EW47" s="5">
        <v>339735109</v>
      </c>
      <c r="EX47" s="5">
        <v>339060885</v>
      </c>
      <c r="EY47" s="5">
        <v>338653382</v>
      </c>
      <c r="EZ47" s="5">
        <v>336927276</v>
      </c>
      <c r="FA47" s="5">
        <v>336390293</v>
      </c>
      <c r="FB47" s="5">
        <v>337912324</v>
      </c>
      <c r="FC47" s="5">
        <v>337173864</v>
      </c>
      <c r="FD47" s="5">
        <v>334942852</v>
      </c>
      <c r="FE47" s="5">
        <v>339229422</v>
      </c>
      <c r="FF47" s="5">
        <v>338755604</v>
      </c>
      <c r="FG47" s="5">
        <v>338610718</v>
      </c>
      <c r="FH47" s="3" t="s">
        <v>230</v>
      </c>
    </row>
    <row r="48" spans="2:164" x14ac:dyDescent="0.25">
      <c r="B48" s="1" t="s">
        <v>38</v>
      </c>
      <c r="C48" s="2">
        <v>103339</v>
      </c>
      <c r="D48" s="5">
        <v>3522099</v>
      </c>
      <c r="E48" s="5">
        <v>5865655</v>
      </c>
      <c r="F48" s="5">
        <v>4312217</v>
      </c>
      <c r="G48" s="5">
        <v>2000029</v>
      </c>
      <c r="H48" s="5">
        <v>23650</v>
      </c>
      <c r="I48" s="5">
        <v>1721</v>
      </c>
      <c r="J48" s="5">
        <v>4521</v>
      </c>
      <c r="K48" s="5">
        <v>1267343</v>
      </c>
      <c r="L48" s="5">
        <v>1159925</v>
      </c>
      <c r="M48" s="5">
        <v>26036</v>
      </c>
      <c r="N48" s="5">
        <v>765952</v>
      </c>
      <c r="O48" s="5">
        <v>4175093</v>
      </c>
      <c r="P48" s="5">
        <v>3843060</v>
      </c>
      <c r="Q48" s="5">
        <v>2161737</v>
      </c>
      <c r="R48" s="5">
        <v>4677254</v>
      </c>
      <c r="S48" s="5">
        <v>8517596</v>
      </c>
      <c r="T48" s="5">
        <v>1817497</v>
      </c>
      <c r="U48" s="5">
        <v>7288083</v>
      </c>
      <c r="V48" s="5">
        <v>3109328</v>
      </c>
      <c r="W48" s="5">
        <v>2240713</v>
      </c>
      <c r="X48" s="5">
        <v>2481844</v>
      </c>
      <c r="Y48" s="5">
        <v>1940515</v>
      </c>
      <c r="Z48" s="5">
        <v>21720</v>
      </c>
      <c r="AA48" s="5">
        <v>471721</v>
      </c>
      <c r="AB48" s="5">
        <v>13499</v>
      </c>
      <c r="AC48" s="5">
        <v>12997</v>
      </c>
      <c r="AD48" s="5">
        <v>1377496</v>
      </c>
      <c r="AE48" s="5">
        <v>4106407</v>
      </c>
      <c r="AF48" s="5">
        <v>3213</v>
      </c>
      <c r="AG48" s="5">
        <v>2675473</v>
      </c>
      <c r="AH48" s="5">
        <v>3666241</v>
      </c>
      <c r="AI48" s="5">
        <v>526182</v>
      </c>
      <c r="AJ48" s="6">
        <v>213.29849999999999</v>
      </c>
      <c r="AK48" s="6">
        <v>178.45</v>
      </c>
      <c r="AL48" s="6">
        <v>163.51</v>
      </c>
      <c r="AM48" s="6">
        <v>148.46</v>
      </c>
      <c r="AN48" s="6">
        <v>132.81</v>
      </c>
      <c r="AO48" s="6">
        <v>128.96</v>
      </c>
      <c r="AP48" s="6">
        <v>131.69</v>
      </c>
      <c r="AQ48" s="6">
        <v>140.47</v>
      </c>
      <c r="AR48" s="6">
        <v>142.88999999999999</v>
      </c>
      <c r="AS48" s="6">
        <v>147.38999999999999</v>
      </c>
      <c r="AT48" s="6">
        <v>131.53</v>
      </c>
      <c r="AU48" s="6">
        <v>117.76</v>
      </c>
      <c r="AV48" s="6">
        <v>97.31</v>
      </c>
      <c r="AW48" s="6">
        <v>91.94</v>
      </c>
      <c r="AX48" s="6">
        <v>89.03</v>
      </c>
      <c r="AY48" s="6">
        <v>81.37</v>
      </c>
      <c r="AZ48" s="6">
        <v>78.2</v>
      </c>
      <c r="BA48" s="6">
        <v>78.05</v>
      </c>
      <c r="BB48" s="6">
        <v>66.63</v>
      </c>
      <c r="BC48" s="6">
        <v>60.88</v>
      </c>
      <c r="BD48" s="6">
        <v>49.57</v>
      </c>
      <c r="BE48" s="6">
        <v>44.21</v>
      </c>
      <c r="BF48" s="6">
        <v>44.8</v>
      </c>
      <c r="BG48" s="6">
        <v>44.36</v>
      </c>
      <c r="BH48" s="6">
        <v>42.44</v>
      </c>
      <c r="BI48" s="6">
        <v>46.14</v>
      </c>
      <c r="BJ48" s="6">
        <v>45.75</v>
      </c>
      <c r="BK48" s="6">
        <v>41.54</v>
      </c>
      <c r="BL48" s="6">
        <v>37.24</v>
      </c>
      <c r="BM48" s="6">
        <v>31</v>
      </c>
      <c r="BN48" s="6">
        <v>33.69</v>
      </c>
      <c r="BO48" s="6">
        <v>34.950000000000003</v>
      </c>
      <c r="BP48" s="6">
        <v>0</v>
      </c>
      <c r="BQ48" s="6">
        <v>0</v>
      </c>
      <c r="BR48" s="6">
        <v>0</v>
      </c>
      <c r="BS48" s="6">
        <v>0.04</v>
      </c>
      <c r="BT48" s="6">
        <v>0</v>
      </c>
      <c r="BU48" s="6">
        <v>0</v>
      </c>
      <c r="BV48" s="6">
        <v>0</v>
      </c>
      <c r="BW48" s="6">
        <v>0.04</v>
      </c>
      <c r="BX48" s="6">
        <v>0</v>
      </c>
      <c r="BY48" s="6">
        <v>0</v>
      </c>
      <c r="BZ48" s="6">
        <v>0</v>
      </c>
      <c r="CA48" s="6">
        <v>0.04</v>
      </c>
      <c r="CB48" s="6">
        <v>0</v>
      </c>
      <c r="CC48" s="6">
        <v>0</v>
      </c>
      <c r="CD48" s="6">
        <v>0</v>
      </c>
      <c r="CE48" s="6">
        <v>0.04</v>
      </c>
      <c r="CF48" s="6">
        <v>0</v>
      </c>
      <c r="CG48" s="6">
        <v>0</v>
      </c>
      <c r="CH48" s="6">
        <v>0</v>
      </c>
      <c r="CI48" s="6">
        <v>0.04</v>
      </c>
      <c r="CJ48" s="6">
        <v>0</v>
      </c>
      <c r="CK48" s="6">
        <v>0</v>
      </c>
      <c r="CL48" s="6">
        <v>0</v>
      </c>
      <c r="CM48" s="6">
        <v>0.04</v>
      </c>
      <c r="CN48" s="6">
        <v>0</v>
      </c>
      <c r="CO48" s="6">
        <v>0</v>
      </c>
      <c r="CP48" s="6">
        <v>0</v>
      </c>
      <c r="CQ48" s="6">
        <v>0.04</v>
      </c>
      <c r="CR48" s="6">
        <v>0</v>
      </c>
      <c r="CS48" s="6">
        <v>0</v>
      </c>
      <c r="CT48" s="6">
        <v>0</v>
      </c>
      <c r="CU48" s="6">
        <v>0.04</v>
      </c>
      <c r="CV48" s="6">
        <v>0</v>
      </c>
      <c r="CW48" s="6">
        <v>0</v>
      </c>
      <c r="CX48" s="6">
        <v>0</v>
      </c>
      <c r="CY48" s="6">
        <v>0</v>
      </c>
      <c r="CZ48" s="6">
        <v>0</v>
      </c>
      <c r="DA48" s="6">
        <v>0</v>
      </c>
      <c r="DB48" s="6">
        <v>0</v>
      </c>
      <c r="DC48" s="6">
        <v>0</v>
      </c>
      <c r="DD48" s="6">
        <v>0</v>
      </c>
      <c r="DE48" s="6">
        <v>0</v>
      </c>
      <c r="DF48" s="6">
        <v>0</v>
      </c>
      <c r="DG48" s="6">
        <v>0</v>
      </c>
      <c r="DH48" s="6">
        <v>0</v>
      </c>
      <c r="DI48" s="6">
        <v>0</v>
      </c>
      <c r="DJ48" s="6">
        <v>0</v>
      </c>
      <c r="DK48" s="6">
        <v>0</v>
      </c>
      <c r="DL48" s="6">
        <v>0</v>
      </c>
      <c r="DM48" s="6">
        <v>0</v>
      </c>
      <c r="DN48" s="6">
        <v>0</v>
      </c>
      <c r="DO48" s="6">
        <v>0</v>
      </c>
      <c r="DP48" s="6">
        <v>0</v>
      </c>
      <c r="DQ48" s="6">
        <v>0</v>
      </c>
      <c r="DR48" s="6">
        <v>0</v>
      </c>
      <c r="DS48" s="6">
        <v>0</v>
      </c>
      <c r="DT48" s="6">
        <v>0</v>
      </c>
      <c r="DU48" s="6">
        <v>0</v>
      </c>
      <c r="DV48" s="6">
        <v>0</v>
      </c>
      <c r="DW48" s="6">
        <v>0</v>
      </c>
      <c r="DX48" s="6">
        <v>0</v>
      </c>
      <c r="DY48" s="6">
        <v>0</v>
      </c>
      <c r="DZ48" s="6">
        <v>0</v>
      </c>
      <c r="EA48" s="6">
        <v>0</v>
      </c>
      <c r="EB48" s="5">
        <v>243967000</v>
      </c>
      <c r="EC48" s="5">
        <v>247427206</v>
      </c>
      <c r="ED48" s="5">
        <v>252713941</v>
      </c>
      <c r="EE48" s="5">
        <v>256071711</v>
      </c>
      <c r="EF48" s="5">
        <v>256869000</v>
      </c>
      <c r="EG48" s="5">
        <v>256720000</v>
      </c>
      <c r="EH48" s="5">
        <v>256558000</v>
      </c>
      <c r="EI48" s="5">
        <v>256507000</v>
      </c>
      <c r="EJ48" s="5">
        <v>256544000</v>
      </c>
      <c r="EK48" s="5">
        <v>257592000</v>
      </c>
      <c r="EL48" s="5">
        <v>257451000</v>
      </c>
      <c r="EM48" s="5">
        <v>257724000</v>
      </c>
      <c r="EN48" s="5">
        <v>259276000</v>
      </c>
      <c r="EO48" s="5">
        <v>262659875</v>
      </c>
      <c r="EP48" s="5">
        <v>264721000</v>
      </c>
      <c r="EQ48" s="5">
        <v>268717000</v>
      </c>
      <c r="ER48" s="5">
        <v>275526000</v>
      </c>
      <c r="ES48" s="5">
        <v>277086000</v>
      </c>
      <c r="ET48" s="5">
        <v>283649000</v>
      </c>
      <c r="EU48" s="5">
        <v>285843000</v>
      </c>
      <c r="EV48" s="5">
        <v>285829000</v>
      </c>
      <c r="EW48" s="5">
        <v>286706000</v>
      </c>
      <c r="EX48" s="5">
        <v>288365000</v>
      </c>
      <c r="EY48" s="5">
        <v>288298000</v>
      </c>
      <c r="EZ48" s="5">
        <v>285533000</v>
      </c>
      <c r="FA48" s="5">
        <v>270248000</v>
      </c>
      <c r="FB48" s="5">
        <v>270205000</v>
      </c>
      <c r="FC48" s="5">
        <v>270705000</v>
      </c>
      <c r="FD48" s="5">
        <v>271880000</v>
      </c>
      <c r="FE48" s="5">
        <v>270849000</v>
      </c>
      <c r="FF48" s="5">
        <v>273040000</v>
      </c>
      <c r="FG48" s="5">
        <v>276662000</v>
      </c>
      <c r="FH48" s="3" t="s">
        <v>231</v>
      </c>
    </row>
    <row r="49" spans="2:164" x14ac:dyDescent="0.25">
      <c r="B49" s="1" t="s">
        <v>39</v>
      </c>
      <c r="C49" s="2">
        <v>103262</v>
      </c>
      <c r="D49" s="5">
        <v>300000</v>
      </c>
      <c r="E49" s="5">
        <v>0</v>
      </c>
      <c r="F49" s="5">
        <v>800000</v>
      </c>
      <c r="G49" s="5">
        <v>200000</v>
      </c>
      <c r="H49" s="5">
        <v>522428</v>
      </c>
      <c r="I49" s="5">
        <v>0</v>
      </c>
      <c r="J49" s="5">
        <v>35000</v>
      </c>
      <c r="K49" s="5">
        <v>0</v>
      </c>
      <c r="L49" s="5">
        <v>200000</v>
      </c>
      <c r="M49" s="5">
        <v>400000</v>
      </c>
      <c r="N49" s="5">
        <v>400000</v>
      </c>
      <c r="O49" s="5">
        <v>0</v>
      </c>
      <c r="P49" s="5">
        <v>0</v>
      </c>
      <c r="Q49" s="5">
        <v>300000</v>
      </c>
      <c r="R49" s="5">
        <v>0</v>
      </c>
      <c r="S49" s="5">
        <v>150000</v>
      </c>
      <c r="T49" s="5">
        <v>1115882</v>
      </c>
      <c r="U49" s="5">
        <v>141341</v>
      </c>
      <c r="V49" s="5">
        <v>120409</v>
      </c>
      <c r="W49" s="5">
        <v>200113</v>
      </c>
      <c r="X49" s="5">
        <v>136974</v>
      </c>
      <c r="Y49" s="5">
        <v>174550</v>
      </c>
      <c r="Z49" s="5">
        <v>0</v>
      </c>
      <c r="AA49" s="5">
        <v>0</v>
      </c>
      <c r="AB49" s="5">
        <v>75000</v>
      </c>
      <c r="AC49" s="5">
        <v>1152587</v>
      </c>
      <c r="AD49" s="5">
        <v>0</v>
      </c>
      <c r="AE49" s="5">
        <v>0</v>
      </c>
      <c r="AF49" s="5">
        <v>0</v>
      </c>
      <c r="AG49" s="5">
        <v>0</v>
      </c>
      <c r="AH49" s="5">
        <v>377748</v>
      </c>
      <c r="AI49" s="5">
        <v>0</v>
      </c>
      <c r="AJ49" s="6">
        <v>72.45</v>
      </c>
      <c r="AK49" s="6" t="s">
        <v>193</v>
      </c>
      <c r="AL49" s="6">
        <v>69.73</v>
      </c>
      <c r="AM49" s="6">
        <v>73.349999999999994</v>
      </c>
      <c r="AN49" s="6">
        <v>70.13</v>
      </c>
      <c r="AO49" s="6" t="s">
        <v>193</v>
      </c>
      <c r="AP49" s="6">
        <v>69.56</v>
      </c>
      <c r="AQ49" s="6" t="s">
        <v>193</v>
      </c>
      <c r="AR49" s="6">
        <v>60.11</v>
      </c>
      <c r="AS49" s="6">
        <v>51.74</v>
      </c>
      <c r="AT49" s="6">
        <v>50.9</v>
      </c>
      <c r="AU49" s="6" t="s">
        <v>193</v>
      </c>
      <c r="AV49" s="6" t="s">
        <v>193</v>
      </c>
      <c r="AW49" s="6">
        <v>46.09</v>
      </c>
      <c r="AX49" s="6" t="s">
        <v>193</v>
      </c>
      <c r="AY49" s="6">
        <v>47.69</v>
      </c>
      <c r="AZ49" s="6">
        <v>51.975999999999999</v>
      </c>
      <c r="BA49" s="6">
        <v>48.21</v>
      </c>
      <c r="BB49" s="6">
        <v>48.82</v>
      </c>
      <c r="BC49" s="6">
        <v>45.25</v>
      </c>
      <c r="BD49" s="6">
        <v>39.810200000000002</v>
      </c>
      <c r="BE49" s="6">
        <v>38.869999999999997</v>
      </c>
      <c r="BF49" s="6" t="s">
        <v>193</v>
      </c>
      <c r="BG49" s="6" t="s">
        <v>193</v>
      </c>
      <c r="BH49" s="6">
        <v>28.88</v>
      </c>
      <c r="BI49" s="6">
        <v>26.03</v>
      </c>
      <c r="BJ49" s="6" t="s">
        <v>193</v>
      </c>
      <c r="BK49" s="6" t="s">
        <v>193</v>
      </c>
      <c r="BL49" s="6" t="s">
        <v>193</v>
      </c>
      <c r="BM49" s="6" t="s">
        <v>193</v>
      </c>
      <c r="BN49" s="6">
        <v>26.49</v>
      </c>
      <c r="BO49" s="6" t="s">
        <v>193</v>
      </c>
      <c r="BP49" s="6">
        <v>1</v>
      </c>
      <c r="BQ49" s="6">
        <v>0.5</v>
      </c>
      <c r="BR49" s="6">
        <v>0.5</v>
      </c>
      <c r="BS49" s="6">
        <v>0.5</v>
      </c>
      <c r="BT49" s="6">
        <v>0.48</v>
      </c>
      <c r="BU49" s="6">
        <v>0.48</v>
      </c>
      <c r="BV49" s="6">
        <v>0.48</v>
      </c>
      <c r="BW49" s="6">
        <v>0.48</v>
      </c>
      <c r="BX49" s="6">
        <v>0.92</v>
      </c>
      <c r="BY49" s="6">
        <v>0.46</v>
      </c>
      <c r="BZ49" s="6">
        <v>0.46</v>
      </c>
      <c r="CA49" s="6">
        <v>0.46</v>
      </c>
      <c r="CB49" s="6">
        <v>0.44</v>
      </c>
      <c r="CC49" s="6">
        <v>0.44</v>
      </c>
      <c r="CD49" s="6">
        <v>0.44</v>
      </c>
      <c r="CE49" s="6">
        <v>0.44</v>
      </c>
      <c r="CF49" s="6">
        <v>0.42</v>
      </c>
      <c r="CG49" s="6">
        <v>0.42</v>
      </c>
      <c r="CH49" s="6">
        <v>0.40749999999999997</v>
      </c>
      <c r="CI49" s="6">
        <v>0.40749999999999997</v>
      </c>
      <c r="CJ49" s="6">
        <v>0.40749999999999997</v>
      </c>
      <c r="CK49" s="6">
        <v>0.40749999999999997</v>
      </c>
      <c r="CL49" s="6">
        <v>0.40250000000000002</v>
      </c>
      <c r="CM49" s="6">
        <v>0.40250000000000002</v>
      </c>
      <c r="CN49" s="6">
        <v>0.40250000000000002</v>
      </c>
      <c r="CO49" s="6">
        <v>0.40250000000000002</v>
      </c>
      <c r="CP49" s="6">
        <v>0.4</v>
      </c>
      <c r="CQ49" s="6">
        <v>0.4</v>
      </c>
      <c r="CR49" s="6">
        <v>0.4</v>
      </c>
      <c r="CS49" s="6">
        <v>0.4</v>
      </c>
      <c r="CT49" s="6">
        <v>0.39500000000000002</v>
      </c>
      <c r="CU49" s="6">
        <v>0.39500000000000002</v>
      </c>
      <c r="CV49" s="6">
        <v>0.5</v>
      </c>
      <c r="CW49" s="6">
        <v>0</v>
      </c>
      <c r="CX49" s="6">
        <v>0</v>
      </c>
      <c r="CY49" s="6">
        <v>0</v>
      </c>
      <c r="CZ49" s="6">
        <v>0</v>
      </c>
      <c r="DA49" s="6">
        <v>0</v>
      </c>
      <c r="DB49" s="6">
        <v>0</v>
      </c>
      <c r="DC49" s="6">
        <v>0</v>
      </c>
      <c r="DD49" s="6">
        <v>0.46</v>
      </c>
      <c r="DE49" s="6">
        <v>0</v>
      </c>
      <c r="DF49" s="6">
        <v>0</v>
      </c>
      <c r="DG49" s="6">
        <v>0</v>
      </c>
      <c r="DH49" s="6">
        <v>0</v>
      </c>
      <c r="DI49" s="6">
        <v>0</v>
      </c>
      <c r="DJ49" s="6">
        <v>0</v>
      </c>
      <c r="DK49" s="6">
        <v>0</v>
      </c>
      <c r="DL49" s="6">
        <v>0</v>
      </c>
      <c r="DM49" s="6">
        <v>0</v>
      </c>
      <c r="DN49" s="6">
        <v>0</v>
      </c>
      <c r="DO49" s="6">
        <v>0</v>
      </c>
      <c r="DP49" s="6">
        <v>0</v>
      </c>
      <c r="DQ49" s="6">
        <v>0</v>
      </c>
      <c r="DR49" s="6">
        <v>0</v>
      </c>
      <c r="DS49" s="6">
        <v>0</v>
      </c>
      <c r="DT49" s="6">
        <v>0</v>
      </c>
      <c r="DU49" s="6">
        <v>0</v>
      </c>
      <c r="DV49" s="6">
        <v>0</v>
      </c>
      <c r="DW49" s="6">
        <v>0</v>
      </c>
      <c r="DX49" s="6">
        <v>0</v>
      </c>
      <c r="DY49" s="6">
        <v>0</v>
      </c>
      <c r="DZ49" s="6">
        <v>0</v>
      </c>
      <c r="EA49" s="6">
        <v>0</v>
      </c>
      <c r="EB49" s="5">
        <v>163899000</v>
      </c>
      <c r="EC49" s="5">
        <v>164000000</v>
      </c>
      <c r="ED49" s="5">
        <v>163900000</v>
      </c>
      <c r="EE49" s="5">
        <v>164600000</v>
      </c>
      <c r="EF49" s="5">
        <v>164387000</v>
      </c>
      <c r="EG49" s="5">
        <v>164700000</v>
      </c>
      <c r="EH49" s="5">
        <v>164500000</v>
      </c>
      <c r="EI49" s="5">
        <v>164400000</v>
      </c>
      <c r="EJ49" s="5">
        <v>163944000</v>
      </c>
      <c r="EK49" s="5">
        <v>163800000</v>
      </c>
      <c r="EL49" s="5">
        <v>164000000</v>
      </c>
      <c r="EM49" s="5">
        <v>164300000</v>
      </c>
      <c r="EN49" s="5">
        <v>163747000</v>
      </c>
      <c r="EO49" s="5">
        <v>163000000</v>
      </c>
      <c r="EP49" s="5">
        <v>163600000</v>
      </c>
      <c r="EQ49" s="5">
        <v>163000000</v>
      </c>
      <c r="ER49" s="5">
        <v>163109000</v>
      </c>
      <c r="ES49" s="5">
        <v>164000000</v>
      </c>
      <c r="ET49" s="5">
        <v>164000000</v>
      </c>
      <c r="EU49" s="5">
        <v>163000000</v>
      </c>
      <c r="EV49" s="5">
        <v>162874000</v>
      </c>
      <c r="EW49" s="5">
        <v>163000000</v>
      </c>
      <c r="EX49" s="5">
        <v>162000000</v>
      </c>
      <c r="EY49" s="5">
        <v>162000000</v>
      </c>
      <c r="EZ49" s="5">
        <v>162186000</v>
      </c>
      <c r="FA49" s="5">
        <v>162000000</v>
      </c>
      <c r="FB49" s="5">
        <v>163000000</v>
      </c>
      <c r="FC49" s="5">
        <v>163000000</v>
      </c>
      <c r="FD49" s="5">
        <v>162782000</v>
      </c>
      <c r="FE49" s="5">
        <v>163000000</v>
      </c>
      <c r="FF49" s="5">
        <v>163000000</v>
      </c>
      <c r="FG49" s="5">
        <v>163000000</v>
      </c>
      <c r="FH49" s="3" t="s">
        <v>232</v>
      </c>
    </row>
    <row r="50" spans="2:164" x14ac:dyDescent="0.25">
      <c r="B50" s="1" t="s">
        <v>40</v>
      </c>
      <c r="C50" s="2">
        <v>103263</v>
      </c>
      <c r="D50" s="5" t="s">
        <v>193</v>
      </c>
      <c r="E50" s="5">
        <v>0</v>
      </c>
      <c r="F50" s="5">
        <v>0</v>
      </c>
      <c r="G50" s="5">
        <v>0</v>
      </c>
      <c r="H50" s="5">
        <v>0</v>
      </c>
      <c r="I50" s="5">
        <v>0</v>
      </c>
      <c r="J50" s="5">
        <v>0</v>
      </c>
      <c r="K50" s="5">
        <v>0</v>
      </c>
      <c r="L50" s="5">
        <v>0</v>
      </c>
      <c r="M50" s="5">
        <v>0</v>
      </c>
      <c r="N50" s="5">
        <v>0</v>
      </c>
      <c r="O50" s="5">
        <v>0</v>
      </c>
      <c r="P50" s="5">
        <v>0</v>
      </c>
      <c r="Q50" s="5">
        <v>0</v>
      </c>
      <c r="R50" s="5">
        <v>0</v>
      </c>
      <c r="S50" s="5">
        <v>0</v>
      </c>
      <c r="T50" s="5">
        <v>0</v>
      </c>
      <c r="U50" s="5">
        <v>0</v>
      </c>
      <c r="V50" s="5">
        <v>0</v>
      </c>
      <c r="W50" s="5">
        <v>0</v>
      </c>
      <c r="X50" s="5">
        <v>0</v>
      </c>
      <c r="Y50" s="5">
        <v>0</v>
      </c>
      <c r="Z50" s="5">
        <v>0</v>
      </c>
      <c r="AA50" s="5">
        <v>0</v>
      </c>
      <c r="AB50" s="5">
        <v>0</v>
      </c>
      <c r="AC50" s="5">
        <v>0</v>
      </c>
      <c r="AD50" s="5">
        <v>0</v>
      </c>
      <c r="AE50" s="5">
        <v>0</v>
      </c>
      <c r="AF50" s="5">
        <v>0</v>
      </c>
      <c r="AG50" s="5">
        <v>0</v>
      </c>
      <c r="AH50" s="5">
        <v>0</v>
      </c>
      <c r="AI50" s="5">
        <v>0</v>
      </c>
      <c r="AJ50" s="6" t="s">
        <v>193</v>
      </c>
      <c r="AK50" s="6" t="s">
        <v>193</v>
      </c>
      <c r="AL50" s="6" t="s">
        <v>193</v>
      </c>
      <c r="AM50" s="6" t="s">
        <v>193</v>
      </c>
      <c r="AN50" s="6" t="s">
        <v>193</v>
      </c>
      <c r="AO50" s="6" t="s">
        <v>193</v>
      </c>
      <c r="AP50" s="6" t="s">
        <v>193</v>
      </c>
      <c r="AQ50" s="6" t="s">
        <v>193</v>
      </c>
      <c r="AR50" s="6" t="s">
        <v>193</v>
      </c>
      <c r="AS50" s="6" t="s">
        <v>193</v>
      </c>
      <c r="AT50" s="6" t="s">
        <v>193</v>
      </c>
      <c r="AU50" s="6" t="s">
        <v>193</v>
      </c>
      <c r="AV50" s="6" t="s">
        <v>193</v>
      </c>
      <c r="AW50" s="6" t="s">
        <v>193</v>
      </c>
      <c r="AX50" s="6" t="s">
        <v>193</v>
      </c>
      <c r="AY50" s="6" t="s">
        <v>193</v>
      </c>
      <c r="AZ50" s="6" t="s">
        <v>193</v>
      </c>
      <c r="BA50" s="6" t="s">
        <v>193</v>
      </c>
      <c r="BB50" s="6" t="s">
        <v>193</v>
      </c>
      <c r="BC50" s="6" t="s">
        <v>193</v>
      </c>
      <c r="BD50" s="6" t="s">
        <v>193</v>
      </c>
      <c r="BE50" s="6" t="s">
        <v>193</v>
      </c>
      <c r="BF50" s="6" t="s">
        <v>193</v>
      </c>
      <c r="BG50" s="6" t="s">
        <v>193</v>
      </c>
      <c r="BH50" s="6" t="s">
        <v>193</v>
      </c>
      <c r="BI50" s="6" t="s">
        <v>193</v>
      </c>
      <c r="BJ50" s="6" t="s">
        <v>193</v>
      </c>
      <c r="BK50" s="6" t="s">
        <v>193</v>
      </c>
      <c r="BL50" s="6" t="s">
        <v>193</v>
      </c>
      <c r="BM50" s="6" t="s">
        <v>193</v>
      </c>
      <c r="BN50" s="6" t="s">
        <v>193</v>
      </c>
      <c r="BO50" s="6" t="s">
        <v>193</v>
      </c>
      <c r="BP50" s="6" t="s">
        <v>193</v>
      </c>
      <c r="BQ50" s="6">
        <v>0</v>
      </c>
      <c r="BR50" s="6">
        <v>0</v>
      </c>
      <c r="BS50" s="6">
        <v>0</v>
      </c>
      <c r="BT50" s="6">
        <v>0</v>
      </c>
      <c r="BU50" s="6">
        <v>0</v>
      </c>
      <c r="BV50" s="6">
        <v>0</v>
      </c>
      <c r="BW50" s="6">
        <v>0</v>
      </c>
      <c r="BX50" s="6">
        <v>0</v>
      </c>
      <c r="BY50" s="6">
        <v>0</v>
      </c>
      <c r="BZ50" s="6">
        <v>0</v>
      </c>
      <c r="CA50" s="6">
        <v>0</v>
      </c>
      <c r="CB50" s="6">
        <v>0</v>
      </c>
      <c r="CC50" s="6">
        <v>0</v>
      </c>
      <c r="CD50" s="6">
        <v>0</v>
      </c>
      <c r="CE50" s="6">
        <v>0</v>
      </c>
      <c r="CF50" s="6">
        <v>0</v>
      </c>
      <c r="CG50" s="6">
        <v>0</v>
      </c>
      <c r="CH50" s="6">
        <v>0</v>
      </c>
      <c r="CI50" s="6">
        <v>0</v>
      </c>
      <c r="CJ50" s="6">
        <v>0</v>
      </c>
      <c r="CK50" s="6">
        <v>0</v>
      </c>
      <c r="CL50" s="6">
        <v>0</v>
      </c>
      <c r="CM50" s="6">
        <v>0</v>
      </c>
      <c r="CN50" s="6">
        <v>0</v>
      </c>
      <c r="CO50" s="6">
        <v>0</v>
      </c>
      <c r="CP50" s="6">
        <v>0</v>
      </c>
      <c r="CQ50" s="6">
        <v>0</v>
      </c>
      <c r="CR50" s="6">
        <v>0</v>
      </c>
      <c r="CS50" s="6">
        <v>0</v>
      </c>
      <c r="CT50" s="6">
        <v>0</v>
      </c>
      <c r="CU50" s="6">
        <v>0</v>
      </c>
      <c r="CV50" s="6" t="s">
        <v>193</v>
      </c>
      <c r="CW50" s="6">
        <v>0</v>
      </c>
      <c r="CX50" s="6">
        <v>0</v>
      </c>
      <c r="CY50" s="6">
        <v>0</v>
      </c>
      <c r="CZ50" s="6">
        <v>0</v>
      </c>
      <c r="DA50" s="6">
        <v>0</v>
      </c>
      <c r="DB50" s="6">
        <v>0</v>
      </c>
      <c r="DC50" s="6">
        <v>0</v>
      </c>
      <c r="DD50" s="6">
        <v>0</v>
      </c>
      <c r="DE50" s="6">
        <v>0</v>
      </c>
      <c r="DF50" s="6">
        <v>0</v>
      </c>
      <c r="DG50" s="6">
        <v>0</v>
      </c>
      <c r="DH50" s="6">
        <v>0</v>
      </c>
      <c r="DI50" s="6">
        <v>0</v>
      </c>
      <c r="DJ50" s="6">
        <v>0</v>
      </c>
      <c r="DK50" s="6">
        <v>0</v>
      </c>
      <c r="DL50" s="6">
        <v>0</v>
      </c>
      <c r="DM50" s="6">
        <v>0</v>
      </c>
      <c r="DN50" s="6">
        <v>0</v>
      </c>
      <c r="DO50" s="6">
        <v>0</v>
      </c>
      <c r="DP50" s="6">
        <v>0</v>
      </c>
      <c r="DQ50" s="6">
        <v>0</v>
      </c>
      <c r="DR50" s="6">
        <v>0</v>
      </c>
      <c r="DS50" s="6">
        <v>0</v>
      </c>
      <c r="DT50" s="6">
        <v>0</v>
      </c>
      <c r="DU50" s="6">
        <v>0</v>
      </c>
      <c r="DV50" s="6">
        <v>0</v>
      </c>
      <c r="DW50" s="6">
        <v>0</v>
      </c>
      <c r="DX50" s="6">
        <v>0</v>
      </c>
      <c r="DY50" s="6">
        <v>0</v>
      </c>
      <c r="DZ50" s="6">
        <v>0</v>
      </c>
      <c r="EA50" s="6">
        <v>0</v>
      </c>
      <c r="EB50" s="5" t="s">
        <v>193</v>
      </c>
      <c r="EC50" s="5">
        <v>50081828</v>
      </c>
      <c r="ED50" s="5">
        <v>50081828</v>
      </c>
      <c r="EE50" s="5">
        <v>50081828</v>
      </c>
      <c r="EF50" s="5">
        <v>50081828</v>
      </c>
      <c r="EG50" s="5">
        <v>50081828</v>
      </c>
      <c r="EH50" s="5">
        <v>50081828</v>
      </c>
      <c r="EI50" s="5">
        <v>50081828</v>
      </c>
      <c r="EJ50" s="5">
        <v>50081828</v>
      </c>
      <c r="EK50" s="5">
        <v>50081828</v>
      </c>
      <c r="EL50" s="5">
        <v>50081828</v>
      </c>
      <c r="EM50" s="5">
        <v>50081828</v>
      </c>
      <c r="EN50" s="5">
        <v>50081828</v>
      </c>
      <c r="EO50" s="5">
        <v>50081828</v>
      </c>
      <c r="EP50" s="5">
        <v>50081828</v>
      </c>
      <c r="EQ50" s="5">
        <v>50081828</v>
      </c>
      <c r="ER50" s="5">
        <v>50081828</v>
      </c>
      <c r="ES50" s="5">
        <v>50081828</v>
      </c>
      <c r="ET50" s="5">
        <v>50081828</v>
      </c>
      <c r="EU50" s="5">
        <v>50081828</v>
      </c>
      <c r="EV50" s="5">
        <v>50081828</v>
      </c>
      <c r="EW50" s="5">
        <v>50069341</v>
      </c>
      <c r="EX50" s="5">
        <v>49964652</v>
      </c>
      <c r="EY50" s="5">
        <v>49964652</v>
      </c>
      <c r="EZ50" s="5">
        <v>49955165</v>
      </c>
      <c r="FA50" s="5">
        <v>49948260</v>
      </c>
      <c r="FB50" s="5">
        <v>49691055</v>
      </c>
      <c r="FC50" s="5">
        <v>49688473</v>
      </c>
      <c r="FD50" s="5">
        <v>49688473</v>
      </c>
      <c r="FE50" s="5">
        <v>49688473</v>
      </c>
      <c r="FF50" s="5">
        <v>49688473</v>
      </c>
      <c r="FG50" s="5">
        <v>49688473</v>
      </c>
      <c r="FH50" s="3" t="s">
        <v>233</v>
      </c>
    </row>
    <row r="51" spans="2:164" x14ac:dyDescent="0.25">
      <c r="B51" s="1" t="s">
        <v>41</v>
      </c>
      <c r="C51" s="2">
        <v>103343</v>
      </c>
      <c r="D51" s="5">
        <v>0</v>
      </c>
      <c r="E51" s="5">
        <v>0</v>
      </c>
      <c r="F51" s="5">
        <v>0</v>
      </c>
      <c r="G51" s="5">
        <v>0</v>
      </c>
      <c r="H51" s="5">
        <v>0</v>
      </c>
      <c r="I51" s="5">
        <v>0</v>
      </c>
      <c r="J51" s="5">
        <v>0</v>
      </c>
      <c r="K51" s="5">
        <v>0</v>
      </c>
      <c r="L51" s="5">
        <v>0</v>
      </c>
      <c r="M51" s="5">
        <v>0</v>
      </c>
      <c r="N51" s="5">
        <v>0</v>
      </c>
      <c r="O51" s="5">
        <v>0</v>
      </c>
      <c r="P51" s="5">
        <v>0</v>
      </c>
      <c r="Q51" s="5">
        <v>0</v>
      </c>
      <c r="R51" s="5">
        <v>0</v>
      </c>
      <c r="S51" s="5">
        <v>0</v>
      </c>
      <c r="T51" s="5">
        <v>0</v>
      </c>
      <c r="U51" s="5">
        <v>0</v>
      </c>
      <c r="V51" s="5">
        <v>0</v>
      </c>
      <c r="W51" s="5">
        <v>0</v>
      </c>
      <c r="X51" s="5">
        <v>0</v>
      </c>
      <c r="Y51" s="5">
        <v>0</v>
      </c>
      <c r="Z51" s="5">
        <v>0</v>
      </c>
      <c r="AA51" s="5">
        <v>0</v>
      </c>
      <c r="AB51" s="5">
        <v>0</v>
      </c>
      <c r="AC51" s="5">
        <v>0</v>
      </c>
      <c r="AD51" s="5">
        <v>0</v>
      </c>
      <c r="AE51" s="5">
        <v>0</v>
      </c>
      <c r="AF51" s="5">
        <v>0</v>
      </c>
      <c r="AG51" s="5">
        <v>0</v>
      </c>
      <c r="AH51" s="5">
        <v>0</v>
      </c>
      <c r="AI51" s="5">
        <v>0</v>
      </c>
      <c r="AJ51" s="6" t="s">
        <v>193</v>
      </c>
      <c r="AK51" s="6" t="s">
        <v>193</v>
      </c>
      <c r="AL51" s="6" t="s">
        <v>193</v>
      </c>
      <c r="AM51" s="6" t="s">
        <v>193</v>
      </c>
      <c r="AN51" s="6" t="s">
        <v>193</v>
      </c>
      <c r="AO51" s="6" t="s">
        <v>193</v>
      </c>
      <c r="AP51" s="6" t="s">
        <v>193</v>
      </c>
      <c r="AQ51" s="6" t="s">
        <v>193</v>
      </c>
      <c r="AR51" s="6" t="s">
        <v>193</v>
      </c>
      <c r="AS51" s="6" t="s">
        <v>193</v>
      </c>
      <c r="AT51" s="6" t="s">
        <v>193</v>
      </c>
      <c r="AU51" s="6" t="s">
        <v>193</v>
      </c>
      <c r="AV51" s="6" t="s">
        <v>193</v>
      </c>
      <c r="AW51" s="6" t="s">
        <v>193</v>
      </c>
      <c r="AX51" s="6" t="s">
        <v>193</v>
      </c>
      <c r="AY51" s="6" t="s">
        <v>193</v>
      </c>
      <c r="AZ51" s="6" t="s">
        <v>193</v>
      </c>
      <c r="BA51" s="6" t="s">
        <v>193</v>
      </c>
      <c r="BB51" s="6" t="s">
        <v>193</v>
      </c>
      <c r="BC51" s="6" t="s">
        <v>193</v>
      </c>
      <c r="BD51" s="6" t="s">
        <v>193</v>
      </c>
      <c r="BE51" s="6" t="s">
        <v>193</v>
      </c>
      <c r="BF51" s="6" t="s">
        <v>193</v>
      </c>
      <c r="BG51" s="6" t="s">
        <v>193</v>
      </c>
      <c r="BH51" s="6" t="s">
        <v>193</v>
      </c>
      <c r="BI51" s="6" t="s">
        <v>193</v>
      </c>
      <c r="BJ51" s="6" t="s">
        <v>193</v>
      </c>
      <c r="BK51" s="6" t="s">
        <v>193</v>
      </c>
      <c r="BL51" s="6" t="s">
        <v>193</v>
      </c>
      <c r="BM51" s="6" t="s">
        <v>193</v>
      </c>
      <c r="BN51" s="6" t="s">
        <v>193</v>
      </c>
      <c r="BO51" s="6" t="s">
        <v>193</v>
      </c>
      <c r="BP51" s="6">
        <v>0.3</v>
      </c>
      <c r="BQ51" s="6">
        <v>0.3</v>
      </c>
      <c r="BR51" s="6">
        <v>0.25</v>
      </c>
      <c r="BS51" s="6">
        <v>2.25</v>
      </c>
      <c r="BT51" s="6">
        <v>0.25</v>
      </c>
      <c r="BU51" s="6">
        <v>0.25</v>
      </c>
      <c r="BV51" s="6">
        <v>0.25</v>
      </c>
      <c r="BW51" s="6">
        <v>2.25</v>
      </c>
      <c r="BX51" s="6">
        <v>0.25</v>
      </c>
      <c r="BY51" s="6">
        <v>0.25</v>
      </c>
      <c r="BZ51" s="6">
        <v>0.25</v>
      </c>
      <c r="CA51" s="6">
        <v>2.25</v>
      </c>
      <c r="CB51" s="6">
        <v>0.25</v>
      </c>
      <c r="CC51" s="6">
        <v>0.25</v>
      </c>
      <c r="CD51" s="6">
        <v>0.25</v>
      </c>
      <c r="CE51" s="6">
        <v>1.25</v>
      </c>
      <c r="CF51" s="6">
        <v>0.2</v>
      </c>
      <c r="CG51" s="6">
        <v>0.2</v>
      </c>
      <c r="CH51" s="6">
        <v>0.2</v>
      </c>
      <c r="CI51" s="6">
        <v>0.2</v>
      </c>
      <c r="CJ51" s="6">
        <v>0.15</v>
      </c>
      <c r="CK51" s="6">
        <v>0.15</v>
      </c>
      <c r="CL51" s="6">
        <v>0.15</v>
      </c>
      <c r="CM51" s="6">
        <v>0.15</v>
      </c>
      <c r="CN51" s="6">
        <v>0.1</v>
      </c>
      <c r="CO51" s="6">
        <v>0.1</v>
      </c>
      <c r="CP51" s="6">
        <v>0.1</v>
      </c>
      <c r="CQ51" s="6">
        <v>0.1</v>
      </c>
      <c r="CR51" s="6">
        <v>0</v>
      </c>
      <c r="CS51" s="6">
        <v>0</v>
      </c>
      <c r="CT51" s="6">
        <v>0</v>
      </c>
      <c r="CU51" s="6">
        <v>0</v>
      </c>
      <c r="CV51" s="6">
        <v>0</v>
      </c>
      <c r="CW51" s="6">
        <v>0</v>
      </c>
      <c r="CX51" s="6">
        <v>0</v>
      </c>
      <c r="CY51" s="6">
        <v>2</v>
      </c>
      <c r="CZ51" s="6">
        <v>0</v>
      </c>
      <c r="DA51" s="6">
        <v>0</v>
      </c>
      <c r="DB51" s="6">
        <v>0</v>
      </c>
      <c r="DC51" s="6">
        <v>2</v>
      </c>
      <c r="DD51" s="6">
        <v>0</v>
      </c>
      <c r="DE51" s="6">
        <v>0</v>
      </c>
      <c r="DF51" s="6">
        <v>0</v>
      </c>
      <c r="DG51" s="6">
        <v>2</v>
      </c>
      <c r="DH51" s="6">
        <v>0</v>
      </c>
      <c r="DI51" s="6">
        <v>0</v>
      </c>
      <c r="DJ51" s="6">
        <v>0</v>
      </c>
      <c r="DK51" s="6">
        <v>1</v>
      </c>
      <c r="DL51" s="6">
        <v>0</v>
      </c>
      <c r="DM51" s="6">
        <v>0</v>
      </c>
      <c r="DN51" s="6">
        <v>0</v>
      </c>
      <c r="DO51" s="6">
        <v>0</v>
      </c>
      <c r="DP51" s="6">
        <v>0</v>
      </c>
      <c r="DQ51" s="6">
        <v>0</v>
      </c>
      <c r="DR51" s="6">
        <v>0</v>
      </c>
      <c r="DS51" s="6">
        <v>0</v>
      </c>
      <c r="DT51" s="6">
        <v>0</v>
      </c>
      <c r="DU51" s="6">
        <v>0</v>
      </c>
      <c r="DV51" s="6">
        <v>0</v>
      </c>
      <c r="DW51" s="6">
        <v>0</v>
      </c>
      <c r="DX51" s="6">
        <v>0</v>
      </c>
      <c r="DY51" s="6">
        <v>0</v>
      </c>
      <c r="DZ51" s="6">
        <v>0</v>
      </c>
      <c r="EA51" s="6">
        <v>0</v>
      </c>
      <c r="EB51" s="5">
        <v>271205390</v>
      </c>
      <c r="EC51" s="5">
        <v>271176870</v>
      </c>
      <c r="ED51" s="5">
        <v>270987085</v>
      </c>
      <c r="EE51" s="5">
        <v>270978126</v>
      </c>
      <c r="EF51" s="5">
        <v>270495998</v>
      </c>
      <c r="EG51" s="5">
        <v>270489350</v>
      </c>
      <c r="EH51" s="5">
        <v>270483164</v>
      </c>
      <c r="EI51" s="5">
        <v>270479961</v>
      </c>
      <c r="EJ51" s="5">
        <v>270274361</v>
      </c>
      <c r="EK51" s="5">
        <v>270260625</v>
      </c>
      <c r="EL51" s="5">
        <v>270259928</v>
      </c>
      <c r="EM51" s="5">
        <v>270241545</v>
      </c>
      <c r="EN51" s="5">
        <v>269980202</v>
      </c>
      <c r="EO51" s="5">
        <v>269947912</v>
      </c>
      <c r="EP51" s="5">
        <v>269946268</v>
      </c>
      <c r="EQ51" s="5">
        <v>269923905</v>
      </c>
      <c r="ER51" s="5">
        <v>269717583</v>
      </c>
      <c r="ES51" s="5">
        <v>269701999</v>
      </c>
      <c r="ET51" s="5">
        <v>269697889</v>
      </c>
      <c r="EU51" s="5">
        <v>269681511</v>
      </c>
      <c r="EV51" s="5">
        <v>269399390</v>
      </c>
      <c r="EW51" s="5">
        <v>269397139</v>
      </c>
      <c r="EX51" s="5">
        <v>269397139</v>
      </c>
      <c r="EY51" s="5">
        <v>269356268</v>
      </c>
      <c r="EZ51" s="5">
        <v>269274900</v>
      </c>
      <c r="FA51" s="5">
        <v>269274900</v>
      </c>
      <c r="FB51" s="5">
        <v>269274559</v>
      </c>
      <c r="FC51" s="5">
        <v>269296610</v>
      </c>
      <c r="FD51" s="5">
        <v>269139198</v>
      </c>
      <c r="FE51" s="5">
        <v>269203836</v>
      </c>
      <c r="FF51" s="5">
        <v>269085821</v>
      </c>
      <c r="FG51" s="5">
        <v>269074878</v>
      </c>
      <c r="FH51" s="3" t="s">
        <v>234</v>
      </c>
    </row>
    <row r="52" spans="2:164" x14ac:dyDescent="0.25">
      <c r="B52" s="1" t="s">
        <v>42</v>
      </c>
      <c r="C52" s="2">
        <v>4089422</v>
      </c>
      <c r="D52" s="5">
        <v>1100000</v>
      </c>
      <c r="E52" s="5">
        <v>1273544</v>
      </c>
      <c r="F52" s="5">
        <v>3381738</v>
      </c>
      <c r="G52" s="5">
        <v>2148109</v>
      </c>
      <c r="H52" s="5">
        <v>1212</v>
      </c>
      <c r="I52" s="5">
        <v>3102453</v>
      </c>
      <c r="J52" s="5">
        <v>3263280</v>
      </c>
      <c r="K52" s="5">
        <v>5512323</v>
      </c>
      <c r="L52" s="5">
        <v>2817585</v>
      </c>
      <c r="M52" s="5">
        <v>6904545</v>
      </c>
      <c r="N52" s="5">
        <v>5596613</v>
      </c>
      <c r="O52" s="5">
        <v>5500128</v>
      </c>
      <c r="P52" s="5">
        <v>4397853</v>
      </c>
      <c r="Q52" s="5">
        <v>6287371</v>
      </c>
      <c r="R52" s="5">
        <v>5636451</v>
      </c>
      <c r="S52" s="5">
        <v>2424323</v>
      </c>
      <c r="T52" s="5">
        <v>2067796</v>
      </c>
      <c r="U52" s="5">
        <v>2586058</v>
      </c>
      <c r="V52" s="5">
        <v>4422082</v>
      </c>
      <c r="W52" s="5">
        <v>345378</v>
      </c>
      <c r="X52" s="5">
        <v>8732848</v>
      </c>
      <c r="Y52" s="5">
        <v>4805159</v>
      </c>
      <c r="Z52" s="5">
        <v>5653228</v>
      </c>
      <c r="AA52" s="5">
        <v>2578819</v>
      </c>
      <c r="AB52" s="5">
        <v>2364157</v>
      </c>
      <c r="AC52" s="5">
        <v>6599434</v>
      </c>
      <c r="AD52" s="5">
        <v>2206648</v>
      </c>
      <c r="AE52" s="5">
        <v>149515</v>
      </c>
      <c r="AF52" s="5">
        <v>2238</v>
      </c>
      <c r="AG52" s="5">
        <v>0</v>
      </c>
      <c r="AH52" s="5">
        <v>5961</v>
      </c>
      <c r="AI52" s="5">
        <v>65757</v>
      </c>
      <c r="AJ52" s="6">
        <v>24.38</v>
      </c>
      <c r="AK52" s="6">
        <v>22.19</v>
      </c>
      <c r="AL52" s="6">
        <v>20.62</v>
      </c>
      <c r="AM52" s="6">
        <v>20.62</v>
      </c>
      <c r="AN52" s="6">
        <v>18.54</v>
      </c>
      <c r="AO52" s="6">
        <v>16.79</v>
      </c>
      <c r="AP52" s="6">
        <v>18.7</v>
      </c>
      <c r="AQ52" s="6">
        <v>16.899999999999999</v>
      </c>
      <c r="AR52" s="6">
        <v>19.18</v>
      </c>
      <c r="AS52" s="6">
        <v>18.02</v>
      </c>
      <c r="AT52" s="6">
        <v>18.03</v>
      </c>
      <c r="AU52" s="6">
        <v>16.329999999999998</v>
      </c>
      <c r="AV52" s="6">
        <v>17.16</v>
      </c>
      <c r="AW52" s="6">
        <v>17.09</v>
      </c>
      <c r="AX52" s="6">
        <v>16.97</v>
      </c>
      <c r="AY52" s="6">
        <v>18.600000000000001</v>
      </c>
      <c r="AZ52" s="6">
        <v>16.079999999999998</v>
      </c>
      <c r="BA52" s="6">
        <v>14.43</v>
      </c>
      <c r="BB52" s="6">
        <v>11.31</v>
      </c>
      <c r="BC52" s="6">
        <v>11.1</v>
      </c>
      <c r="BD52" s="6">
        <v>9.33</v>
      </c>
      <c r="BE52" s="6">
        <v>8.6199999999999992</v>
      </c>
      <c r="BF52" s="6">
        <v>6.95</v>
      </c>
      <c r="BG52" s="6">
        <v>7.75</v>
      </c>
      <c r="BH52" s="6">
        <v>6.02</v>
      </c>
      <c r="BI52" s="6">
        <v>6.01</v>
      </c>
      <c r="BJ52" s="6">
        <v>7.35</v>
      </c>
      <c r="BK52" s="6">
        <v>7.24</v>
      </c>
      <c r="BL52" s="6">
        <v>6.8</v>
      </c>
      <c r="BM52" s="6" t="s">
        <v>193</v>
      </c>
      <c r="BN52" s="6">
        <v>6.07</v>
      </c>
      <c r="BO52" s="6">
        <v>6.22</v>
      </c>
      <c r="BP52" s="6">
        <v>0.09</v>
      </c>
      <c r="BQ52" s="6">
        <v>0.09</v>
      </c>
      <c r="BR52" s="6">
        <v>0.09</v>
      </c>
      <c r="BS52" s="6">
        <v>0.08</v>
      </c>
      <c r="BT52" s="6">
        <v>0.08</v>
      </c>
      <c r="BU52" s="6">
        <v>0.08</v>
      </c>
      <c r="BV52" s="6">
        <v>0.08</v>
      </c>
      <c r="BW52" s="6">
        <v>7.0000000000000007E-2</v>
      </c>
      <c r="BX52" s="6">
        <v>7.0000000000000007E-2</v>
      </c>
      <c r="BY52" s="6">
        <v>7.0000000000000007E-2</v>
      </c>
      <c r="BZ52" s="6">
        <v>7.0000000000000007E-2</v>
      </c>
      <c r="CA52" s="6">
        <v>0.06</v>
      </c>
      <c r="CB52" s="6">
        <v>0.06</v>
      </c>
      <c r="CC52" s="6">
        <v>0.06</v>
      </c>
      <c r="CD52" s="6">
        <v>0.06</v>
      </c>
      <c r="CE52" s="6">
        <v>0.06</v>
      </c>
      <c r="CF52" s="6">
        <v>0.03</v>
      </c>
      <c r="CG52" s="6">
        <v>0.03</v>
      </c>
      <c r="CH52" s="6">
        <v>0.03</v>
      </c>
      <c r="CI52" s="6">
        <v>0.02</v>
      </c>
      <c r="CJ52" s="6">
        <v>0.02</v>
      </c>
      <c r="CK52" s="6">
        <v>0.02</v>
      </c>
      <c r="CL52" s="6">
        <v>0.02</v>
      </c>
      <c r="CM52" s="6">
        <v>0</v>
      </c>
      <c r="CN52" s="6">
        <v>0</v>
      </c>
      <c r="CO52" s="6">
        <v>0</v>
      </c>
      <c r="CP52" s="6">
        <v>0</v>
      </c>
      <c r="CQ52" s="6">
        <v>0</v>
      </c>
      <c r="CR52" s="6">
        <v>0</v>
      </c>
      <c r="CS52" s="6">
        <v>0</v>
      </c>
      <c r="CT52" s="6">
        <v>0</v>
      </c>
      <c r="CU52" s="6">
        <v>0</v>
      </c>
      <c r="CV52" s="6">
        <v>0</v>
      </c>
      <c r="CW52" s="6">
        <v>0</v>
      </c>
      <c r="CX52" s="6">
        <v>0</v>
      </c>
      <c r="CY52" s="6">
        <v>0</v>
      </c>
      <c r="CZ52" s="6">
        <v>0</v>
      </c>
      <c r="DA52" s="6">
        <v>0</v>
      </c>
      <c r="DB52" s="6">
        <v>0</v>
      </c>
      <c r="DC52" s="6">
        <v>0</v>
      </c>
      <c r="DD52" s="6">
        <v>0</v>
      </c>
      <c r="DE52" s="6">
        <v>0</v>
      </c>
      <c r="DF52" s="6">
        <v>0</v>
      </c>
      <c r="DG52" s="6">
        <v>0</v>
      </c>
      <c r="DH52" s="6">
        <v>0</v>
      </c>
      <c r="DI52" s="6">
        <v>0</v>
      </c>
      <c r="DJ52" s="6">
        <v>0</v>
      </c>
      <c r="DK52" s="6">
        <v>0</v>
      </c>
      <c r="DL52" s="6">
        <v>0</v>
      </c>
      <c r="DM52" s="6">
        <v>0</v>
      </c>
      <c r="DN52" s="6">
        <v>0</v>
      </c>
      <c r="DO52" s="6">
        <v>0</v>
      </c>
      <c r="DP52" s="6">
        <v>0</v>
      </c>
      <c r="DQ52" s="6">
        <v>0</v>
      </c>
      <c r="DR52" s="6">
        <v>0</v>
      </c>
      <c r="DS52" s="6">
        <v>0</v>
      </c>
      <c r="DT52" s="6">
        <v>0</v>
      </c>
      <c r="DU52" s="6">
        <v>0</v>
      </c>
      <c r="DV52" s="6">
        <v>0</v>
      </c>
      <c r="DW52" s="6">
        <v>0</v>
      </c>
      <c r="DX52" s="6">
        <v>0</v>
      </c>
      <c r="DY52" s="6">
        <v>0</v>
      </c>
      <c r="DZ52" s="6">
        <v>0</v>
      </c>
      <c r="EA52" s="6">
        <v>0</v>
      </c>
      <c r="EB52" s="5">
        <v>166857931</v>
      </c>
      <c r="EC52" s="5">
        <v>167762323</v>
      </c>
      <c r="ED52" s="5">
        <v>169018890</v>
      </c>
      <c r="EE52" s="5">
        <v>172103802</v>
      </c>
      <c r="EF52" s="5">
        <v>173753614</v>
      </c>
      <c r="EG52" s="5">
        <v>173543965</v>
      </c>
      <c r="EH52" s="5">
        <v>176240559</v>
      </c>
      <c r="EI52" s="5">
        <v>179098447</v>
      </c>
      <c r="EJ52" s="5">
        <v>184028511</v>
      </c>
      <c r="EK52" s="5">
        <v>186741760</v>
      </c>
      <c r="EL52" s="5">
        <v>193467712</v>
      </c>
      <c r="EM52" s="5">
        <v>198631949</v>
      </c>
      <c r="EN52" s="5">
        <v>203324458</v>
      </c>
      <c r="EO52" s="5">
        <v>207640050</v>
      </c>
      <c r="EP52" s="5">
        <v>213755190</v>
      </c>
      <c r="EQ52" s="5">
        <v>219266947</v>
      </c>
      <c r="ER52" s="5">
        <v>220323823</v>
      </c>
      <c r="ES52" s="5">
        <v>222007214</v>
      </c>
      <c r="ET52" s="5">
        <v>219378666</v>
      </c>
      <c r="EU52" s="5">
        <v>223502106</v>
      </c>
      <c r="EV52" s="5">
        <v>221502371</v>
      </c>
      <c r="EW52" s="5">
        <v>229506690</v>
      </c>
      <c r="EX52" s="5">
        <v>234026409</v>
      </c>
      <c r="EY52" s="5">
        <v>239219445</v>
      </c>
      <c r="EZ52" s="5">
        <v>241304503</v>
      </c>
      <c r="FA52" s="5">
        <v>243247260</v>
      </c>
      <c r="FB52" s="5">
        <v>249415210</v>
      </c>
      <c r="FC52" s="5">
        <v>251404857</v>
      </c>
      <c r="FD52" s="5">
        <v>251084174</v>
      </c>
      <c r="FE52" s="5">
        <v>251046412</v>
      </c>
      <c r="FF52" s="5">
        <v>251044745</v>
      </c>
      <c r="FG52" s="5">
        <v>250929801</v>
      </c>
      <c r="FH52" s="3" t="s">
        <v>235</v>
      </c>
    </row>
    <row r="53" spans="2:164" x14ac:dyDescent="0.25">
      <c r="B53" s="1" t="s">
        <v>43</v>
      </c>
      <c r="C53" s="2">
        <v>4247047</v>
      </c>
      <c r="D53" s="5" t="s">
        <v>193</v>
      </c>
      <c r="E53" s="5">
        <v>0</v>
      </c>
      <c r="F53" s="5">
        <v>0</v>
      </c>
      <c r="G53" s="5">
        <v>0</v>
      </c>
      <c r="H53" s="5">
        <v>0</v>
      </c>
      <c r="I53" s="5">
        <v>21987</v>
      </c>
      <c r="J53" s="5">
        <v>32830</v>
      </c>
      <c r="K53" s="5">
        <v>33833</v>
      </c>
      <c r="L53" s="5">
        <v>0</v>
      </c>
      <c r="M53" s="5">
        <v>0</v>
      </c>
      <c r="N53" s="5">
        <v>0</v>
      </c>
      <c r="O53" s="5">
        <v>0</v>
      </c>
      <c r="P53" s="5">
        <v>0</v>
      </c>
      <c r="Q53" s="5">
        <v>0</v>
      </c>
      <c r="R53" s="5">
        <v>0</v>
      </c>
      <c r="S53" s="5">
        <v>0</v>
      </c>
      <c r="T53" s="5" t="s">
        <v>193</v>
      </c>
      <c r="U53" s="5" t="s">
        <v>193</v>
      </c>
      <c r="V53" s="5" t="s">
        <v>193</v>
      </c>
      <c r="W53" s="5" t="s">
        <v>193</v>
      </c>
      <c r="X53" s="5" t="s">
        <v>193</v>
      </c>
      <c r="Y53" s="5" t="s">
        <v>193</v>
      </c>
      <c r="Z53" s="5" t="s">
        <v>193</v>
      </c>
      <c r="AA53" s="5" t="s">
        <v>193</v>
      </c>
      <c r="AB53" s="5" t="s">
        <v>193</v>
      </c>
      <c r="AC53" s="5" t="s">
        <v>193</v>
      </c>
      <c r="AD53" s="5" t="s">
        <v>193</v>
      </c>
      <c r="AE53" s="5" t="s">
        <v>193</v>
      </c>
      <c r="AF53" s="5" t="s">
        <v>193</v>
      </c>
      <c r="AG53" s="5" t="s">
        <v>193</v>
      </c>
      <c r="AH53" s="5" t="s">
        <v>193</v>
      </c>
      <c r="AI53" s="5" t="s">
        <v>193</v>
      </c>
      <c r="AJ53" s="6" t="s">
        <v>193</v>
      </c>
      <c r="AK53" s="6" t="s">
        <v>193</v>
      </c>
      <c r="AL53" s="6" t="s">
        <v>193</v>
      </c>
      <c r="AM53" s="6" t="s">
        <v>193</v>
      </c>
      <c r="AN53" s="6" t="s">
        <v>193</v>
      </c>
      <c r="AO53" s="6">
        <v>7.9348999999999998</v>
      </c>
      <c r="AP53" s="6">
        <v>6.65</v>
      </c>
      <c r="AQ53" s="6">
        <v>6.84</v>
      </c>
      <c r="AR53" s="6" t="s">
        <v>193</v>
      </c>
      <c r="AS53" s="6" t="s">
        <v>193</v>
      </c>
      <c r="AT53" s="6" t="s">
        <v>193</v>
      </c>
      <c r="AU53" s="6" t="s">
        <v>193</v>
      </c>
      <c r="AV53" s="6" t="s">
        <v>193</v>
      </c>
      <c r="AW53" s="6" t="s">
        <v>193</v>
      </c>
      <c r="AX53" s="6" t="s">
        <v>193</v>
      </c>
      <c r="AY53" s="6" t="s">
        <v>193</v>
      </c>
      <c r="AZ53" s="6" t="s">
        <v>193</v>
      </c>
      <c r="BA53" s="6" t="s">
        <v>193</v>
      </c>
      <c r="BB53" s="6" t="s">
        <v>193</v>
      </c>
      <c r="BC53" s="6" t="s">
        <v>193</v>
      </c>
      <c r="BD53" s="6" t="s">
        <v>193</v>
      </c>
      <c r="BE53" s="6" t="s">
        <v>193</v>
      </c>
      <c r="BF53" s="6" t="s">
        <v>193</v>
      </c>
      <c r="BG53" s="6" t="s">
        <v>193</v>
      </c>
      <c r="BH53" s="6" t="s">
        <v>193</v>
      </c>
      <c r="BI53" s="6" t="s">
        <v>193</v>
      </c>
      <c r="BJ53" s="6" t="s">
        <v>193</v>
      </c>
      <c r="BK53" s="6" t="s">
        <v>193</v>
      </c>
      <c r="BL53" s="6" t="s">
        <v>193</v>
      </c>
      <c r="BM53" s="6" t="s">
        <v>193</v>
      </c>
      <c r="BN53" s="6" t="s">
        <v>193</v>
      </c>
      <c r="BO53" s="6" t="s">
        <v>193</v>
      </c>
      <c r="BP53" s="6" t="s">
        <v>193</v>
      </c>
      <c r="BQ53" s="6">
        <v>0</v>
      </c>
      <c r="BR53" s="6">
        <v>0</v>
      </c>
      <c r="BS53" s="6">
        <v>0</v>
      </c>
      <c r="BT53" s="6">
        <v>0</v>
      </c>
      <c r="BU53" s="6">
        <v>0</v>
      </c>
      <c r="BV53" s="6">
        <v>0</v>
      </c>
      <c r="BW53" s="6">
        <v>0</v>
      </c>
      <c r="BX53" s="6">
        <v>0</v>
      </c>
      <c r="BY53" s="6">
        <v>0</v>
      </c>
      <c r="BZ53" s="6" t="s">
        <v>193</v>
      </c>
      <c r="CA53" s="6" t="s">
        <v>193</v>
      </c>
      <c r="CB53" s="6" t="s">
        <v>193</v>
      </c>
      <c r="CC53" s="6" t="s">
        <v>193</v>
      </c>
      <c r="CD53" s="6" t="s">
        <v>193</v>
      </c>
      <c r="CE53" s="6" t="s">
        <v>193</v>
      </c>
      <c r="CF53" s="6" t="s">
        <v>193</v>
      </c>
      <c r="CG53" s="6" t="s">
        <v>193</v>
      </c>
      <c r="CH53" s="6" t="s">
        <v>193</v>
      </c>
      <c r="CI53" s="6" t="s">
        <v>193</v>
      </c>
      <c r="CJ53" s="6" t="s">
        <v>193</v>
      </c>
      <c r="CK53" s="6" t="s">
        <v>193</v>
      </c>
      <c r="CL53" s="6" t="s">
        <v>193</v>
      </c>
      <c r="CM53" s="6" t="s">
        <v>193</v>
      </c>
      <c r="CN53" s="6" t="s">
        <v>193</v>
      </c>
      <c r="CO53" s="6" t="s">
        <v>193</v>
      </c>
      <c r="CP53" s="6" t="s">
        <v>193</v>
      </c>
      <c r="CQ53" s="6" t="s">
        <v>193</v>
      </c>
      <c r="CR53" s="6" t="s">
        <v>193</v>
      </c>
      <c r="CS53" s="6" t="s">
        <v>193</v>
      </c>
      <c r="CT53" s="6" t="s">
        <v>193</v>
      </c>
      <c r="CU53" s="6" t="s">
        <v>193</v>
      </c>
      <c r="CV53" s="6" t="s">
        <v>193</v>
      </c>
      <c r="CW53" s="6">
        <v>0</v>
      </c>
      <c r="CX53" s="6">
        <v>0</v>
      </c>
      <c r="CY53" s="6">
        <v>0</v>
      </c>
      <c r="CZ53" s="6">
        <v>0</v>
      </c>
      <c r="DA53" s="6">
        <v>0</v>
      </c>
      <c r="DB53" s="6">
        <v>0</v>
      </c>
      <c r="DC53" s="6">
        <v>0</v>
      </c>
      <c r="DD53" s="6">
        <v>0</v>
      </c>
      <c r="DE53" s="6">
        <v>0</v>
      </c>
      <c r="DF53" s="6" t="s">
        <v>193</v>
      </c>
      <c r="DG53" s="6" t="s">
        <v>193</v>
      </c>
      <c r="DH53" s="6" t="s">
        <v>193</v>
      </c>
      <c r="DI53" s="6" t="s">
        <v>193</v>
      </c>
      <c r="DJ53" s="6" t="s">
        <v>193</v>
      </c>
      <c r="DK53" s="6" t="s">
        <v>193</v>
      </c>
      <c r="DL53" s="6" t="s">
        <v>193</v>
      </c>
      <c r="DM53" s="6" t="s">
        <v>193</v>
      </c>
      <c r="DN53" s="6" t="s">
        <v>193</v>
      </c>
      <c r="DO53" s="6" t="s">
        <v>193</v>
      </c>
      <c r="DP53" s="6" t="s">
        <v>193</v>
      </c>
      <c r="DQ53" s="6" t="s">
        <v>193</v>
      </c>
      <c r="DR53" s="6" t="s">
        <v>193</v>
      </c>
      <c r="DS53" s="6" t="s">
        <v>193</v>
      </c>
      <c r="DT53" s="6" t="s">
        <v>193</v>
      </c>
      <c r="DU53" s="6" t="s">
        <v>193</v>
      </c>
      <c r="DV53" s="6" t="s">
        <v>193</v>
      </c>
      <c r="DW53" s="6" t="s">
        <v>193</v>
      </c>
      <c r="DX53" s="6" t="s">
        <v>193</v>
      </c>
      <c r="DY53" s="6" t="s">
        <v>193</v>
      </c>
      <c r="DZ53" s="6" t="s">
        <v>193</v>
      </c>
      <c r="EA53" s="6" t="s">
        <v>193</v>
      </c>
      <c r="EB53" s="5" t="s">
        <v>193</v>
      </c>
      <c r="EC53" s="5">
        <v>8518488</v>
      </c>
      <c r="ED53" s="5">
        <v>7633069</v>
      </c>
      <c r="EE53" s="5">
        <v>7633069</v>
      </c>
      <c r="EF53" s="5">
        <v>7633070</v>
      </c>
      <c r="EG53" s="5">
        <v>7631230</v>
      </c>
      <c r="EH53" s="5">
        <v>7577829</v>
      </c>
      <c r="EI53" s="5">
        <v>7610659</v>
      </c>
      <c r="EJ53" s="5">
        <v>7644492</v>
      </c>
      <c r="EK53" s="5">
        <v>7644492</v>
      </c>
      <c r="EL53" s="5">
        <v>4050042</v>
      </c>
      <c r="EM53" s="5">
        <v>4050042</v>
      </c>
      <c r="EN53" s="5">
        <v>3995013</v>
      </c>
      <c r="EO53" s="5">
        <v>3088751</v>
      </c>
      <c r="EP53" s="5">
        <v>2514227</v>
      </c>
      <c r="EQ53" s="5">
        <v>2328925</v>
      </c>
      <c r="ER53" s="5" t="s">
        <v>193</v>
      </c>
      <c r="ES53" s="5" t="s">
        <v>193</v>
      </c>
      <c r="ET53" s="5" t="s">
        <v>193</v>
      </c>
      <c r="EU53" s="5" t="s">
        <v>193</v>
      </c>
      <c r="EV53" s="5" t="s">
        <v>193</v>
      </c>
      <c r="EW53" s="5" t="s">
        <v>193</v>
      </c>
      <c r="EX53" s="5" t="s">
        <v>193</v>
      </c>
      <c r="EY53" s="5" t="s">
        <v>193</v>
      </c>
      <c r="EZ53" s="5" t="s">
        <v>193</v>
      </c>
      <c r="FA53" s="5" t="s">
        <v>193</v>
      </c>
      <c r="FB53" s="5" t="s">
        <v>193</v>
      </c>
      <c r="FC53" s="5" t="s">
        <v>193</v>
      </c>
      <c r="FD53" s="5" t="s">
        <v>193</v>
      </c>
      <c r="FE53" s="5" t="s">
        <v>193</v>
      </c>
      <c r="FF53" s="5" t="s">
        <v>193</v>
      </c>
      <c r="FG53" s="5" t="s">
        <v>193</v>
      </c>
      <c r="FH53" s="3" t="s">
        <v>236</v>
      </c>
    </row>
    <row r="54" spans="2:164" x14ac:dyDescent="0.25">
      <c r="B54" s="1" t="s">
        <v>44</v>
      </c>
      <c r="C54" s="2">
        <v>103348</v>
      </c>
      <c r="D54" s="5">
        <v>0</v>
      </c>
      <c r="E54" s="5">
        <v>0</v>
      </c>
      <c r="F54" s="5">
        <v>0</v>
      </c>
      <c r="G54" s="5">
        <v>0</v>
      </c>
      <c r="H54" s="5">
        <v>0</v>
      </c>
      <c r="I54" s="5">
        <v>0</v>
      </c>
      <c r="J54" s="5">
        <v>0</v>
      </c>
      <c r="K54" s="5">
        <v>0</v>
      </c>
      <c r="L54" s="5">
        <v>4075000</v>
      </c>
      <c r="M54" s="5">
        <v>0</v>
      </c>
      <c r="N54" s="5">
        <v>60880</v>
      </c>
      <c r="O54" s="5">
        <v>0</v>
      </c>
      <c r="P54" s="5">
        <v>0</v>
      </c>
      <c r="Q54" s="5">
        <v>0</v>
      </c>
      <c r="R54" s="5">
        <v>0</v>
      </c>
      <c r="S54" s="5">
        <v>846</v>
      </c>
      <c r="T54" s="5">
        <v>33000</v>
      </c>
      <c r="U54" s="5">
        <v>9740</v>
      </c>
      <c r="V54" s="5">
        <v>0</v>
      </c>
      <c r="W54" s="5">
        <v>0</v>
      </c>
      <c r="X54" s="5">
        <v>51700</v>
      </c>
      <c r="Y54" s="5">
        <v>47100</v>
      </c>
      <c r="Z54" s="5">
        <v>45764</v>
      </c>
      <c r="AA54" s="5">
        <v>0</v>
      </c>
      <c r="AB54" s="5">
        <v>4000</v>
      </c>
      <c r="AC54" s="5">
        <v>65699</v>
      </c>
      <c r="AD54" s="5">
        <v>50458</v>
      </c>
      <c r="AE54" s="5">
        <v>0</v>
      </c>
      <c r="AF54" s="5">
        <v>8367</v>
      </c>
      <c r="AG54" s="5">
        <v>9738</v>
      </c>
      <c r="AH54" s="5">
        <v>0</v>
      </c>
      <c r="AI54" s="5">
        <v>9702</v>
      </c>
      <c r="AJ54" s="6" t="s">
        <v>193</v>
      </c>
      <c r="AK54" s="6" t="s">
        <v>193</v>
      </c>
      <c r="AL54" s="6" t="s">
        <v>193</v>
      </c>
      <c r="AM54" s="6" t="s">
        <v>193</v>
      </c>
      <c r="AN54" s="6" t="s">
        <v>193</v>
      </c>
      <c r="AO54" s="6" t="s">
        <v>193</v>
      </c>
      <c r="AP54" s="6" t="s">
        <v>193</v>
      </c>
      <c r="AQ54" s="6" t="s">
        <v>193</v>
      </c>
      <c r="AR54" s="6">
        <v>17.187100000000001</v>
      </c>
      <c r="AS54" s="6" t="s">
        <v>193</v>
      </c>
      <c r="AT54" s="6">
        <v>14.86</v>
      </c>
      <c r="AU54" s="6" t="s">
        <v>193</v>
      </c>
      <c r="AV54" s="6" t="s">
        <v>193</v>
      </c>
      <c r="AW54" s="6" t="s">
        <v>193</v>
      </c>
      <c r="AX54" s="6" t="s">
        <v>193</v>
      </c>
      <c r="AY54" s="6">
        <v>14.22</v>
      </c>
      <c r="AZ54" s="6">
        <v>18.892700000000001</v>
      </c>
      <c r="BA54" s="6">
        <v>18.5871</v>
      </c>
      <c r="BB54" s="6" t="s">
        <v>193</v>
      </c>
      <c r="BC54" s="6" t="s">
        <v>193</v>
      </c>
      <c r="BD54" s="6">
        <v>14.979699999999999</v>
      </c>
      <c r="BE54" s="6">
        <v>14.348000000000001</v>
      </c>
      <c r="BF54" s="6">
        <v>14.9</v>
      </c>
      <c r="BG54" s="6" t="s">
        <v>193</v>
      </c>
      <c r="BH54" s="6">
        <v>14.3</v>
      </c>
      <c r="BI54" s="6">
        <v>12.4186</v>
      </c>
      <c r="BJ54" s="6">
        <v>13.499599999999999</v>
      </c>
      <c r="BK54" s="6" t="s">
        <v>193</v>
      </c>
      <c r="BL54" s="6">
        <v>19.899999999999999</v>
      </c>
      <c r="BM54" s="6">
        <v>20</v>
      </c>
      <c r="BN54" s="6" t="s">
        <v>193</v>
      </c>
      <c r="BO54" s="6">
        <v>15.02</v>
      </c>
      <c r="BP54" s="6">
        <v>0.28000000000000003</v>
      </c>
      <c r="BQ54" s="6">
        <v>0.14000000000000001</v>
      </c>
      <c r="BR54" s="6">
        <v>0.14000000000000001</v>
      </c>
      <c r="BS54" s="6">
        <v>0</v>
      </c>
      <c r="BT54" s="6">
        <v>0.27500000000000002</v>
      </c>
      <c r="BU54" s="6">
        <v>0.13750000000000001</v>
      </c>
      <c r="BV54" s="6">
        <v>0.13750000000000001</v>
      </c>
      <c r="BW54" s="6">
        <v>0</v>
      </c>
      <c r="BX54" s="6">
        <v>0.27</v>
      </c>
      <c r="BY54" s="6">
        <v>0.13500000000000001</v>
      </c>
      <c r="BZ54" s="6">
        <v>0.13500000000000001</v>
      </c>
      <c r="CA54" s="6">
        <v>0</v>
      </c>
      <c r="CB54" s="6">
        <v>0.26300000000000001</v>
      </c>
      <c r="CC54" s="6">
        <v>0.13150000000000001</v>
      </c>
      <c r="CD54" s="6">
        <v>0.13150000000000001</v>
      </c>
      <c r="CE54" s="6">
        <v>0</v>
      </c>
      <c r="CF54" s="6">
        <v>0.255</v>
      </c>
      <c r="CG54" s="6">
        <v>0.1275</v>
      </c>
      <c r="CH54" s="6">
        <v>0.1275</v>
      </c>
      <c r="CI54" s="6">
        <v>0</v>
      </c>
      <c r="CJ54" s="6">
        <v>0.245</v>
      </c>
      <c r="CK54" s="6">
        <v>0.1225</v>
      </c>
      <c r="CL54" s="6">
        <v>0.1225</v>
      </c>
      <c r="CM54" s="6">
        <v>0</v>
      </c>
      <c r="CN54" s="6">
        <v>0.24</v>
      </c>
      <c r="CO54" s="6">
        <v>0.12</v>
      </c>
      <c r="CP54" s="6">
        <v>0.12</v>
      </c>
      <c r="CQ54" s="6">
        <v>0</v>
      </c>
      <c r="CR54" s="6">
        <v>0.23</v>
      </c>
      <c r="CS54" s="6">
        <v>0.115</v>
      </c>
      <c r="CT54" s="6">
        <v>0.115</v>
      </c>
      <c r="CU54" s="6">
        <v>0</v>
      </c>
      <c r="CV54" s="6">
        <v>0</v>
      </c>
      <c r="CW54" s="6">
        <v>0</v>
      </c>
      <c r="CX54" s="6">
        <v>0</v>
      </c>
      <c r="CY54" s="6">
        <v>0</v>
      </c>
      <c r="CZ54" s="6">
        <v>0</v>
      </c>
      <c r="DA54" s="6">
        <v>0</v>
      </c>
      <c r="DB54" s="6">
        <v>0</v>
      </c>
      <c r="DC54" s="6">
        <v>0</v>
      </c>
      <c r="DD54" s="6">
        <v>0</v>
      </c>
      <c r="DE54" s="6">
        <v>0</v>
      </c>
      <c r="DF54" s="6">
        <v>0</v>
      </c>
      <c r="DG54" s="6">
        <v>0</v>
      </c>
      <c r="DH54" s="6">
        <v>0</v>
      </c>
      <c r="DI54" s="6">
        <v>0</v>
      </c>
      <c r="DJ54" s="6">
        <v>0</v>
      </c>
      <c r="DK54" s="6">
        <v>0</v>
      </c>
      <c r="DL54" s="6">
        <v>0</v>
      </c>
      <c r="DM54" s="6">
        <v>0</v>
      </c>
      <c r="DN54" s="6">
        <v>0</v>
      </c>
      <c r="DO54" s="6">
        <v>0</v>
      </c>
      <c r="DP54" s="6">
        <v>0</v>
      </c>
      <c r="DQ54" s="6">
        <v>0</v>
      </c>
      <c r="DR54" s="6">
        <v>0</v>
      </c>
      <c r="DS54" s="6">
        <v>0</v>
      </c>
      <c r="DT54" s="6">
        <v>0</v>
      </c>
      <c r="DU54" s="6">
        <v>0</v>
      </c>
      <c r="DV54" s="6">
        <v>0</v>
      </c>
      <c r="DW54" s="6">
        <v>0</v>
      </c>
      <c r="DX54" s="6">
        <v>0</v>
      </c>
      <c r="DY54" s="6">
        <v>0</v>
      </c>
      <c r="DZ54" s="6">
        <v>0</v>
      </c>
      <c r="EA54" s="6">
        <v>0</v>
      </c>
      <c r="EB54" s="5" t="s">
        <v>193</v>
      </c>
      <c r="EC54" s="5">
        <v>27377454</v>
      </c>
      <c r="ED54" s="5">
        <v>27296463</v>
      </c>
      <c r="EE54" s="5">
        <v>27191085</v>
      </c>
      <c r="EF54" s="5">
        <v>27057564</v>
      </c>
      <c r="EG54" s="5">
        <v>26763320</v>
      </c>
      <c r="EH54" s="5">
        <v>26471394</v>
      </c>
      <c r="EI54" s="5">
        <v>26157749</v>
      </c>
      <c r="EJ54" s="5">
        <v>26075992</v>
      </c>
      <c r="EK54" s="5">
        <v>28020417</v>
      </c>
      <c r="EL54" s="5">
        <v>27987412</v>
      </c>
      <c r="EM54" s="5">
        <v>27144519</v>
      </c>
      <c r="EN54" s="5">
        <v>27024436</v>
      </c>
      <c r="EO54" s="5">
        <v>26890098</v>
      </c>
      <c r="EP54" s="5">
        <v>26590713</v>
      </c>
      <c r="EQ54" s="5">
        <v>26460944</v>
      </c>
      <c r="ER54" s="5">
        <v>26422678</v>
      </c>
      <c r="ES54" s="5">
        <v>26016905</v>
      </c>
      <c r="ET54" s="5">
        <v>25932673</v>
      </c>
      <c r="EU54" s="5">
        <v>25753100</v>
      </c>
      <c r="EV54" s="5">
        <v>25601974</v>
      </c>
      <c r="EW54" s="5">
        <v>25604522</v>
      </c>
      <c r="EX54" s="5">
        <v>25617129</v>
      </c>
      <c r="EY54" s="5">
        <v>25579636</v>
      </c>
      <c r="EZ54" s="5">
        <v>25548216</v>
      </c>
      <c r="FA54" s="5">
        <v>25515891</v>
      </c>
      <c r="FB54" s="5">
        <v>25569719</v>
      </c>
      <c r="FC54" s="5">
        <v>25589842</v>
      </c>
      <c r="FD54" s="5">
        <v>25571001</v>
      </c>
      <c r="FE54" s="5">
        <v>25542717</v>
      </c>
      <c r="FF54" s="5">
        <v>25530314</v>
      </c>
      <c r="FG54" s="5">
        <v>25501719</v>
      </c>
      <c r="FH54" s="3" t="s">
        <v>237</v>
      </c>
    </row>
    <row r="55" spans="2:164" x14ac:dyDescent="0.25">
      <c r="B55" s="1" t="s">
        <v>45</v>
      </c>
      <c r="C55" s="2">
        <v>4193774</v>
      </c>
      <c r="D55" s="5">
        <v>0</v>
      </c>
      <c r="E55" s="5">
        <v>0</v>
      </c>
      <c r="F55" s="5">
        <v>0</v>
      </c>
      <c r="G55" s="5">
        <v>0</v>
      </c>
      <c r="H55" s="5">
        <v>4867</v>
      </c>
      <c r="I55" s="5">
        <v>0</v>
      </c>
      <c r="J55" s="5">
        <v>4100</v>
      </c>
      <c r="K55" s="5">
        <v>46900</v>
      </c>
      <c r="L55" s="5">
        <v>13000</v>
      </c>
      <c r="M55" s="5">
        <v>0</v>
      </c>
      <c r="N55" s="5">
        <v>46900</v>
      </c>
      <c r="O55" s="5">
        <v>43700</v>
      </c>
      <c r="P55" s="5">
        <v>254800</v>
      </c>
      <c r="Q55" s="5">
        <v>0</v>
      </c>
      <c r="R55" s="5">
        <v>0</v>
      </c>
      <c r="S55" s="5">
        <v>0</v>
      </c>
      <c r="T55" s="5">
        <v>0</v>
      </c>
      <c r="U55" s="5">
        <v>500000</v>
      </c>
      <c r="V55" s="5">
        <v>2200000</v>
      </c>
      <c r="W55" s="5">
        <v>300000</v>
      </c>
      <c r="X55" s="5" t="s">
        <v>193</v>
      </c>
      <c r="Y55" s="5" t="s">
        <v>193</v>
      </c>
      <c r="Z55" s="5" t="s">
        <v>193</v>
      </c>
      <c r="AA55" s="5">
        <v>0</v>
      </c>
      <c r="AB55" s="5">
        <v>0</v>
      </c>
      <c r="AC55" s="5">
        <v>0</v>
      </c>
      <c r="AD55" s="5">
        <v>0</v>
      </c>
      <c r="AE55" s="5">
        <v>0</v>
      </c>
      <c r="AF55" s="5">
        <v>0</v>
      </c>
      <c r="AG55" s="5">
        <v>0</v>
      </c>
      <c r="AH55" s="5">
        <v>0</v>
      </c>
      <c r="AI55" s="5">
        <v>0</v>
      </c>
      <c r="AJ55" s="6" t="s">
        <v>193</v>
      </c>
      <c r="AK55" s="6" t="s">
        <v>193</v>
      </c>
      <c r="AL55" s="6" t="s">
        <v>193</v>
      </c>
      <c r="AM55" s="6" t="s">
        <v>193</v>
      </c>
      <c r="AN55" s="6">
        <v>0.1565</v>
      </c>
      <c r="AO55" s="6" t="s">
        <v>193</v>
      </c>
      <c r="AP55" s="6">
        <v>13.3544</v>
      </c>
      <c r="AQ55" s="6">
        <v>13.23</v>
      </c>
      <c r="AR55" s="6">
        <v>26.504899999999999</v>
      </c>
      <c r="AS55" s="6" t="s">
        <v>193</v>
      </c>
      <c r="AT55" s="6">
        <v>12.94</v>
      </c>
      <c r="AU55" s="6">
        <v>12.85</v>
      </c>
      <c r="AV55" s="6">
        <v>13.567500000000001</v>
      </c>
      <c r="AW55" s="6" t="s">
        <v>193</v>
      </c>
      <c r="AX55" s="6" t="s">
        <v>193</v>
      </c>
      <c r="AY55" s="6" t="s">
        <v>193</v>
      </c>
      <c r="AZ55" s="6" t="s">
        <v>193</v>
      </c>
      <c r="BA55" s="6" t="s">
        <v>193</v>
      </c>
      <c r="BB55" s="6" t="s">
        <v>193</v>
      </c>
      <c r="BC55" s="6" t="s">
        <v>193</v>
      </c>
      <c r="BD55" s="6" t="s">
        <v>193</v>
      </c>
      <c r="BE55" s="6" t="s">
        <v>193</v>
      </c>
      <c r="BF55" s="6" t="s">
        <v>193</v>
      </c>
      <c r="BG55" s="6" t="s">
        <v>193</v>
      </c>
      <c r="BH55" s="6" t="s">
        <v>193</v>
      </c>
      <c r="BI55" s="6" t="s">
        <v>193</v>
      </c>
      <c r="BJ55" s="6" t="s">
        <v>193</v>
      </c>
      <c r="BK55" s="6" t="s">
        <v>193</v>
      </c>
      <c r="BL55" s="6" t="s">
        <v>193</v>
      </c>
      <c r="BM55" s="6" t="s">
        <v>193</v>
      </c>
      <c r="BN55" s="6" t="s">
        <v>193</v>
      </c>
      <c r="BO55" s="6" t="s">
        <v>193</v>
      </c>
      <c r="BP55" s="6">
        <v>0</v>
      </c>
      <c r="BQ55" s="6">
        <v>0</v>
      </c>
      <c r="BR55" s="6">
        <v>0</v>
      </c>
      <c r="BS55" s="6">
        <v>0</v>
      </c>
      <c r="BT55" s="6">
        <v>0</v>
      </c>
      <c r="BU55" s="6">
        <v>0</v>
      </c>
      <c r="BV55" s="6">
        <v>0</v>
      </c>
      <c r="BW55" s="6">
        <v>0.12</v>
      </c>
      <c r="BX55" s="6">
        <v>0.12</v>
      </c>
      <c r="BY55" s="6">
        <v>0.11</v>
      </c>
      <c r="BZ55" s="6">
        <v>0.11</v>
      </c>
      <c r="CA55" s="6">
        <v>0.11</v>
      </c>
      <c r="CB55" s="6">
        <v>0.11</v>
      </c>
      <c r="CC55" s="6">
        <v>0.1</v>
      </c>
      <c r="CD55" s="6">
        <v>0.1</v>
      </c>
      <c r="CE55" s="6">
        <v>0.1</v>
      </c>
      <c r="CF55" s="6">
        <v>0.1</v>
      </c>
      <c r="CG55" s="6">
        <v>0</v>
      </c>
      <c r="CH55" s="6">
        <v>0</v>
      </c>
      <c r="CI55" s="6">
        <v>0</v>
      </c>
      <c r="CJ55" s="6">
        <v>0</v>
      </c>
      <c r="CK55" s="6">
        <v>0</v>
      </c>
      <c r="CL55" s="6">
        <v>0</v>
      </c>
      <c r="CM55" s="6">
        <v>0</v>
      </c>
      <c r="CN55" s="6">
        <v>0</v>
      </c>
      <c r="CO55" s="6">
        <v>0</v>
      </c>
      <c r="CP55" s="6">
        <v>0</v>
      </c>
      <c r="CQ55" s="6">
        <v>0</v>
      </c>
      <c r="CR55" s="6">
        <v>0</v>
      </c>
      <c r="CS55" s="6">
        <v>0</v>
      </c>
      <c r="CT55" s="6">
        <v>0</v>
      </c>
      <c r="CU55" s="6">
        <v>0</v>
      </c>
      <c r="CV55" s="6">
        <v>0</v>
      </c>
      <c r="CW55" s="6">
        <v>0</v>
      </c>
      <c r="CX55" s="6">
        <v>0</v>
      </c>
      <c r="CY55" s="6">
        <v>0</v>
      </c>
      <c r="CZ55" s="6">
        <v>0</v>
      </c>
      <c r="DA55" s="6">
        <v>0</v>
      </c>
      <c r="DB55" s="6">
        <v>0</v>
      </c>
      <c r="DC55" s="6">
        <v>0</v>
      </c>
      <c r="DD55" s="6">
        <v>0</v>
      </c>
      <c r="DE55" s="6">
        <v>0</v>
      </c>
      <c r="DF55" s="6">
        <v>0</v>
      </c>
      <c r="DG55" s="6">
        <v>0</v>
      </c>
      <c r="DH55" s="6">
        <v>0</v>
      </c>
      <c r="DI55" s="6">
        <v>0</v>
      </c>
      <c r="DJ55" s="6">
        <v>0</v>
      </c>
      <c r="DK55" s="6">
        <v>0</v>
      </c>
      <c r="DL55" s="6">
        <v>0</v>
      </c>
      <c r="DM55" s="6">
        <v>0</v>
      </c>
      <c r="DN55" s="6">
        <v>0</v>
      </c>
      <c r="DO55" s="6">
        <v>0</v>
      </c>
      <c r="DP55" s="6">
        <v>0</v>
      </c>
      <c r="DQ55" s="6">
        <v>0</v>
      </c>
      <c r="DR55" s="6">
        <v>0</v>
      </c>
      <c r="DS55" s="6">
        <v>0</v>
      </c>
      <c r="DT55" s="6">
        <v>0</v>
      </c>
      <c r="DU55" s="6">
        <v>0</v>
      </c>
      <c r="DV55" s="6">
        <v>0</v>
      </c>
      <c r="DW55" s="6">
        <v>0</v>
      </c>
      <c r="DX55" s="6">
        <v>0</v>
      </c>
      <c r="DY55" s="6">
        <v>0</v>
      </c>
      <c r="DZ55" s="6">
        <v>0</v>
      </c>
      <c r="EA55" s="6">
        <v>0</v>
      </c>
      <c r="EB55" s="5">
        <v>11891076</v>
      </c>
      <c r="EC55" s="5" t="s">
        <v>193</v>
      </c>
      <c r="ED55" s="5" t="s">
        <v>193</v>
      </c>
      <c r="EE55" s="5" t="s">
        <v>193</v>
      </c>
      <c r="EF55" s="5">
        <v>11747736</v>
      </c>
      <c r="EG55" s="5" t="s">
        <v>193</v>
      </c>
      <c r="EH55" s="5" t="s">
        <v>193</v>
      </c>
      <c r="EI55" s="5" t="s">
        <v>193</v>
      </c>
      <c r="EJ55" s="5">
        <v>11729112</v>
      </c>
      <c r="EK55" s="5" t="s">
        <v>193</v>
      </c>
      <c r="EL55" s="5">
        <v>11738318</v>
      </c>
      <c r="EM55" s="5">
        <v>11764768</v>
      </c>
      <c r="EN55" s="5">
        <v>11609057</v>
      </c>
      <c r="EO55" s="5">
        <v>11785782</v>
      </c>
      <c r="EP55" s="5">
        <v>11772682</v>
      </c>
      <c r="EQ55" s="5">
        <v>11761432</v>
      </c>
      <c r="ER55" s="5">
        <v>11703082</v>
      </c>
      <c r="ES55" s="5">
        <v>11662432</v>
      </c>
      <c r="ET55" s="5">
        <v>11685132</v>
      </c>
      <c r="EU55" s="5">
        <v>11893432</v>
      </c>
      <c r="EV55" s="5">
        <v>11914932</v>
      </c>
      <c r="EW55" s="5">
        <v>11970913</v>
      </c>
      <c r="EX55" s="5">
        <v>12008913</v>
      </c>
      <c r="EY55" s="5">
        <v>12066013</v>
      </c>
      <c r="EZ55" s="5">
        <v>12066013</v>
      </c>
      <c r="FA55" s="5">
        <v>12059582</v>
      </c>
      <c r="FB55" s="5">
        <v>12059582</v>
      </c>
      <c r="FC55" s="5">
        <v>12059582</v>
      </c>
      <c r="FD55" s="5">
        <v>12059582</v>
      </c>
      <c r="FE55" s="5">
        <v>12047582</v>
      </c>
      <c r="FF55" s="5">
        <v>12047582</v>
      </c>
      <c r="FG55" s="5">
        <v>12002582</v>
      </c>
      <c r="FH55" s="3" t="s">
        <v>238</v>
      </c>
    </row>
    <row r="56" spans="2:164" x14ac:dyDescent="0.25">
      <c r="B56" s="1" t="s">
        <v>46</v>
      </c>
      <c r="C56" s="2">
        <v>4132634</v>
      </c>
      <c r="D56" s="5" t="s">
        <v>193</v>
      </c>
      <c r="E56" s="5">
        <v>0</v>
      </c>
      <c r="F56" s="5">
        <v>0</v>
      </c>
      <c r="G56" s="5">
        <v>0</v>
      </c>
      <c r="H56" s="5">
        <v>0</v>
      </c>
      <c r="I56" s="5">
        <v>0</v>
      </c>
      <c r="J56" s="5">
        <v>0</v>
      </c>
      <c r="K56" s="5">
        <v>0</v>
      </c>
      <c r="L56" s="5">
        <v>0</v>
      </c>
      <c r="M56" s="5">
        <v>0</v>
      </c>
      <c r="N56" s="5">
        <v>0</v>
      </c>
      <c r="O56" s="5">
        <v>0</v>
      </c>
      <c r="P56" s="5">
        <v>0</v>
      </c>
      <c r="Q56" s="5">
        <v>585287</v>
      </c>
      <c r="R56" s="5">
        <v>769332</v>
      </c>
      <c r="S56" s="5">
        <v>0</v>
      </c>
      <c r="T56" s="5">
        <v>0</v>
      </c>
      <c r="U56" s="5">
        <v>0</v>
      </c>
      <c r="V56" s="5">
        <v>1277496</v>
      </c>
      <c r="W56" s="5">
        <v>1633970</v>
      </c>
      <c r="X56" s="5">
        <v>45713</v>
      </c>
      <c r="Y56" s="5">
        <v>0</v>
      </c>
      <c r="Z56" s="5">
        <v>0</v>
      </c>
      <c r="AA56" s="5">
        <v>554284</v>
      </c>
      <c r="AB56" s="5">
        <v>512665</v>
      </c>
      <c r="AC56" s="5">
        <v>1109586</v>
      </c>
      <c r="AD56" s="5">
        <v>0</v>
      </c>
      <c r="AE56" s="5">
        <v>270903</v>
      </c>
      <c r="AF56" s="5">
        <v>1275564</v>
      </c>
      <c r="AG56" s="5">
        <v>751238</v>
      </c>
      <c r="AH56" s="5">
        <v>0</v>
      </c>
      <c r="AI56" s="5">
        <v>0</v>
      </c>
      <c r="AJ56" s="6" t="s">
        <v>193</v>
      </c>
      <c r="AK56" s="6" t="s">
        <v>193</v>
      </c>
      <c r="AL56" s="6" t="s">
        <v>193</v>
      </c>
      <c r="AM56" s="6" t="s">
        <v>193</v>
      </c>
      <c r="AN56" s="6" t="s">
        <v>193</v>
      </c>
      <c r="AO56" s="6" t="s">
        <v>193</v>
      </c>
      <c r="AP56" s="6" t="s">
        <v>193</v>
      </c>
      <c r="AQ56" s="6" t="s">
        <v>193</v>
      </c>
      <c r="AR56" s="6" t="s">
        <v>193</v>
      </c>
      <c r="AS56" s="6" t="s">
        <v>193</v>
      </c>
      <c r="AT56" s="6" t="s">
        <v>193</v>
      </c>
      <c r="AU56" s="6" t="s">
        <v>193</v>
      </c>
      <c r="AV56" s="6" t="s">
        <v>193</v>
      </c>
      <c r="AW56" s="6">
        <v>37.15</v>
      </c>
      <c r="AX56" s="6">
        <v>36.729999999999997</v>
      </c>
      <c r="AY56" s="6" t="s">
        <v>193</v>
      </c>
      <c r="AZ56" s="6" t="s">
        <v>193</v>
      </c>
      <c r="BA56" s="6" t="s">
        <v>193</v>
      </c>
      <c r="BB56" s="6">
        <v>23.48</v>
      </c>
      <c r="BC56" s="6">
        <v>17.75</v>
      </c>
      <c r="BD56" s="6">
        <v>21.72</v>
      </c>
      <c r="BE56" s="6" t="s">
        <v>193</v>
      </c>
      <c r="BF56" s="6" t="s">
        <v>193</v>
      </c>
      <c r="BG56" s="6">
        <v>15.23</v>
      </c>
      <c r="BH56" s="6">
        <v>14.28</v>
      </c>
      <c r="BI56" s="6">
        <v>12.83</v>
      </c>
      <c r="BJ56" s="6" t="s">
        <v>193</v>
      </c>
      <c r="BK56" s="6">
        <v>14.01</v>
      </c>
      <c r="BL56" s="6">
        <v>12.573</v>
      </c>
      <c r="BM56" s="6">
        <v>11.61</v>
      </c>
      <c r="BN56" s="6" t="s">
        <v>193</v>
      </c>
      <c r="BO56" s="6" t="s">
        <v>193</v>
      </c>
      <c r="BP56" s="6" t="s">
        <v>193</v>
      </c>
      <c r="BQ56" s="6">
        <v>0</v>
      </c>
      <c r="BR56" s="6">
        <v>0</v>
      </c>
      <c r="BS56" s="6">
        <v>0</v>
      </c>
      <c r="BT56" s="6">
        <v>0</v>
      </c>
      <c r="BU56" s="6">
        <v>0</v>
      </c>
      <c r="BV56" s="6">
        <v>0</v>
      </c>
      <c r="BW56" s="6">
        <v>0</v>
      </c>
      <c r="BX56" s="6">
        <v>0</v>
      </c>
      <c r="BY56" s="6">
        <v>0</v>
      </c>
      <c r="BZ56" s="6">
        <v>0</v>
      </c>
      <c r="CA56" s="6">
        <v>0</v>
      </c>
      <c r="CB56" s="6">
        <v>0</v>
      </c>
      <c r="CC56" s="6">
        <v>0</v>
      </c>
      <c r="CD56" s="6">
        <v>0</v>
      </c>
      <c r="CE56" s="6">
        <v>0</v>
      </c>
      <c r="CF56" s="6">
        <v>0</v>
      </c>
      <c r="CG56" s="6">
        <v>0</v>
      </c>
      <c r="CH56" s="6">
        <v>0</v>
      </c>
      <c r="CI56" s="6">
        <v>0</v>
      </c>
      <c r="CJ56" s="6">
        <v>0</v>
      </c>
      <c r="CK56" s="6">
        <v>0</v>
      </c>
      <c r="CL56" s="6">
        <v>0</v>
      </c>
      <c r="CM56" s="6">
        <v>0</v>
      </c>
      <c r="CN56" s="6">
        <v>0</v>
      </c>
      <c r="CO56" s="6">
        <v>0</v>
      </c>
      <c r="CP56" s="6">
        <v>0</v>
      </c>
      <c r="CQ56" s="6">
        <v>0</v>
      </c>
      <c r="CR56" s="6">
        <v>0</v>
      </c>
      <c r="CS56" s="6">
        <v>0</v>
      </c>
      <c r="CT56" s="6">
        <v>0</v>
      </c>
      <c r="CU56" s="6">
        <v>0</v>
      </c>
      <c r="CV56" s="6" t="s">
        <v>193</v>
      </c>
      <c r="CW56" s="6">
        <v>0</v>
      </c>
      <c r="CX56" s="6">
        <v>0</v>
      </c>
      <c r="CY56" s="6">
        <v>0</v>
      </c>
      <c r="CZ56" s="6">
        <v>0</v>
      </c>
      <c r="DA56" s="6">
        <v>0</v>
      </c>
      <c r="DB56" s="6">
        <v>0</v>
      </c>
      <c r="DC56" s="6">
        <v>0</v>
      </c>
      <c r="DD56" s="6">
        <v>0</v>
      </c>
      <c r="DE56" s="6">
        <v>0</v>
      </c>
      <c r="DF56" s="6">
        <v>0</v>
      </c>
      <c r="DG56" s="6">
        <v>0</v>
      </c>
      <c r="DH56" s="6">
        <v>0</v>
      </c>
      <c r="DI56" s="6">
        <v>0</v>
      </c>
      <c r="DJ56" s="6">
        <v>0</v>
      </c>
      <c r="DK56" s="6">
        <v>0</v>
      </c>
      <c r="DL56" s="6">
        <v>0</v>
      </c>
      <c r="DM56" s="6">
        <v>0</v>
      </c>
      <c r="DN56" s="6">
        <v>0</v>
      </c>
      <c r="DO56" s="6">
        <v>0</v>
      </c>
      <c r="DP56" s="6">
        <v>0</v>
      </c>
      <c r="DQ56" s="6">
        <v>0</v>
      </c>
      <c r="DR56" s="6">
        <v>0</v>
      </c>
      <c r="DS56" s="6">
        <v>0</v>
      </c>
      <c r="DT56" s="6">
        <v>0</v>
      </c>
      <c r="DU56" s="6">
        <v>0</v>
      </c>
      <c r="DV56" s="6">
        <v>0</v>
      </c>
      <c r="DW56" s="6">
        <v>0</v>
      </c>
      <c r="DX56" s="6">
        <v>0</v>
      </c>
      <c r="DY56" s="6">
        <v>0</v>
      </c>
      <c r="DZ56" s="6">
        <v>0</v>
      </c>
      <c r="EA56" s="6">
        <v>0</v>
      </c>
      <c r="EB56" s="5" t="s">
        <v>193</v>
      </c>
      <c r="EC56" s="5" t="s">
        <v>193</v>
      </c>
      <c r="ED56" s="5" t="s">
        <v>193</v>
      </c>
      <c r="EE56" s="5" t="s">
        <v>193</v>
      </c>
      <c r="EF56" s="5">
        <v>18356551</v>
      </c>
      <c r="EG56" s="5">
        <v>18341531</v>
      </c>
      <c r="EH56" s="5" t="s">
        <v>193</v>
      </c>
      <c r="EI56" s="5">
        <v>18208205</v>
      </c>
      <c r="EJ56" s="5">
        <v>18144970</v>
      </c>
      <c r="EK56" s="5" t="s">
        <v>193</v>
      </c>
      <c r="EL56" s="5" t="s">
        <v>193</v>
      </c>
      <c r="EM56" s="5">
        <v>17906655</v>
      </c>
      <c r="EN56" s="5">
        <v>17830311</v>
      </c>
      <c r="EO56" s="5">
        <v>17816568</v>
      </c>
      <c r="EP56" s="5">
        <v>18248012</v>
      </c>
      <c r="EQ56" s="5">
        <v>19017344</v>
      </c>
      <c r="ER56" s="5">
        <v>18780762</v>
      </c>
      <c r="ES56" s="5" t="s">
        <v>193</v>
      </c>
      <c r="ET56" s="5" t="s">
        <v>193</v>
      </c>
      <c r="EU56" s="5">
        <v>19453262</v>
      </c>
      <c r="EV56" s="5">
        <v>20449841</v>
      </c>
      <c r="EW56" s="5" t="s">
        <v>193</v>
      </c>
      <c r="EX56" s="5" t="s">
        <v>193</v>
      </c>
      <c r="EY56" s="5">
        <v>19530307</v>
      </c>
      <c r="EZ56" s="5">
        <v>19882832</v>
      </c>
      <c r="FA56" s="5">
        <v>20312076</v>
      </c>
      <c r="FB56" s="5">
        <v>21406832</v>
      </c>
      <c r="FC56" s="5">
        <v>21382953</v>
      </c>
      <c r="FD56" s="5">
        <v>21574728</v>
      </c>
      <c r="FE56" s="5">
        <v>22800532</v>
      </c>
      <c r="FF56" s="5" t="s">
        <v>193</v>
      </c>
      <c r="FG56" s="5">
        <v>23522655</v>
      </c>
      <c r="FH56" s="3" t="s">
        <v>239</v>
      </c>
    </row>
    <row r="57" spans="2:164" x14ac:dyDescent="0.25">
      <c r="B57" s="1" t="s">
        <v>47</v>
      </c>
      <c r="C57" s="2">
        <v>4109059</v>
      </c>
      <c r="D57" s="5" t="s">
        <v>193</v>
      </c>
      <c r="E57" s="5">
        <v>0</v>
      </c>
      <c r="F57" s="5">
        <v>0</v>
      </c>
      <c r="G57" s="5">
        <v>0</v>
      </c>
      <c r="H57" s="5">
        <v>0</v>
      </c>
      <c r="I57" s="5">
        <v>0</v>
      </c>
      <c r="J57" s="5">
        <v>0</v>
      </c>
      <c r="K57" s="5">
        <v>0</v>
      </c>
      <c r="L57" s="5">
        <v>0</v>
      </c>
      <c r="M57" s="5">
        <v>0</v>
      </c>
      <c r="N57" s="5">
        <v>0</v>
      </c>
      <c r="O57" s="5">
        <v>0</v>
      </c>
      <c r="P57" s="5">
        <v>0</v>
      </c>
      <c r="Q57" s="5">
        <v>0</v>
      </c>
      <c r="R57" s="5">
        <v>0</v>
      </c>
      <c r="S57" s="5">
        <v>0</v>
      </c>
      <c r="T57" s="5">
        <v>0</v>
      </c>
      <c r="U57" s="5">
        <v>0</v>
      </c>
      <c r="V57" s="5">
        <v>0</v>
      </c>
      <c r="W57" s="5">
        <v>0</v>
      </c>
      <c r="X57" s="5">
        <v>0</v>
      </c>
      <c r="Y57" s="5">
        <v>0</v>
      </c>
      <c r="Z57" s="5">
        <v>0</v>
      </c>
      <c r="AA57" s="5">
        <v>0</v>
      </c>
      <c r="AB57" s="5">
        <v>0</v>
      </c>
      <c r="AC57" s="5">
        <v>0</v>
      </c>
      <c r="AD57" s="5">
        <v>0</v>
      </c>
      <c r="AE57" s="5">
        <v>0</v>
      </c>
      <c r="AF57" s="5">
        <v>0</v>
      </c>
      <c r="AG57" s="5">
        <v>0</v>
      </c>
      <c r="AH57" s="5">
        <v>0</v>
      </c>
      <c r="AI57" s="5">
        <v>0</v>
      </c>
      <c r="AJ57" s="6" t="s">
        <v>193</v>
      </c>
      <c r="AK57" s="6" t="s">
        <v>193</v>
      </c>
      <c r="AL57" s="6" t="s">
        <v>193</v>
      </c>
      <c r="AM57" s="6" t="s">
        <v>193</v>
      </c>
      <c r="AN57" s="6" t="s">
        <v>193</v>
      </c>
      <c r="AO57" s="6" t="s">
        <v>193</v>
      </c>
      <c r="AP57" s="6" t="s">
        <v>193</v>
      </c>
      <c r="AQ57" s="6" t="s">
        <v>193</v>
      </c>
      <c r="AR57" s="6" t="s">
        <v>193</v>
      </c>
      <c r="AS57" s="6" t="s">
        <v>193</v>
      </c>
      <c r="AT57" s="6" t="s">
        <v>193</v>
      </c>
      <c r="AU57" s="6" t="s">
        <v>193</v>
      </c>
      <c r="AV57" s="6" t="s">
        <v>193</v>
      </c>
      <c r="AW57" s="6" t="s">
        <v>193</v>
      </c>
      <c r="AX57" s="6" t="s">
        <v>193</v>
      </c>
      <c r="AY57" s="6" t="s">
        <v>193</v>
      </c>
      <c r="AZ57" s="6" t="s">
        <v>193</v>
      </c>
      <c r="BA57" s="6" t="s">
        <v>193</v>
      </c>
      <c r="BB57" s="6" t="s">
        <v>193</v>
      </c>
      <c r="BC57" s="6" t="s">
        <v>193</v>
      </c>
      <c r="BD57" s="6" t="s">
        <v>193</v>
      </c>
      <c r="BE57" s="6" t="s">
        <v>193</v>
      </c>
      <c r="BF57" s="6" t="s">
        <v>193</v>
      </c>
      <c r="BG57" s="6" t="s">
        <v>193</v>
      </c>
      <c r="BH57" s="6" t="s">
        <v>193</v>
      </c>
      <c r="BI57" s="6" t="s">
        <v>193</v>
      </c>
      <c r="BJ57" s="6" t="s">
        <v>193</v>
      </c>
      <c r="BK57" s="6" t="s">
        <v>193</v>
      </c>
      <c r="BL57" s="6" t="s">
        <v>193</v>
      </c>
      <c r="BM57" s="6" t="s">
        <v>193</v>
      </c>
      <c r="BN57" s="6" t="s">
        <v>193</v>
      </c>
      <c r="BO57" s="6" t="s">
        <v>193</v>
      </c>
      <c r="BP57" s="6" t="s">
        <v>193</v>
      </c>
      <c r="BQ57" s="6">
        <v>1.25</v>
      </c>
      <c r="BR57" s="6">
        <v>1.25</v>
      </c>
      <c r="BS57" s="6">
        <v>1.25</v>
      </c>
      <c r="BT57" s="6">
        <v>1.25</v>
      </c>
      <c r="BU57" s="6">
        <v>1.25</v>
      </c>
      <c r="BV57" s="6">
        <v>1.25</v>
      </c>
      <c r="BW57" s="6">
        <v>1.25</v>
      </c>
      <c r="BX57" s="6">
        <v>0.125</v>
      </c>
      <c r="BY57" s="6">
        <v>0.125</v>
      </c>
      <c r="BZ57" s="6">
        <v>0.125</v>
      </c>
      <c r="CA57" s="6">
        <v>0.125</v>
      </c>
      <c r="CB57" s="6">
        <v>0.125</v>
      </c>
      <c r="CC57" s="6">
        <v>0.125</v>
      </c>
      <c r="CD57" s="6">
        <v>0.125</v>
      </c>
      <c r="CE57" s="6">
        <v>0.125</v>
      </c>
      <c r="CF57" s="6">
        <v>75.125</v>
      </c>
      <c r="CG57" s="6">
        <v>0.125</v>
      </c>
      <c r="CH57" s="6">
        <v>0.125</v>
      </c>
      <c r="CI57" s="6">
        <v>0.125</v>
      </c>
      <c r="CJ57" s="6">
        <v>0.125</v>
      </c>
      <c r="CK57" s="6">
        <v>0.125</v>
      </c>
      <c r="CL57" s="6">
        <v>0.125</v>
      </c>
      <c r="CM57" s="6">
        <v>0.125</v>
      </c>
      <c r="CN57" s="6">
        <v>0.125</v>
      </c>
      <c r="CO57" s="6">
        <v>0.125</v>
      </c>
      <c r="CP57" s="6">
        <v>0.125</v>
      </c>
      <c r="CQ57" s="6">
        <v>0.125</v>
      </c>
      <c r="CR57" s="6">
        <v>0.125</v>
      </c>
      <c r="CS57" s="6">
        <v>0.125</v>
      </c>
      <c r="CT57" s="6">
        <v>0.125</v>
      </c>
      <c r="CU57" s="6">
        <v>0.125</v>
      </c>
      <c r="CV57" s="6" t="s">
        <v>193</v>
      </c>
      <c r="CW57" s="6">
        <v>0</v>
      </c>
      <c r="CX57" s="6">
        <v>0</v>
      </c>
      <c r="CY57" s="6">
        <v>0</v>
      </c>
      <c r="CZ57" s="6">
        <v>0</v>
      </c>
      <c r="DA57" s="6">
        <v>0</v>
      </c>
      <c r="DB57" s="6">
        <v>0</v>
      </c>
      <c r="DC57" s="6">
        <v>0</v>
      </c>
      <c r="DD57" s="6">
        <v>0</v>
      </c>
      <c r="DE57" s="6">
        <v>0</v>
      </c>
      <c r="DF57" s="6">
        <v>0</v>
      </c>
      <c r="DG57" s="6">
        <v>0</v>
      </c>
      <c r="DH57" s="6">
        <v>0</v>
      </c>
      <c r="DI57" s="6">
        <v>0</v>
      </c>
      <c r="DJ57" s="6">
        <v>0</v>
      </c>
      <c r="DK57" s="6">
        <v>0</v>
      </c>
      <c r="DL57" s="6">
        <v>75</v>
      </c>
      <c r="DM57" s="6">
        <v>0</v>
      </c>
      <c r="DN57" s="6">
        <v>0</v>
      </c>
      <c r="DO57" s="6">
        <v>0</v>
      </c>
      <c r="DP57" s="6">
        <v>0</v>
      </c>
      <c r="DQ57" s="6">
        <v>0</v>
      </c>
      <c r="DR57" s="6">
        <v>0</v>
      </c>
      <c r="DS57" s="6">
        <v>0</v>
      </c>
      <c r="DT57" s="6">
        <v>0</v>
      </c>
      <c r="DU57" s="6">
        <v>0</v>
      </c>
      <c r="DV57" s="6">
        <v>0</v>
      </c>
      <c r="DW57" s="6">
        <v>0</v>
      </c>
      <c r="DX57" s="6">
        <v>0</v>
      </c>
      <c r="DY57" s="6">
        <v>0</v>
      </c>
      <c r="DZ57" s="6">
        <v>0</v>
      </c>
      <c r="EA57" s="6">
        <v>0</v>
      </c>
      <c r="EB57" s="5" t="s">
        <v>193</v>
      </c>
      <c r="EC57" s="5">
        <v>4019409</v>
      </c>
      <c r="ED57" s="5">
        <v>4019409</v>
      </c>
      <c r="EE57" s="5">
        <v>4019409</v>
      </c>
      <c r="EF57" s="5">
        <v>4019409</v>
      </c>
      <c r="EG57" s="5">
        <v>4019409</v>
      </c>
      <c r="EH57" s="5">
        <v>4019409</v>
      </c>
      <c r="EI57" s="5">
        <v>4019409</v>
      </c>
      <c r="EJ57" s="5">
        <v>4019409</v>
      </c>
      <c r="EK57" s="5">
        <v>4019409</v>
      </c>
      <c r="EL57" s="5">
        <v>4019409</v>
      </c>
      <c r="EM57" s="5">
        <v>4019409</v>
      </c>
      <c r="EN57" s="5">
        <v>4019409</v>
      </c>
      <c r="EO57" s="5">
        <v>4019409</v>
      </c>
      <c r="EP57" s="5">
        <v>4019409</v>
      </c>
      <c r="EQ57" s="5">
        <v>4019409</v>
      </c>
      <c r="ER57" s="5">
        <v>4019409</v>
      </c>
      <c r="ES57" s="5">
        <v>4019409</v>
      </c>
      <c r="ET57" s="5">
        <v>4019409</v>
      </c>
      <c r="EU57" s="5">
        <v>4019409</v>
      </c>
      <c r="EV57" s="5">
        <v>4019409</v>
      </c>
      <c r="EW57" s="5">
        <v>4019409</v>
      </c>
      <c r="EX57" s="5">
        <v>4019409</v>
      </c>
      <c r="EY57" s="5">
        <v>4019409</v>
      </c>
      <c r="EZ57" s="5">
        <v>4019409</v>
      </c>
      <c r="FA57" s="5">
        <v>4019409</v>
      </c>
      <c r="FB57" s="5">
        <v>4019409</v>
      </c>
      <c r="FC57" s="5">
        <v>4019409</v>
      </c>
      <c r="FD57" s="5">
        <v>4019409</v>
      </c>
      <c r="FE57" s="5">
        <v>4019409</v>
      </c>
      <c r="FF57" s="5">
        <v>4019409</v>
      </c>
      <c r="FG57" s="5">
        <v>4019409</v>
      </c>
      <c r="FH57" s="3" t="s">
        <v>240</v>
      </c>
    </row>
    <row r="58" spans="2:164" x14ac:dyDescent="0.25">
      <c r="B58" s="1" t="s">
        <v>48</v>
      </c>
      <c r="C58" s="2">
        <v>103349</v>
      </c>
      <c r="D58" s="5" t="s">
        <v>193</v>
      </c>
      <c r="E58" s="5">
        <v>4961</v>
      </c>
      <c r="F58" s="5">
        <v>1300</v>
      </c>
      <c r="G58" s="5">
        <v>65718</v>
      </c>
      <c r="H58" s="5">
        <v>1506</v>
      </c>
      <c r="I58" s="5">
        <v>1210</v>
      </c>
      <c r="J58" s="5">
        <v>1300</v>
      </c>
      <c r="K58" s="5">
        <v>18759</v>
      </c>
      <c r="L58" s="5">
        <v>1371</v>
      </c>
      <c r="M58" s="5">
        <v>1379</v>
      </c>
      <c r="N58" s="5">
        <v>1319</v>
      </c>
      <c r="O58" s="5">
        <v>1461</v>
      </c>
      <c r="P58" s="5">
        <v>1670</v>
      </c>
      <c r="Q58" s="5">
        <v>1622</v>
      </c>
      <c r="R58" s="5">
        <v>1445</v>
      </c>
      <c r="S58" s="5">
        <v>12617</v>
      </c>
      <c r="T58" s="5">
        <v>12311</v>
      </c>
      <c r="U58" s="5">
        <v>13697</v>
      </c>
      <c r="V58" s="5">
        <v>11730</v>
      </c>
      <c r="W58" s="5">
        <v>12456</v>
      </c>
      <c r="X58" s="5">
        <v>12080</v>
      </c>
      <c r="Y58" s="5">
        <v>15692</v>
      </c>
      <c r="Z58" s="5">
        <v>12741</v>
      </c>
      <c r="AA58" s="5">
        <v>14618</v>
      </c>
      <c r="AB58" s="5">
        <v>18822</v>
      </c>
      <c r="AC58" s="5">
        <v>141152</v>
      </c>
      <c r="AD58" s="5">
        <v>37130</v>
      </c>
      <c r="AE58" s="5">
        <v>13071</v>
      </c>
      <c r="AF58" s="5">
        <v>12471</v>
      </c>
      <c r="AG58" s="5">
        <v>297150</v>
      </c>
      <c r="AH58" s="5">
        <v>93353</v>
      </c>
      <c r="AI58" s="5">
        <v>11939</v>
      </c>
      <c r="AJ58" s="6" t="s">
        <v>193</v>
      </c>
      <c r="AK58" s="6">
        <v>27.74</v>
      </c>
      <c r="AL58" s="6">
        <v>28.58</v>
      </c>
      <c r="AM58" s="6">
        <v>27.32</v>
      </c>
      <c r="AN58" s="6">
        <v>28.09</v>
      </c>
      <c r="AO58" s="6">
        <v>28.08</v>
      </c>
      <c r="AP58" s="6">
        <v>26.68</v>
      </c>
      <c r="AQ58" s="6">
        <v>22.37</v>
      </c>
      <c r="AR58" s="6">
        <v>26.25</v>
      </c>
      <c r="AS58" s="6">
        <v>24.55</v>
      </c>
      <c r="AT58" s="6">
        <v>23.85</v>
      </c>
      <c r="AU58" s="6">
        <v>21.56</v>
      </c>
      <c r="AV58" s="6">
        <v>20.4267</v>
      </c>
      <c r="AW58" s="6">
        <v>19.366700000000002</v>
      </c>
      <c r="AX58" s="6">
        <v>21.6067</v>
      </c>
      <c r="AY58" s="6">
        <v>23.4467</v>
      </c>
      <c r="AZ58" s="6">
        <v>20.12</v>
      </c>
      <c r="BA58" s="6">
        <v>19.906700000000001</v>
      </c>
      <c r="BB58" s="6">
        <v>17.66</v>
      </c>
      <c r="BC58" s="6">
        <v>18.98</v>
      </c>
      <c r="BD58" s="6">
        <v>16.12</v>
      </c>
      <c r="BE58" s="6">
        <v>14.333299999999999</v>
      </c>
      <c r="BF58" s="6">
        <v>13.6067</v>
      </c>
      <c r="BG58" s="6">
        <v>13.246700000000001</v>
      </c>
      <c r="BH58" s="6">
        <v>13.0267</v>
      </c>
      <c r="BI58" s="6">
        <v>12.593299999999999</v>
      </c>
      <c r="BJ58" s="6">
        <v>13.6533</v>
      </c>
      <c r="BK58" s="6">
        <v>15.253299999999999</v>
      </c>
      <c r="BL58" s="6">
        <v>14.3667</v>
      </c>
      <c r="BM58" s="6">
        <v>14.34</v>
      </c>
      <c r="BN58" s="6">
        <v>14.886699999999999</v>
      </c>
      <c r="BO58" s="6">
        <v>14.76</v>
      </c>
      <c r="BP58" s="6">
        <v>0.22</v>
      </c>
      <c r="BQ58" s="6">
        <v>0.21</v>
      </c>
      <c r="BR58" s="6">
        <v>0.21</v>
      </c>
      <c r="BS58" s="6">
        <v>0.21</v>
      </c>
      <c r="BT58" s="6">
        <v>0.21</v>
      </c>
      <c r="BU58" s="6">
        <v>0.19</v>
      </c>
      <c r="BV58" s="6">
        <v>0.19</v>
      </c>
      <c r="BW58" s="6">
        <v>0.19</v>
      </c>
      <c r="BX58" s="6">
        <v>0.19</v>
      </c>
      <c r="BY58" s="6">
        <v>0.17</v>
      </c>
      <c r="BZ58" s="6">
        <v>0.1666667</v>
      </c>
      <c r="CA58" s="6">
        <v>0.1666667</v>
      </c>
      <c r="CB58" s="6">
        <v>0.1666667</v>
      </c>
      <c r="CC58" s="6">
        <v>0.15333330000000001</v>
      </c>
      <c r="CD58" s="6">
        <v>0.15333330000000001</v>
      </c>
      <c r="CE58" s="6">
        <v>0.15333330000000001</v>
      </c>
      <c r="CF58" s="6">
        <v>0.15333330000000001</v>
      </c>
      <c r="CG58" s="6">
        <v>0.14000000000000001</v>
      </c>
      <c r="CH58" s="6">
        <v>0.14000000000000001</v>
      </c>
      <c r="CI58" s="6">
        <v>0.14000000000000001</v>
      </c>
      <c r="CJ58" s="6">
        <v>0.14000000000000001</v>
      </c>
      <c r="CK58" s="6">
        <v>0.13333329999999999</v>
      </c>
      <c r="CL58" s="6">
        <v>0.13333329999999999</v>
      </c>
      <c r="CM58" s="6">
        <v>0.13333329999999999</v>
      </c>
      <c r="CN58" s="6">
        <v>0.13333329999999999</v>
      </c>
      <c r="CO58" s="6">
        <v>0.12666669999999999</v>
      </c>
      <c r="CP58" s="6">
        <v>0.12666669999999999</v>
      </c>
      <c r="CQ58" s="6">
        <v>0.12666669999999999</v>
      </c>
      <c r="CR58" s="6">
        <v>0.12666669999999999</v>
      </c>
      <c r="CS58" s="6">
        <v>0.12</v>
      </c>
      <c r="CT58" s="6">
        <v>0.12</v>
      </c>
      <c r="CU58" s="6">
        <v>0.12</v>
      </c>
      <c r="CV58" s="6">
        <v>0</v>
      </c>
      <c r="CW58" s="6">
        <v>0</v>
      </c>
      <c r="CX58" s="6">
        <v>0</v>
      </c>
      <c r="CY58" s="6">
        <v>0</v>
      </c>
      <c r="CZ58" s="6">
        <v>0</v>
      </c>
      <c r="DA58" s="6">
        <v>0</v>
      </c>
      <c r="DB58" s="6">
        <v>0</v>
      </c>
      <c r="DC58" s="6">
        <v>0</v>
      </c>
      <c r="DD58" s="6">
        <v>0</v>
      </c>
      <c r="DE58" s="6">
        <v>0</v>
      </c>
      <c r="DF58" s="6">
        <v>0</v>
      </c>
      <c r="DG58" s="6">
        <v>0</v>
      </c>
      <c r="DH58" s="6">
        <v>0</v>
      </c>
      <c r="DI58" s="6">
        <v>0</v>
      </c>
      <c r="DJ58" s="6">
        <v>0</v>
      </c>
      <c r="DK58" s="6">
        <v>0</v>
      </c>
      <c r="DL58" s="6">
        <v>0</v>
      </c>
      <c r="DM58" s="6">
        <v>0</v>
      </c>
      <c r="DN58" s="6">
        <v>0</v>
      </c>
      <c r="DO58" s="6">
        <v>0</v>
      </c>
      <c r="DP58" s="6">
        <v>0</v>
      </c>
      <c r="DQ58" s="6">
        <v>0</v>
      </c>
      <c r="DR58" s="6">
        <v>0</v>
      </c>
      <c r="DS58" s="6">
        <v>0</v>
      </c>
      <c r="DT58" s="6">
        <v>0</v>
      </c>
      <c r="DU58" s="6">
        <v>0</v>
      </c>
      <c r="DV58" s="6">
        <v>0</v>
      </c>
      <c r="DW58" s="6">
        <v>0</v>
      </c>
      <c r="DX58" s="6">
        <v>0</v>
      </c>
      <c r="DY58" s="6">
        <v>0</v>
      </c>
      <c r="DZ58" s="6">
        <v>0</v>
      </c>
      <c r="EA58" s="6">
        <v>0</v>
      </c>
      <c r="EB58" s="5">
        <v>21455545</v>
      </c>
      <c r="EC58" s="5">
        <v>21379763</v>
      </c>
      <c r="ED58" s="5">
        <v>21327147</v>
      </c>
      <c r="EE58" s="5">
        <v>21234887</v>
      </c>
      <c r="EF58" s="5">
        <v>21222535</v>
      </c>
      <c r="EG58" s="5">
        <v>21084948</v>
      </c>
      <c r="EH58" s="5">
        <v>21030265</v>
      </c>
      <c r="EI58" s="5">
        <v>20946158</v>
      </c>
      <c r="EJ58" s="5">
        <v>20780439</v>
      </c>
      <c r="EK58" s="5">
        <v>20720855</v>
      </c>
      <c r="EL58" s="5">
        <v>20653399</v>
      </c>
      <c r="EM58" s="5">
        <v>20550038</v>
      </c>
      <c r="EN58" s="5">
        <v>20344409</v>
      </c>
      <c r="EO58" s="5">
        <v>20304953</v>
      </c>
      <c r="EP58" s="5">
        <v>20247578</v>
      </c>
      <c r="EQ58" s="5">
        <v>20184341</v>
      </c>
      <c r="ER58" s="5">
        <v>19958980</v>
      </c>
      <c r="ES58" s="5">
        <v>19722542</v>
      </c>
      <c r="ET58" s="5">
        <v>19674147</v>
      </c>
      <c r="EU58" s="5">
        <v>19489253</v>
      </c>
      <c r="EV58" s="5">
        <v>19364127</v>
      </c>
      <c r="EW58" s="5">
        <v>19336803</v>
      </c>
      <c r="EX58" s="5">
        <v>19331000</v>
      </c>
      <c r="EY58" s="5">
        <v>19323497</v>
      </c>
      <c r="EZ58" s="5">
        <v>19313387</v>
      </c>
      <c r="FA58" s="5">
        <v>19305812</v>
      </c>
      <c r="FB58" s="5">
        <v>19418210</v>
      </c>
      <c r="FC58" s="5">
        <v>19429674</v>
      </c>
      <c r="FD58" s="5">
        <v>19391517</v>
      </c>
      <c r="FE58" s="5">
        <v>19367115</v>
      </c>
      <c r="FF58" s="5">
        <v>19621790</v>
      </c>
      <c r="FG58" s="5">
        <v>19700042</v>
      </c>
      <c r="FH58" s="3" t="s">
        <v>241</v>
      </c>
    </row>
    <row r="59" spans="2:164" x14ac:dyDescent="0.25">
      <c r="B59" s="1" t="s">
        <v>49</v>
      </c>
      <c r="C59" s="2">
        <v>4142896</v>
      </c>
      <c r="D59" s="5" t="s">
        <v>193</v>
      </c>
      <c r="E59" s="5">
        <v>0</v>
      </c>
      <c r="F59" s="5">
        <v>724381</v>
      </c>
      <c r="G59" s="5">
        <v>0</v>
      </c>
      <c r="H59" s="5">
        <v>82357</v>
      </c>
      <c r="I59" s="5">
        <v>399739</v>
      </c>
      <c r="J59" s="5">
        <v>204954</v>
      </c>
      <c r="K59" s="5">
        <v>37331</v>
      </c>
      <c r="L59" s="5">
        <v>0</v>
      </c>
      <c r="M59" s="5">
        <v>0</v>
      </c>
      <c r="N59" s="5">
        <v>0</v>
      </c>
      <c r="O59" s="5">
        <v>0</v>
      </c>
      <c r="P59" s="5">
        <v>0</v>
      </c>
      <c r="Q59" s="5">
        <v>0</v>
      </c>
      <c r="R59" s="5">
        <v>0</v>
      </c>
      <c r="S59" s="5">
        <v>0</v>
      </c>
      <c r="T59" s="5">
        <v>0</v>
      </c>
      <c r="U59" s="5">
        <v>0</v>
      </c>
      <c r="V59" s="5">
        <v>0</v>
      </c>
      <c r="W59" s="5">
        <v>0</v>
      </c>
      <c r="X59" s="5">
        <v>22824</v>
      </c>
      <c r="Y59" s="5">
        <v>228564</v>
      </c>
      <c r="Z59" s="5">
        <v>1087157</v>
      </c>
      <c r="AA59" s="5">
        <v>1082796</v>
      </c>
      <c r="AB59" s="5">
        <v>3251805</v>
      </c>
      <c r="AC59" s="5">
        <v>1625000</v>
      </c>
      <c r="AD59" s="5">
        <v>763300</v>
      </c>
      <c r="AE59" s="5">
        <v>497536</v>
      </c>
      <c r="AF59" s="5">
        <v>867149</v>
      </c>
      <c r="AG59" s="5">
        <v>1837779</v>
      </c>
      <c r="AH59" s="5">
        <v>1134211</v>
      </c>
      <c r="AI59" s="5">
        <v>319719</v>
      </c>
      <c r="AJ59" s="6" t="s">
        <v>193</v>
      </c>
      <c r="AK59" s="6" t="s">
        <v>193</v>
      </c>
      <c r="AL59" s="6">
        <v>29.08</v>
      </c>
      <c r="AM59" s="6" t="s">
        <v>193</v>
      </c>
      <c r="AN59" s="6">
        <v>30.39</v>
      </c>
      <c r="AO59" s="6">
        <v>29.1</v>
      </c>
      <c r="AP59" s="6">
        <v>28.71</v>
      </c>
      <c r="AQ59" s="6">
        <v>27.88</v>
      </c>
      <c r="AR59" s="6" t="s">
        <v>193</v>
      </c>
      <c r="AS59" s="6" t="s">
        <v>193</v>
      </c>
      <c r="AT59" s="6" t="s">
        <v>193</v>
      </c>
      <c r="AU59" s="6" t="s">
        <v>193</v>
      </c>
      <c r="AV59" s="6" t="s">
        <v>193</v>
      </c>
      <c r="AW59" s="6" t="s">
        <v>193</v>
      </c>
      <c r="AX59" s="6" t="s">
        <v>193</v>
      </c>
      <c r="AY59" s="6" t="s">
        <v>193</v>
      </c>
      <c r="AZ59" s="6" t="s">
        <v>193</v>
      </c>
      <c r="BA59" s="6" t="s">
        <v>193</v>
      </c>
      <c r="BB59" s="6" t="s">
        <v>193</v>
      </c>
      <c r="BC59" s="6" t="s">
        <v>193</v>
      </c>
      <c r="BD59" s="6">
        <v>17.95</v>
      </c>
      <c r="BE59" s="6">
        <v>17.77</v>
      </c>
      <c r="BF59" s="6">
        <v>17.100000000000001</v>
      </c>
      <c r="BG59" s="6">
        <v>17.3</v>
      </c>
      <c r="BH59" s="6">
        <v>15.97</v>
      </c>
      <c r="BI59" s="6">
        <v>12.1</v>
      </c>
      <c r="BJ59" s="6">
        <v>16.34</v>
      </c>
      <c r="BK59" s="6">
        <v>17.27</v>
      </c>
      <c r="BL59" s="6">
        <v>16.59</v>
      </c>
      <c r="BM59" s="6">
        <v>15.29</v>
      </c>
      <c r="BN59" s="6">
        <v>15.44</v>
      </c>
      <c r="BO59" s="6">
        <v>13.7</v>
      </c>
      <c r="BP59" s="6">
        <v>0.15</v>
      </c>
      <c r="BQ59" s="6">
        <v>0.15</v>
      </c>
      <c r="BR59" s="6">
        <v>0.15</v>
      </c>
      <c r="BS59" s="6">
        <v>0.15</v>
      </c>
      <c r="BT59" s="6">
        <v>0.09</v>
      </c>
      <c r="BU59" s="6">
        <v>0.09</v>
      </c>
      <c r="BV59" s="6">
        <v>0.09</v>
      </c>
      <c r="BW59" s="6">
        <v>0.09</v>
      </c>
      <c r="BX59" s="6">
        <v>0.06</v>
      </c>
      <c r="BY59" s="6">
        <v>0.06</v>
      </c>
      <c r="BZ59" s="6">
        <v>0.06</v>
      </c>
      <c r="CA59" s="6">
        <v>0.06</v>
      </c>
      <c r="CB59" s="6">
        <v>0.06</v>
      </c>
      <c r="CC59" s="6">
        <v>0.06</v>
      </c>
      <c r="CD59" s="6">
        <v>0.06</v>
      </c>
      <c r="CE59" s="6">
        <v>0.06</v>
      </c>
      <c r="CF59" s="6">
        <v>0.06</v>
      </c>
      <c r="CG59" s="6">
        <v>0.06</v>
      </c>
      <c r="CH59" s="6">
        <v>0.06</v>
      </c>
      <c r="CI59" s="6">
        <v>0.06</v>
      </c>
      <c r="CJ59" s="6">
        <v>0.06</v>
      </c>
      <c r="CK59" s="6">
        <v>0.06</v>
      </c>
      <c r="CL59" s="6">
        <v>0.06</v>
      </c>
      <c r="CM59" s="6">
        <v>0.06</v>
      </c>
      <c r="CN59" s="6">
        <v>0.06</v>
      </c>
      <c r="CO59" s="6">
        <v>0.06</v>
      </c>
      <c r="CP59" s="6">
        <v>0.06</v>
      </c>
      <c r="CQ59" s="6">
        <v>0.06</v>
      </c>
      <c r="CR59" s="6">
        <v>0.06</v>
      </c>
      <c r="CS59" s="6">
        <v>0.06</v>
      </c>
      <c r="CT59" s="6">
        <v>0.06</v>
      </c>
      <c r="CU59" s="6">
        <v>0.06</v>
      </c>
      <c r="CV59" s="6">
        <v>0</v>
      </c>
      <c r="CW59" s="6">
        <v>0</v>
      </c>
      <c r="CX59" s="6">
        <v>0</v>
      </c>
      <c r="CY59" s="6">
        <v>0</v>
      </c>
      <c r="CZ59" s="6">
        <v>0</v>
      </c>
      <c r="DA59" s="6">
        <v>0</v>
      </c>
      <c r="DB59" s="6">
        <v>0</v>
      </c>
      <c r="DC59" s="6">
        <v>0</v>
      </c>
      <c r="DD59" s="6">
        <v>0</v>
      </c>
      <c r="DE59" s="6">
        <v>0</v>
      </c>
      <c r="DF59" s="6">
        <v>0</v>
      </c>
      <c r="DG59" s="6">
        <v>0</v>
      </c>
      <c r="DH59" s="6">
        <v>0</v>
      </c>
      <c r="DI59" s="6">
        <v>0</v>
      </c>
      <c r="DJ59" s="6">
        <v>0</v>
      </c>
      <c r="DK59" s="6">
        <v>0</v>
      </c>
      <c r="DL59" s="6">
        <v>0</v>
      </c>
      <c r="DM59" s="6">
        <v>0</v>
      </c>
      <c r="DN59" s="6">
        <v>0</v>
      </c>
      <c r="DO59" s="6">
        <v>0</v>
      </c>
      <c r="DP59" s="6">
        <v>0</v>
      </c>
      <c r="DQ59" s="6">
        <v>0</v>
      </c>
      <c r="DR59" s="6">
        <v>0</v>
      </c>
      <c r="DS59" s="6">
        <v>0</v>
      </c>
      <c r="DT59" s="6">
        <v>0</v>
      </c>
      <c r="DU59" s="6">
        <v>0</v>
      </c>
      <c r="DV59" s="6">
        <v>0</v>
      </c>
      <c r="DW59" s="6">
        <v>0</v>
      </c>
      <c r="DX59" s="6">
        <v>0</v>
      </c>
      <c r="DY59" s="6">
        <v>0</v>
      </c>
      <c r="DZ59" s="6">
        <v>0</v>
      </c>
      <c r="EA59" s="6">
        <v>0</v>
      </c>
      <c r="EB59" s="5">
        <v>32597819</v>
      </c>
      <c r="EC59" s="5">
        <v>32423929</v>
      </c>
      <c r="ED59" s="5">
        <v>32412997</v>
      </c>
      <c r="EE59" s="5">
        <v>32276213</v>
      </c>
      <c r="EF59" s="5">
        <v>32128922</v>
      </c>
      <c r="EG59" s="5">
        <v>32109976</v>
      </c>
      <c r="EH59" s="5">
        <v>32463660</v>
      </c>
      <c r="EI59" s="5">
        <v>32483983</v>
      </c>
      <c r="EJ59" s="5">
        <v>32216480</v>
      </c>
      <c r="EK59" s="5">
        <v>32078443</v>
      </c>
      <c r="EL59" s="5">
        <v>32036774</v>
      </c>
      <c r="EM59" s="5">
        <v>31875156</v>
      </c>
      <c r="EN59" s="5">
        <v>31493828</v>
      </c>
      <c r="EO59" s="5">
        <v>31489468</v>
      </c>
      <c r="EP59" s="5">
        <v>31482500</v>
      </c>
      <c r="EQ59" s="5">
        <v>31375759</v>
      </c>
      <c r="ER59" s="5">
        <v>31299930</v>
      </c>
      <c r="ES59" s="5">
        <v>31206549</v>
      </c>
      <c r="ET59" s="5">
        <v>30998491</v>
      </c>
      <c r="EU59" s="5">
        <v>30935238</v>
      </c>
      <c r="EV59" s="5">
        <v>30771479</v>
      </c>
      <c r="EW59" s="5">
        <v>30724086</v>
      </c>
      <c r="EX59" s="5">
        <v>30947550</v>
      </c>
      <c r="EY59" s="5">
        <v>31935474</v>
      </c>
      <c r="EZ59" s="5">
        <v>32996809</v>
      </c>
      <c r="FA59" s="5">
        <v>36230399</v>
      </c>
      <c r="FB59" s="5">
        <v>37855399</v>
      </c>
      <c r="FC59" s="5">
        <v>38511187</v>
      </c>
      <c r="FD59" s="5">
        <v>38965126</v>
      </c>
      <c r="FE59" s="5">
        <v>39830742</v>
      </c>
      <c r="FF59" s="5">
        <v>41663521</v>
      </c>
      <c r="FG59" s="5">
        <v>42725526</v>
      </c>
      <c r="FH59" s="3" t="s">
        <v>242</v>
      </c>
    </row>
    <row r="60" spans="2:164" x14ac:dyDescent="0.25">
      <c r="B60" s="1" t="s">
        <v>50</v>
      </c>
      <c r="C60" s="2">
        <v>4005314</v>
      </c>
      <c r="D60" s="5" t="s">
        <v>193</v>
      </c>
      <c r="E60" s="5">
        <v>2617</v>
      </c>
      <c r="F60" s="5">
        <v>0</v>
      </c>
      <c r="G60" s="5">
        <v>4613</v>
      </c>
      <c r="H60" s="5">
        <v>689</v>
      </c>
      <c r="I60" s="5">
        <v>902</v>
      </c>
      <c r="J60" s="5">
        <v>0</v>
      </c>
      <c r="K60" s="5">
        <v>13652</v>
      </c>
      <c r="L60" s="5">
        <v>0</v>
      </c>
      <c r="M60" s="5">
        <v>0</v>
      </c>
      <c r="N60" s="5">
        <v>0</v>
      </c>
      <c r="O60" s="5">
        <v>0</v>
      </c>
      <c r="P60" s="5">
        <v>0</v>
      </c>
      <c r="Q60" s="5">
        <v>0</v>
      </c>
      <c r="R60" s="5">
        <v>0</v>
      </c>
      <c r="S60" s="5">
        <v>0</v>
      </c>
      <c r="T60" s="5">
        <v>0</v>
      </c>
      <c r="U60" s="5">
        <v>0</v>
      </c>
      <c r="V60" s="5">
        <v>0</v>
      </c>
      <c r="W60" s="5">
        <v>0</v>
      </c>
      <c r="X60" s="5">
        <v>0</v>
      </c>
      <c r="Y60" s="5">
        <v>0</v>
      </c>
      <c r="Z60" s="5">
        <v>0</v>
      </c>
      <c r="AA60" s="5">
        <v>0</v>
      </c>
      <c r="AB60" s="5">
        <v>0</v>
      </c>
      <c r="AC60" s="5">
        <v>0</v>
      </c>
      <c r="AD60" s="5">
        <v>0</v>
      </c>
      <c r="AE60" s="5">
        <v>0</v>
      </c>
      <c r="AF60" s="5">
        <v>800000</v>
      </c>
      <c r="AG60" s="5">
        <v>0</v>
      </c>
      <c r="AH60" s="5">
        <v>0</v>
      </c>
      <c r="AI60" s="5">
        <v>0</v>
      </c>
      <c r="AJ60" s="6" t="s">
        <v>193</v>
      </c>
      <c r="AK60" s="6">
        <v>198</v>
      </c>
      <c r="AL60" s="6" t="s">
        <v>193</v>
      </c>
      <c r="AM60" s="6">
        <v>192.49590000000001</v>
      </c>
      <c r="AN60" s="6">
        <v>200</v>
      </c>
      <c r="AO60" s="6">
        <v>159.19</v>
      </c>
      <c r="AP60" s="6" t="s">
        <v>193</v>
      </c>
      <c r="AQ60" s="6">
        <v>153.8272</v>
      </c>
      <c r="AR60" s="6" t="s">
        <v>193</v>
      </c>
      <c r="AS60" s="6" t="s">
        <v>193</v>
      </c>
      <c r="AT60" s="6" t="s">
        <v>193</v>
      </c>
      <c r="AU60" s="6" t="s">
        <v>193</v>
      </c>
      <c r="AV60" s="6" t="s">
        <v>193</v>
      </c>
      <c r="AW60" s="6" t="s">
        <v>193</v>
      </c>
      <c r="AX60" s="6" t="s">
        <v>193</v>
      </c>
      <c r="AY60" s="6" t="s">
        <v>193</v>
      </c>
      <c r="AZ60" s="6" t="s">
        <v>193</v>
      </c>
      <c r="BA60" s="6" t="s">
        <v>193</v>
      </c>
      <c r="BB60" s="6" t="s">
        <v>193</v>
      </c>
      <c r="BC60" s="6" t="s">
        <v>193</v>
      </c>
      <c r="BD60" s="6" t="s">
        <v>193</v>
      </c>
      <c r="BE60" s="6" t="s">
        <v>193</v>
      </c>
      <c r="BF60" s="6" t="s">
        <v>193</v>
      </c>
      <c r="BG60" s="6" t="s">
        <v>193</v>
      </c>
      <c r="BH60" s="6" t="s">
        <v>193</v>
      </c>
      <c r="BI60" s="6" t="s">
        <v>193</v>
      </c>
      <c r="BJ60" s="6" t="s">
        <v>193</v>
      </c>
      <c r="BK60" s="6" t="s">
        <v>193</v>
      </c>
      <c r="BL60" s="6">
        <v>70</v>
      </c>
      <c r="BM60" s="6" t="s">
        <v>193</v>
      </c>
      <c r="BN60" s="6" t="s">
        <v>193</v>
      </c>
      <c r="BO60" s="6" t="s">
        <v>193</v>
      </c>
      <c r="BP60" s="6" t="s">
        <v>193</v>
      </c>
      <c r="BQ60" s="6">
        <v>0</v>
      </c>
      <c r="BR60" s="6">
        <v>0</v>
      </c>
      <c r="BS60" s="6">
        <v>0</v>
      </c>
      <c r="BT60" s="6">
        <v>0</v>
      </c>
      <c r="BU60" s="6">
        <v>0</v>
      </c>
      <c r="BV60" s="6">
        <v>0</v>
      </c>
      <c r="BW60" s="6">
        <v>0</v>
      </c>
      <c r="BX60" s="6">
        <v>0</v>
      </c>
      <c r="BY60" s="6">
        <v>0</v>
      </c>
      <c r="BZ60" s="6">
        <v>0</v>
      </c>
      <c r="CA60" s="6">
        <v>0</v>
      </c>
      <c r="CB60" s="6">
        <v>0</v>
      </c>
      <c r="CC60" s="6">
        <v>0</v>
      </c>
      <c r="CD60" s="6">
        <v>0</v>
      </c>
      <c r="CE60" s="6">
        <v>0</v>
      </c>
      <c r="CF60" s="6">
        <v>0</v>
      </c>
      <c r="CG60" s="6">
        <v>0</v>
      </c>
      <c r="CH60" s="6">
        <v>0</v>
      </c>
      <c r="CI60" s="6">
        <v>0</v>
      </c>
      <c r="CJ60" s="6">
        <v>0</v>
      </c>
      <c r="CK60" s="6">
        <v>0</v>
      </c>
      <c r="CL60" s="6">
        <v>0</v>
      </c>
      <c r="CM60" s="6">
        <v>0</v>
      </c>
      <c r="CN60" s="6">
        <v>0</v>
      </c>
      <c r="CO60" s="6">
        <v>0</v>
      </c>
      <c r="CP60" s="6">
        <v>0</v>
      </c>
      <c r="CQ60" s="6">
        <v>0</v>
      </c>
      <c r="CR60" s="6">
        <v>0</v>
      </c>
      <c r="CS60" s="6">
        <v>0</v>
      </c>
      <c r="CT60" s="6">
        <v>0</v>
      </c>
      <c r="CU60" s="6">
        <v>0</v>
      </c>
      <c r="CV60" s="6" t="s">
        <v>193</v>
      </c>
      <c r="CW60" s="6">
        <v>0</v>
      </c>
      <c r="CX60" s="6">
        <v>0</v>
      </c>
      <c r="CY60" s="6">
        <v>0</v>
      </c>
      <c r="CZ60" s="6">
        <v>0</v>
      </c>
      <c r="DA60" s="6">
        <v>0</v>
      </c>
      <c r="DB60" s="6">
        <v>0</v>
      </c>
      <c r="DC60" s="6">
        <v>0</v>
      </c>
      <c r="DD60" s="6">
        <v>0</v>
      </c>
      <c r="DE60" s="6">
        <v>0</v>
      </c>
      <c r="DF60" s="6">
        <v>0</v>
      </c>
      <c r="DG60" s="6">
        <v>0</v>
      </c>
      <c r="DH60" s="6">
        <v>0</v>
      </c>
      <c r="DI60" s="6">
        <v>0</v>
      </c>
      <c r="DJ60" s="6">
        <v>0</v>
      </c>
      <c r="DK60" s="6">
        <v>0</v>
      </c>
      <c r="DL60" s="6">
        <v>0</v>
      </c>
      <c r="DM60" s="6">
        <v>0</v>
      </c>
      <c r="DN60" s="6">
        <v>0</v>
      </c>
      <c r="DO60" s="6">
        <v>0</v>
      </c>
      <c r="DP60" s="6">
        <v>0</v>
      </c>
      <c r="DQ60" s="6">
        <v>0</v>
      </c>
      <c r="DR60" s="6">
        <v>0</v>
      </c>
      <c r="DS60" s="6">
        <v>0</v>
      </c>
      <c r="DT60" s="6">
        <v>0</v>
      </c>
      <c r="DU60" s="6">
        <v>0</v>
      </c>
      <c r="DV60" s="6">
        <v>0</v>
      </c>
      <c r="DW60" s="6">
        <v>0</v>
      </c>
      <c r="DX60" s="6">
        <v>0</v>
      </c>
      <c r="DY60" s="6">
        <v>0</v>
      </c>
      <c r="DZ60" s="6">
        <v>0</v>
      </c>
      <c r="EA60" s="6">
        <v>0</v>
      </c>
      <c r="EB60" s="5" t="s">
        <v>193</v>
      </c>
      <c r="EC60" s="5">
        <v>19395124</v>
      </c>
      <c r="ED60" s="5">
        <v>19390013</v>
      </c>
      <c r="EE60" s="5">
        <v>19385526</v>
      </c>
      <c r="EF60" s="5">
        <v>19372178</v>
      </c>
      <c r="EG60" s="5">
        <v>19301786</v>
      </c>
      <c r="EH60" s="5">
        <v>19297060</v>
      </c>
      <c r="EI60" s="5">
        <v>19293692</v>
      </c>
      <c r="EJ60" s="5">
        <v>19263742</v>
      </c>
      <c r="EK60" s="5">
        <v>19258116</v>
      </c>
      <c r="EL60" s="5">
        <v>19254354</v>
      </c>
      <c r="EM60" s="5">
        <v>19250848</v>
      </c>
      <c r="EN60" s="5">
        <v>19201017</v>
      </c>
      <c r="EO60" s="5">
        <v>19199390</v>
      </c>
      <c r="EP60" s="5">
        <v>19186243</v>
      </c>
      <c r="EQ60" s="5">
        <v>16572365</v>
      </c>
      <c r="ER60" s="5">
        <v>16528343</v>
      </c>
      <c r="ES60" s="5">
        <v>16527062</v>
      </c>
      <c r="ET60" s="5">
        <v>16525834</v>
      </c>
      <c r="EU60" s="5">
        <v>16524602</v>
      </c>
      <c r="EV60" s="5">
        <v>16477809</v>
      </c>
      <c r="EW60" s="5">
        <v>16438725</v>
      </c>
      <c r="EX60" s="5">
        <v>16437293</v>
      </c>
      <c r="EY60" s="5">
        <v>16435928</v>
      </c>
      <c r="EZ60" s="5">
        <v>16390688</v>
      </c>
      <c r="FA60" s="5">
        <v>14270887</v>
      </c>
      <c r="FB60" s="5">
        <v>14269592</v>
      </c>
      <c r="FC60" s="5">
        <v>12983532</v>
      </c>
      <c r="FD60" s="5">
        <v>12940021</v>
      </c>
      <c r="FE60" s="5">
        <v>13707014</v>
      </c>
      <c r="FF60" s="5">
        <v>13703981</v>
      </c>
      <c r="FG60" s="5">
        <v>13700741</v>
      </c>
      <c r="FH60" s="3" t="s">
        <v>243</v>
      </c>
    </row>
    <row r="61" spans="2:164" x14ac:dyDescent="0.25">
      <c r="B61" s="1" t="s">
        <v>51</v>
      </c>
      <c r="C61" s="2">
        <v>103619</v>
      </c>
      <c r="D61" s="5">
        <v>0</v>
      </c>
      <c r="E61" s="5">
        <v>0</v>
      </c>
      <c r="F61" s="5">
        <v>0</v>
      </c>
      <c r="G61" s="5">
        <v>0</v>
      </c>
      <c r="H61" s="5">
        <v>0</v>
      </c>
      <c r="I61" s="5">
        <v>0</v>
      </c>
      <c r="J61" s="5">
        <v>0</v>
      </c>
      <c r="K61" s="5">
        <v>0</v>
      </c>
      <c r="L61" s="5">
        <v>0</v>
      </c>
      <c r="M61" s="5">
        <v>0</v>
      </c>
      <c r="N61" s="5">
        <v>0</v>
      </c>
      <c r="O61" s="5">
        <v>0</v>
      </c>
      <c r="P61" s="5">
        <v>0</v>
      </c>
      <c r="Q61" s="5" t="s">
        <v>193</v>
      </c>
      <c r="R61" s="5" t="s">
        <v>193</v>
      </c>
      <c r="S61" s="5" t="s">
        <v>193</v>
      </c>
      <c r="T61" s="5" t="s">
        <v>193</v>
      </c>
      <c r="U61" s="5" t="s">
        <v>193</v>
      </c>
      <c r="V61" s="5" t="s">
        <v>193</v>
      </c>
      <c r="W61" s="5" t="s">
        <v>193</v>
      </c>
      <c r="X61" s="5" t="s">
        <v>193</v>
      </c>
      <c r="Y61" s="5" t="s">
        <v>193</v>
      </c>
      <c r="Z61" s="5" t="s">
        <v>193</v>
      </c>
      <c r="AA61" s="5" t="s">
        <v>193</v>
      </c>
      <c r="AB61" s="5" t="s">
        <v>193</v>
      </c>
      <c r="AC61" s="5" t="s">
        <v>193</v>
      </c>
      <c r="AD61" s="5" t="s">
        <v>193</v>
      </c>
      <c r="AE61" s="5" t="s">
        <v>193</v>
      </c>
      <c r="AF61" s="5" t="s">
        <v>193</v>
      </c>
      <c r="AG61" s="5" t="s">
        <v>193</v>
      </c>
      <c r="AH61" s="5" t="s">
        <v>193</v>
      </c>
      <c r="AI61" s="5" t="s">
        <v>193</v>
      </c>
      <c r="AJ61" s="6" t="s">
        <v>193</v>
      </c>
      <c r="AK61" s="6" t="s">
        <v>193</v>
      </c>
      <c r="AL61" s="6" t="s">
        <v>193</v>
      </c>
      <c r="AM61" s="6" t="s">
        <v>193</v>
      </c>
      <c r="AN61" s="6" t="s">
        <v>193</v>
      </c>
      <c r="AO61" s="6" t="s">
        <v>193</v>
      </c>
      <c r="AP61" s="6" t="s">
        <v>193</v>
      </c>
      <c r="AQ61" s="6" t="s">
        <v>193</v>
      </c>
      <c r="AR61" s="6" t="s">
        <v>193</v>
      </c>
      <c r="AS61" s="6" t="s">
        <v>193</v>
      </c>
      <c r="AT61" s="6" t="s">
        <v>193</v>
      </c>
      <c r="AU61" s="6" t="s">
        <v>193</v>
      </c>
      <c r="AV61" s="6" t="s">
        <v>193</v>
      </c>
      <c r="AW61" s="6" t="s">
        <v>193</v>
      </c>
      <c r="AX61" s="6" t="s">
        <v>193</v>
      </c>
      <c r="AY61" s="6" t="s">
        <v>193</v>
      </c>
      <c r="AZ61" s="6" t="s">
        <v>193</v>
      </c>
      <c r="BA61" s="6" t="s">
        <v>193</v>
      </c>
      <c r="BB61" s="6" t="s">
        <v>193</v>
      </c>
      <c r="BC61" s="6" t="s">
        <v>193</v>
      </c>
      <c r="BD61" s="6" t="s">
        <v>193</v>
      </c>
      <c r="BE61" s="6" t="s">
        <v>193</v>
      </c>
      <c r="BF61" s="6" t="s">
        <v>193</v>
      </c>
      <c r="BG61" s="6" t="s">
        <v>193</v>
      </c>
      <c r="BH61" s="6" t="s">
        <v>193</v>
      </c>
      <c r="BI61" s="6" t="s">
        <v>193</v>
      </c>
      <c r="BJ61" s="6" t="s">
        <v>193</v>
      </c>
      <c r="BK61" s="6" t="s">
        <v>193</v>
      </c>
      <c r="BL61" s="6" t="s">
        <v>193</v>
      </c>
      <c r="BM61" s="6" t="s">
        <v>193</v>
      </c>
      <c r="BN61" s="6" t="s">
        <v>193</v>
      </c>
      <c r="BO61" s="6" t="s">
        <v>193</v>
      </c>
      <c r="BP61" s="6">
        <v>0.84</v>
      </c>
      <c r="BQ61" s="6">
        <v>0.78249999999999997</v>
      </c>
      <c r="BR61" s="6">
        <v>0.78249999999999997</v>
      </c>
      <c r="BS61" s="6">
        <v>0.78249999999999997</v>
      </c>
      <c r="BT61" s="6">
        <v>0.78249999999999997</v>
      </c>
      <c r="BU61" s="6">
        <v>0.73</v>
      </c>
      <c r="BV61" s="6">
        <v>0.73</v>
      </c>
      <c r="BW61" s="6">
        <v>0.73</v>
      </c>
      <c r="BX61" s="6">
        <v>0.73</v>
      </c>
      <c r="BY61" s="6">
        <v>0.68100000000000005</v>
      </c>
      <c r="BZ61" s="6">
        <v>0.68100000000000005</v>
      </c>
      <c r="CA61" s="6">
        <v>0.68100000000000005</v>
      </c>
      <c r="CB61" s="6">
        <v>0.68100000000000005</v>
      </c>
      <c r="CC61" s="6" t="s">
        <v>193</v>
      </c>
      <c r="CD61" s="6" t="s">
        <v>193</v>
      </c>
      <c r="CE61" s="6" t="s">
        <v>193</v>
      </c>
      <c r="CF61" s="6" t="s">
        <v>193</v>
      </c>
      <c r="CG61" s="6" t="s">
        <v>193</v>
      </c>
      <c r="CH61" s="6" t="s">
        <v>193</v>
      </c>
      <c r="CI61" s="6" t="s">
        <v>193</v>
      </c>
      <c r="CJ61" s="6" t="s">
        <v>193</v>
      </c>
      <c r="CK61" s="6" t="s">
        <v>193</v>
      </c>
      <c r="CL61" s="6" t="s">
        <v>193</v>
      </c>
      <c r="CM61" s="6" t="s">
        <v>193</v>
      </c>
      <c r="CN61" s="6" t="s">
        <v>193</v>
      </c>
      <c r="CO61" s="6" t="s">
        <v>193</v>
      </c>
      <c r="CP61" s="6" t="s">
        <v>193</v>
      </c>
      <c r="CQ61" s="6" t="s">
        <v>193</v>
      </c>
      <c r="CR61" s="6" t="s">
        <v>193</v>
      </c>
      <c r="CS61" s="6" t="s">
        <v>193</v>
      </c>
      <c r="CT61" s="6" t="s">
        <v>193</v>
      </c>
      <c r="CU61" s="6" t="s">
        <v>193</v>
      </c>
      <c r="CV61" s="6">
        <v>0</v>
      </c>
      <c r="CW61" s="6">
        <v>0</v>
      </c>
      <c r="CX61" s="6">
        <v>0</v>
      </c>
      <c r="CY61" s="6">
        <v>0</v>
      </c>
      <c r="CZ61" s="6">
        <v>0</v>
      </c>
      <c r="DA61" s="6">
        <v>0</v>
      </c>
      <c r="DB61" s="6">
        <v>0</v>
      </c>
      <c r="DC61" s="6">
        <v>0</v>
      </c>
      <c r="DD61" s="6">
        <v>0</v>
      </c>
      <c r="DE61" s="6">
        <v>0</v>
      </c>
      <c r="DF61" s="6">
        <v>0</v>
      </c>
      <c r="DG61" s="6">
        <v>0</v>
      </c>
      <c r="DH61" s="6">
        <v>0</v>
      </c>
      <c r="DI61" s="6" t="s">
        <v>193</v>
      </c>
      <c r="DJ61" s="6" t="s">
        <v>193</v>
      </c>
      <c r="DK61" s="6" t="s">
        <v>193</v>
      </c>
      <c r="DL61" s="6" t="s">
        <v>193</v>
      </c>
      <c r="DM61" s="6" t="s">
        <v>193</v>
      </c>
      <c r="DN61" s="6" t="s">
        <v>193</v>
      </c>
      <c r="DO61" s="6" t="s">
        <v>193</v>
      </c>
      <c r="DP61" s="6" t="s">
        <v>193</v>
      </c>
      <c r="DQ61" s="6" t="s">
        <v>193</v>
      </c>
      <c r="DR61" s="6" t="s">
        <v>193</v>
      </c>
      <c r="DS61" s="6" t="s">
        <v>193</v>
      </c>
      <c r="DT61" s="6" t="s">
        <v>193</v>
      </c>
      <c r="DU61" s="6" t="s">
        <v>193</v>
      </c>
      <c r="DV61" s="6" t="s">
        <v>193</v>
      </c>
      <c r="DW61" s="6" t="s">
        <v>193</v>
      </c>
      <c r="DX61" s="6" t="s">
        <v>193</v>
      </c>
      <c r="DY61" s="6" t="s">
        <v>193</v>
      </c>
      <c r="DZ61" s="6" t="s">
        <v>193</v>
      </c>
      <c r="EA61" s="6" t="s">
        <v>193</v>
      </c>
      <c r="EB61" s="5">
        <v>52289868</v>
      </c>
      <c r="EC61" s="5">
        <v>52289868</v>
      </c>
      <c r="ED61" s="5">
        <v>52289868</v>
      </c>
      <c r="EE61" s="5">
        <v>52289868</v>
      </c>
      <c r="EF61" s="5">
        <v>52289868</v>
      </c>
      <c r="EG61" s="5">
        <v>52289868</v>
      </c>
      <c r="EH61" s="5">
        <v>52289868</v>
      </c>
      <c r="EI61" s="5">
        <v>52289868</v>
      </c>
      <c r="EJ61" s="5">
        <v>52289868</v>
      </c>
      <c r="EK61" s="5">
        <v>52289868</v>
      </c>
      <c r="EL61" s="5">
        <v>52289868</v>
      </c>
      <c r="EM61" s="5">
        <v>52289868</v>
      </c>
      <c r="EN61" s="5">
        <v>52289868</v>
      </c>
      <c r="EO61" s="5" t="s">
        <v>193</v>
      </c>
      <c r="EP61" s="5" t="s">
        <v>193</v>
      </c>
      <c r="EQ61" s="5" t="s">
        <v>193</v>
      </c>
      <c r="ER61" s="5" t="s">
        <v>193</v>
      </c>
      <c r="ES61" s="5" t="s">
        <v>193</v>
      </c>
      <c r="ET61" s="5" t="s">
        <v>193</v>
      </c>
      <c r="EU61" s="5" t="s">
        <v>193</v>
      </c>
      <c r="EV61" s="5" t="s">
        <v>193</v>
      </c>
      <c r="EW61" s="5" t="s">
        <v>193</v>
      </c>
      <c r="EX61" s="5" t="s">
        <v>193</v>
      </c>
      <c r="EY61" s="5" t="s">
        <v>193</v>
      </c>
      <c r="EZ61" s="5" t="s">
        <v>193</v>
      </c>
      <c r="FA61" s="5" t="s">
        <v>193</v>
      </c>
      <c r="FB61" s="5" t="s">
        <v>193</v>
      </c>
      <c r="FC61" s="5" t="s">
        <v>193</v>
      </c>
      <c r="FD61" s="5" t="s">
        <v>193</v>
      </c>
      <c r="FE61" s="5" t="s">
        <v>193</v>
      </c>
      <c r="FF61" s="5" t="s">
        <v>193</v>
      </c>
      <c r="FG61" s="5" t="s">
        <v>193</v>
      </c>
      <c r="FH61" s="3" t="s">
        <v>244</v>
      </c>
    </row>
    <row r="62" spans="2:164" x14ac:dyDescent="0.25">
      <c r="B62" s="1" t="s">
        <v>52</v>
      </c>
      <c r="C62" s="2">
        <v>4243335</v>
      </c>
      <c r="D62" s="5">
        <v>570</v>
      </c>
      <c r="E62" s="5">
        <v>1868</v>
      </c>
      <c r="F62" s="5">
        <v>0</v>
      </c>
      <c r="G62" s="5">
        <v>120927</v>
      </c>
      <c r="H62" s="5">
        <v>555</v>
      </c>
      <c r="I62" s="5">
        <v>3381</v>
      </c>
      <c r="J62" s="5">
        <v>1260</v>
      </c>
      <c r="K62" s="5">
        <v>99339</v>
      </c>
      <c r="L62" s="5">
        <v>1354</v>
      </c>
      <c r="M62" s="5">
        <v>2122</v>
      </c>
      <c r="N62" s="5">
        <v>2157</v>
      </c>
      <c r="O62" s="5">
        <v>195884</v>
      </c>
      <c r="P62" s="5">
        <v>3110</v>
      </c>
      <c r="Q62" s="5">
        <v>1685</v>
      </c>
      <c r="R62" s="5">
        <v>2995</v>
      </c>
      <c r="S62" s="5">
        <v>97527</v>
      </c>
      <c r="T62" s="5">
        <v>3846</v>
      </c>
      <c r="U62" s="5" t="s">
        <v>193</v>
      </c>
      <c r="V62" s="5" t="s">
        <v>193</v>
      </c>
      <c r="W62" s="5" t="s">
        <v>193</v>
      </c>
      <c r="X62" s="5" t="s">
        <v>193</v>
      </c>
      <c r="Y62" s="5" t="s">
        <v>193</v>
      </c>
      <c r="Z62" s="5" t="s">
        <v>193</v>
      </c>
      <c r="AA62" s="5" t="s">
        <v>193</v>
      </c>
      <c r="AB62" s="5" t="s">
        <v>193</v>
      </c>
      <c r="AC62" s="5" t="s">
        <v>193</v>
      </c>
      <c r="AD62" s="5" t="s">
        <v>193</v>
      </c>
      <c r="AE62" s="5" t="s">
        <v>193</v>
      </c>
      <c r="AF62" s="5" t="s">
        <v>193</v>
      </c>
      <c r="AG62" s="5" t="s">
        <v>193</v>
      </c>
      <c r="AH62" s="5" t="s">
        <v>193</v>
      </c>
      <c r="AI62" s="5" t="s">
        <v>193</v>
      </c>
      <c r="AJ62" s="6">
        <v>40.340000000000003</v>
      </c>
      <c r="AK62" s="6">
        <v>37.14</v>
      </c>
      <c r="AL62" s="6" t="s">
        <v>193</v>
      </c>
      <c r="AM62" s="6">
        <v>34.0533</v>
      </c>
      <c r="AN62" s="6">
        <v>26.61</v>
      </c>
      <c r="AO62" s="6">
        <v>24.644200000000001</v>
      </c>
      <c r="AP62" s="6">
        <v>20.55</v>
      </c>
      <c r="AQ62" s="6">
        <v>21.717500000000001</v>
      </c>
      <c r="AR62" s="6">
        <v>24.6539</v>
      </c>
      <c r="AS62" s="6">
        <v>26.476600000000001</v>
      </c>
      <c r="AT62" s="6">
        <v>25.984400000000001</v>
      </c>
      <c r="AU62" s="6">
        <v>25.640999999999998</v>
      </c>
      <c r="AV62" s="6">
        <v>24.63</v>
      </c>
      <c r="AW62" s="6">
        <v>21.214200000000002</v>
      </c>
      <c r="AX62" s="6">
        <v>19.479399999999998</v>
      </c>
      <c r="AY62" s="6">
        <v>23.862300000000001</v>
      </c>
      <c r="AZ62" s="6">
        <v>21.74</v>
      </c>
      <c r="BA62" s="6" t="s">
        <v>193</v>
      </c>
      <c r="BB62" s="6" t="s">
        <v>193</v>
      </c>
      <c r="BC62" s="6" t="s">
        <v>193</v>
      </c>
      <c r="BD62" s="6" t="s">
        <v>193</v>
      </c>
      <c r="BE62" s="6" t="s">
        <v>193</v>
      </c>
      <c r="BF62" s="6" t="s">
        <v>193</v>
      </c>
      <c r="BG62" s="6" t="s">
        <v>193</v>
      </c>
      <c r="BH62" s="6" t="s">
        <v>193</v>
      </c>
      <c r="BI62" s="6" t="s">
        <v>193</v>
      </c>
      <c r="BJ62" s="6" t="s">
        <v>193</v>
      </c>
      <c r="BK62" s="6" t="s">
        <v>193</v>
      </c>
      <c r="BL62" s="6" t="s">
        <v>193</v>
      </c>
      <c r="BM62" s="6" t="s">
        <v>193</v>
      </c>
      <c r="BN62" s="6" t="s">
        <v>193</v>
      </c>
      <c r="BO62" s="6" t="s">
        <v>193</v>
      </c>
      <c r="BP62" s="6">
        <v>0</v>
      </c>
      <c r="BQ62" s="6">
        <v>0</v>
      </c>
      <c r="BR62" s="6">
        <v>0</v>
      </c>
      <c r="BS62" s="6">
        <v>0</v>
      </c>
      <c r="BT62" s="6">
        <v>0</v>
      </c>
      <c r="BU62" s="6">
        <v>0</v>
      </c>
      <c r="BV62" s="6">
        <v>0</v>
      </c>
      <c r="BW62" s="6">
        <v>0</v>
      </c>
      <c r="BX62" s="6">
        <v>0</v>
      </c>
      <c r="BY62" s="6">
        <v>0</v>
      </c>
      <c r="BZ62" s="6">
        <v>0</v>
      </c>
      <c r="CA62" s="6">
        <v>0</v>
      </c>
      <c r="CB62" s="6">
        <v>0</v>
      </c>
      <c r="CC62" s="6">
        <v>0</v>
      </c>
      <c r="CD62" s="6">
        <v>0</v>
      </c>
      <c r="CE62" s="6">
        <v>0</v>
      </c>
      <c r="CF62" s="6">
        <v>0</v>
      </c>
      <c r="CG62" s="6" t="s">
        <v>193</v>
      </c>
      <c r="CH62" s="6" t="s">
        <v>193</v>
      </c>
      <c r="CI62" s="6" t="s">
        <v>193</v>
      </c>
      <c r="CJ62" s="6" t="s">
        <v>193</v>
      </c>
      <c r="CK62" s="6" t="s">
        <v>193</v>
      </c>
      <c r="CL62" s="6" t="s">
        <v>193</v>
      </c>
      <c r="CM62" s="6" t="s">
        <v>193</v>
      </c>
      <c r="CN62" s="6" t="s">
        <v>193</v>
      </c>
      <c r="CO62" s="6" t="s">
        <v>193</v>
      </c>
      <c r="CP62" s="6" t="s">
        <v>193</v>
      </c>
      <c r="CQ62" s="6" t="s">
        <v>193</v>
      </c>
      <c r="CR62" s="6" t="s">
        <v>193</v>
      </c>
      <c r="CS62" s="6" t="s">
        <v>193</v>
      </c>
      <c r="CT62" s="6" t="s">
        <v>193</v>
      </c>
      <c r="CU62" s="6" t="s">
        <v>193</v>
      </c>
      <c r="CV62" s="6">
        <v>0</v>
      </c>
      <c r="CW62" s="6">
        <v>0</v>
      </c>
      <c r="CX62" s="6">
        <v>0</v>
      </c>
      <c r="CY62" s="6">
        <v>0</v>
      </c>
      <c r="CZ62" s="6">
        <v>0</v>
      </c>
      <c r="DA62" s="6">
        <v>0</v>
      </c>
      <c r="DB62" s="6">
        <v>0</v>
      </c>
      <c r="DC62" s="6">
        <v>0</v>
      </c>
      <c r="DD62" s="6">
        <v>0</v>
      </c>
      <c r="DE62" s="6">
        <v>0</v>
      </c>
      <c r="DF62" s="6">
        <v>0</v>
      </c>
      <c r="DG62" s="6">
        <v>0</v>
      </c>
      <c r="DH62" s="6">
        <v>0</v>
      </c>
      <c r="DI62" s="6">
        <v>0</v>
      </c>
      <c r="DJ62" s="6">
        <v>0</v>
      </c>
      <c r="DK62" s="6">
        <v>0</v>
      </c>
      <c r="DL62" s="6">
        <v>0</v>
      </c>
      <c r="DM62" s="6" t="s">
        <v>193</v>
      </c>
      <c r="DN62" s="6" t="s">
        <v>193</v>
      </c>
      <c r="DO62" s="6" t="s">
        <v>193</v>
      </c>
      <c r="DP62" s="6" t="s">
        <v>193</v>
      </c>
      <c r="DQ62" s="6" t="s">
        <v>193</v>
      </c>
      <c r="DR62" s="6" t="s">
        <v>193</v>
      </c>
      <c r="DS62" s="6" t="s">
        <v>193</v>
      </c>
      <c r="DT62" s="6" t="s">
        <v>193</v>
      </c>
      <c r="DU62" s="6" t="s">
        <v>193</v>
      </c>
      <c r="DV62" s="6" t="s">
        <v>193</v>
      </c>
      <c r="DW62" s="6" t="s">
        <v>193</v>
      </c>
      <c r="DX62" s="6" t="s">
        <v>193</v>
      </c>
      <c r="DY62" s="6" t="s">
        <v>193</v>
      </c>
      <c r="DZ62" s="6" t="s">
        <v>193</v>
      </c>
      <c r="EA62" s="6" t="s">
        <v>193</v>
      </c>
      <c r="EB62" s="5">
        <v>98434000</v>
      </c>
      <c r="EC62" s="5">
        <v>98423000</v>
      </c>
      <c r="ED62" s="5">
        <v>93424000</v>
      </c>
      <c r="EE62" s="5">
        <v>93377000</v>
      </c>
      <c r="EF62" s="5">
        <v>93105000</v>
      </c>
      <c r="EG62" s="5">
        <v>93102000</v>
      </c>
      <c r="EH62" s="5">
        <v>93106000</v>
      </c>
      <c r="EI62" s="5">
        <v>93070000</v>
      </c>
      <c r="EJ62" s="5">
        <v>92650000</v>
      </c>
      <c r="EK62" s="5">
        <v>92653000</v>
      </c>
      <c r="EL62" s="5">
        <v>92659000</v>
      </c>
      <c r="EM62" s="5">
        <v>92574000</v>
      </c>
      <c r="EN62" s="5">
        <v>92546000</v>
      </c>
      <c r="EO62" s="5">
        <v>86524000</v>
      </c>
      <c r="EP62" s="5">
        <v>86528000</v>
      </c>
      <c r="EQ62" s="5">
        <v>86494000</v>
      </c>
      <c r="ER62" s="5">
        <v>86491000</v>
      </c>
      <c r="ES62" s="5" t="s">
        <v>193</v>
      </c>
      <c r="ET62" s="5" t="s">
        <v>193</v>
      </c>
      <c r="EU62" s="5" t="s">
        <v>193</v>
      </c>
      <c r="EV62" s="5" t="s">
        <v>193</v>
      </c>
      <c r="EW62" s="5" t="s">
        <v>193</v>
      </c>
      <c r="EX62" s="5" t="s">
        <v>193</v>
      </c>
      <c r="EY62" s="5" t="s">
        <v>193</v>
      </c>
      <c r="EZ62" s="5" t="s">
        <v>193</v>
      </c>
      <c r="FA62" s="5" t="s">
        <v>193</v>
      </c>
      <c r="FB62" s="5" t="s">
        <v>193</v>
      </c>
      <c r="FC62" s="5" t="s">
        <v>193</v>
      </c>
      <c r="FD62" s="5" t="s">
        <v>193</v>
      </c>
      <c r="FE62" s="5" t="s">
        <v>193</v>
      </c>
      <c r="FF62" s="5" t="s">
        <v>193</v>
      </c>
      <c r="FG62" s="5" t="s">
        <v>193</v>
      </c>
      <c r="FH62" s="3" t="s">
        <v>245</v>
      </c>
    </row>
    <row r="63" spans="2:164" x14ac:dyDescent="0.25">
      <c r="B63" s="1" t="s">
        <v>53</v>
      </c>
      <c r="C63" s="2">
        <v>4050636</v>
      </c>
      <c r="D63" s="5">
        <v>236493</v>
      </c>
      <c r="E63" s="5">
        <v>1128</v>
      </c>
      <c r="F63" s="5">
        <v>1608</v>
      </c>
      <c r="G63" s="5">
        <v>47396</v>
      </c>
      <c r="H63" s="5">
        <v>38348</v>
      </c>
      <c r="I63" s="5">
        <v>1017688</v>
      </c>
      <c r="J63" s="5">
        <v>545895</v>
      </c>
      <c r="K63" s="5">
        <v>507528</v>
      </c>
      <c r="L63" s="5">
        <v>413121</v>
      </c>
      <c r="M63" s="5">
        <v>1142463</v>
      </c>
      <c r="N63" s="5">
        <v>278524</v>
      </c>
      <c r="O63" s="5">
        <v>485057</v>
      </c>
      <c r="P63" s="5">
        <v>592619</v>
      </c>
      <c r="Q63" s="5">
        <v>474355</v>
      </c>
      <c r="R63" s="5">
        <v>479084</v>
      </c>
      <c r="S63" s="5">
        <v>1727304</v>
      </c>
      <c r="T63" s="5">
        <v>517341</v>
      </c>
      <c r="U63" s="5">
        <v>729684</v>
      </c>
      <c r="V63" s="5">
        <v>1588408</v>
      </c>
      <c r="W63" s="5">
        <v>1979465</v>
      </c>
      <c r="X63" s="5">
        <v>396434</v>
      </c>
      <c r="Y63" s="5">
        <v>306490</v>
      </c>
      <c r="Z63" s="5">
        <v>992055</v>
      </c>
      <c r="AA63" s="5">
        <v>1406498</v>
      </c>
      <c r="AB63" s="5">
        <v>105863</v>
      </c>
      <c r="AC63" s="5">
        <v>598560</v>
      </c>
      <c r="AD63" s="5">
        <v>403</v>
      </c>
      <c r="AE63" s="5">
        <v>445467</v>
      </c>
      <c r="AF63" s="5">
        <v>589361</v>
      </c>
      <c r="AG63" s="5">
        <v>1237493</v>
      </c>
      <c r="AH63" s="5">
        <v>2680492</v>
      </c>
      <c r="AI63" s="5">
        <v>574700</v>
      </c>
      <c r="AJ63" s="6">
        <v>211.42269999999999</v>
      </c>
      <c r="AK63" s="6">
        <v>228.19929999999999</v>
      </c>
      <c r="AL63" s="6">
        <v>244.04220000000001</v>
      </c>
      <c r="AM63" s="6">
        <v>234.4023</v>
      </c>
      <c r="AN63" s="6">
        <v>193.0146</v>
      </c>
      <c r="AO63" s="6">
        <v>190.21690000000001</v>
      </c>
      <c r="AP63" s="6">
        <v>184.3673</v>
      </c>
      <c r="AQ63" s="6">
        <v>185.19489999999999</v>
      </c>
      <c r="AR63" s="6">
        <v>182.21889999999999</v>
      </c>
      <c r="AS63" s="6">
        <v>175.8381</v>
      </c>
      <c r="AT63" s="6">
        <v>179.97569999999999</v>
      </c>
      <c r="AU63" s="6">
        <v>173.09350000000001</v>
      </c>
      <c r="AV63" s="6">
        <v>169.40280000000001</v>
      </c>
      <c r="AW63" s="6">
        <v>159.31039999999999</v>
      </c>
      <c r="AX63" s="6">
        <v>157.7997</v>
      </c>
      <c r="AY63" s="6">
        <v>147.71</v>
      </c>
      <c r="AZ63" s="6">
        <v>152.29</v>
      </c>
      <c r="BA63" s="6">
        <v>138.02600000000001</v>
      </c>
      <c r="BB63" s="6">
        <v>133.16</v>
      </c>
      <c r="BC63" s="6">
        <v>122.38120000000001</v>
      </c>
      <c r="BD63" s="6">
        <v>107.72</v>
      </c>
      <c r="BE63" s="6">
        <v>108.20180000000001</v>
      </c>
      <c r="BF63" s="6">
        <v>100.9123</v>
      </c>
      <c r="BG63" s="6">
        <v>90.715199999999996</v>
      </c>
      <c r="BH63" s="6">
        <v>78.641599999999997</v>
      </c>
      <c r="BI63" s="6">
        <v>78.103399999999993</v>
      </c>
      <c r="BJ63" s="6">
        <v>90.34</v>
      </c>
      <c r="BK63" s="6">
        <v>87.860799999999998</v>
      </c>
      <c r="BL63" s="6">
        <v>87.782700000000006</v>
      </c>
      <c r="BM63" s="6">
        <v>80.851299999999995</v>
      </c>
      <c r="BN63" s="6">
        <v>74.642899999999997</v>
      </c>
      <c r="BO63" s="6">
        <v>83.638000000000005</v>
      </c>
      <c r="BP63" s="6">
        <v>1.3</v>
      </c>
      <c r="BQ63" s="6">
        <v>1.25</v>
      </c>
      <c r="BR63" s="6">
        <v>1.25</v>
      </c>
      <c r="BS63" s="6">
        <v>1.25</v>
      </c>
      <c r="BT63" s="6">
        <v>1.25</v>
      </c>
      <c r="BU63" s="6">
        <v>1.1499999999999999</v>
      </c>
      <c r="BV63" s="6">
        <v>1.1499999999999999</v>
      </c>
      <c r="BW63" s="6">
        <v>1.1499999999999999</v>
      </c>
      <c r="BX63" s="6">
        <v>1.1499999999999999</v>
      </c>
      <c r="BY63" s="6">
        <v>0.95</v>
      </c>
      <c r="BZ63" s="6">
        <v>0.95</v>
      </c>
      <c r="CA63" s="6">
        <v>0.95</v>
      </c>
      <c r="CB63" s="6">
        <v>0.95</v>
      </c>
      <c r="CC63" s="6">
        <v>0.75</v>
      </c>
      <c r="CD63" s="6">
        <v>0.75</v>
      </c>
      <c r="CE63" s="6">
        <v>0.75</v>
      </c>
      <c r="CF63" s="6">
        <v>0.75</v>
      </c>
      <c r="CG63" s="6">
        <v>0.48</v>
      </c>
      <c r="CH63" s="6">
        <v>0.48</v>
      </c>
      <c r="CI63" s="6">
        <v>0.48</v>
      </c>
      <c r="CJ63" s="6">
        <v>0.48</v>
      </c>
      <c r="CK63" s="6">
        <v>0.48</v>
      </c>
      <c r="CL63" s="6">
        <v>0.48</v>
      </c>
      <c r="CM63" s="6">
        <v>0.48</v>
      </c>
      <c r="CN63" s="6">
        <v>0.48</v>
      </c>
      <c r="CO63" s="6">
        <v>0.48</v>
      </c>
      <c r="CP63" s="6">
        <v>0.48</v>
      </c>
      <c r="CQ63" s="6">
        <v>0.48</v>
      </c>
      <c r="CR63" s="6">
        <v>0.48</v>
      </c>
      <c r="CS63" s="6">
        <v>0.48</v>
      </c>
      <c r="CT63" s="6">
        <v>0.48</v>
      </c>
      <c r="CU63" s="6">
        <v>0.48</v>
      </c>
      <c r="CV63" s="6">
        <v>0</v>
      </c>
      <c r="CW63" s="6">
        <v>0</v>
      </c>
      <c r="CX63" s="6">
        <v>0</v>
      </c>
      <c r="CY63" s="6">
        <v>0</v>
      </c>
      <c r="CZ63" s="6">
        <v>0</v>
      </c>
      <c r="DA63" s="6">
        <v>0</v>
      </c>
      <c r="DB63" s="6">
        <v>0</v>
      </c>
      <c r="DC63" s="6">
        <v>0</v>
      </c>
      <c r="DD63" s="6">
        <v>0</v>
      </c>
      <c r="DE63" s="6">
        <v>0</v>
      </c>
      <c r="DF63" s="6">
        <v>0</v>
      </c>
      <c r="DG63" s="6">
        <v>0</v>
      </c>
      <c r="DH63" s="6">
        <v>0</v>
      </c>
      <c r="DI63" s="6">
        <v>0</v>
      </c>
      <c r="DJ63" s="6">
        <v>0</v>
      </c>
      <c r="DK63" s="6">
        <v>0</v>
      </c>
      <c r="DL63" s="6">
        <v>0</v>
      </c>
      <c r="DM63" s="6">
        <v>0</v>
      </c>
      <c r="DN63" s="6">
        <v>0</v>
      </c>
      <c r="DO63" s="6">
        <v>0</v>
      </c>
      <c r="DP63" s="6">
        <v>0</v>
      </c>
      <c r="DQ63" s="6">
        <v>0</v>
      </c>
      <c r="DR63" s="6">
        <v>0</v>
      </c>
      <c r="DS63" s="6">
        <v>0</v>
      </c>
      <c r="DT63" s="6">
        <v>0</v>
      </c>
      <c r="DU63" s="6">
        <v>0</v>
      </c>
      <c r="DV63" s="6">
        <v>0</v>
      </c>
      <c r="DW63" s="6">
        <v>0</v>
      </c>
      <c r="DX63" s="6">
        <v>0</v>
      </c>
      <c r="DY63" s="6">
        <v>0</v>
      </c>
      <c r="DZ63" s="6">
        <v>0</v>
      </c>
      <c r="EA63" s="6">
        <v>0</v>
      </c>
      <c r="EB63" s="5">
        <v>40835000</v>
      </c>
      <c r="EC63" s="5">
        <v>41068108</v>
      </c>
      <c r="ED63" s="5">
        <v>41065212</v>
      </c>
      <c r="EE63" s="5">
        <v>41057991</v>
      </c>
      <c r="EF63" s="5">
        <v>40898864</v>
      </c>
      <c r="EG63" s="5">
        <v>40887194</v>
      </c>
      <c r="EH63" s="5">
        <v>41883430</v>
      </c>
      <c r="EI63" s="5">
        <v>42399666</v>
      </c>
      <c r="EJ63" s="5">
        <v>42694252</v>
      </c>
      <c r="EK63" s="5">
        <v>43084451</v>
      </c>
      <c r="EL63" s="5">
        <v>44192526</v>
      </c>
      <c r="EM63" s="5">
        <v>44410420</v>
      </c>
      <c r="EN63" s="5">
        <v>44685637</v>
      </c>
      <c r="EO63" s="5">
        <v>45249830</v>
      </c>
      <c r="EP63" s="5">
        <v>45691015</v>
      </c>
      <c r="EQ63" s="5">
        <v>46057039</v>
      </c>
      <c r="ER63" s="5">
        <v>47543132</v>
      </c>
      <c r="ES63" s="5">
        <v>47914404</v>
      </c>
      <c r="ET63" s="5">
        <v>48588040</v>
      </c>
      <c r="EU63" s="5">
        <v>49965812</v>
      </c>
      <c r="EV63" s="5">
        <v>51417962</v>
      </c>
      <c r="EW63" s="5">
        <v>51707937</v>
      </c>
      <c r="EX63" s="5">
        <v>51857047</v>
      </c>
      <c r="EY63" s="5">
        <v>52624820</v>
      </c>
      <c r="EZ63" s="5">
        <v>53735551</v>
      </c>
      <c r="FA63" s="5">
        <v>53788656</v>
      </c>
      <c r="FB63" s="5">
        <v>54346216</v>
      </c>
      <c r="FC63" s="5">
        <v>54224433</v>
      </c>
      <c r="FD63" s="5">
        <v>54428168</v>
      </c>
      <c r="FE63" s="5">
        <v>55022529</v>
      </c>
      <c r="FF63" s="5">
        <v>56242019</v>
      </c>
      <c r="FG63" s="5">
        <v>58922474</v>
      </c>
      <c r="FH63" s="3" t="s">
        <v>246</v>
      </c>
    </row>
    <row r="64" spans="2:164" x14ac:dyDescent="0.25">
      <c r="B64" s="1" t="s">
        <v>54</v>
      </c>
      <c r="C64" s="2">
        <v>4021790</v>
      </c>
      <c r="D64" s="5">
        <v>184367</v>
      </c>
      <c r="E64" s="5">
        <v>186044</v>
      </c>
      <c r="F64" s="5">
        <v>13115</v>
      </c>
      <c r="G64" s="5">
        <v>29495</v>
      </c>
      <c r="H64" s="5">
        <v>103434</v>
      </c>
      <c r="I64" s="5" t="s">
        <v>193</v>
      </c>
      <c r="J64" s="5" t="s">
        <v>193</v>
      </c>
      <c r="K64" s="5">
        <v>27073</v>
      </c>
      <c r="L64" s="5">
        <v>42016</v>
      </c>
      <c r="M64" s="5">
        <v>10296</v>
      </c>
      <c r="N64" s="5">
        <v>1591</v>
      </c>
      <c r="O64" s="5">
        <v>77700</v>
      </c>
      <c r="P64" s="5">
        <v>9231</v>
      </c>
      <c r="Q64" s="5">
        <v>801</v>
      </c>
      <c r="R64" s="5" t="s">
        <v>193</v>
      </c>
      <c r="S64" s="5">
        <v>14388</v>
      </c>
      <c r="T64" s="5">
        <v>35529</v>
      </c>
      <c r="U64" s="5" t="s">
        <v>193</v>
      </c>
      <c r="V64" s="5">
        <v>16136</v>
      </c>
      <c r="W64" s="5">
        <v>3490</v>
      </c>
      <c r="X64" s="5">
        <v>0</v>
      </c>
      <c r="Y64" s="5">
        <v>0</v>
      </c>
      <c r="Z64" s="5">
        <v>0</v>
      </c>
      <c r="AA64" s="5">
        <v>0</v>
      </c>
      <c r="AB64" s="5">
        <v>0</v>
      </c>
      <c r="AC64" s="5">
        <v>0</v>
      </c>
      <c r="AD64" s="5">
        <v>25700</v>
      </c>
      <c r="AE64" s="5">
        <v>0</v>
      </c>
      <c r="AF64" s="5">
        <v>36000</v>
      </c>
      <c r="AG64" s="5">
        <v>0</v>
      </c>
      <c r="AH64" s="5">
        <v>0</v>
      </c>
      <c r="AI64" s="5">
        <v>7900</v>
      </c>
      <c r="AJ64" s="6" t="s">
        <v>193</v>
      </c>
      <c r="AK64" s="6" t="s">
        <v>193</v>
      </c>
      <c r="AL64" s="6" t="s">
        <v>193</v>
      </c>
      <c r="AM64" s="6" t="s">
        <v>193</v>
      </c>
      <c r="AN64" s="6" t="s">
        <v>193</v>
      </c>
      <c r="AO64" s="6" t="s">
        <v>193</v>
      </c>
      <c r="AP64" s="6" t="s">
        <v>193</v>
      </c>
      <c r="AQ64" s="6" t="s">
        <v>193</v>
      </c>
      <c r="AR64" s="6" t="s">
        <v>193</v>
      </c>
      <c r="AS64" s="6" t="s">
        <v>193</v>
      </c>
      <c r="AT64" s="6" t="s">
        <v>193</v>
      </c>
      <c r="AU64" s="6" t="s">
        <v>193</v>
      </c>
      <c r="AV64" s="6" t="s">
        <v>193</v>
      </c>
      <c r="AW64" s="6" t="s">
        <v>193</v>
      </c>
      <c r="AX64" s="6" t="s">
        <v>193</v>
      </c>
      <c r="AY64" s="6" t="s">
        <v>193</v>
      </c>
      <c r="AZ64" s="6" t="s">
        <v>193</v>
      </c>
      <c r="BA64" s="6" t="s">
        <v>193</v>
      </c>
      <c r="BB64" s="6" t="s">
        <v>193</v>
      </c>
      <c r="BC64" s="6" t="s">
        <v>193</v>
      </c>
      <c r="BD64" s="6" t="s">
        <v>193</v>
      </c>
      <c r="BE64" s="6" t="s">
        <v>193</v>
      </c>
      <c r="BF64" s="6" t="s">
        <v>193</v>
      </c>
      <c r="BG64" s="6" t="s">
        <v>193</v>
      </c>
      <c r="BH64" s="6" t="s">
        <v>193</v>
      </c>
      <c r="BI64" s="6" t="s">
        <v>193</v>
      </c>
      <c r="BJ64" s="6">
        <v>389.11</v>
      </c>
      <c r="BK64" s="6" t="s">
        <v>193</v>
      </c>
      <c r="BL64" s="6">
        <v>391.66669999999999</v>
      </c>
      <c r="BM64" s="6" t="s">
        <v>193</v>
      </c>
      <c r="BN64" s="6" t="s">
        <v>193</v>
      </c>
      <c r="BO64" s="6">
        <v>341.7722</v>
      </c>
      <c r="BP64" s="6">
        <v>0</v>
      </c>
      <c r="BQ64" s="6">
        <v>0</v>
      </c>
      <c r="BR64" s="6">
        <v>0</v>
      </c>
      <c r="BS64" s="6">
        <v>10</v>
      </c>
      <c r="BT64" s="6">
        <v>0</v>
      </c>
      <c r="BU64" s="6">
        <v>0</v>
      </c>
      <c r="BV64" s="6">
        <v>0</v>
      </c>
      <c r="BW64" s="6">
        <v>10</v>
      </c>
      <c r="BX64" s="6">
        <v>0</v>
      </c>
      <c r="BY64" s="6">
        <v>0</v>
      </c>
      <c r="BZ64" s="6">
        <v>0</v>
      </c>
      <c r="CA64" s="6">
        <v>10</v>
      </c>
      <c r="CB64" s="6">
        <v>0</v>
      </c>
      <c r="CC64" s="6">
        <v>0</v>
      </c>
      <c r="CD64" s="6">
        <v>0</v>
      </c>
      <c r="CE64" s="6">
        <v>10</v>
      </c>
      <c r="CF64" s="6">
        <v>0</v>
      </c>
      <c r="CG64" s="6">
        <v>0</v>
      </c>
      <c r="CH64" s="6">
        <v>0</v>
      </c>
      <c r="CI64" s="6">
        <v>10</v>
      </c>
      <c r="CJ64" s="6">
        <v>0</v>
      </c>
      <c r="CK64" s="6">
        <v>0</v>
      </c>
      <c r="CL64" s="6">
        <v>0</v>
      </c>
      <c r="CM64" s="6">
        <v>10</v>
      </c>
      <c r="CN64" s="6">
        <v>0</v>
      </c>
      <c r="CO64" s="6">
        <v>0</v>
      </c>
      <c r="CP64" s="6">
        <v>0</v>
      </c>
      <c r="CQ64" s="6">
        <v>10</v>
      </c>
      <c r="CR64" s="6">
        <v>0</v>
      </c>
      <c r="CS64" s="6">
        <v>0</v>
      </c>
      <c r="CT64" s="6">
        <v>0</v>
      </c>
      <c r="CU64" s="6">
        <v>10</v>
      </c>
      <c r="CV64" s="6">
        <v>0</v>
      </c>
      <c r="CW64" s="6">
        <v>0</v>
      </c>
      <c r="CX64" s="6">
        <v>0</v>
      </c>
      <c r="CY64" s="6">
        <v>0</v>
      </c>
      <c r="CZ64" s="6">
        <v>0</v>
      </c>
      <c r="DA64" s="6">
        <v>0</v>
      </c>
      <c r="DB64" s="6">
        <v>0</v>
      </c>
      <c r="DC64" s="6">
        <v>0</v>
      </c>
      <c r="DD64" s="6">
        <v>0</v>
      </c>
      <c r="DE64" s="6">
        <v>0</v>
      </c>
      <c r="DF64" s="6">
        <v>0</v>
      </c>
      <c r="DG64" s="6">
        <v>0</v>
      </c>
      <c r="DH64" s="6">
        <v>0</v>
      </c>
      <c r="DI64" s="6">
        <v>0</v>
      </c>
      <c r="DJ64" s="6">
        <v>0</v>
      </c>
      <c r="DK64" s="6">
        <v>0</v>
      </c>
      <c r="DL64" s="6">
        <v>0</v>
      </c>
      <c r="DM64" s="6">
        <v>0</v>
      </c>
      <c r="DN64" s="6">
        <v>0</v>
      </c>
      <c r="DO64" s="6">
        <v>0</v>
      </c>
      <c r="DP64" s="6">
        <v>0</v>
      </c>
      <c r="DQ64" s="6">
        <v>0</v>
      </c>
      <c r="DR64" s="6">
        <v>0</v>
      </c>
      <c r="DS64" s="6">
        <v>0</v>
      </c>
      <c r="DT64" s="6">
        <v>0</v>
      </c>
      <c r="DU64" s="6">
        <v>0</v>
      </c>
      <c r="DV64" s="6">
        <v>0</v>
      </c>
      <c r="DW64" s="6">
        <v>0</v>
      </c>
      <c r="DX64" s="6">
        <v>0</v>
      </c>
      <c r="DY64" s="6">
        <v>0</v>
      </c>
      <c r="DZ64" s="6">
        <v>0</v>
      </c>
      <c r="EA64" s="6">
        <v>0</v>
      </c>
      <c r="EB64" s="5">
        <v>27751073</v>
      </c>
      <c r="EC64" s="5">
        <v>27940806</v>
      </c>
      <c r="ED64" s="5">
        <v>23050956</v>
      </c>
      <c r="EE64" s="5">
        <v>23064071</v>
      </c>
      <c r="EF64" s="5">
        <v>23093566</v>
      </c>
      <c r="EG64" s="5">
        <v>23197000</v>
      </c>
      <c r="EH64" s="5">
        <v>23195480</v>
      </c>
      <c r="EI64" s="5">
        <v>23186786</v>
      </c>
      <c r="EJ64" s="5">
        <v>22213859</v>
      </c>
      <c r="EK64" s="5">
        <v>22255875</v>
      </c>
      <c r="EL64" s="5">
        <v>22266171</v>
      </c>
      <c r="EM64" s="5">
        <v>22248468</v>
      </c>
      <c r="EN64" s="5">
        <v>21176168</v>
      </c>
      <c r="EO64" s="5">
        <v>21185399</v>
      </c>
      <c r="EP64" s="5">
        <v>21186200</v>
      </c>
      <c r="EQ64" s="5">
        <v>21185614</v>
      </c>
      <c r="ER64" s="5">
        <v>21200002</v>
      </c>
      <c r="ES64" s="5">
        <v>20235531</v>
      </c>
      <c r="ET64" s="5">
        <v>20225785</v>
      </c>
      <c r="EU64" s="5">
        <v>20241921</v>
      </c>
      <c r="EV64" s="5">
        <v>20245411</v>
      </c>
      <c r="EW64" s="5">
        <v>20328521</v>
      </c>
      <c r="EX64" s="5">
        <v>20331179</v>
      </c>
      <c r="EY64" s="5">
        <v>20336449</v>
      </c>
      <c r="EZ64" s="5">
        <v>20375796</v>
      </c>
      <c r="FA64" s="5">
        <v>20385341</v>
      </c>
      <c r="FB64" s="5">
        <v>20385646</v>
      </c>
      <c r="FC64" s="5">
        <v>20425132</v>
      </c>
      <c r="FD64" s="5">
        <v>20455247</v>
      </c>
      <c r="FE64" s="5">
        <v>20492299</v>
      </c>
      <c r="FF64" s="5">
        <v>20546935</v>
      </c>
      <c r="FG64" s="5">
        <v>20546935</v>
      </c>
      <c r="FH64" s="3" t="s">
        <v>247</v>
      </c>
    </row>
    <row r="65" spans="2:164" x14ac:dyDescent="0.25">
      <c r="B65" s="1" t="s">
        <v>55</v>
      </c>
      <c r="C65" s="2">
        <v>4183209</v>
      </c>
      <c r="D65" s="5" t="s">
        <v>193</v>
      </c>
      <c r="E65" s="5">
        <v>0</v>
      </c>
      <c r="F65" s="5">
        <v>0</v>
      </c>
      <c r="G65" s="5">
        <v>0</v>
      </c>
      <c r="H65" s="5">
        <v>0</v>
      </c>
      <c r="I65" s="5">
        <v>0</v>
      </c>
      <c r="J65" s="5">
        <v>0</v>
      </c>
      <c r="K65" s="5">
        <v>0</v>
      </c>
      <c r="L65" s="5">
        <v>0</v>
      </c>
      <c r="M65" s="5">
        <v>0</v>
      </c>
      <c r="N65" s="5">
        <v>113055</v>
      </c>
      <c r="O65" s="5">
        <v>0</v>
      </c>
      <c r="P65" s="5">
        <v>0</v>
      </c>
      <c r="Q65" s="5">
        <v>0</v>
      </c>
      <c r="R65" s="5">
        <v>0</v>
      </c>
      <c r="S65" s="5">
        <v>0</v>
      </c>
      <c r="T65" s="5">
        <v>0</v>
      </c>
      <c r="U65" s="5">
        <v>0</v>
      </c>
      <c r="V65" s="5">
        <v>0</v>
      </c>
      <c r="W65" s="5">
        <v>0</v>
      </c>
      <c r="X65" s="5">
        <v>3863300</v>
      </c>
      <c r="Y65" s="5">
        <v>0</v>
      </c>
      <c r="Z65" s="5">
        <v>0</v>
      </c>
      <c r="AA65" s="5">
        <v>0</v>
      </c>
      <c r="AB65" s="5" t="s">
        <v>193</v>
      </c>
      <c r="AC65" s="5" t="s">
        <v>193</v>
      </c>
      <c r="AD65" s="5" t="s">
        <v>193</v>
      </c>
      <c r="AE65" s="5" t="s">
        <v>193</v>
      </c>
      <c r="AF65" s="5" t="s">
        <v>193</v>
      </c>
      <c r="AG65" s="5" t="s">
        <v>193</v>
      </c>
      <c r="AH65" s="5" t="s">
        <v>193</v>
      </c>
      <c r="AI65" s="5" t="s">
        <v>193</v>
      </c>
      <c r="AJ65" s="6" t="s">
        <v>193</v>
      </c>
      <c r="AK65" s="6" t="s">
        <v>193</v>
      </c>
      <c r="AL65" s="6" t="s">
        <v>193</v>
      </c>
      <c r="AM65" s="6" t="s">
        <v>193</v>
      </c>
      <c r="AN65" s="6" t="s">
        <v>193</v>
      </c>
      <c r="AO65" s="6" t="s">
        <v>193</v>
      </c>
      <c r="AP65" s="6" t="s">
        <v>193</v>
      </c>
      <c r="AQ65" s="6" t="s">
        <v>193</v>
      </c>
      <c r="AR65" s="6" t="s">
        <v>193</v>
      </c>
      <c r="AS65" s="6" t="s">
        <v>193</v>
      </c>
      <c r="AT65" s="6">
        <v>8.85</v>
      </c>
      <c r="AU65" s="6" t="s">
        <v>193</v>
      </c>
      <c r="AV65" s="6" t="s">
        <v>193</v>
      </c>
      <c r="AW65" s="6" t="s">
        <v>193</v>
      </c>
      <c r="AX65" s="6" t="s">
        <v>193</v>
      </c>
      <c r="AY65" s="6" t="s">
        <v>193</v>
      </c>
      <c r="AZ65" s="6" t="s">
        <v>193</v>
      </c>
      <c r="BA65" s="6" t="s">
        <v>193</v>
      </c>
      <c r="BB65" s="6" t="s">
        <v>193</v>
      </c>
      <c r="BC65" s="6" t="s">
        <v>193</v>
      </c>
      <c r="BD65" s="6">
        <v>0.38829999999999998</v>
      </c>
      <c r="BE65" s="6" t="s">
        <v>193</v>
      </c>
      <c r="BF65" s="6" t="s">
        <v>193</v>
      </c>
      <c r="BG65" s="6" t="s">
        <v>193</v>
      </c>
      <c r="BH65" s="6" t="s">
        <v>193</v>
      </c>
      <c r="BI65" s="6" t="s">
        <v>193</v>
      </c>
      <c r="BJ65" s="6" t="s">
        <v>193</v>
      </c>
      <c r="BK65" s="6" t="s">
        <v>193</v>
      </c>
      <c r="BL65" s="6" t="s">
        <v>193</v>
      </c>
      <c r="BM65" s="6" t="s">
        <v>193</v>
      </c>
      <c r="BN65" s="6" t="s">
        <v>193</v>
      </c>
      <c r="BO65" s="6" t="s">
        <v>193</v>
      </c>
      <c r="BP65" s="6" t="s">
        <v>193</v>
      </c>
      <c r="BQ65" s="6" t="s">
        <v>193</v>
      </c>
      <c r="BR65" s="6" t="s">
        <v>193</v>
      </c>
      <c r="BS65" s="6" t="s">
        <v>193</v>
      </c>
      <c r="BT65" s="6" t="s">
        <v>193</v>
      </c>
      <c r="BU65" s="6" t="s">
        <v>193</v>
      </c>
      <c r="BV65" s="6" t="s">
        <v>193</v>
      </c>
      <c r="BW65" s="6" t="s">
        <v>193</v>
      </c>
      <c r="BX65" s="6" t="s">
        <v>193</v>
      </c>
      <c r="BY65" s="6" t="s">
        <v>193</v>
      </c>
      <c r="BZ65" s="6" t="s">
        <v>193</v>
      </c>
      <c r="CA65" s="6" t="s">
        <v>193</v>
      </c>
      <c r="CB65" s="6" t="s">
        <v>193</v>
      </c>
      <c r="CC65" s="6" t="s">
        <v>193</v>
      </c>
      <c r="CD65" s="6" t="s">
        <v>193</v>
      </c>
      <c r="CE65" s="6" t="s">
        <v>193</v>
      </c>
      <c r="CF65" s="6" t="s">
        <v>193</v>
      </c>
      <c r="CG65" s="6" t="s">
        <v>193</v>
      </c>
      <c r="CH65" s="6" t="s">
        <v>193</v>
      </c>
      <c r="CI65" s="6" t="s">
        <v>193</v>
      </c>
      <c r="CJ65" s="6" t="s">
        <v>193</v>
      </c>
      <c r="CK65" s="6" t="s">
        <v>193</v>
      </c>
      <c r="CL65" s="6" t="s">
        <v>193</v>
      </c>
      <c r="CM65" s="6" t="s">
        <v>193</v>
      </c>
      <c r="CN65" s="6" t="s">
        <v>193</v>
      </c>
      <c r="CO65" s="6" t="s">
        <v>193</v>
      </c>
      <c r="CP65" s="6" t="s">
        <v>193</v>
      </c>
      <c r="CQ65" s="6" t="s">
        <v>193</v>
      </c>
      <c r="CR65" s="6" t="s">
        <v>193</v>
      </c>
      <c r="CS65" s="6" t="s">
        <v>193</v>
      </c>
      <c r="CT65" s="6" t="s">
        <v>193</v>
      </c>
      <c r="CU65" s="6" t="s">
        <v>193</v>
      </c>
      <c r="CV65" s="6" t="s">
        <v>193</v>
      </c>
      <c r="CW65" s="6" t="s">
        <v>193</v>
      </c>
      <c r="CX65" s="6" t="s">
        <v>193</v>
      </c>
      <c r="CY65" s="6" t="s">
        <v>193</v>
      </c>
      <c r="CZ65" s="6" t="s">
        <v>193</v>
      </c>
      <c r="DA65" s="6" t="s">
        <v>193</v>
      </c>
      <c r="DB65" s="6" t="s">
        <v>193</v>
      </c>
      <c r="DC65" s="6" t="s">
        <v>193</v>
      </c>
      <c r="DD65" s="6" t="s">
        <v>193</v>
      </c>
      <c r="DE65" s="6" t="s">
        <v>193</v>
      </c>
      <c r="DF65" s="6" t="s">
        <v>193</v>
      </c>
      <c r="DG65" s="6" t="s">
        <v>193</v>
      </c>
      <c r="DH65" s="6" t="s">
        <v>193</v>
      </c>
      <c r="DI65" s="6" t="s">
        <v>193</v>
      </c>
      <c r="DJ65" s="6" t="s">
        <v>193</v>
      </c>
      <c r="DK65" s="6" t="s">
        <v>193</v>
      </c>
      <c r="DL65" s="6" t="s">
        <v>193</v>
      </c>
      <c r="DM65" s="6" t="s">
        <v>193</v>
      </c>
      <c r="DN65" s="6" t="s">
        <v>193</v>
      </c>
      <c r="DO65" s="6" t="s">
        <v>193</v>
      </c>
      <c r="DP65" s="6" t="s">
        <v>193</v>
      </c>
      <c r="DQ65" s="6" t="s">
        <v>193</v>
      </c>
      <c r="DR65" s="6" t="s">
        <v>193</v>
      </c>
      <c r="DS65" s="6" t="s">
        <v>193</v>
      </c>
      <c r="DT65" s="6" t="s">
        <v>193</v>
      </c>
      <c r="DU65" s="6" t="s">
        <v>193</v>
      </c>
      <c r="DV65" s="6" t="s">
        <v>193</v>
      </c>
      <c r="DW65" s="6" t="s">
        <v>193</v>
      </c>
      <c r="DX65" s="6" t="s">
        <v>193</v>
      </c>
      <c r="DY65" s="6" t="s">
        <v>193</v>
      </c>
      <c r="DZ65" s="6" t="s">
        <v>193</v>
      </c>
      <c r="EA65" s="6" t="s">
        <v>193</v>
      </c>
      <c r="EB65" s="5" t="s">
        <v>193</v>
      </c>
      <c r="EC65" s="5" t="s">
        <v>193</v>
      </c>
      <c r="ED65" s="5" t="s">
        <v>193</v>
      </c>
      <c r="EE65" s="5">
        <v>1168889926</v>
      </c>
      <c r="EF65" s="5">
        <v>1165072926</v>
      </c>
      <c r="EG65" s="5" t="s">
        <v>193</v>
      </c>
      <c r="EH65" s="5">
        <v>1159471268</v>
      </c>
      <c r="EI65" s="5">
        <v>1155162526</v>
      </c>
      <c r="EJ65" s="5">
        <v>1155059526</v>
      </c>
      <c r="EK65" s="5">
        <v>1151945764</v>
      </c>
      <c r="EL65" s="5">
        <v>1151922946</v>
      </c>
      <c r="EM65" s="5">
        <v>1150565906</v>
      </c>
      <c r="EN65" s="5">
        <v>1150565906</v>
      </c>
      <c r="EO65" s="5">
        <v>1000565906</v>
      </c>
      <c r="EP65" s="5">
        <v>1000565906</v>
      </c>
      <c r="EQ65" s="5">
        <v>998904897</v>
      </c>
      <c r="ER65" s="5">
        <v>998861526</v>
      </c>
      <c r="ES65" s="5">
        <v>998861526</v>
      </c>
      <c r="ET65" s="5">
        <v>998861526</v>
      </c>
      <c r="EU65" s="5">
        <v>998861526</v>
      </c>
      <c r="EV65" s="5">
        <v>998861526</v>
      </c>
      <c r="EW65" s="5">
        <v>1003270326</v>
      </c>
      <c r="EX65" s="5">
        <v>1003270326</v>
      </c>
      <c r="EY65" s="5">
        <v>1003270326</v>
      </c>
      <c r="EZ65" s="5">
        <v>1003270326</v>
      </c>
      <c r="FA65" s="5">
        <v>1003270326</v>
      </c>
      <c r="FB65" s="5">
        <v>1003270326</v>
      </c>
      <c r="FC65" s="5">
        <v>1006376546</v>
      </c>
      <c r="FD65" s="5">
        <v>1010997726</v>
      </c>
      <c r="FE65" s="5">
        <v>1008997726</v>
      </c>
      <c r="FF65" s="5">
        <v>912561283</v>
      </c>
      <c r="FG65" s="5">
        <v>912497726</v>
      </c>
      <c r="FH65" s="3" t="s">
        <v>248</v>
      </c>
    </row>
    <row r="66" spans="2:164" x14ac:dyDescent="0.25">
      <c r="B66" s="1" t="s">
        <v>56</v>
      </c>
      <c r="C66" s="2">
        <v>103687</v>
      </c>
      <c r="D66" s="5">
        <v>3511</v>
      </c>
      <c r="E66" s="5">
        <v>0</v>
      </c>
      <c r="F66" s="5">
        <v>0</v>
      </c>
      <c r="G66" s="5">
        <v>0</v>
      </c>
      <c r="H66" s="5">
        <v>0</v>
      </c>
      <c r="I66" s="5">
        <v>0</v>
      </c>
      <c r="J66" s="5">
        <v>9602</v>
      </c>
      <c r="K66" s="5">
        <v>720</v>
      </c>
      <c r="L66" s="5">
        <v>0</v>
      </c>
      <c r="M66" s="5">
        <v>66904</v>
      </c>
      <c r="N66" s="5">
        <v>0</v>
      </c>
      <c r="O66" s="5">
        <v>0</v>
      </c>
      <c r="P66" s="5">
        <v>33930</v>
      </c>
      <c r="Q66" s="5">
        <v>62390</v>
      </c>
      <c r="R66" s="5">
        <v>70481</v>
      </c>
      <c r="S66" s="5">
        <v>262945</v>
      </c>
      <c r="T66" s="5">
        <v>0</v>
      </c>
      <c r="U66" s="5">
        <v>3004</v>
      </c>
      <c r="V66" s="5">
        <v>201499</v>
      </c>
      <c r="W66" s="5">
        <v>158927</v>
      </c>
      <c r="X66" s="5">
        <v>537688</v>
      </c>
      <c r="Y66" s="5">
        <v>888416</v>
      </c>
      <c r="Z66" s="5">
        <v>905542</v>
      </c>
      <c r="AA66" s="5">
        <v>3197054</v>
      </c>
      <c r="AB66" s="5">
        <v>412975</v>
      </c>
      <c r="AC66" s="5">
        <v>0</v>
      </c>
      <c r="AD66" s="5">
        <v>4172</v>
      </c>
      <c r="AE66" s="5">
        <v>0</v>
      </c>
      <c r="AF66" s="5">
        <v>113</v>
      </c>
      <c r="AG66" s="5">
        <v>0</v>
      </c>
      <c r="AH66" s="5">
        <v>1054</v>
      </c>
      <c r="AI66" s="5">
        <v>0</v>
      </c>
      <c r="AJ66" s="6" t="s">
        <v>193</v>
      </c>
      <c r="AK66" s="6" t="s">
        <v>193</v>
      </c>
      <c r="AL66" s="6" t="s">
        <v>193</v>
      </c>
      <c r="AM66" s="6" t="s">
        <v>193</v>
      </c>
      <c r="AN66" s="6" t="s">
        <v>193</v>
      </c>
      <c r="AO66" s="6" t="s">
        <v>193</v>
      </c>
      <c r="AP66" s="6">
        <v>56.79</v>
      </c>
      <c r="AQ66" s="6">
        <v>55.78</v>
      </c>
      <c r="AR66" s="6" t="s">
        <v>193</v>
      </c>
      <c r="AS66" s="6">
        <v>55.92</v>
      </c>
      <c r="AT66" s="6" t="s">
        <v>193</v>
      </c>
      <c r="AU66" s="6" t="s">
        <v>193</v>
      </c>
      <c r="AV66" s="6">
        <v>44.78</v>
      </c>
      <c r="AW66" s="6">
        <v>44.25</v>
      </c>
      <c r="AX66" s="6">
        <v>42.83</v>
      </c>
      <c r="AY66" s="6">
        <v>42.45</v>
      </c>
      <c r="AZ66" s="6" t="s">
        <v>193</v>
      </c>
      <c r="BA66" s="6">
        <v>45.76</v>
      </c>
      <c r="BB66" s="6">
        <v>42.27</v>
      </c>
      <c r="BC66" s="6">
        <v>34.479999999999997</v>
      </c>
      <c r="BD66" s="6">
        <v>32.96</v>
      </c>
      <c r="BE66" s="6">
        <v>31.18</v>
      </c>
      <c r="BF66" s="6">
        <v>26.19</v>
      </c>
      <c r="BG66" s="6">
        <v>35.270000000000003</v>
      </c>
      <c r="BH66" s="6">
        <v>32.979999999999997</v>
      </c>
      <c r="BI66" s="6" t="s">
        <v>193</v>
      </c>
      <c r="BJ66" s="6">
        <v>30.64</v>
      </c>
      <c r="BK66" s="6" t="s">
        <v>193</v>
      </c>
      <c r="BL66" s="6">
        <v>27.64</v>
      </c>
      <c r="BM66" s="6" t="s">
        <v>193</v>
      </c>
      <c r="BN66" s="6">
        <v>23.56</v>
      </c>
      <c r="BO66" s="6" t="s">
        <v>193</v>
      </c>
      <c r="BP66" s="6">
        <v>0.44</v>
      </c>
      <c r="BQ66" s="6">
        <v>0.44</v>
      </c>
      <c r="BR66" s="6">
        <v>0.44</v>
      </c>
      <c r="BS66" s="6">
        <v>1.94</v>
      </c>
      <c r="BT66" s="6">
        <v>0.42</v>
      </c>
      <c r="BU66" s="6">
        <v>0.42</v>
      </c>
      <c r="BV66" s="6">
        <v>0.42</v>
      </c>
      <c r="BW66" s="6">
        <v>2.42</v>
      </c>
      <c r="BX66" s="6">
        <v>0.4</v>
      </c>
      <c r="BY66" s="6">
        <v>0.4</v>
      </c>
      <c r="BZ66" s="6">
        <v>0.4</v>
      </c>
      <c r="CA66" s="6">
        <v>2.4</v>
      </c>
      <c r="CB66" s="6">
        <v>0.35</v>
      </c>
      <c r="CC66" s="6">
        <v>0.35</v>
      </c>
      <c r="CD66" s="6">
        <v>0.35</v>
      </c>
      <c r="CE66" s="6">
        <v>0.35</v>
      </c>
      <c r="CF66" s="6">
        <v>0.15</v>
      </c>
      <c r="CG66" s="6">
        <v>2.15</v>
      </c>
      <c r="CH66" s="6">
        <v>0.11</v>
      </c>
      <c r="CI66" s="6">
        <v>0.11</v>
      </c>
      <c r="CJ66" s="6">
        <v>0.1</v>
      </c>
      <c r="CK66" s="6">
        <v>0.1</v>
      </c>
      <c r="CL66" s="6">
        <v>0.1</v>
      </c>
      <c r="CM66" s="6">
        <v>0.1</v>
      </c>
      <c r="CN66" s="6">
        <v>0.1</v>
      </c>
      <c r="CO66" s="6">
        <v>6.25E-2</v>
      </c>
      <c r="CP66" s="6">
        <v>6.25E-2</v>
      </c>
      <c r="CQ66" s="6">
        <v>6.25E-2</v>
      </c>
      <c r="CR66" s="6">
        <v>6.25E-2</v>
      </c>
      <c r="CS66" s="6">
        <v>6.25E-2</v>
      </c>
      <c r="CT66" s="6">
        <v>6.25E-2</v>
      </c>
      <c r="CU66" s="6">
        <v>6.25E-2</v>
      </c>
      <c r="CV66" s="6">
        <v>0</v>
      </c>
      <c r="CW66" s="6">
        <v>0</v>
      </c>
      <c r="CX66" s="6">
        <v>0</v>
      </c>
      <c r="CY66" s="6">
        <v>1.5</v>
      </c>
      <c r="CZ66" s="6">
        <v>0</v>
      </c>
      <c r="DA66" s="6">
        <v>0</v>
      </c>
      <c r="DB66" s="6">
        <v>0</v>
      </c>
      <c r="DC66" s="6">
        <v>2</v>
      </c>
      <c r="DD66" s="6">
        <v>0</v>
      </c>
      <c r="DE66" s="6">
        <v>0</v>
      </c>
      <c r="DF66" s="6">
        <v>0</v>
      </c>
      <c r="DG66" s="6">
        <v>2</v>
      </c>
      <c r="DH66" s="6">
        <v>0</v>
      </c>
      <c r="DI66" s="6">
        <v>0</v>
      </c>
      <c r="DJ66" s="6">
        <v>0</v>
      </c>
      <c r="DK66" s="6">
        <v>0</v>
      </c>
      <c r="DL66" s="6">
        <v>0</v>
      </c>
      <c r="DM66" s="6">
        <v>2</v>
      </c>
      <c r="DN66" s="6">
        <v>0</v>
      </c>
      <c r="DO66" s="6">
        <v>0</v>
      </c>
      <c r="DP66" s="6">
        <v>0</v>
      </c>
      <c r="DQ66" s="6">
        <v>0</v>
      </c>
      <c r="DR66" s="6">
        <v>0</v>
      </c>
      <c r="DS66" s="6">
        <v>0</v>
      </c>
      <c r="DT66" s="6">
        <v>0</v>
      </c>
      <c r="DU66" s="6">
        <v>0</v>
      </c>
      <c r="DV66" s="6">
        <v>0</v>
      </c>
      <c r="DW66" s="6">
        <v>0</v>
      </c>
      <c r="DX66" s="6">
        <v>0</v>
      </c>
      <c r="DY66" s="6">
        <v>0</v>
      </c>
      <c r="DZ66" s="6">
        <v>0</v>
      </c>
      <c r="EA66" s="6">
        <v>0</v>
      </c>
      <c r="EB66" s="5">
        <v>24930526</v>
      </c>
      <c r="EC66" s="5">
        <v>24933510</v>
      </c>
      <c r="ED66" s="5">
        <v>24928568</v>
      </c>
      <c r="EE66" s="5">
        <v>24917960</v>
      </c>
      <c r="EF66" s="5">
        <v>24893955</v>
      </c>
      <c r="EG66" s="5">
        <v>24874659</v>
      </c>
      <c r="EH66" s="5">
        <v>24860675</v>
      </c>
      <c r="EI66" s="5">
        <v>24852306</v>
      </c>
      <c r="EJ66" s="5">
        <v>24808176</v>
      </c>
      <c r="EK66" s="5">
        <v>24777925</v>
      </c>
      <c r="EL66" s="5">
        <v>24814581</v>
      </c>
      <c r="EM66" s="5">
        <v>24796884</v>
      </c>
      <c r="EN66" s="5">
        <v>24715316</v>
      </c>
      <c r="EO66" s="5">
        <v>24672812</v>
      </c>
      <c r="EP66" s="5">
        <v>24713506</v>
      </c>
      <c r="EQ66" s="5">
        <v>24701852</v>
      </c>
      <c r="ER66" s="5">
        <v>24754355</v>
      </c>
      <c r="ES66" s="5">
        <v>24717212</v>
      </c>
      <c r="ET66" s="5">
        <v>25614196</v>
      </c>
      <c r="EU66" s="5">
        <v>25563170</v>
      </c>
      <c r="EV66" s="5">
        <v>25475074</v>
      </c>
      <c r="EW66" s="5">
        <v>25933271</v>
      </c>
      <c r="EX66" s="5">
        <v>26752871</v>
      </c>
      <c r="EY66" s="5">
        <v>27695759</v>
      </c>
      <c r="EZ66" s="5">
        <v>30650634</v>
      </c>
      <c r="FA66" s="5">
        <v>31237734</v>
      </c>
      <c r="FB66" s="5">
        <v>31206396</v>
      </c>
      <c r="FC66" s="5">
        <v>31134662</v>
      </c>
      <c r="FD66" s="5">
        <v>30942058</v>
      </c>
      <c r="FE66" s="5">
        <v>30865606</v>
      </c>
      <c r="FF66" s="5">
        <v>30822113</v>
      </c>
      <c r="FG66" s="5">
        <v>30768203</v>
      </c>
      <c r="FH66" s="3" t="s">
        <v>249</v>
      </c>
    </row>
    <row r="67" spans="2:164" x14ac:dyDescent="0.25">
      <c r="B67" s="1" t="s">
        <v>57</v>
      </c>
      <c r="C67" s="2">
        <v>4040584</v>
      </c>
      <c r="D67" s="5" t="s">
        <v>193</v>
      </c>
      <c r="E67" s="5">
        <v>84445</v>
      </c>
      <c r="F67" s="5">
        <v>390923</v>
      </c>
      <c r="G67" s="5">
        <v>103485</v>
      </c>
      <c r="H67" s="5">
        <v>338837</v>
      </c>
      <c r="I67" s="5">
        <v>173805</v>
      </c>
      <c r="J67" s="5">
        <v>59576</v>
      </c>
      <c r="K67" s="5">
        <v>52600</v>
      </c>
      <c r="L67" s="5">
        <v>0</v>
      </c>
      <c r="M67" s="5">
        <v>0</v>
      </c>
      <c r="N67" s="5">
        <v>0</v>
      </c>
      <c r="O67" s="5">
        <v>0</v>
      </c>
      <c r="P67" s="5">
        <v>0</v>
      </c>
      <c r="Q67" s="5">
        <v>0</v>
      </c>
      <c r="R67" s="5">
        <v>0</v>
      </c>
      <c r="S67" s="5">
        <v>0</v>
      </c>
      <c r="T67" s="5">
        <v>0</v>
      </c>
      <c r="U67" s="5">
        <v>0</v>
      </c>
      <c r="V67" s="5">
        <v>0</v>
      </c>
      <c r="W67" s="5">
        <v>0</v>
      </c>
      <c r="X67" s="5">
        <v>0</v>
      </c>
      <c r="Y67" s="5">
        <v>0</v>
      </c>
      <c r="Z67" s="5">
        <v>0</v>
      </c>
      <c r="AA67" s="5">
        <v>0</v>
      </c>
      <c r="AB67" s="5">
        <v>0</v>
      </c>
      <c r="AC67" s="5">
        <v>0</v>
      </c>
      <c r="AD67" s="5">
        <v>0</v>
      </c>
      <c r="AE67" s="5">
        <v>0</v>
      </c>
      <c r="AF67" s="5">
        <v>0</v>
      </c>
      <c r="AG67" s="5">
        <v>0</v>
      </c>
      <c r="AH67" s="5">
        <v>0</v>
      </c>
      <c r="AI67" s="5">
        <v>0</v>
      </c>
      <c r="AJ67" s="6" t="s">
        <v>193</v>
      </c>
      <c r="AK67" s="6">
        <v>15.611800000000001</v>
      </c>
      <c r="AL67" s="6">
        <v>18.160699999999999</v>
      </c>
      <c r="AM67" s="6">
        <v>18.182600000000001</v>
      </c>
      <c r="AN67" s="6">
        <v>19.218399999999999</v>
      </c>
      <c r="AO67" s="6">
        <v>17.931899999999999</v>
      </c>
      <c r="AP67" s="6">
        <v>21.770900000000001</v>
      </c>
      <c r="AQ67" s="6">
        <v>20.440000000000001</v>
      </c>
      <c r="AR67" s="6" t="s">
        <v>193</v>
      </c>
      <c r="AS67" s="6" t="s">
        <v>193</v>
      </c>
      <c r="AT67" s="6" t="s">
        <v>193</v>
      </c>
      <c r="AU67" s="6" t="s">
        <v>193</v>
      </c>
      <c r="AV67" s="6" t="s">
        <v>193</v>
      </c>
      <c r="AW67" s="6" t="s">
        <v>193</v>
      </c>
      <c r="AX67" s="6" t="s">
        <v>193</v>
      </c>
      <c r="AY67" s="6" t="s">
        <v>193</v>
      </c>
      <c r="AZ67" s="6" t="s">
        <v>193</v>
      </c>
      <c r="BA67" s="6" t="s">
        <v>193</v>
      </c>
      <c r="BB67" s="6" t="s">
        <v>193</v>
      </c>
      <c r="BC67" s="6" t="s">
        <v>193</v>
      </c>
      <c r="BD67" s="6" t="s">
        <v>193</v>
      </c>
      <c r="BE67" s="6" t="s">
        <v>193</v>
      </c>
      <c r="BF67" s="6" t="s">
        <v>193</v>
      </c>
      <c r="BG67" s="6" t="s">
        <v>193</v>
      </c>
      <c r="BH67" s="6" t="s">
        <v>193</v>
      </c>
      <c r="BI67" s="6" t="s">
        <v>193</v>
      </c>
      <c r="BJ67" s="6" t="s">
        <v>193</v>
      </c>
      <c r="BK67" s="6" t="s">
        <v>193</v>
      </c>
      <c r="BL67" s="6" t="s">
        <v>193</v>
      </c>
      <c r="BM67" s="6" t="s">
        <v>193</v>
      </c>
      <c r="BN67" s="6" t="s">
        <v>193</v>
      </c>
      <c r="BO67" s="6" t="s">
        <v>193</v>
      </c>
      <c r="BP67" s="6" t="s">
        <v>193</v>
      </c>
      <c r="BQ67" s="6">
        <v>0.08</v>
      </c>
      <c r="BR67" s="6">
        <v>0.08</v>
      </c>
      <c r="BS67" s="6">
        <v>0.08</v>
      </c>
      <c r="BT67" s="6">
        <v>0.08</v>
      </c>
      <c r="BU67" s="6">
        <v>0.08</v>
      </c>
      <c r="BV67" s="6">
        <v>0.06</v>
      </c>
      <c r="BW67" s="6">
        <v>0.11</v>
      </c>
      <c r="BX67" s="6">
        <v>0</v>
      </c>
      <c r="BY67" s="6">
        <v>0.05</v>
      </c>
      <c r="BZ67" s="6">
        <v>0.04</v>
      </c>
      <c r="CA67" s="6">
        <v>0.04</v>
      </c>
      <c r="CB67" s="6">
        <v>0.04</v>
      </c>
      <c r="CC67" s="6">
        <v>0.03</v>
      </c>
      <c r="CD67" s="6">
        <v>0.03</v>
      </c>
      <c r="CE67" s="6">
        <v>0.03</v>
      </c>
      <c r="CF67" s="6">
        <v>0.03</v>
      </c>
      <c r="CG67" s="6">
        <v>0.03</v>
      </c>
      <c r="CH67" s="6">
        <v>0.03</v>
      </c>
      <c r="CI67" s="6">
        <v>0.05</v>
      </c>
      <c r="CJ67" s="6">
        <v>0.02</v>
      </c>
      <c r="CK67" s="6">
        <v>0</v>
      </c>
      <c r="CL67" s="6">
        <v>0</v>
      </c>
      <c r="CM67" s="6">
        <v>0</v>
      </c>
      <c r="CN67" s="6">
        <v>0</v>
      </c>
      <c r="CO67" s="6">
        <v>0</v>
      </c>
      <c r="CP67" s="6">
        <v>0</v>
      </c>
      <c r="CQ67" s="6">
        <v>0</v>
      </c>
      <c r="CR67" s="6">
        <v>0</v>
      </c>
      <c r="CS67" s="6">
        <v>0</v>
      </c>
      <c r="CT67" s="6">
        <v>0</v>
      </c>
      <c r="CU67" s="6">
        <v>0.06</v>
      </c>
      <c r="CV67" s="6" t="s">
        <v>193</v>
      </c>
      <c r="CW67" s="6">
        <v>0</v>
      </c>
      <c r="CX67" s="6">
        <v>0</v>
      </c>
      <c r="CY67" s="6">
        <v>0</v>
      </c>
      <c r="CZ67" s="6">
        <v>0</v>
      </c>
      <c r="DA67" s="6">
        <v>0</v>
      </c>
      <c r="DB67" s="6">
        <v>0</v>
      </c>
      <c r="DC67" s="6">
        <v>0</v>
      </c>
      <c r="DD67" s="6">
        <v>0</v>
      </c>
      <c r="DE67" s="6">
        <v>0</v>
      </c>
      <c r="DF67" s="6">
        <v>0</v>
      </c>
      <c r="DG67" s="6">
        <v>0</v>
      </c>
      <c r="DH67" s="6">
        <v>0</v>
      </c>
      <c r="DI67" s="6">
        <v>0</v>
      </c>
      <c r="DJ67" s="6">
        <v>0</v>
      </c>
      <c r="DK67" s="6">
        <v>0</v>
      </c>
      <c r="DL67" s="6">
        <v>0</v>
      </c>
      <c r="DM67" s="6">
        <v>0</v>
      </c>
      <c r="DN67" s="6">
        <v>0</v>
      </c>
      <c r="DO67" s="6">
        <v>0</v>
      </c>
      <c r="DP67" s="6">
        <v>0</v>
      </c>
      <c r="DQ67" s="6">
        <v>0</v>
      </c>
      <c r="DR67" s="6">
        <v>0</v>
      </c>
      <c r="DS67" s="6">
        <v>0</v>
      </c>
      <c r="DT67" s="6">
        <v>0</v>
      </c>
      <c r="DU67" s="6">
        <v>0</v>
      </c>
      <c r="DV67" s="6">
        <v>0</v>
      </c>
      <c r="DW67" s="6">
        <v>0</v>
      </c>
      <c r="DX67" s="6">
        <v>0</v>
      </c>
      <c r="DY67" s="6">
        <v>0</v>
      </c>
      <c r="DZ67" s="6">
        <v>0</v>
      </c>
      <c r="EA67" s="6">
        <v>0</v>
      </c>
      <c r="EB67" s="5" t="s">
        <v>193</v>
      </c>
      <c r="EC67" s="5">
        <v>13053281</v>
      </c>
      <c r="ED67" s="5">
        <v>13060207</v>
      </c>
      <c r="EE67" s="5">
        <v>13441130</v>
      </c>
      <c r="EF67" s="5">
        <v>13473120</v>
      </c>
      <c r="EG67" s="5">
        <v>13801607</v>
      </c>
      <c r="EH67" s="5">
        <v>13782911</v>
      </c>
      <c r="EI67" s="5">
        <v>13826654</v>
      </c>
      <c r="EJ67" s="5">
        <v>13798773</v>
      </c>
      <c r="EK67" s="5">
        <v>13773130</v>
      </c>
      <c r="EL67" s="5">
        <v>13724189</v>
      </c>
      <c r="EM67" s="5">
        <v>13701122</v>
      </c>
      <c r="EN67" s="5">
        <v>13632414</v>
      </c>
      <c r="EO67" s="5">
        <v>13594962</v>
      </c>
      <c r="EP67" s="5">
        <v>11141207</v>
      </c>
      <c r="EQ67" s="5">
        <v>10988727</v>
      </c>
      <c r="ER67" s="5">
        <v>10901716</v>
      </c>
      <c r="ES67" s="5">
        <v>8073025</v>
      </c>
      <c r="ET67" s="5">
        <v>8054297</v>
      </c>
      <c r="EU67" s="5">
        <v>7984922</v>
      </c>
      <c r="EV67" s="5">
        <v>7979488</v>
      </c>
      <c r="EW67" s="5">
        <v>7951218</v>
      </c>
      <c r="EX67" s="5">
        <v>7947384</v>
      </c>
      <c r="EY67" s="5">
        <v>7946384</v>
      </c>
      <c r="EZ67" s="5">
        <v>7946384</v>
      </c>
      <c r="FA67" s="5">
        <v>7946384</v>
      </c>
      <c r="FB67" s="5">
        <v>7946384</v>
      </c>
      <c r="FC67" s="5">
        <v>7946384</v>
      </c>
      <c r="FD67" s="5">
        <v>7946384</v>
      </c>
      <c r="FE67" s="5">
        <v>7946384</v>
      </c>
      <c r="FF67" s="5">
        <v>7946384</v>
      </c>
      <c r="FG67" s="5">
        <v>7946374</v>
      </c>
      <c r="FH67" s="3" t="s">
        <v>250</v>
      </c>
    </row>
    <row r="68" spans="2:164" x14ac:dyDescent="0.25">
      <c r="B68" s="1" t="s">
        <v>58</v>
      </c>
      <c r="C68" s="2">
        <v>4998779</v>
      </c>
      <c r="D68" s="5" t="s">
        <v>193</v>
      </c>
      <c r="E68" s="5" t="s">
        <v>193</v>
      </c>
      <c r="F68" s="5" t="s">
        <v>193</v>
      </c>
      <c r="G68" s="5" t="s">
        <v>193</v>
      </c>
      <c r="H68" s="5" t="s">
        <v>193</v>
      </c>
      <c r="I68" s="5" t="s">
        <v>193</v>
      </c>
      <c r="J68" s="5" t="s">
        <v>193</v>
      </c>
      <c r="K68" s="5" t="s">
        <v>193</v>
      </c>
      <c r="L68" s="5" t="s">
        <v>193</v>
      </c>
      <c r="M68" s="5" t="s">
        <v>193</v>
      </c>
      <c r="N68" s="5" t="s">
        <v>193</v>
      </c>
      <c r="O68" s="5" t="s">
        <v>193</v>
      </c>
      <c r="P68" s="5" t="s">
        <v>193</v>
      </c>
      <c r="Q68" s="5" t="s">
        <v>193</v>
      </c>
      <c r="R68" s="5" t="s">
        <v>193</v>
      </c>
      <c r="S68" s="5" t="s">
        <v>193</v>
      </c>
      <c r="T68" s="5" t="s">
        <v>193</v>
      </c>
      <c r="U68" s="5" t="s">
        <v>193</v>
      </c>
      <c r="V68" s="5" t="s">
        <v>193</v>
      </c>
      <c r="W68" s="5" t="s">
        <v>193</v>
      </c>
      <c r="X68" s="5" t="s">
        <v>193</v>
      </c>
      <c r="Y68" s="5" t="s">
        <v>193</v>
      </c>
      <c r="Z68" s="5" t="s">
        <v>193</v>
      </c>
      <c r="AA68" s="5" t="s">
        <v>193</v>
      </c>
      <c r="AB68" s="5" t="s">
        <v>193</v>
      </c>
      <c r="AC68" s="5" t="s">
        <v>193</v>
      </c>
      <c r="AD68" s="5" t="s">
        <v>193</v>
      </c>
      <c r="AE68" s="5" t="s">
        <v>193</v>
      </c>
      <c r="AF68" s="5" t="s">
        <v>193</v>
      </c>
      <c r="AG68" s="5" t="s">
        <v>193</v>
      </c>
      <c r="AH68" s="5" t="s">
        <v>193</v>
      </c>
      <c r="AI68" s="5" t="s">
        <v>193</v>
      </c>
      <c r="AJ68" s="6" t="s">
        <v>193</v>
      </c>
      <c r="AK68" s="6" t="s">
        <v>193</v>
      </c>
      <c r="AL68" s="6" t="s">
        <v>193</v>
      </c>
      <c r="AM68" s="6" t="s">
        <v>193</v>
      </c>
      <c r="AN68" s="6" t="s">
        <v>193</v>
      </c>
      <c r="AO68" s="6" t="s">
        <v>193</v>
      </c>
      <c r="AP68" s="6" t="s">
        <v>193</v>
      </c>
      <c r="AQ68" s="6" t="s">
        <v>193</v>
      </c>
      <c r="AR68" s="6" t="s">
        <v>193</v>
      </c>
      <c r="AS68" s="6" t="s">
        <v>193</v>
      </c>
      <c r="AT68" s="6" t="s">
        <v>193</v>
      </c>
      <c r="AU68" s="6" t="s">
        <v>193</v>
      </c>
      <c r="AV68" s="6" t="s">
        <v>193</v>
      </c>
      <c r="AW68" s="6" t="s">
        <v>193</v>
      </c>
      <c r="AX68" s="6" t="s">
        <v>193</v>
      </c>
      <c r="AY68" s="6" t="s">
        <v>193</v>
      </c>
      <c r="AZ68" s="6" t="s">
        <v>193</v>
      </c>
      <c r="BA68" s="6" t="s">
        <v>193</v>
      </c>
      <c r="BB68" s="6" t="s">
        <v>193</v>
      </c>
      <c r="BC68" s="6" t="s">
        <v>193</v>
      </c>
      <c r="BD68" s="6" t="s">
        <v>193</v>
      </c>
      <c r="BE68" s="6" t="s">
        <v>193</v>
      </c>
      <c r="BF68" s="6" t="s">
        <v>193</v>
      </c>
      <c r="BG68" s="6" t="s">
        <v>193</v>
      </c>
      <c r="BH68" s="6" t="s">
        <v>193</v>
      </c>
      <c r="BI68" s="6" t="s">
        <v>193</v>
      </c>
      <c r="BJ68" s="6" t="s">
        <v>193</v>
      </c>
      <c r="BK68" s="6" t="s">
        <v>193</v>
      </c>
      <c r="BL68" s="6" t="s">
        <v>193</v>
      </c>
      <c r="BM68" s="6" t="s">
        <v>193</v>
      </c>
      <c r="BN68" s="6" t="s">
        <v>193</v>
      </c>
      <c r="BO68" s="6" t="s">
        <v>193</v>
      </c>
      <c r="BP68" s="6" t="s">
        <v>193</v>
      </c>
      <c r="BQ68" s="6" t="s">
        <v>193</v>
      </c>
      <c r="BR68" s="6" t="s">
        <v>193</v>
      </c>
      <c r="BS68" s="6" t="s">
        <v>193</v>
      </c>
      <c r="BT68" s="6" t="s">
        <v>193</v>
      </c>
      <c r="BU68" s="6" t="s">
        <v>193</v>
      </c>
      <c r="BV68" s="6" t="s">
        <v>193</v>
      </c>
      <c r="BW68" s="6" t="s">
        <v>193</v>
      </c>
      <c r="BX68" s="6" t="s">
        <v>193</v>
      </c>
      <c r="BY68" s="6" t="s">
        <v>193</v>
      </c>
      <c r="BZ68" s="6" t="s">
        <v>193</v>
      </c>
      <c r="CA68" s="6" t="s">
        <v>193</v>
      </c>
      <c r="CB68" s="6" t="s">
        <v>193</v>
      </c>
      <c r="CC68" s="6" t="s">
        <v>193</v>
      </c>
      <c r="CD68" s="6" t="s">
        <v>193</v>
      </c>
      <c r="CE68" s="6" t="s">
        <v>193</v>
      </c>
      <c r="CF68" s="6" t="s">
        <v>193</v>
      </c>
      <c r="CG68" s="6" t="s">
        <v>193</v>
      </c>
      <c r="CH68" s="6" t="s">
        <v>193</v>
      </c>
      <c r="CI68" s="6" t="s">
        <v>193</v>
      </c>
      <c r="CJ68" s="6" t="s">
        <v>193</v>
      </c>
      <c r="CK68" s="6" t="s">
        <v>193</v>
      </c>
      <c r="CL68" s="6" t="s">
        <v>193</v>
      </c>
      <c r="CM68" s="6" t="s">
        <v>193</v>
      </c>
      <c r="CN68" s="6" t="s">
        <v>193</v>
      </c>
      <c r="CO68" s="6" t="s">
        <v>193</v>
      </c>
      <c r="CP68" s="6" t="s">
        <v>193</v>
      </c>
      <c r="CQ68" s="6" t="s">
        <v>193</v>
      </c>
      <c r="CR68" s="6" t="s">
        <v>193</v>
      </c>
      <c r="CS68" s="6" t="s">
        <v>193</v>
      </c>
      <c r="CT68" s="6" t="s">
        <v>193</v>
      </c>
      <c r="CU68" s="6" t="s">
        <v>193</v>
      </c>
      <c r="CV68" s="6" t="s">
        <v>193</v>
      </c>
      <c r="CW68" s="6" t="s">
        <v>193</v>
      </c>
      <c r="CX68" s="6" t="s">
        <v>193</v>
      </c>
      <c r="CY68" s="6" t="s">
        <v>193</v>
      </c>
      <c r="CZ68" s="6" t="s">
        <v>193</v>
      </c>
      <c r="DA68" s="6" t="s">
        <v>193</v>
      </c>
      <c r="DB68" s="6" t="s">
        <v>193</v>
      </c>
      <c r="DC68" s="6" t="s">
        <v>193</v>
      </c>
      <c r="DD68" s="6" t="s">
        <v>193</v>
      </c>
      <c r="DE68" s="6" t="s">
        <v>193</v>
      </c>
      <c r="DF68" s="6" t="s">
        <v>193</v>
      </c>
      <c r="DG68" s="6" t="s">
        <v>193</v>
      </c>
      <c r="DH68" s="6" t="s">
        <v>193</v>
      </c>
      <c r="DI68" s="6" t="s">
        <v>193</v>
      </c>
      <c r="DJ68" s="6" t="s">
        <v>193</v>
      </c>
      <c r="DK68" s="6" t="s">
        <v>193</v>
      </c>
      <c r="DL68" s="6" t="s">
        <v>193</v>
      </c>
      <c r="DM68" s="6" t="s">
        <v>193</v>
      </c>
      <c r="DN68" s="6" t="s">
        <v>193</v>
      </c>
      <c r="DO68" s="6" t="s">
        <v>193</v>
      </c>
      <c r="DP68" s="6" t="s">
        <v>193</v>
      </c>
      <c r="DQ68" s="6" t="s">
        <v>193</v>
      </c>
      <c r="DR68" s="6" t="s">
        <v>193</v>
      </c>
      <c r="DS68" s="6" t="s">
        <v>193</v>
      </c>
      <c r="DT68" s="6" t="s">
        <v>193</v>
      </c>
      <c r="DU68" s="6" t="s">
        <v>193</v>
      </c>
      <c r="DV68" s="6" t="s">
        <v>193</v>
      </c>
      <c r="DW68" s="6" t="s">
        <v>193</v>
      </c>
      <c r="DX68" s="6" t="s">
        <v>193</v>
      </c>
      <c r="DY68" s="6" t="s">
        <v>193</v>
      </c>
      <c r="DZ68" s="6" t="s">
        <v>193</v>
      </c>
      <c r="EA68" s="6" t="s">
        <v>193</v>
      </c>
      <c r="EB68" s="5" t="s">
        <v>193</v>
      </c>
      <c r="EC68" s="5" t="s">
        <v>193</v>
      </c>
      <c r="ED68" s="5" t="s">
        <v>193</v>
      </c>
      <c r="EE68" s="5" t="s">
        <v>193</v>
      </c>
      <c r="EF68" s="5" t="s">
        <v>193</v>
      </c>
      <c r="EG68" s="5" t="s">
        <v>193</v>
      </c>
      <c r="EH68" s="5" t="s">
        <v>193</v>
      </c>
      <c r="EI68" s="5" t="s">
        <v>193</v>
      </c>
      <c r="EJ68" s="5" t="s">
        <v>193</v>
      </c>
      <c r="EK68" s="5" t="s">
        <v>193</v>
      </c>
      <c r="EL68" s="5" t="s">
        <v>193</v>
      </c>
      <c r="EM68" s="5" t="s">
        <v>193</v>
      </c>
      <c r="EN68" s="5" t="s">
        <v>193</v>
      </c>
      <c r="EO68" s="5" t="s">
        <v>193</v>
      </c>
      <c r="EP68" s="5" t="s">
        <v>193</v>
      </c>
      <c r="EQ68" s="5" t="s">
        <v>193</v>
      </c>
      <c r="ER68" s="5" t="s">
        <v>193</v>
      </c>
      <c r="ES68" s="5" t="s">
        <v>193</v>
      </c>
      <c r="ET68" s="5" t="s">
        <v>193</v>
      </c>
      <c r="EU68" s="5" t="s">
        <v>193</v>
      </c>
      <c r="EV68" s="5" t="s">
        <v>193</v>
      </c>
      <c r="EW68" s="5" t="s">
        <v>193</v>
      </c>
      <c r="EX68" s="5" t="s">
        <v>193</v>
      </c>
      <c r="EY68" s="5" t="s">
        <v>193</v>
      </c>
      <c r="EZ68" s="5" t="s">
        <v>193</v>
      </c>
      <c r="FA68" s="5" t="s">
        <v>193</v>
      </c>
      <c r="FB68" s="5" t="s">
        <v>193</v>
      </c>
      <c r="FC68" s="5" t="s">
        <v>193</v>
      </c>
      <c r="FD68" s="5" t="s">
        <v>193</v>
      </c>
      <c r="FE68" s="5" t="s">
        <v>193</v>
      </c>
      <c r="FF68" s="5" t="s">
        <v>193</v>
      </c>
      <c r="FG68" s="5" t="s">
        <v>193</v>
      </c>
      <c r="FH68" s="3" t="s">
        <v>251</v>
      </c>
    </row>
    <row r="69" spans="2:164" x14ac:dyDescent="0.25">
      <c r="B69" s="1" t="s">
        <v>59</v>
      </c>
      <c r="C69" s="2">
        <v>4407727</v>
      </c>
      <c r="D69" s="5" t="s">
        <v>193</v>
      </c>
      <c r="E69" s="5">
        <v>0</v>
      </c>
      <c r="F69" s="5">
        <v>0</v>
      </c>
      <c r="G69" s="5">
        <v>4000</v>
      </c>
      <c r="H69" s="5">
        <v>28000</v>
      </c>
      <c r="I69" s="5">
        <v>0</v>
      </c>
      <c r="J69" s="5">
        <v>0</v>
      </c>
      <c r="K69" s="5">
        <v>3000</v>
      </c>
      <c r="L69" s="5">
        <v>22000</v>
      </c>
      <c r="M69" s="5">
        <v>0</v>
      </c>
      <c r="N69" s="5">
        <v>48997</v>
      </c>
      <c r="O69" s="5">
        <v>412279</v>
      </c>
      <c r="P69" s="5">
        <v>51115</v>
      </c>
      <c r="Q69" s="5">
        <v>0</v>
      </c>
      <c r="R69" s="5">
        <v>0</v>
      </c>
      <c r="S69" s="5">
        <v>0</v>
      </c>
      <c r="T69" s="5">
        <v>0</v>
      </c>
      <c r="U69" s="5">
        <v>0</v>
      </c>
      <c r="V69" s="5">
        <v>0</v>
      </c>
      <c r="W69" s="5" t="s">
        <v>193</v>
      </c>
      <c r="X69" s="5" t="s">
        <v>193</v>
      </c>
      <c r="Y69" s="5" t="s">
        <v>193</v>
      </c>
      <c r="Z69" s="5" t="s">
        <v>193</v>
      </c>
      <c r="AA69" s="5" t="s">
        <v>193</v>
      </c>
      <c r="AB69" s="5" t="s">
        <v>193</v>
      </c>
      <c r="AC69" s="5" t="s">
        <v>193</v>
      </c>
      <c r="AD69" s="5" t="s">
        <v>193</v>
      </c>
      <c r="AE69" s="5" t="s">
        <v>193</v>
      </c>
      <c r="AF69" s="5" t="s">
        <v>193</v>
      </c>
      <c r="AG69" s="5" t="s">
        <v>193</v>
      </c>
      <c r="AH69" s="5" t="s">
        <v>193</v>
      </c>
      <c r="AI69" s="5" t="s">
        <v>193</v>
      </c>
      <c r="AJ69" s="6" t="s">
        <v>193</v>
      </c>
      <c r="AK69" s="6" t="s">
        <v>193</v>
      </c>
      <c r="AL69" s="6" t="s">
        <v>193</v>
      </c>
      <c r="AM69" s="6" t="s">
        <v>193</v>
      </c>
      <c r="AN69" s="6">
        <v>35.714300000000001</v>
      </c>
      <c r="AO69" s="6" t="s">
        <v>193</v>
      </c>
      <c r="AP69" s="6" t="s">
        <v>193</v>
      </c>
      <c r="AQ69" s="6" t="s">
        <v>193</v>
      </c>
      <c r="AR69" s="6">
        <v>45.454500000000003</v>
      </c>
      <c r="AS69" s="6" t="s">
        <v>193</v>
      </c>
      <c r="AT69" s="6">
        <v>20.93</v>
      </c>
      <c r="AU69" s="6">
        <v>22.13</v>
      </c>
      <c r="AV69" s="6">
        <v>24.53</v>
      </c>
      <c r="AW69" s="6" t="s">
        <v>193</v>
      </c>
      <c r="AX69" s="6" t="s">
        <v>193</v>
      </c>
      <c r="AY69" s="6" t="s">
        <v>193</v>
      </c>
      <c r="AZ69" s="6" t="s">
        <v>193</v>
      </c>
      <c r="BA69" s="6" t="s">
        <v>193</v>
      </c>
      <c r="BB69" s="6" t="s">
        <v>193</v>
      </c>
      <c r="BC69" s="6" t="s">
        <v>193</v>
      </c>
      <c r="BD69" s="6" t="s">
        <v>193</v>
      </c>
      <c r="BE69" s="6" t="s">
        <v>193</v>
      </c>
      <c r="BF69" s="6" t="s">
        <v>193</v>
      </c>
      <c r="BG69" s="6" t="s">
        <v>193</v>
      </c>
      <c r="BH69" s="6" t="s">
        <v>193</v>
      </c>
      <c r="BI69" s="6" t="s">
        <v>193</v>
      </c>
      <c r="BJ69" s="6" t="s">
        <v>193</v>
      </c>
      <c r="BK69" s="6" t="s">
        <v>193</v>
      </c>
      <c r="BL69" s="6" t="s">
        <v>193</v>
      </c>
      <c r="BM69" s="6" t="s">
        <v>193</v>
      </c>
      <c r="BN69" s="6" t="s">
        <v>193</v>
      </c>
      <c r="BO69" s="6" t="s">
        <v>193</v>
      </c>
      <c r="BP69" s="6" t="s">
        <v>193</v>
      </c>
      <c r="BQ69" s="6">
        <v>6.5000000000000002E-2</v>
      </c>
      <c r="BR69" s="6">
        <v>6.5000000000000002E-2</v>
      </c>
      <c r="BS69" s="6">
        <v>6.5000000000000002E-2</v>
      </c>
      <c r="BT69" s="6">
        <v>6.5000000000000002E-2</v>
      </c>
      <c r="BU69" s="6">
        <v>6.5000000000000002E-2</v>
      </c>
      <c r="BV69" s="6">
        <v>6.5000000000000002E-2</v>
      </c>
      <c r="BW69" s="6">
        <v>6.5000000000000002E-2</v>
      </c>
      <c r="BX69" s="6">
        <v>6.5000000000000002E-2</v>
      </c>
      <c r="BY69" s="6">
        <v>6.5000000000000002E-2</v>
      </c>
      <c r="BZ69" s="6">
        <v>6.5000000000000002E-2</v>
      </c>
      <c r="CA69" s="6">
        <v>6.5000000000000002E-2</v>
      </c>
      <c r="CB69" s="6">
        <v>6.5000000000000002E-2</v>
      </c>
      <c r="CC69" s="6">
        <v>6.5000000000000002E-2</v>
      </c>
      <c r="CD69" s="6">
        <v>6.5000000000000002E-2</v>
      </c>
      <c r="CE69" s="6">
        <v>6.5000000000000002E-2</v>
      </c>
      <c r="CF69" s="6">
        <v>0</v>
      </c>
      <c r="CG69" s="6" t="s">
        <v>193</v>
      </c>
      <c r="CH69" s="6" t="s">
        <v>193</v>
      </c>
      <c r="CI69" s="6" t="s">
        <v>193</v>
      </c>
      <c r="CJ69" s="6" t="s">
        <v>193</v>
      </c>
      <c r="CK69" s="6" t="s">
        <v>193</v>
      </c>
      <c r="CL69" s="6" t="s">
        <v>193</v>
      </c>
      <c r="CM69" s="6" t="s">
        <v>193</v>
      </c>
      <c r="CN69" s="6" t="s">
        <v>193</v>
      </c>
      <c r="CO69" s="6" t="s">
        <v>193</v>
      </c>
      <c r="CP69" s="6" t="s">
        <v>193</v>
      </c>
      <c r="CQ69" s="6" t="s">
        <v>193</v>
      </c>
      <c r="CR69" s="6" t="s">
        <v>193</v>
      </c>
      <c r="CS69" s="6" t="s">
        <v>193</v>
      </c>
      <c r="CT69" s="6" t="s">
        <v>193</v>
      </c>
      <c r="CU69" s="6" t="s">
        <v>193</v>
      </c>
      <c r="CV69" s="6" t="s">
        <v>193</v>
      </c>
      <c r="CW69" s="6">
        <v>0</v>
      </c>
      <c r="CX69" s="6">
        <v>0</v>
      </c>
      <c r="CY69" s="6">
        <v>0</v>
      </c>
      <c r="CZ69" s="6">
        <v>0</v>
      </c>
      <c r="DA69" s="6">
        <v>0</v>
      </c>
      <c r="DB69" s="6">
        <v>0</v>
      </c>
      <c r="DC69" s="6">
        <v>0</v>
      </c>
      <c r="DD69" s="6">
        <v>0</v>
      </c>
      <c r="DE69" s="6">
        <v>0</v>
      </c>
      <c r="DF69" s="6">
        <v>0</v>
      </c>
      <c r="DG69" s="6">
        <v>0</v>
      </c>
      <c r="DH69" s="6">
        <v>0</v>
      </c>
      <c r="DI69" s="6">
        <v>0</v>
      </c>
      <c r="DJ69" s="6">
        <v>0</v>
      </c>
      <c r="DK69" s="6">
        <v>0</v>
      </c>
      <c r="DL69" s="6">
        <v>0</v>
      </c>
      <c r="DM69" s="6" t="s">
        <v>193</v>
      </c>
      <c r="DN69" s="6" t="s">
        <v>193</v>
      </c>
      <c r="DO69" s="6" t="s">
        <v>193</v>
      </c>
      <c r="DP69" s="6" t="s">
        <v>193</v>
      </c>
      <c r="DQ69" s="6" t="s">
        <v>193</v>
      </c>
      <c r="DR69" s="6" t="s">
        <v>193</v>
      </c>
      <c r="DS69" s="6" t="s">
        <v>193</v>
      </c>
      <c r="DT69" s="6" t="s">
        <v>193</v>
      </c>
      <c r="DU69" s="6" t="s">
        <v>193</v>
      </c>
      <c r="DV69" s="6" t="s">
        <v>193</v>
      </c>
      <c r="DW69" s="6" t="s">
        <v>193</v>
      </c>
      <c r="DX69" s="6" t="s">
        <v>193</v>
      </c>
      <c r="DY69" s="6" t="s">
        <v>193</v>
      </c>
      <c r="DZ69" s="6" t="s">
        <v>193</v>
      </c>
      <c r="EA69" s="6" t="s">
        <v>193</v>
      </c>
      <c r="EB69" s="5" t="s">
        <v>193</v>
      </c>
      <c r="EC69" s="5">
        <v>58933415</v>
      </c>
      <c r="ED69" s="5">
        <v>58993219</v>
      </c>
      <c r="EE69" s="5">
        <v>58991806</v>
      </c>
      <c r="EF69" s="5">
        <v>58984034</v>
      </c>
      <c r="EG69" s="5">
        <v>58956127</v>
      </c>
      <c r="EH69" s="5">
        <v>58961371</v>
      </c>
      <c r="EI69" s="5">
        <v>58964396</v>
      </c>
      <c r="EJ69" s="5">
        <v>58963902</v>
      </c>
      <c r="EK69" s="5">
        <v>58870823</v>
      </c>
      <c r="EL69" s="5">
        <v>58762826</v>
      </c>
      <c r="EM69" s="5">
        <v>58739810</v>
      </c>
      <c r="EN69" s="5">
        <v>58702042</v>
      </c>
      <c r="EO69" s="5">
        <v>58442721</v>
      </c>
      <c r="EP69" s="5">
        <v>58437412</v>
      </c>
      <c r="EQ69" s="5">
        <v>58439476</v>
      </c>
      <c r="ER69" s="5">
        <v>58270822</v>
      </c>
      <c r="ES69" s="5" t="s">
        <v>193</v>
      </c>
      <c r="ET69" s="5" t="s">
        <v>193</v>
      </c>
      <c r="EU69" s="5" t="s">
        <v>193</v>
      </c>
      <c r="EV69" s="5" t="s">
        <v>193</v>
      </c>
      <c r="EW69" s="5" t="s">
        <v>193</v>
      </c>
      <c r="EX69" s="5" t="s">
        <v>193</v>
      </c>
      <c r="EY69" s="5" t="s">
        <v>193</v>
      </c>
      <c r="EZ69" s="5" t="s">
        <v>193</v>
      </c>
      <c r="FA69" s="5" t="s">
        <v>193</v>
      </c>
      <c r="FB69" s="5" t="s">
        <v>193</v>
      </c>
      <c r="FC69" s="5" t="s">
        <v>193</v>
      </c>
      <c r="FD69" s="5" t="s">
        <v>193</v>
      </c>
      <c r="FE69" s="5" t="s">
        <v>193</v>
      </c>
      <c r="FF69" s="5" t="s">
        <v>193</v>
      </c>
      <c r="FG69" s="5" t="s">
        <v>193</v>
      </c>
      <c r="FH69" s="3"/>
    </row>
    <row r="70" spans="2:164" x14ac:dyDescent="0.25">
      <c r="B70" s="1" t="s">
        <v>60</v>
      </c>
      <c r="C70" s="2">
        <v>4107778</v>
      </c>
      <c r="D70" s="5" t="s">
        <v>193</v>
      </c>
      <c r="E70" s="5">
        <v>196000</v>
      </c>
      <c r="F70" s="5">
        <v>1295800</v>
      </c>
      <c r="G70" s="5">
        <v>0</v>
      </c>
      <c r="H70" s="5">
        <v>770000</v>
      </c>
      <c r="I70" s="5">
        <v>1555000</v>
      </c>
      <c r="J70" s="5">
        <v>4239000</v>
      </c>
      <c r="K70" s="5">
        <v>5101518</v>
      </c>
      <c r="L70" s="5">
        <v>6012500</v>
      </c>
      <c r="M70" s="5">
        <v>4626532</v>
      </c>
      <c r="N70" s="5">
        <v>3000000</v>
      </c>
      <c r="O70" s="5">
        <v>12756683</v>
      </c>
      <c r="P70" s="5">
        <v>116100</v>
      </c>
      <c r="Q70" s="5">
        <v>0</v>
      </c>
      <c r="R70" s="5">
        <v>0</v>
      </c>
      <c r="S70" s="5">
        <v>0</v>
      </c>
      <c r="T70" s="5">
        <v>0</v>
      </c>
      <c r="U70" s="5">
        <v>0</v>
      </c>
      <c r="V70" s="5">
        <v>0</v>
      </c>
      <c r="W70" s="5">
        <v>1400000</v>
      </c>
      <c r="X70" s="5">
        <v>680000</v>
      </c>
      <c r="Y70" s="5">
        <v>1015000</v>
      </c>
      <c r="Z70" s="5">
        <v>135000</v>
      </c>
      <c r="AA70" s="5">
        <v>0</v>
      </c>
      <c r="AB70" s="5">
        <v>0</v>
      </c>
      <c r="AC70" s="5">
        <v>4609700</v>
      </c>
      <c r="AD70" s="5">
        <v>0</v>
      </c>
      <c r="AE70" s="5">
        <v>810150</v>
      </c>
      <c r="AF70" s="5">
        <v>5831100</v>
      </c>
      <c r="AG70" s="5">
        <v>408496</v>
      </c>
      <c r="AH70" s="5">
        <v>1533600</v>
      </c>
      <c r="AI70" s="5">
        <v>891066</v>
      </c>
      <c r="AJ70" s="6" t="s">
        <v>193</v>
      </c>
      <c r="AK70" s="6">
        <v>15.97</v>
      </c>
      <c r="AL70" s="6">
        <v>15.11</v>
      </c>
      <c r="AM70" s="6" t="s">
        <v>193</v>
      </c>
      <c r="AN70" s="6">
        <v>27.5823</v>
      </c>
      <c r="AO70" s="6">
        <v>29.981000000000002</v>
      </c>
      <c r="AP70" s="6">
        <v>24.7439</v>
      </c>
      <c r="AQ70" s="6">
        <v>18.6526</v>
      </c>
      <c r="AR70" s="6">
        <v>20.714099999999998</v>
      </c>
      <c r="AS70" s="6">
        <v>26.094000000000001</v>
      </c>
      <c r="AT70" s="6">
        <v>23.1297</v>
      </c>
      <c r="AU70" s="6">
        <v>14.91</v>
      </c>
      <c r="AV70" s="6">
        <v>13.97</v>
      </c>
      <c r="AW70" s="6" t="s">
        <v>193</v>
      </c>
      <c r="AX70" s="6" t="s">
        <v>193</v>
      </c>
      <c r="AY70" s="6" t="s">
        <v>193</v>
      </c>
      <c r="AZ70" s="6" t="s">
        <v>193</v>
      </c>
      <c r="BA70" s="6" t="s">
        <v>193</v>
      </c>
      <c r="BB70" s="6" t="s">
        <v>193</v>
      </c>
      <c r="BC70" s="6">
        <v>24.14</v>
      </c>
      <c r="BD70" s="6">
        <v>23.42</v>
      </c>
      <c r="BE70" s="6">
        <v>18.829999999999998</v>
      </c>
      <c r="BF70" s="6">
        <v>19.05</v>
      </c>
      <c r="BG70" s="6" t="s">
        <v>193</v>
      </c>
      <c r="BH70" s="6" t="s">
        <v>193</v>
      </c>
      <c r="BI70" s="6">
        <v>16.27</v>
      </c>
      <c r="BJ70" s="6" t="s">
        <v>193</v>
      </c>
      <c r="BK70" s="6">
        <v>13.82</v>
      </c>
      <c r="BL70" s="6">
        <v>13.643000000000001</v>
      </c>
      <c r="BM70" s="6">
        <v>12.94</v>
      </c>
      <c r="BN70" s="6">
        <v>13.54</v>
      </c>
      <c r="BO70" s="6">
        <v>13.47</v>
      </c>
      <c r="BP70" s="6">
        <v>0.27</v>
      </c>
      <c r="BQ70" s="6">
        <v>0.25</v>
      </c>
      <c r="BR70" s="6">
        <v>0.25</v>
      </c>
      <c r="BS70" s="6">
        <v>0.25</v>
      </c>
      <c r="BT70" s="6">
        <v>0.25</v>
      </c>
      <c r="BU70" s="6">
        <v>0.21</v>
      </c>
      <c r="BV70" s="6">
        <v>0.21</v>
      </c>
      <c r="BW70" s="6">
        <v>0.21</v>
      </c>
      <c r="BX70" s="6">
        <v>0.21</v>
      </c>
      <c r="BY70" s="6">
        <v>0.21</v>
      </c>
      <c r="BZ70" s="6">
        <v>0.19</v>
      </c>
      <c r="CA70" s="6">
        <v>0.19</v>
      </c>
      <c r="CB70" s="6">
        <v>0.19</v>
      </c>
      <c r="CC70" s="6">
        <v>0.18</v>
      </c>
      <c r="CD70" s="6" t="s">
        <v>193</v>
      </c>
      <c r="CE70" s="6">
        <v>0.18</v>
      </c>
      <c r="CF70" s="6" t="s">
        <v>193</v>
      </c>
      <c r="CG70" s="6">
        <v>0.16</v>
      </c>
      <c r="CH70" s="6">
        <v>0.16</v>
      </c>
      <c r="CI70" s="6">
        <v>0.16</v>
      </c>
      <c r="CJ70" s="6">
        <v>0.16</v>
      </c>
      <c r="CK70" s="6">
        <v>0.14000000000000001</v>
      </c>
      <c r="CL70" s="6">
        <v>0.14000000000000001</v>
      </c>
      <c r="CM70" s="6">
        <v>0.14000000000000001</v>
      </c>
      <c r="CN70" s="6">
        <v>0.12</v>
      </c>
      <c r="CO70" s="6">
        <v>0.12</v>
      </c>
      <c r="CP70" s="6">
        <v>0.12</v>
      </c>
      <c r="CQ70" s="6">
        <v>0.12</v>
      </c>
      <c r="CR70" s="6">
        <v>0.18</v>
      </c>
      <c r="CS70" s="6">
        <v>0.18</v>
      </c>
      <c r="CT70" s="6">
        <v>0.18</v>
      </c>
      <c r="CU70" s="6">
        <v>0.15</v>
      </c>
      <c r="CV70" s="6">
        <v>0</v>
      </c>
      <c r="CW70" s="6">
        <v>0</v>
      </c>
      <c r="CX70" s="6">
        <v>0</v>
      </c>
      <c r="CY70" s="6">
        <v>0</v>
      </c>
      <c r="CZ70" s="6">
        <v>0</v>
      </c>
      <c r="DA70" s="6">
        <v>0</v>
      </c>
      <c r="DB70" s="6">
        <v>0</v>
      </c>
      <c r="DC70" s="6">
        <v>0</v>
      </c>
      <c r="DD70" s="6">
        <v>0</v>
      </c>
      <c r="DE70" s="6">
        <v>0</v>
      </c>
      <c r="DF70" s="6">
        <v>0</v>
      </c>
      <c r="DG70" s="6">
        <v>0</v>
      </c>
      <c r="DH70" s="6">
        <v>0</v>
      </c>
      <c r="DI70" s="6">
        <v>0</v>
      </c>
      <c r="DJ70" s="6" t="s">
        <v>193</v>
      </c>
      <c r="DK70" s="6">
        <v>0</v>
      </c>
      <c r="DL70" s="6" t="s">
        <v>193</v>
      </c>
      <c r="DM70" s="6">
        <v>0</v>
      </c>
      <c r="DN70" s="6">
        <v>0</v>
      </c>
      <c r="DO70" s="6">
        <v>0</v>
      </c>
      <c r="DP70" s="6">
        <v>0</v>
      </c>
      <c r="DQ70" s="6">
        <v>0</v>
      </c>
      <c r="DR70" s="6">
        <v>0</v>
      </c>
      <c r="DS70" s="6">
        <v>0</v>
      </c>
      <c r="DT70" s="6">
        <v>0</v>
      </c>
      <c r="DU70" s="6">
        <v>0</v>
      </c>
      <c r="DV70" s="6">
        <v>0</v>
      </c>
      <c r="DW70" s="6">
        <v>0</v>
      </c>
      <c r="DX70" s="6">
        <v>0</v>
      </c>
      <c r="DY70" s="6">
        <v>0</v>
      </c>
      <c r="DZ70" s="6">
        <v>0</v>
      </c>
      <c r="EA70" s="6">
        <v>0</v>
      </c>
      <c r="EB70" s="5">
        <v>274431737</v>
      </c>
      <c r="EC70" s="5">
        <v>338019379</v>
      </c>
      <c r="ED70" s="5">
        <v>337954069</v>
      </c>
      <c r="EE70" s="5">
        <v>338665366</v>
      </c>
      <c r="EF70" s="5">
        <v>338622083</v>
      </c>
      <c r="EG70" s="5">
        <v>338532913</v>
      </c>
      <c r="EH70" s="5">
        <v>339944763</v>
      </c>
      <c r="EI70" s="5">
        <v>343354500</v>
      </c>
      <c r="EJ70" s="5">
        <v>347999042</v>
      </c>
      <c r="EK70" s="5">
        <v>353322561</v>
      </c>
      <c r="EL70" s="5">
        <v>357737283</v>
      </c>
      <c r="EM70" s="5">
        <v>359489156</v>
      </c>
      <c r="EN70" s="5">
        <v>372271709</v>
      </c>
      <c r="EO70" s="5">
        <v>370816643</v>
      </c>
      <c r="EP70" s="5">
        <v>369168187</v>
      </c>
      <c r="EQ70" s="5">
        <v>276784295</v>
      </c>
      <c r="ER70" s="5">
        <v>250340648</v>
      </c>
      <c r="ES70" s="5">
        <v>229735468</v>
      </c>
      <c r="ET70" s="5">
        <v>228206383</v>
      </c>
      <c r="EU70" s="5">
        <v>227371282</v>
      </c>
      <c r="EV70" s="5">
        <v>228545604</v>
      </c>
      <c r="EW70" s="5">
        <v>225202772</v>
      </c>
      <c r="EX70" s="5">
        <v>224239162</v>
      </c>
      <c r="EY70" s="5">
        <v>222803069</v>
      </c>
      <c r="EZ70" s="5">
        <v>220677485</v>
      </c>
      <c r="FA70" s="5">
        <v>219174072</v>
      </c>
      <c r="FB70" s="5">
        <v>223492640</v>
      </c>
      <c r="FC70" s="5">
        <v>223246582</v>
      </c>
      <c r="FD70" s="5">
        <v>223748289</v>
      </c>
      <c r="FE70" s="5">
        <v>228064559</v>
      </c>
      <c r="FF70" s="5">
        <v>228181356</v>
      </c>
      <c r="FG70" s="5">
        <v>229679237</v>
      </c>
      <c r="FH70" s="3" t="s">
        <v>252</v>
      </c>
    </row>
    <row r="71" spans="2:164" x14ac:dyDescent="0.25">
      <c r="B71" s="1" t="s">
        <v>61</v>
      </c>
      <c r="C71" s="2">
        <v>102966</v>
      </c>
      <c r="D71" s="5" t="s">
        <v>193</v>
      </c>
      <c r="E71" s="5">
        <v>0</v>
      </c>
      <c r="F71" s="5">
        <v>0</v>
      </c>
      <c r="G71" s="5">
        <v>0</v>
      </c>
      <c r="H71" s="5">
        <v>10294</v>
      </c>
      <c r="I71" s="5">
        <v>0</v>
      </c>
      <c r="J71" s="5">
        <v>0</v>
      </c>
      <c r="K71" s="5">
        <v>0</v>
      </c>
      <c r="L71" s="5">
        <v>0</v>
      </c>
      <c r="M71" s="5">
        <v>0</v>
      </c>
      <c r="N71" s="5">
        <v>0</v>
      </c>
      <c r="O71" s="5">
        <v>0</v>
      </c>
      <c r="P71" s="5">
        <v>980</v>
      </c>
      <c r="Q71" s="5">
        <v>0</v>
      </c>
      <c r="R71" s="5">
        <v>333</v>
      </c>
      <c r="S71" s="5">
        <v>2536</v>
      </c>
      <c r="T71" s="5">
        <v>1060</v>
      </c>
      <c r="U71" s="5">
        <v>642</v>
      </c>
      <c r="V71" s="5">
        <v>0</v>
      </c>
      <c r="W71" s="5">
        <v>2717</v>
      </c>
      <c r="X71" s="5">
        <v>836</v>
      </c>
      <c r="Y71" s="5">
        <v>0</v>
      </c>
      <c r="Z71" s="5">
        <v>0</v>
      </c>
      <c r="AA71" s="5">
        <v>3997</v>
      </c>
      <c r="AB71" s="5">
        <v>7072647</v>
      </c>
      <c r="AC71" s="5">
        <v>459760</v>
      </c>
      <c r="AD71" s="5">
        <v>3350</v>
      </c>
      <c r="AE71" s="5">
        <v>54965</v>
      </c>
      <c r="AF71" s="5">
        <v>0</v>
      </c>
      <c r="AG71" s="5">
        <v>0</v>
      </c>
      <c r="AH71" s="5">
        <v>0</v>
      </c>
      <c r="AI71" s="5">
        <v>0</v>
      </c>
      <c r="AJ71" s="6" t="s">
        <v>193</v>
      </c>
      <c r="AK71" s="6" t="s">
        <v>193</v>
      </c>
      <c r="AL71" s="6" t="s">
        <v>193</v>
      </c>
      <c r="AM71" s="6" t="s">
        <v>193</v>
      </c>
      <c r="AN71" s="6">
        <v>0.91</v>
      </c>
      <c r="AO71" s="6" t="s">
        <v>193</v>
      </c>
      <c r="AP71" s="6" t="s">
        <v>193</v>
      </c>
      <c r="AQ71" s="6" t="s">
        <v>193</v>
      </c>
      <c r="AR71" s="6" t="s">
        <v>193</v>
      </c>
      <c r="AS71" s="6" t="s">
        <v>193</v>
      </c>
      <c r="AT71" s="6" t="s">
        <v>193</v>
      </c>
      <c r="AU71" s="6" t="s">
        <v>193</v>
      </c>
      <c r="AV71" s="6">
        <v>2.2999999999999998</v>
      </c>
      <c r="AW71" s="6" t="s">
        <v>193</v>
      </c>
      <c r="AX71" s="6">
        <v>2.44</v>
      </c>
      <c r="AY71" s="6">
        <v>2.5499999999999998</v>
      </c>
      <c r="AZ71" s="6">
        <v>1.76</v>
      </c>
      <c r="BA71" s="6">
        <v>1.9</v>
      </c>
      <c r="BB71" s="6" t="s">
        <v>193</v>
      </c>
      <c r="BC71" s="6">
        <v>1.23</v>
      </c>
      <c r="BD71" s="6">
        <v>1.2</v>
      </c>
      <c r="BE71" s="6" t="s">
        <v>193</v>
      </c>
      <c r="BF71" s="6" t="s">
        <v>193</v>
      </c>
      <c r="BG71" s="6">
        <v>1.27</v>
      </c>
      <c r="BH71" s="6">
        <v>1.45</v>
      </c>
      <c r="BI71" s="6">
        <v>1.6</v>
      </c>
      <c r="BJ71" s="6">
        <v>1.84</v>
      </c>
      <c r="BK71" s="6">
        <v>1.83</v>
      </c>
      <c r="BL71" s="6" t="s">
        <v>193</v>
      </c>
      <c r="BM71" s="6" t="s">
        <v>193</v>
      </c>
      <c r="BN71" s="6" t="s">
        <v>193</v>
      </c>
      <c r="BO71" s="6" t="s">
        <v>193</v>
      </c>
      <c r="BP71" s="6" t="s">
        <v>193</v>
      </c>
      <c r="BQ71" s="6">
        <v>0</v>
      </c>
      <c r="BR71" s="6">
        <v>0</v>
      </c>
      <c r="BS71" s="6">
        <v>0</v>
      </c>
      <c r="BT71" s="6">
        <v>0</v>
      </c>
      <c r="BU71" s="6">
        <v>0</v>
      </c>
      <c r="BV71" s="6">
        <v>0</v>
      </c>
      <c r="BW71" s="6">
        <v>0</v>
      </c>
      <c r="BX71" s="6">
        <v>0</v>
      </c>
      <c r="BY71" s="6">
        <v>0</v>
      </c>
      <c r="BZ71" s="6">
        <v>0</v>
      </c>
      <c r="CA71" s="6">
        <v>0</v>
      </c>
      <c r="CB71" s="6">
        <v>0</v>
      </c>
      <c r="CC71" s="6">
        <v>0</v>
      </c>
      <c r="CD71" s="6">
        <v>0</v>
      </c>
      <c r="CE71" s="6">
        <v>0</v>
      </c>
      <c r="CF71" s="6">
        <v>0</v>
      </c>
      <c r="CG71" s="6">
        <v>0</v>
      </c>
      <c r="CH71" s="6">
        <v>0</v>
      </c>
      <c r="CI71" s="6">
        <v>0</v>
      </c>
      <c r="CJ71" s="6">
        <v>0</v>
      </c>
      <c r="CK71" s="6">
        <v>0</v>
      </c>
      <c r="CL71" s="6">
        <v>0</v>
      </c>
      <c r="CM71" s="6">
        <v>0</v>
      </c>
      <c r="CN71" s="6">
        <v>0</v>
      </c>
      <c r="CO71" s="6">
        <v>0</v>
      </c>
      <c r="CP71" s="6">
        <v>0</v>
      </c>
      <c r="CQ71" s="6">
        <v>0</v>
      </c>
      <c r="CR71" s="6">
        <v>0</v>
      </c>
      <c r="CS71" s="6">
        <v>0</v>
      </c>
      <c r="CT71" s="6">
        <v>0</v>
      </c>
      <c r="CU71" s="6">
        <v>0</v>
      </c>
      <c r="CV71" s="6" t="s">
        <v>193</v>
      </c>
      <c r="CW71" s="6">
        <v>0</v>
      </c>
      <c r="CX71" s="6">
        <v>0</v>
      </c>
      <c r="CY71" s="6">
        <v>0</v>
      </c>
      <c r="CZ71" s="6">
        <v>0</v>
      </c>
      <c r="DA71" s="6">
        <v>0</v>
      </c>
      <c r="DB71" s="6">
        <v>0</v>
      </c>
      <c r="DC71" s="6">
        <v>0</v>
      </c>
      <c r="DD71" s="6">
        <v>0</v>
      </c>
      <c r="DE71" s="6">
        <v>0</v>
      </c>
      <c r="DF71" s="6">
        <v>0</v>
      </c>
      <c r="DG71" s="6">
        <v>0</v>
      </c>
      <c r="DH71" s="6">
        <v>0</v>
      </c>
      <c r="DI71" s="6">
        <v>0</v>
      </c>
      <c r="DJ71" s="6">
        <v>0</v>
      </c>
      <c r="DK71" s="6">
        <v>0</v>
      </c>
      <c r="DL71" s="6">
        <v>0</v>
      </c>
      <c r="DM71" s="6">
        <v>0</v>
      </c>
      <c r="DN71" s="6">
        <v>0</v>
      </c>
      <c r="DO71" s="6">
        <v>0</v>
      </c>
      <c r="DP71" s="6">
        <v>0</v>
      </c>
      <c r="DQ71" s="6">
        <v>0</v>
      </c>
      <c r="DR71" s="6">
        <v>0</v>
      </c>
      <c r="DS71" s="6">
        <v>0</v>
      </c>
      <c r="DT71" s="6">
        <v>0</v>
      </c>
      <c r="DU71" s="6">
        <v>0</v>
      </c>
      <c r="DV71" s="6">
        <v>0</v>
      </c>
      <c r="DW71" s="6">
        <v>0</v>
      </c>
      <c r="DX71" s="6">
        <v>0</v>
      </c>
      <c r="DY71" s="6">
        <v>0</v>
      </c>
      <c r="DZ71" s="6">
        <v>0</v>
      </c>
      <c r="EA71" s="6">
        <v>0</v>
      </c>
      <c r="EB71" s="5" t="s">
        <v>193</v>
      </c>
      <c r="EC71" s="5">
        <v>41200000</v>
      </c>
      <c r="ED71" s="5">
        <v>41200000</v>
      </c>
      <c r="EE71" s="5">
        <v>41160000</v>
      </c>
      <c r="EF71" s="5">
        <v>41160000</v>
      </c>
      <c r="EG71" s="5">
        <v>41096000</v>
      </c>
      <c r="EH71" s="5">
        <v>41096000</v>
      </c>
      <c r="EI71" s="5">
        <v>41060000</v>
      </c>
      <c r="EJ71" s="5">
        <v>41060000</v>
      </c>
      <c r="EK71" s="5">
        <v>41041000</v>
      </c>
      <c r="EL71" s="5">
        <v>41041000</v>
      </c>
      <c r="EM71" s="5">
        <v>41015927</v>
      </c>
      <c r="EN71" s="5">
        <v>41016000</v>
      </c>
      <c r="EO71" s="5">
        <v>41000000</v>
      </c>
      <c r="EP71" s="5">
        <v>41000000</v>
      </c>
      <c r="EQ71" s="5">
        <v>40981000</v>
      </c>
      <c r="ER71" s="5">
        <v>40983000</v>
      </c>
      <c r="ES71" s="5">
        <v>40967000</v>
      </c>
      <c r="ET71" s="5">
        <v>40967000</v>
      </c>
      <c r="EU71" s="5">
        <v>40945000</v>
      </c>
      <c r="EV71" s="5">
        <v>40962000</v>
      </c>
      <c r="EW71" s="5">
        <v>40943000</v>
      </c>
      <c r="EX71" s="5">
        <v>40943000</v>
      </c>
      <c r="EY71" s="5">
        <v>40923000</v>
      </c>
      <c r="EZ71" s="5">
        <v>40928000</v>
      </c>
      <c r="FA71" s="5">
        <v>47998000</v>
      </c>
      <c r="FB71" s="5">
        <v>48458000</v>
      </c>
      <c r="FC71" s="5">
        <v>48477000</v>
      </c>
      <c r="FD71" s="5">
        <v>48532000</v>
      </c>
      <c r="FE71" s="5">
        <v>48509000</v>
      </c>
      <c r="FF71" s="5">
        <v>48509000</v>
      </c>
      <c r="FG71" s="5">
        <v>48489000</v>
      </c>
      <c r="FH71" s="3" t="s">
        <v>253</v>
      </c>
    </row>
    <row r="72" spans="2:164" x14ac:dyDescent="0.25">
      <c r="B72" s="1" t="s">
        <v>62</v>
      </c>
      <c r="C72" s="2">
        <v>103412</v>
      </c>
      <c r="D72" s="5">
        <v>0</v>
      </c>
      <c r="E72" s="5">
        <v>0</v>
      </c>
      <c r="F72" s="5">
        <v>0</v>
      </c>
      <c r="G72" s="5">
        <v>0</v>
      </c>
      <c r="H72" s="5">
        <v>0</v>
      </c>
      <c r="I72" s="5">
        <v>0</v>
      </c>
      <c r="J72" s="5">
        <v>0</v>
      </c>
      <c r="K72" s="5">
        <v>14200</v>
      </c>
      <c r="L72" s="5">
        <v>0</v>
      </c>
      <c r="M72" s="5">
        <v>0</v>
      </c>
      <c r="N72" s="5">
        <v>0</v>
      </c>
      <c r="O72" s="5">
        <v>0</v>
      </c>
      <c r="P72" s="5">
        <v>0</v>
      </c>
      <c r="Q72" s="5">
        <v>0</v>
      </c>
      <c r="R72" s="5">
        <v>0</v>
      </c>
      <c r="S72" s="5">
        <v>0</v>
      </c>
      <c r="T72" s="5">
        <v>0</v>
      </c>
      <c r="U72" s="5">
        <v>2150516</v>
      </c>
      <c r="V72" s="5">
        <v>800000</v>
      </c>
      <c r="W72" s="5">
        <v>0</v>
      </c>
      <c r="X72" s="5">
        <v>0</v>
      </c>
      <c r="Y72" s="5">
        <v>0</v>
      </c>
      <c r="Z72" s="5">
        <v>0</v>
      </c>
      <c r="AA72" s="5">
        <v>0</v>
      </c>
      <c r="AB72" s="5">
        <v>203900</v>
      </c>
      <c r="AC72" s="5">
        <v>0</v>
      </c>
      <c r="AD72" s="5">
        <v>0</v>
      </c>
      <c r="AE72" s="5">
        <v>0</v>
      </c>
      <c r="AF72" s="5">
        <v>0</v>
      </c>
      <c r="AG72" s="5">
        <v>0</v>
      </c>
      <c r="AH72" s="5">
        <v>0</v>
      </c>
      <c r="AI72" s="5">
        <v>0</v>
      </c>
      <c r="AJ72" s="6" t="s">
        <v>193</v>
      </c>
      <c r="AK72" s="6" t="s">
        <v>193</v>
      </c>
      <c r="AL72" s="6" t="s">
        <v>193</v>
      </c>
      <c r="AM72" s="6" t="s">
        <v>193</v>
      </c>
      <c r="AN72" s="6" t="s">
        <v>193</v>
      </c>
      <c r="AO72" s="6" t="s">
        <v>193</v>
      </c>
      <c r="AP72" s="6" t="s">
        <v>193</v>
      </c>
      <c r="AQ72" s="6">
        <v>32</v>
      </c>
      <c r="AR72" s="6" t="s">
        <v>193</v>
      </c>
      <c r="AS72" s="6" t="s">
        <v>193</v>
      </c>
      <c r="AT72" s="6" t="s">
        <v>193</v>
      </c>
      <c r="AU72" s="6" t="s">
        <v>193</v>
      </c>
      <c r="AV72" s="6" t="s">
        <v>193</v>
      </c>
      <c r="AW72" s="6" t="s">
        <v>193</v>
      </c>
      <c r="AX72" s="6" t="s">
        <v>193</v>
      </c>
      <c r="AY72" s="6" t="s">
        <v>193</v>
      </c>
      <c r="AZ72" s="6" t="s">
        <v>193</v>
      </c>
      <c r="BA72" s="6">
        <v>21.91</v>
      </c>
      <c r="BB72" s="6">
        <v>21.86</v>
      </c>
      <c r="BC72" s="6" t="s">
        <v>193</v>
      </c>
      <c r="BD72" s="6" t="s">
        <v>193</v>
      </c>
      <c r="BE72" s="6" t="s">
        <v>193</v>
      </c>
      <c r="BF72" s="6" t="s">
        <v>193</v>
      </c>
      <c r="BG72" s="6" t="s">
        <v>193</v>
      </c>
      <c r="BH72" s="6">
        <v>12.27</v>
      </c>
      <c r="BI72" s="6" t="s">
        <v>193</v>
      </c>
      <c r="BJ72" s="6" t="s">
        <v>193</v>
      </c>
      <c r="BK72" s="6" t="s">
        <v>193</v>
      </c>
      <c r="BL72" s="6" t="s">
        <v>193</v>
      </c>
      <c r="BM72" s="6" t="s">
        <v>193</v>
      </c>
      <c r="BN72" s="6" t="s">
        <v>193</v>
      </c>
      <c r="BO72" s="6" t="s">
        <v>193</v>
      </c>
      <c r="BP72" s="6">
        <v>0.38</v>
      </c>
      <c r="BQ72" s="6">
        <v>0.38</v>
      </c>
      <c r="BR72" s="6">
        <v>0.34</v>
      </c>
      <c r="BS72" s="6">
        <v>0.34</v>
      </c>
      <c r="BT72" s="6">
        <v>0.34</v>
      </c>
      <c r="BU72" s="6">
        <v>0.34</v>
      </c>
      <c r="BV72" s="6">
        <v>0.26</v>
      </c>
      <c r="BW72" s="6">
        <v>0.26</v>
      </c>
      <c r="BX72" s="6">
        <v>0.25</v>
      </c>
      <c r="BY72" s="6">
        <v>0.25</v>
      </c>
      <c r="BZ72" s="6">
        <v>0.25</v>
      </c>
      <c r="CA72" s="6">
        <v>0.25</v>
      </c>
      <c r="CB72" s="6">
        <v>0.24</v>
      </c>
      <c r="CC72" s="6">
        <v>0.24</v>
      </c>
      <c r="CD72" s="6">
        <v>0</v>
      </c>
      <c r="CE72" s="6">
        <v>0.36</v>
      </c>
      <c r="CF72" s="6">
        <v>0.12</v>
      </c>
      <c r="CG72" s="6">
        <v>0.12</v>
      </c>
      <c r="CH72" s="6">
        <v>0.12</v>
      </c>
      <c r="CI72" s="6">
        <v>0.12</v>
      </c>
      <c r="CJ72" s="6">
        <v>0.12</v>
      </c>
      <c r="CK72" s="6">
        <v>0.08</v>
      </c>
      <c r="CL72" s="6">
        <v>0.08</v>
      </c>
      <c r="CM72" s="6">
        <v>0.08</v>
      </c>
      <c r="CN72" s="6">
        <v>0.06</v>
      </c>
      <c r="CO72" s="6">
        <v>0.06</v>
      </c>
      <c r="CP72" s="6">
        <v>0.06</v>
      </c>
      <c r="CQ72" s="6">
        <v>0.06</v>
      </c>
      <c r="CR72" s="6">
        <v>0.06</v>
      </c>
      <c r="CS72" s="6">
        <v>0.06</v>
      </c>
      <c r="CT72" s="6">
        <v>0.06</v>
      </c>
      <c r="CU72" s="6">
        <v>0</v>
      </c>
      <c r="CV72" s="6">
        <v>0</v>
      </c>
      <c r="CW72" s="6">
        <v>0</v>
      </c>
      <c r="CX72" s="6">
        <v>0</v>
      </c>
      <c r="CY72" s="6">
        <v>0</v>
      </c>
      <c r="CZ72" s="6">
        <v>0</v>
      </c>
      <c r="DA72" s="6">
        <v>0</v>
      </c>
      <c r="DB72" s="6">
        <v>0</v>
      </c>
      <c r="DC72" s="6">
        <v>0</v>
      </c>
      <c r="DD72" s="6">
        <v>0</v>
      </c>
      <c r="DE72" s="6">
        <v>0</v>
      </c>
      <c r="DF72" s="6">
        <v>0</v>
      </c>
      <c r="DG72" s="6">
        <v>0</v>
      </c>
      <c r="DH72" s="6">
        <v>0</v>
      </c>
      <c r="DI72" s="6">
        <v>0</v>
      </c>
      <c r="DJ72" s="6">
        <v>0</v>
      </c>
      <c r="DK72" s="6">
        <v>0</v>
      </c>
      <c r="DL72" s="6">
        <v>0</v>
      </c>
      <c r="DM72" s="6">
        <v>0</v>
      </c>
      <c r="DN72" s="6">
        <v>0</v>
      </c>
      <c r="DO72" s="6">
        <v>0</v>
      </c>
      <c r="DP72" s="6">
        <v>0</v>
      </c>
      <c r="DQ72" s="6">
        <v>0</v>
      </c>
      <c r="DR72" s="6">
        <v>0</v>
      </c>
      <c r="DS72" s="6">
        <v>0</v>
      </c>
      <c r="DT72" s="6">
        <v>0</v>
      </c>
      <c r="DU72" s="6">
        <v>0</v>
      </c>
      <c r="DV72" s="6">
        <v>0</v>
      </c>
      <c r="DW72" s="6">
        <v>0</v>
      </c>
      <c r="DX72" s="6">
        <v>0</v>
      </c>
      <c r="DY72" s="6">
        <v>0</v>
      </c>
      <c r="DZ72" s="6">
        <v>0</v>
      </c>
      <c r="EA72" s="6">
        <v>0</v>
      </c>
      <c r="EB72" s="5">
        <v>110925000</v>
      </c>
      <c r="EC72" s="5">
        <v>110817000</v>
      </c>
      <c r="ED72" s="5">
        <v>110721000</v>
      </c>
      <c r="EE72" s="5">
        <v>110528000</v>
      </c>
      <c r="EF72" s="5">
        <v>109944000</v>
      </c>
      <c r="EG72" s="5">
        <v>109820000</v>
      </c>
      <c r="EH72" s="5">
        <v>109699000</v>
      </c>
      <c r="EI72" s="5">
        <v>109564000</v>
      </c>
      <c r="EJ72" s="5">
        <v>109098000</v>
      </c>
      <c r="EK72" s="5">
        <v>108744000</v>
      </c>
      <c r="EL72" s="5">
        <v>108642000</v>
      </c>
      <c r="EM72" s="5">
        <v>108367000</v>
      </c>
      <c r="EN72" s="5">
        <v>107541000</v>
      </c>
      <c r="EO72" s="5">
        <v>107253000</v>
      </c>
      <c r="EP72" s="5">
        <v>107100000</v>
      </c>
      <c r="EQ72" s="5">
        <v>106702000</v>
      </c>
      <c r="ER72" s="5">
        <v>105900000</v>
      </c>
      <c r="ES72" s="5">
        <v>105689000</v>
      </c>
      <c r="ET72" s="5">
        <v>107628000</v>
      </c>
      <c r="EU72" s="5">
        <v>108142000</v>
      </c>
      <c r="EV72" s="5">
        <v>107239000</v>
      </c>
      <c r="EW72" s="5">
        <v>106589000</v>
      </c>
      <c r="EX72" s="5">
        <v>106338000</v>
      </c>
      <c r="EY72" s="5">
        <v>106079000</v>
      </c>
      <c r="EZ72" s="5">
        <v>105410000</v>
      </c>
      <c r="FA72" s="5">
        <v>105445000</v>
      </c>
      <c r="FB72" s="5">
        <v>105327000</v>
      </c>
      <c r="FC72" s="5">
        <v>105170000</v>
      </c>
      <c r="FD72" s="5">
        <v>104457000</v>
      </c>
      <c r="FE72" s="5">
        <v>104238000</v>
      </c>
      <c r="FF72" s="5">
        <v>104132000</v>
      </c>
      <c r="FG72" s="5" t="s">
        <v>193</v>
      </c>
      <c r="FH72" s="3" t="s">
        <v>254</v>
      </c>
    </row>
    <row r="73" spans="2:164" x14ac:dyDescent="0.25">
      <c r="B73" s="1" t="s">
        <v>63</v>
      </c>
      <c r="C73" s="2">
        <v>103352</v>
      </c>
      <c r="D73" s="5" t="s">
        <v>193</v>
      </c>
      <c r="E73" s="5" t="s">
        <v>193</v>
      </c>
      <c r="F73" s="5" t="s">
        <v>193</v>
      </c>
      <c r="G73" s="5" t="s">
        <v>193</v>
      </c>
      <c r="H73" s="5" t="s">
        <v>193</v>
      </c>
      <c r="I73" s="5" t="s">
        <v>193</v>
      </c>
      <c r="J73" s="5" t="s">
        <v>193</v>
      </c>
      <c r="K73" s="5" t="s">
        <v>193</v>
      </c>
      <c r="L73" s="5" t="s">
        <v>193</v>
      </c>
      <c r="M73" s="5" t="s">
        <v>193</v>
      </c>
      <c r="N73" s="5" t="s">
        <v>193</v>
      </c>
      <c r="O73" s="5" t="s">
        <v>193</v>
      </c>
      <c r="P73" s="5" t="s">
        <v>193</v>
      </c>
      <c r="Q73" s="5" t="s">
        <v>193</v>
      </c>
      <c r="R73" s="5" t="s">
        <v>193</v>
      </c>
      <c r="S73" s="5" t="s">
        <v>193</v>
      </c>
      <c r="T73" s="5" t="s">
        <v>193</v>
      </c>
      <c r="U73" s="5" t="s">
        <v>193</v>
      </c>
      <c r="V73" s="5" t="s">
        <v>193</v>
      </c>
      <c r="W73" s="5" t="s">
        <v>193</v>
      </c>
      <c r="X73" s="5" t="s">
        <v>193</v>
      </c>
      <c r="Y73" s="5" t="s">
        <v>193</v>
      </c>
      <c r="Z73" s="5" t="s">
        <v>193</v>
      </c>
      <c r="AA73" s="5" t="s">
        <v>193</v>
      </c>
      <c r="AB73" s="5" t="s">
        <v>193</v>
      </c>
      <c r="AC73" s="5" t="s">
        <v>193</v>
      </c>
      <c r="AD73" s="5" t="s">
        <v>193</v>
      </c>
      <c r="AE73" s="5" t="s">
        <v>193</v>
      </c>
      <c r="AF73" s="5">
        <v>0</v>
      </c>
      <c r="AG73" s="5">
        <v>0</v>
      </c>
      <c r="AH73" s="5">
        <v>0</v>
      </c>
      <c r="AI73" s="5">
        <v>0</v>
      </c>
      <c r="AJ73" s="6" t="s">
        <v>193</v>
      </c>
      <c r="AK73" s="6" t="s">
        <v>193</v>
      </c>
      <c r="AL73" s="6" t="s">
        <v>193</v>
      </c>
      <c r="AM73" s="6" t="s">
        <v>193</v>
      </c>
      <c r="AN73" s="6" t="s">
        <v>193</v>
      </c>
      <c r="AO73" s="6" t="s">
        <v>193</v>
      </c>
      <c r="AP73" s="6" t="s">
        <v>193</v>
      </c>
      <c r="AQ73" s="6" t="s">
        <v>193</v>
      </c>
      <c r="AR73" s="6" t="s">
        <v>193</v>
      </c>
      <c r="AS73" s="6" t="s">
        <v>193</v>
      </c>
      <c r="AT73" s="6" t="s">
        <v>193</v>
      </c>
      <c r="AU73" s="6" t="s">
        <v>193</v>
      </c>
      <c r="AV73" s="6" t="s">
        <v>193</v>
      </c>
      <c r="AW73" s="6" t="s">
        <v>193</v>
      </c>
      <c r="AX73" s="6" t="s">
        <v>193</v>
      </c>
      <c r="AY73" s="6" t="s">
        <v>193</v>
      </c>
      <c r="AZ73" s="6" t="s">
        <v>193</v>
      </c>
      <c r="BA73" s="6" t="s">
        <v>193</v>
      </c>
      <c r="BB73" s="6" t="s">
        <v>193</v>
      </c>
      <c r="BC73" s="6" t="s">
        <v>193</v>
      </c>
      <c r="BD73" s="6" t="s">
        <v>193</v>
      </c>
      <c r="BE73" s="6" t="s">
        <v>193</v>
      </c>
      <c r="BF73" s="6" t="s">
        <v>193</v>
      </c>
      <c r="BG73" s="6" t="s">
        <v>193</v>
      </c>
      <c r="BH73" s="6" t="s">
        <v>193</v>
      </c>
      <c r="BI73" s="6" t="s">
        <v>193</v>
      </c>
      <c r="BJ73" s="6" t="s">
        <v>193</v>
      </c>
      <c r="BK73" s="6" t="s">
        <v>193</v>
      </c>
      <c r="BL73" s="6" t="s">
        <v>193</v>
      </c>
      <c r="BM73" s="6" t="s">
        <v>193</v>
      </c>
      <c r="BN73" s="6" t="s">
        <v>193</v>
      </c>
      <c r="BO73" s="6" t="s">
        <v>193</v>
      </c>
      <c r="BP73" s="6" t="s">
        <v>193</v>
      </c>
      <c r="BQ73" s="6" t="s">
        <v>193</v>
      </c>
      <c r="BR73" s="6" t="s">
        <v>193</v>
      </c>
      <c r="BS73" s="6" t="s">
        <v>193</v>
      </c>
      <c r="BT73" s="6" t="s">
        <v>193</v>
      </c>
      <c r="BU73" s="6" t="s">
        <v>193</v>
      </c>
      <c r="BV73" s="6" t="s">
        <v>193</v>
      </c>
      <c r="BW73" s="6" t="s">
        <v>193</v>
      </c>
      <c r="BX73" s="6" t="s">
        <v>193</v>
      </c>
      <c r="BY73" s="6" t="s">
        <v>193</v>
      </c>
      <c r="BZ73" s="6" t="s">
        <v>193</v>
      </c>
      <c r="CA73" s="6" t="s">
        <v>193</v>
      </c>
      <c r="CB73" s="6" t="s">
        <v>193</v>
      </c>
      <c r="CC73" s="6" t="s">
        <v>193</v>
      </c>
      <c r="CD73" s="6" t="s">
        <v>193</v>
      </c>
      <c r="CE73" s="6" t="s">
        <v>193</v>
      </c>
      <c r="CF73" s="6" t="s">
        <v>193</v>
      </c>
      <c r="CG73" s="6" t="s">
        <v>193</v>
      </c>
      <c r="CH73" s="6" t="s">
        <v>193</v>
      </c>
      <c r="CI73" s="6" t="s">
        <v>193</v>
      </c>
      <c r="CJ73" s="6" t="s">
        <v>193</v>
      </c>
      <c r="CK73" s="6" t="s">
        <v>193</v>
      </c>
      <c r="CL73" s="6" t="s">
        <v>193</v>
      </c>
      <c r="CM73" s="6" t="s">
        <v>193</v>
      </c>
      <c r="CN73" s="6" t="s">
        <v>193</v>
      </c>
      <c r="CO73" s="6" t="s">
        <v>193</v>
      </c>
      <c r="CP73" s="6" t="s">
        <v>193</v>
      </c>
      <c r="CQ73" s="6" t="s">
        <v>193</v>
      </c>
      <c r="CR73" s="6">
        <v>1</v>
      </c>
      <c r="CS73" s="6">
        <v>0</v>
      </c>
      <c r="CT73" s="6">
        <v>0</v>
      </c>
      <c r="CU73" s="6">
        <v>0</v>
      </c>
      <c r="CV73" s="6" t="s">
        <v>193</v>
      </c>
      <c r="CW73" s="6" t="s">
        <v>193</v>
      </c>
      <c r="CX73" s="6" t="s">
        <v>193</v>
      </c>
      <c r="CY73" s="6" t="s">
        <v>193</v>
      </c>
      <c r="CZ73" s="6" t="s">
        <v>193</v>
      </c>
      <c r="DA73" s="6" t="s">
        <v>193</v>
      </c>
      <c r="DB73" s="6" t="s">
        <v>193</v>
      </c>
      <c r="DC73" s="6" t="s">
        <v>193</v>
      </c>
      <c r="DD73" s="6" t="s">
        <v>193</v>
      </c>
      <c r="DE73" s="6" t="s">
        <v>193</v>
      </c>
      <c r="DF73" s="6" t="s">
        <v>193</v>
      </c>
      <c r="DG73" s="6" t="s">
        <v>193</v>
      </c>
      <c r="DH73" s="6" t="s">
        <v>193</v>
      </c>
      <c r="DI73" s="6" t="s">
        <v>193</v>
      </c>
      <c r="DJ73" s="6" t="s">
        <v>193</v>
      </c>
      <c r="DK73" s="6" t="s">
        <v>193</v>
      </c>
      <c r="DL73" s="6" t="s">
        <v>193</v>
      </c>
      <c r="DM73" s="6" t="s">
        <v>193</v>
      </c>
      <c r="DN73" s="6" t="s">
        <v>193</v>
      </c>
      <c r="DO73" s="6" t="s">
        <v>193</v>
      </c>
      <c r="DP73" s="6" t="s">
        <v>193</v>
      </c>
      <c r="DQ73" s="6" t="s">
        <v>193</v>
      </c>
      <c r="DR73" s="6" t="s">
        <v>193</v>
      </c>
      <c r="DS73" s="6" t="s">
        <v>193</v>
      </c>
      <c r="DT73" s="6" t="s">
        <v>193</v>
      </c>
      <c r="DU73" s="6" t="s">
        <v>193</v>
      </c>
      <c r="DV73" s="6" t="s">
        <v>193</v>
      </c>
      <c r="DW73" s="6" t="s">
        <v>193</v>
      </c>
      <c r="DX73" s="6">
        <v>1</v>
      </c>
      <c r="DY73" s="6">
        <v>0</v>
      </c>
      <c r="DZ73" s="6">
        <v>0</v>
      </c>
      <c r="EA73" s="6">
        <v>0</v>
      </c>
      <c r="EB73" s="5" t="s">
        <v>193</v>
      </c>
      <c r="EC73" s="5" t="s">
        <v>193</v>
      </c>
      <c r="ED73" s="5" t="s">
        <v>193</v>
      </c>
      <c r="EE73" s="5" t="s">
        <v>193</v>
      </c>
      <c r="EF73" s="5" t="s">
        <v>193</v>
      </c>
      <c r="EG73" s="5" t="s">
        <v>193</v>
      </c>
      <c r="EH73" s="5" t="s">
        <v>193</v>
      </c>
      <c r="EI73" s="5" t="s">
        <v>193</v>
      </c>
      <c r="EJ73" s="5" t="s">
        <v>193</v>
      </c>
      <c r="EK73" s="5" t="s">
        <v>193</v>
      </c>
      <c r="EL73" s="5" t="s">
        <v>193</v>
      </c>
      <c r="EM73" s="5" t="s">
        <v>193</v>
      </c>
      <c r="EN73" s="5" t="s">
        <v>193</v>
      </c>
      <c r="EO73" s="5" t="s">
        <v>193</v>
      </c>
      <c r="EP73" s="5" t="s">
        <v>193</v>
      </c>
      <c r="EQ73" s="5" t="s">
        <v>193</v>
      </c>
      <c r="ER73" s="5" t="s">
        <v>193</v>
      </c>
      <c r="ES73" s="5" t="s">
        <v>193</v>
      </c>
      <c r="ET73" s="5" t="s">
        <v>193</v>
      </c>
      <c r="EU73" s="5" t="s">
        <v>193</v>
      </c>
      <c r="EV73" s="5" t="s">
        <v>193</v>
      </c>
      <c r="EW73" s="5" t="s">
        <v>193</v>
      </c>
      <c r="EX73" s="5" t="s">
        <v>193</v>
      </c>
      <c r="EY73" s="5" t="s">
        <v>193</v>
      </c>
      <c r="EZ73" s="5" t="s">
        <v>193</v>
      </c>
      <c r="FA73" s="5" t="s">
        <v>193</v>
      </c>
      <c r="FB73" s="5" t="s">
        <v>193</v>
      </c>
      <c r="FC73" s="5" t="s">
        <v>193</v>
      </c>
      <c r="FD73" s="5">
        <v>4780007</v>
      </c>
      <c r="FE73" s="5">
        <v>4780007</v>
      </c>
      <c r="FF73" s="5">
        <v>4780007</v>
      </c>
      <c r="FG73" s="5">
        <v>4781592</v>
      </c>
      <c r="FH73" s="3" t="s">
        <v>255</v>
      </c>
    </row>
    <row r="74" spans="2:164" x14ac:dyDescent="0.25">
      <c r="B74" s="1" t="s">
        <v>64</v>
      </c>
      <c r="C74" s="2">
        <v>4091160</v>
      </c>
      <c r="D74" s="5">
        <v>0</v>
      </c>
      <c r="E74" s="5">
        <v>0</v>
      </c>
      <c r="F74" s="5">
        <v>0</v>
      </c>
      <c r="G74" s="5">
        <v>0</v>
      </c>
      <c r="H74" s="5">
        <v>0</v>
      </c>
      <c r="I74" s="5">
        <v>0</v>
      </c>
      <c r="J74" s="5">
        <v>0</v>
      </c>
      <c r="K74" s="5">
        <v>0</v>
      </c>
      <c r="L74" s="5">
        <v>0</v>
      </c>
      <c r="M74" s="5">
        <v>0</v>
      </c>
      <c r="N74" s="5">
        <v>0</v>
      </c>
      <c r="O74" s="5">
        <v>0</v>
      </c>
      <c r="P74" s="5">
        <v>0</v>
      </c>
      <c r="Q74" s="5">
        <v>0</v>
      </c>
      <c r="R74" s="5">
        <v>0</v>
      </c>
      <c r="S74" s="5">
        <v>0</v>
      </c>
      <c r="T74" s="5">
        <v>0</v>
      </c>
      <c r="U74" s="5">
        <v>0</v>
      </c>
      <c r="V74" s="5">
        <v>0</v>
      </c>
      <c r="W74" s="5">
        <v>0</v>
      </c>
      <c r="X74" s="5">
        <v>0</v>
      </c>
      <c r="Y74" s="5">
        <v>0</v>
      </c>
      <c r="Z74" s="5">
        <v>0</v>
      </c>
      <c r="AA74" s="5">
        <v>0</v>
      </c>
      <c r="AB74" s="5">
        <v>0</v>
      </c>
      <c r="AC74" s="5">
        <v>0</v>
      </c>
      <c r="AD74" s="5">
        <v>0</v>
      </c>
      <c r="AE74" s="5">
        <v>0</v>
      </c>
      <c r="AF74" s="5">
        <v>0</v>
      </c>
      <c r="AG74" s="5">
        <v>120000</v>
      </c>
      <c r="AH74" s="5">
        <v>0</v>
      </c>
      <c r="AI74" s="5">
        <v>0</v>
      </c>
      <c r="AJ74" s="6" t="s">
        <v>193</v>
      </c>
      <c r="AK74" s="6" t="s">
        <v>193</v>
      </c>
      <c r="AL74" s="6" t="s">
        <v>193</v>
      </c>
      <c r="AM74" s="6" t="s">
        <v>193</v>
      </c>
      <c r="AN74" s="6" t="s">
        <v>193</v>
      </c>
      <c r="AO74" s="6" t="s">
        <v>193</v>
      </c>
      <c r="AP74" s="6" t="s">
        <v>193</v>
      </c>
      <c r="AQ74" s="6" t="s">
        <v>193</v>
      </c>
      <c r="AR74" s="6" t="s">
        <v>193</v>
      </c>
      <c r="AS74" s="6" t="s">
        <v>193</v>
      </c>
      <c r="AT74" s="6" t="s">
        <v>193</v>
      </c>
      <c r="AU74" s="6" t="s">
        <v>193</v>
      </c>
      <c r="AV74" s="6" t="s">
        <v>193</v>
      </c>
      <c r="AW74" s="6" t="s">
        <v>193</v>
      </c>
      <c r="AX74" s="6" t="s">
        <v>193</v>
      </c>
      <c r="AY74" s="6" t="s">
        <v>193</v>
      </c>
      <c r="AZ74" s="6" t="s">
        <v>193</v>
      </c>
      <c r="BA74" s="6" t="s">
        <v>193</v>
      </c>
      <c r="BB74" s="6" t="s">
        <v>193</v>
      </c>
      <c r="BC74" s="6" t="s">
        <v>193</v>
      </c>
      <c r="BD74" s="6" t="s">
        <v>193</v>
      </c>
      <c r="BE74" s="6" t="s">
        <v>193</v>
      </c>
      <c r="BF74" s="6" t="s">
        <v>193</v>
      </c>
      <c r="BG74" s="6" t="s">
        <v>193</v>
      </c>
      <c r="BH74" s="6" t="s">
        <v>193</v>
      </c>
      <c r="BI74" s="6" t="s">
        <v>193</v>
      </c>
      <c r="BJ74" s="6" t="s">
        <v>193</v>
      </c>
      <c r="BK74" s="6" t="s">
        <v>193</v>
      </c>
      <c r="BL74" s="6" t="s">
        <v>193</v>
      </c>
      <c r="BM74" s="6">
        <v>50.23</v>
      </c>
      <c r="BN74" s="6" t="s">
        <v>193</v>
      </c>
      <c r="BO74" s="6" t="s">
        <v>193</v>
      </c>
      <c r="BP74" s="6">
        <v>0</v>
      </c>
      <c r="BQ74" s="6">
        <v>0</v>
      </c>
      <c r="BR74" s="6">
        <v>0</v>
      </c>
      <c r="BS74" s="6">
        <v>0</v>
      </c>
      <c r="BT74" s="6">
        <v>0</v>
      </c>
      <c r="BU74" s="6">
        <v>0</v>
      </c>
      <c r="BV74" s="6">
        <v>0</v>
      </c>
      <c r="BW74" s="6">
        <v>0</v>
      </c>
      <c r="BX74" s="6">
        <v>0</v>
      </c>
      <c r="BY74" s="6">
        <v>0</v>
      </c>
      <c r="BZ74" s="6">
        <v>0</v>
      </c>
      <c r="CA74" s="6">
        <v>0</v>
      </c>
      <c r="CB74" s="6">
        <v>0</v>
      </c>
      <c r="CC74" s="6">
        <v>0</v>
      </c>
      <c r="CD74" s="6">
        <v>0</v>
      </c>
      <c r="CE74" s="6">
        <v>0</v>
      </c>
      <c r="CF74" s="6">
        <v>0</v>
      </c>
      <c r="CG74" s="6">
        <v>0</v>
      </c>
      <c r="CH74" s="6">
        <v>0</v>
      </c>
      <c r="CI74" s="6">
        <v>0</v>
      </c>
      <c r="CJ74" s="6">
        <v>0</v>
      </c>
      <c r="CK74" s="6">
        <v>0</v>
      </c>
      <c r="CL74" s="6">
        <v>0</v>
      </c>
      <c r="CM74" s="6">
        <v>0</v>
      </c>
      <c r="CN74" s="6">
        <v>0</v>
      </c>
      <c r="CO74" s="6">
        <v>0</v>
      </c>
      <c r="CP74" s="6">
        <v>0</v>
      </c>
      <c r="CQ74" s="6">
        <v>0</v>
      </c>
      <c r="CR74" s="6">
        <v>0</v>
      </c>
      <c r="CS74" s="6">
        <v>0</v>
      </c>
      <c r="CT74" s="6">
        <v>0</v>
      </c>
      <c r="CU74" s="6">
        <v>0</v>
      </c>
      <c r="CV74" s="6">
        <v>0</v>
      </c>
      <c r="CW74" s="6">
        <v>0</v>
      </c>
      <c r="CX74" s="6">
        <v>0</v>
      </c>
      <c r="CY74" s="6">
        <v>0</v>
      </c>
      <c r="CZ74" s="6">
        <v>0</v>
      </c>
      <c r="DA74" s="6">
        <v>0</v>
      </c>
      <c r="DB74" s="6">
        <v>0</v>
      </c>
      <c r="DC74" s="6">
        <v>0</v>
      </c>
      <c r="DD74" s="6">
        <v>0</v>
      </c>
      <c r="DE74" s="6">
        <v>0</v>
      </c>
      <c r="DF74" s="6">
        <v>0</v>
      </c>
      <c r="DG74" s="6">
        <v>0</v>
      </c>
      <c r="DH74" s="6">
        <v>0</v>
      </c>
      <c r="DI74" s="6">
        <v>0</v>
      </c>
      <c r="DJ74" s="6">
        <v>0</v>
      </c>
      <c r="DK74" s="6">
        <v>0</v>
      </c>
      <c r="DL74" s="6">
        <v>0</v>
      </c>
      <c r="DM74" s="6">
        <v>0</v>
      </c>
      <c r="DN74" s="6">
        <v>0</v>
      </c>
      <c r="DO74" s="6">
        <v>0</v>
      </c>
      <c r="DP74" s="6">
        <v>0</v>
      </c>
      <c r="DQ74" s="6">
        <v>0</v>
      </c>
      <c r="DR74" s="6">
        <v>0</v>
      </c>
      <c r="DS74" s="6">
        <v>0</v>
      </c>
      <c r="DT74" s="6">
        <v>0</v>
      </c>
      <c r="DU74" s="6">
        <v>0</v>
      </c>
      <c r="DV74" s="6">
        <v>0</v>
      </c>
      <c r="DW74" s="6">
        <v>0</v>
      </c>
      <c r="DX74" s="6">
        <v>0</v>
      </c>
      <c r="DY74" s="6">
        <v>0</v>
      </c>
      <c r="DZ74" s="6">
        <v>0</v>
      </c>
      <c r="EA74" s="6">
        <v>0</v>
      </c>
      <c r="EB74" s="5">
        <v>499200000</v>
      </c>
      <c r="EC74" s="5">
        <v>499100000</v>
      </c>
      <c r="ED74" s="5">
        <v>499100000</v>
      </c>
      <c r="EE74" s="5">
        <v>498931063</v>
      </c>
      <c r="EF74" s="5">
        <v>498400000</v>
      </c>
      <c r="EG74" s="5">
        <v>498400000</v>
      </c>
      <c r="EH74" s="5">
        <v>498300000</v>
      </c>
      <c r="EI74" s="5">
        <v>498500000</v>
      </c>
      <c r="EJ74" s="5">
        <v>497800000</v>
      </c>
      <c r="EK74" s="5">
        <v>497500000</v>
      </c>
      <c r="EL74" s="5">
        <v>497400000</v>
      </c>
      <c r="EM74" s="5">
        <v>497400000</v>
      </c>
      <c r="EN74" s="5">
        <v>496700000</v>
      </c>
      <c r="EO74" s="5">
        <v>496600000</v>
      </c>
      <c r="EP74" s="5">
        <v>496600000</v>
      </c>
      <c r="EQ74" s="5">
        <v>496200000</v>
      </c>
      <c r="ER74" s="5">
        <v>494800000</v>
      </c>
      <c r="ES74" s="5">
        <v>494200000</v>
      </c>
      <c r="ET74" s="5">
        <v>493600000</v>
      </c>
      <c r="EU74" s="5">
        <v>493100000</v>
      </c>
      <c r="EV74" s="5">
        <v>491900000</v>
      </c>
      <c r="EW74" s="5">
        <v>491800000</v>
      </c>
      <c r="EX74" s="5">
        <v>491600000</v>
      </c>
      <c r="EY74" s="5">
        <v>491500000</v>
      </c>
      <c r="EZ74" s="5">
        <v>490900000</v>
      </c>
      <c r="FA74" s="5">
        <v>490900000</v>
      </c>
      <c r="FB74" s="5">
        <v>490700000</v>
      </c>
      <c r="FC74" s="5">
        <v>490500000</v>
      </c>
      <c r="FD74" s="5">
        <v>489700000</v>
      </c>
      <c r="FE74" s="5">
        <v>489600000</v>
      </c>
      <c r="FF74" s="5">
        <v>489200000</v>
      </c>
      <c r="FG74" s="5">
        <v>489100000</v>
      </c>
      <c r="FH74" s="3" t="s">
        <v>256</v>
      </c>
    </row>
    <row r="75" spans="2:164" x14ac:dyDescent="0.25">
      <c r="B75" s="1" t="s">
        <v>65</v>
      </c>
      <c r="C75" s="2">
        <v>4236517</v>
      </c>
      <c r="D75" s="5">
        <v>0</v>
      </c>
      <c r="E75" s="5">
        <v>1114260</v>
      </c>
      <c r="F75" s="5">
        <v>0</v>
      </c>
      <c r="G75" s="5">
        <v>0</v>
      </c>
      <c r="H75" s="5">
        <v>0</v>
      </c>
      <c r="I75" s="5">
        <v>0</v>
      </c>
      <c r="J75" s="5">
        <v>0</v>
      </c>
      <c r="K75" s="5">
        <v>0</v>
      </c>
      <c r="L75" s="5">
        <v>0</v>
      </c>
      <c r="M75" s="5">
        <v>0</v>
      </c>
      <c r="N75" s="5">
        <v>1454196</v>
      </c>
      <c r="O75" s="5">
        <v>0</v>
      </c>
      <c r="P75" s="5">
        <v>1873023</v>
      </c>
      <c r="Q75" s="5">
        <v>0</v>
      </c>
      <c r="R75" s="5">
        <v>0</v>
      </c>
      <c r="S75" s="5">
        <v>0</v>
      </c>
      <c r="T75" s="5">
        <v>0</v>
      </c>
      <c r="U75" s="5">
        <v>1892643</v>
      </c>
      <c r="V75" s="5">
        <v>2010474</v>
      </c>
      <c r="W75" s="5">
        <v>0</v>
      </c>
      <c r="X75" s="5">
        <v>0</v>
      </c>
      <c r="Y75" s="5">
        <v>0</v>
      </c>
      <c r="Z75" s="5">
        <v>0</v>
      </c>
      <c r="AA75" s="5">
        <v>0</v>
      </c>
      <c r="AB75" s="5">
        <v>0</v>
      </c>
      <c r="AC75" s="5">
        <v>0</v>
      </c>
      <c r="AD75" s="5">
        <v>6153846</v>
      </c>
      <c r="AE75" s="5">
        <v>0</v>
      </c>
      <c r="AF75" s="5">
        <v>0</v>
      </c>
      <c r="AG75" s="5">
        <v>12310606</v>
      </c>
      <c r="AH75" s="5">
        <v>0</v>
      </c>
      <c r="AI75" s="5">
        <v>0</v>
      </c>
      <c r="AJ75" s="6" t="s">
        <v>193</v>
      </c>
      <c r="AK75" s="6">
        <v>27.853000000000002</v>
      </c>
      <c r="AL75" s="6" t="s">
        <v>193</v>
      </c>
      <c r="AM75" s="6" t="s">
        <v>193</v>
      </c>
      <c r="AN75" s="6" t="s">
        <v>193</v>
      </c>
      <c r="AO75" s="6" t="s">
        <v>193</v>
      </c>
      <c r="AP75" s="6" t="s">
        <v>193</v>
      </c>
      <c r="AQ75" s="6" t="s">
        <v>193</v>
      </c>
      <c r="AR75" s="6" t="s">
        <v>193</v>
      </c>
      <c r="AS75" s="6" t="s">
        <v>193</v>
      </c>
      <c r="AT75" s="6">
        <v>34.383299999999998</v>
      </c>
      <c r="AU75" s="6" t="s">
        <v>193</v>
      </c>
      <c r="AV75" s="6">
        <v>40.046999999999997</v>
      </c>
      <c r="AW75" s="6" t="s">
        <v>193</v>
      </c>
      <c r="AX75" s="6" t="s">
        <v>193</v>
      </c>
      <c r="AY75" s="6" t="s">
        <v>193</v>
      </c>
      <c r="AZ75" s="6" t="s">
        <v>193</v>
      </c>
      <c r="BA75" s="6">
        <v>29.059899999999999</v>
      </c>
      <c r="BB75" s="6">
        <v>24.919499999999999</v>
      </c>
      <c r="BC75" s="6" t="s">
        <v>193</v>
      </c>
      <c r="BD75" s="6" t="s">
        <v>193</v>
      </c>
      <c r="BE75" s="6" t="s">
        <v>193</v>
      </c>
      <c r="BF75" s="6" t="s">
        <v>193</v>
      </c>
      <c r="BG75" s="6" t="s">
        <v>193</v>
      </c>
      <c r="BH75" s="6" t="s">
        <v>193</v>
      </c>
      <c r="BI75" s="6" t="s">
        <v>193</v>
      </c>
      <c r="BJ75" s="6">
        <v>26</v>
      </c>
      <c r="BK75" s="6" t="s">
        <v>193</v>
      </c>
      <c r="BL75" s="6" t="s">
        <v>193</v>
      </c>
      <c r="BM75" s="6">
        <v>26.4</v>
      </c>
      <c r="BN75" s="6" t="s">
        <v>193</v>
      </c>
      <c r="BO75" s="6" t="s">
        <v>193</v>
      </c>
      <c r="BP75" s="6">
        <v>0.47</v>
      </c>
      <c r="BQ75" s="6">
        <v>0.44</v>
      </c>
      <c r="BR75" s="6">
        <v>0.44</v>
      </c>
      <c r="BS75" s="6">
        <v>0.44</v>
      </c>
      <c r="BT75" s="6">
        <v>0.44</v>
      </c>
      <c r="BU75" s="6">
        <v>0.42</v>
      </c>
      <c r="BV75" s="6">
        <v>0.42</v>
      </c>
      <c r="BW75" s="6">
        <v>0.42</v>
      </c>
      <c r="BX75" s="6">
        <v>0.42</v>
      </c>
      <c r="BY75" s="6">
        <v>0.39</v>
      </c>
      <c r="BZ75" s="6">
        <v>0.39</v>
      </c>
      <c r="CA75" s="6">
        <v>0.39</v>
      </c>
      <c r="CB75" s="6">
        <v>0.82</v>
      </c>
      <c r="CC75" s="6">
        <v>0.35</v>
      </c>
      <c r="CD75" s="6">
        <v>0.35</v>
      </c>
      <c r="CE75" s="6">
        <v>0.35</v>
      </c>
      <c r="CF75" s="6">
        <v>0.35</v>
      </c>
      <c r="CG75" s="6">
        <v>0.32</v>
      </c>
      <c r="CH75" s="6">
        <v>0.32</v>
      </c>
      <c r="CI75" s="6">
        <v>0.32</v>
      </c>
      <c r="CJ75" s="6">
        <v>0.32</v>
      </c>
      <c r="CK75" s="6">
        <v>0.28999999999999998</v>
      </c>
      <c r="CL75" s="6">
        <v>0.28999999999999998</v>
      </c>
      <c r="CM75" s="6">
        <v>0.28999999999999998</v>
      </c>
      <c r="CN75" s="6">
        <v>0.79</v>
      </c>
      <c r="CO75" s="6">
        <v>0</v>
      </c>
      <c r="CP75" s="6">
        <v>0.52</v>
      </c>
      <c r="CQ75" s="6">
        <v>0.26</v>
      </c>
      <c r="CR75" s="6">
        <v>0.26</v>
      </c>
      <c r="CS75" s="6">
        <v>0.22</v>
      </c>
      <c r="CT75" s="6">
        <v>0.22</v>
      </c>
      <c r="CU75" s="6">
        <v>0.22</v>
      </c>
      <c r="CV75" s="6">
        <v>0</v>
      </c>
      <c r="CW75" s="6">
        <v>0</v>
      </c>
      <c r="CX75" s="6">
        <v>0</v>
      </c>
      <c r="CY75" s="6">
        <v>0</v>
      </c>
      <c r="CZ75" s="6">
        <v>0</v>
      </c>
      <c r="DA75" s="6">
        <v>0</v>
      </c>
      <c r="DB75" s="6">
        <v>0</v>
      </c>
      <c r="DC75" s="6">
        <v>0</v>
      </c>
      <c r="DD75" s="6">
        <v>0</v>
      </c>
      <c r="DE75" s="6">
        <v>0</v>
      </c>
      <c r="DF75" s="6">
        <v>0</v>
      </c>
      <c r="DG75" s="6">
        <v>0</v>
      </c>
      <c r="DH75" s="6">
        <v>0.43</v>
      </c>
      <c r="DI75" s="6">
        <v>0</v>
      </c>
      <c r="DJ75" s="6">
        <v>0</v>
      </c>
      <c r="DK75" s="6">
        <v>0</v>
      </c>
      <c r="DL75" s="6">
        <v>0</v>
      </c>
      <c r="DM75" s="6">
        <v>0</v>
      </c>
      <c r="DN75" s="6">
        <v>0</v>
      </c>
      <c r="DO75" s="6">
        <v>0</v>
      </c>
      <c r="DP75" s="6">
        <v>0</v>
      </c>
      <c r="DQ75" s="6">
        <v>0</v>
      </c>
      <c r="DR75" s="6">
        <v>0</v>
      </c>
      <c r="DS75" s="6">
        <v>0</v>
      </c>
      <c r="DT75" s="6">
        <v>0.5</v>
      </c>
      <c r="DU75" s="6">
        <v>0</v>
      </c>
      <c r="DV75" s="6">
        <v>0</v>
      </c>
      <c r="DW75" s="6">
        <v>0</v>
      </c>
      <c r="DX75" s="6">
        <v>0</v>
      </c>
      <c r="DY75" s="6">
        <v>0</v>
      </c>
      <c r="DZ75" s="6">
        <v>0</v>
      </c>
      <c r="EA75" s="6">
        <v>0</v>
      </c>
      <c r="EB75" s="5">
        <v>90942041</v>
      </c>
      <c r="EC75" s="5">
        <v>90942041</v>
      </c>
      <c r="ED75" s="5">
        <v>91947701</v>
      </c>
      <c r="EE75" s="5">
        <v>91947701</v>
      </c>
      <c r="EF75" s="5">
        <v>91864101</v>
      </c>
      <c r="EG75" s="5">
        <v>91854100</v>
      </c>
      <c r="EH75" s="5">
        <v>91843525</v>
      </c>
      <c r="EI75" s="5">
        <v>91799159</v>
      </c>
      <c r="EJ75" s="5">
        <v>91795126</v>
      </c>
      <c r="EK75" s="5">
        <v>91795125</v>
      </c>
      <c r="EL75" s="5">
        <v>91792880</v>
      </c>
      <c r="EM75" s="5">
        <v>93171550</v>
      </c>
      <c r="EN75" s="5">
        <v>93147779</v>
      </c>
      <c r="EO75" s="5">
        <v>95020802</v>
      </c>
      <c r="EP75" s="5">
        <v>95011672</v>
      </c>
      <c r="EQ75" s="5">
        <v>94921174</v>
      </c>
      <c r="ER75" s="5">
        <v>94910881</v>
      </c>
      <c r="ES75" s="5">
        <v>94896118</v>
      </c>
      <c r="ET75" s="5">
        <v>96733594</v>
      </c>
      <c r="EU75" s="5">
        <v>98716182</v>
      </c>
      <c r="EV75" s="5">
        <v>98698019</v>
      </c>
      <c r="EW75" s="5">
        <v>98693018</v>
      </c>
      <c r="EX75" s="5">
        <v>98679016</v>
      </c>
      <c r="EY75" s="5">
        <v>98678921</v>
      </c>
      <c r="EZ75" s="5">
        <v>98666797</v>
      </c>
      <c r="FA75" s="5">
        <v>98666797</v>
      </c>
      <c r="FB75" s="5">
        <v>98641836</v>
      </c>
      <c r="FC75" s="5">
        <v>104795681</v>
      </c>
      <c r="FD75" s="5">
        <v>104789395</v>
      </c>
      <c r="FE75" s="5">
        <v>104789395</v>
      </c>
      <c r="FF75" s="5">
        <v>117100001</v>
      </c>
      <c r="FG75" s="5">
        <v>117100001</v>
      </c>
      <c r="FH75" s="3" t="s">
        <v>257</v>
      </c>
    </row>
    <row r="76" spans="2:164" x14ac:dyDescent="0.25">
      <c r="B76" s="1" t="s">
        <v>66</v>
      </c>
      <c r="C76" s="2">
        <v>4089516</v>
      </c>
      <c r="D76" s="5" t="s">
        <v>193</v>
      </c>
      <c r="E76" s="5">
        <v>0</v>
      </c>
      <c r="F76" s="5">
        <v>586</v>
      </c>
      <c r="G76" s="5">
        <v>28965</v>
      </c>
      <c r="H76" s="5">
        <v>0</v>
      </c>
      <c r="I76" s="5">
        <v>0</v>
      </c>
      <c r="J76" s="5">
        <v>596</v>
      </c>
      <c r="K76" s="5">
        <v>27503</v>
      </c>
      <c r="L76" s="5">
        <v>8260870</v>
      </c>
      <c r="M76" s="5">
        <v>0</v>
      </c>
      <c r="N76" s="5">
        <v>596</v>
      </c>
      <c r="O76" s="5">
        <v>11299</v>
      </c>
      <c r="P76" s="5">
        <v>0</v>
      </c>
      <c r="Q76" s="5">
        <v>0</v>
      </c>
      <c r="R76" s="5">
        <v>0</v>
      </c>
      <c r="S76" s="5">
        <v>5444</v>
      </c>
      <c r="T76" s="5">
        <v>610</v>
      </c>
      <c r="U76" s="5">
        <v>0</v>
      </c>
      <c r="V76" s="5">
        <v>507</v>
      </c>
      <c r="W76" s="5">
        <v>1253</v>
      </c>
      <c r="X76" s="5">
        <v>120981</v>
      </c>
      <c r="Y76" s="5">
        <v>265789</v>
      </c>
      <c r="Z76" s="5">
        <v>2968378</v>
      </c>
      <c r="AA76" s="5">
        <v>454267</v>
      </c>
      <c r="AB76" s="5">
        <v>1570800</v>
      </c>
      <c r="AC76" s="5">
        <v>0</v>
      </c>
      <c r="AD76" s="5">
        <v>1565</v>
      </c>
      <c r="AE76" s="5">
        <v>6363</v>
      </c>
      <c r="AF76" s="5">
        <v>1514</v>
      </c>
      <c r="AG76" s="5">
        <v>3</v>
      </c>
      <c r="AH76" s="5">
        <v>2494</v>
      </c>
      <c r="AI76" s="5">
        <v>8159</v>
      </c>
      <c r="AJ76" s="6" t="s">
        <v>193</v>
      </c>
      <c r="AK76" s="6" t="s">
        <v>193</v>
      </c>
      <c r="AL76" s="6">
        <v>38.49</v>
      </c>
      <c r="AM76" s="6">
        <v>39.25</v>
      </c>
      <c r="AN76" s="6" t="s">
        <v>193</v>
      </c>
      <c r="AO76" s="6" t="s">
        <v>193</v>
      </c>
      <c r="AP76" s="6">
        <v>30.56</v>
      </c>
      <c r="AQ76" s="6">
        <v>28.6</v>
      </c>
      <c r="AR76" s="6">
        <v>23.002800000000001</v>
      </c>
      <c r="AS76" s="6" t="s">
        <v>193</v>
      </c>
      <c r="AT76" s="6">
        <v>27.01</v>
      </c>
      <c r="AU76" s="6">
        <v>28.09</v>
      </c>
      <c r="AV76" s="6" t="s">
        <v>193</v>
      </c>
      <c r="AW76" s="6" t="s">
        <v>193</v>
      </c>
      <c r="AX76" s="6" t="s">
        <v>193</v>
      </c>
      <c r="AY76" s="6">
        <v>25.46</v>
      </c>
      <c r="AZ76" s="6">
        <v>26.07</v>
      </c>
      <c r="BA76" s="6" t="s">
        <v>193</v>
      </c>
      <c r="BB76" s="6">
        <v>23.03</v>
      </c>
      <c r="BC76" s="6">
        <v>22.05</v>
      </c>
      <c r="BD76" s="6">
        <v>21.974</v>
      </c>
      <c r="BE76" s="6">
        <v>20.7</v>
      </c>
      <c r="BF76" s="6">
        <v>21.7</v>
      </c>
      <c r="BG76" s="6">
        <v>19.48</v>
      </c>
      <c r="BH76" s="6">
        <v>18.695900000000002</v>
      </c>
      <c r="BI76" s="6" t="s">
        <v>193</v>
      </c>
      <c r="BJ76" s="6">
        <v>22.29</v>
      </c>
      <c r="BK76" s="6">
        <v>20.79</v>
      </c>
      <c r="BL76" s="6">
        <v>18.742100000000001</v>
      </c>
      <c r="BM76" s="6" t="s">
        <v>193</v>
      </c>
      <c r="BN76" s="6">
        <v>15.81</v>
      </c>
      <c r="BO76" s="6">
        <v>15.16</v>
      </c>
      <c r="BP76" s="6" t="s">
        <v>193</v>
      </c>
      <c r="BQ76" s="6">
        <v>0</v>
      </c>
      <c r="BR76" s="6">
        <v>0</v>
      </c>
      <c r="BS76" s="6">
        <v>0</v>
      </c>
      <c r="BT76" s="6">
        <v>0</v>
      </c>
      <c r="BU76" s="6">
        <v>0</v>
      </c>
      <c r="BV76" s="6">
        <v>0</v>
      </c>
      <c r="BW76" s="6">
        <v>0</v>
      </c>
      <c r="BX76" s="6">
        <v>0</v>
      </c>
      <c r="BY76" s="6">
        <v>0</v>
      </c>
      <c r="BZ76" s="6">
        <v>0</v>
      </c>
      <c r="CA76" s="6">
        <v>0</v>
      </c>
      <c r="CB76" s="6">
        <v>0</v>
      </c>
      <c r="CC76" s="6">
        <v>0</v>
      </c>
      <c r="CD76" s="6">
        <v>0</v>
      </c>
      <c r="CE76" s="6">
        <v>0</v>
      </c>
      <c r="CF76" s="6">
        <v>0</v>
      </c>
      <c r="CG76" s="6">
        <v>0</v>
      </c>
      <c r="CH76" s="6">
        <v>0</v>
      </c>
      <c r="CI76" s="6">
        <v>0</v>
      </c>
      <c r="CJ76" s="6">
        <v>0</v>
      </c>
      <c r="CK76" s="6">
        <v>0</v>
      </c>
      <c r="CL76" s="6">
        <v>0</v>
      </c>
      <c r="CM76" s="6">
        <v>0</v>
      </c>
      <c r="CN76" s="6">
        <v>0</v>
      </c>
      <c r="CO76" s="6">
        <v>0</v>
      </c>
      <c r="CP76" s="6">
        <v>0</v>
      </c>
      <c r="CQ76" s="6">
        <v>0</v>
      </c>
      <c r="CR76" s="6">
        <v>0</v>
      </c>
      <c r="CS76" s="6">
        <v>0</v>
      </c>
      <c r="CT76" s="6">
        <v>0</v>
      </c>
      <c r="CU76" s="6">
        <v>0</v>
      </c>
      <c r="CV76" s="6" t="s">
        <v>193</v>
      </c>
      <c r="CW76" s="6">
        <v>0</v>
      </c>
      <c r="CX76" s="6">
        <v>0</v>
      </c>
      <c r="CY76" s="6">
        <v>0</v>
      </c>
      <c r="CZ76" s="6">
        <v>0</v>
      </c>
      <c r="DA76" s="6">
        <v>0</v>
      </c>
      <c r="DB76" s="6">
        <v>0</v>
      </c>
      <c r="DC76" s="6">
        <v>0</v>
      </c>
      <c r="DD76" s="6">
        <v>0</v>
      </c>
      <c r="DE76" s="6">
        <v>0</v>
      </c>
      <c r="DF76" s="6">
        <v>0</v>
      </c>
      <c r="DG76" s="6">
        <v>0</v>
      </c>
      <c r="DH76" s="6">
        <v>0</v>
      </c>
      <c r="DI76" s="6">
        <v>0</v>
      </c>
      <c r="DJ76" s="6">
        <v>0</v>
      </c>
      <c r="DK76" s="6">
        <v>0</v>
      </c>
      <c r="DL76" s="6">
        <v>0</v>
      </c>
      <c r="DM76" s="6">
        <v>0</v>
      </c>
      <c r="DN76" s="6">
        <v>0</v>
      </c>
      <c r="DO76" s="6">
        <v>0</v>
      </c>
      <c r="DP76" s="6">
        <v>0</v>
      </c>
      <c r="DQ76" s="6">
        <v>0</v>
      </c>
      <c r="DR76" s="6">
        <v>0</v>
      </c>
      <c r="DS76" s="6">
        <v>0</v>
      </c>
      <c r="DT76" s="6">
        <v>0</v>
      </c>
      <c r="DU76" s="6">
        <v>0</v>
      </c>
      <c r="DV76" s="6">
        <v>0</v>
      </c>
      <c r="DW76" s="6">
        <v>0</v>
      </c>
      <c r="DX76" s="6">
        <v>0</v>
      </c>
      <c r="DY76" s="6">
        <v>0</v>
      </c>
      <c r="DZ76" s="6">
        <v>0</v>
      </c>
      <c r="EA76" s="6">
        <v>0</v>
      </c>
      <c r="EB76" s="5" t="s">
        <v>193</v>
      </c>
      <c r="EC76" s="5">
        <v>17562280</v>
      </c>
      <c r="ED76" s="5">
        <v>17560304</v>
      </c>
      <c r="EE76" s="5">
        <v>17554122</v>
      </c>
      <c r="EF76" s="5">
        <v>17569914</v>
      </c>
      <c r="EG76" s="5">
        <v>17563146</v>
      </c>
      <c r="EH76" s="5">
        <v>17554344</v>
      </c>
      <c r="EI76" s="5">
        <v>17547194</v>
      </c>
      <c r="EJ76" s="5">
        <v>17447117</v>
      </c>
      <c r="EK76" s="5">
        <v>25733188</v>
      </c>
      <c r="EL76" s="5">
        <v>25726466</v>
      </c>
      <c r="EM76" s="5">
        <v>25729152</v>
      </c>
      <c r="EN76" s="5">
        <v>25328132</v>
      </c>
      <c r="EO76" s="5">
        <v>25319200</v>
      </c>
      <c r="EP76" s="5">
        <v>25309702</v>
      </c>
      <c r="EQ76" s="5">
        <v>25294781</v>
      </c>
      <c r="ER76" s="5">
        <v>25202405</v>
      </c>
      <c r="ES76" s="5">
        <v>25193503</v>
      </c>
      <c r="ET76" s="5">
        <v>25167196</v>
      </c>
      <c r="EU76" s="5">
        <v>25151163</v>
      </c>
      <c r="EV76" s="5">
        <v>25092308</v>
      </c>
      <c r="EW76" s="5">
        <v>25213289</v>
      </c>
      <c r="EX76" s="5">
        <v>25493463</v>
      </c>
      <c r="EY76" s="5">
        <v>28461841</v>
      </c>
      <c r="EZ76" s="5">
        <v>28872048</v>
      </c>
      <c r="FA76" s="5">
        <v>30427172</v>
      </c>
      <c r="FB76" s="5">
        <v>30414355</v>
      </c>
      <c r="FC76" s="5">
        <v>30403280</v>
      </c>
      <c r="FD76" s="5">
        <v>30361914</v>
      </c>
      <c r="FE76" s="5">
        <v>30363428</v>
      </c>
      <c r="FF76" s="5">
        <v>30363541</v>
      </c>
      <c r="FG76" s="5">
        <v>30315852</v>
      </c>
      <c r="FH76" s="3" t="s">
        <v>258</v>
      </c>
    </row>
    <row r="77" spans="2:164" x14ac:dyDescent="0.25">
      <c r="B77" s="1" t="s">
        <v>67</v>
      </c>
      <c r="C77" s="2">
        <v>4066485</v>
      </c>
      <c r="D77" s="5">
        <v>1019291</v>
      </c>
      <c r="E77" s="5">
        <v>439026</v>
      </c>
      <c r="F77" s="5">
        <v>328985</v>
      </c>
      <c r="G77" s="5">
        <v>12698</v>
      </c>
      <c r="H77" s="5">
        <v>0</v>
      </c>
      <c r="I77" s="5">
        <v>5136700</v>
      </c>
      <c r="J77" s="5">
        <v>2207000</v>
      </c>
      <c r="K77" s="5">
        <v>624181</v>
      </c>
      <c r="L77" s="5">
        <v>343436</v>
      </c>
      <c r="M77" s="5">
        <v>3810122</v>
      </c>
      <c r="N77" s="5">
        <v>1360848</v>
      </c>
      <c r="O77" s="5">
        <v>765450</v>
      </c>
      <c r="P77" s="5">
        <v>1886293</v>
      </c>
      <c r="Q77" s="5">
        <v>411453</v>
      </c>
      <c r="R77" s="5">
        <v>300426</v>
      </c>
      <c r="S77" s="5">
        <v>425878</v>
      </c>
      <c r="T77" s="5">
        <v>1455756</v>
      </c>
      <c r="U77" s="5">
        <v>429625</v>
      </c>
      <c r="V77" s="5">
        <v>0</v>
      </c>
      <c r="W77" s="5">
        <v>0</v>
      </c>
      <c r="X77" s="5">
        <v>0</v>
      </c>
      <c r="Y77" s="5">
        <v>0</v>
      </c>
      <c r="Z77" s="5">
        <v>0</v>
      </c>
      <c r="AA77" s="5">
        <v>0</v>
      </c>
      <c r="AB77" s="5">
        <v>0</v>
      </c>
      <c r="AC77" s="5">
        <v>0</v>
      </c>
      <c r="AD77" s="5">
        <v>0</v>
      </c>
      <c r="AE77" s="5">
        <v>0</v>
      </c>
      <c r="AF77" s="5">
        <v>0</v>
      </c>
      <c r="AG77" s="5">
        <v>0</v>
      </c>
      <c r="AH77" s="5">
        <v>0</v>
      </c>
      <c r="AI77" s="5">
        <v>0</v>
      </c>
      <c r="AJ77" s="6">
        <v>35.310499999999998</v>
      </c>
      <c r="AK77" s="6">
        <v>34.579700000000003</v>
      </c>
      <c r="AL77" s="6">
        <v>35.479799999999997</v>
      </c>
      <c r="AM77" s="6">
        <v>37.1</v>
      </c>
      <c r="AN77" s="6" t="s">
        <v>193</v>
      </c>
      <c r="AO77" s="6">
        <v>33.137599999999999</v>
      </c>
      <c r="AP77" s="6">
        <v>34.255899999999997</v>
      </c>
      <c r="AQ77" s="6">
        <v>34.32</v>
      </c>
      <c r="AR77" s="6">
        <v>34.4786</v>
      </c>
      <c r="AS77" s="6">
        <v>34.841700000000003</v>
      </c>
      <c r="AT77" s="6">
        <v>36.792499999999997</v>
      </c>
      <c r="AU77" s="6">
        <v>34.229999999999997</v>
      </c>
      <c r="AV77" s="6">
        <v>32.054699999999997</v>
      </c>
      <c r="AW77" s="6">
        <v>31.6602</v>
      </c>
      <c r="AX77" s="6">
        <v>29.91</v>
      </c>
      <c r="AY77" s="6">
        <v>31.3</v>
      </c>
      <c r="AZ77" s="6">
        <v>31.65</v>
      </c>
      <c r="BA77" s="6">
        <v>30.19</v>
      </c>
      <c r="BB77" s="6" t="s">
        <v>193</v>
      </c>
      <c r="BC77" s="6" t="s">
        <v>193</v>
      </c>
      <c r="BD77" s="6" t="s">
        <v>193</v>
      </c>
      <c r="BE77" s="6" t="s">
        <v>193</v>
      </c>
      <c r="BF77" s="6" t="s">
        <v>193</v>
      </c>
      <c r="BG77" s="6" t="s">
        <v>193</v>
      </c>
      <c r="BH77" s="6" t="s">
        <v>193</v>
      </c>
      <c r="BI77" s="6" t="s">
        <v>193</v>
      </c>
      <c r="BJ77" s="6" t="s">
        <v>193</v>
      </c>
      <c r="BK77" s="6" t="s">
        <v>193</v>
      </c>
      <c r="BL77" s="6" t="s">
        <v>193</v>
      </c>
      <c r="BM77" s="6" t="s">
        <v>193</v>
      </c>
      <c r="BN77" s="6" t="s">
        <v>193</v>
      </c>
      <c r="BO77" s="6" t="s">
        <v>193</v>
      </c>
      <c r="BP77" s="6">
        <v>0.36699999999999999</v>
      </c>
      <c r="BQ77" s="6">
        <v>0.36699999999999999</v>
      </c>
      <c r="BR77" s="6">
        <v>0.36699999999999999</v>
      </c>
      <c r="BS77" s="6">
        <v>0.36699999999999999</v>
      </c>
      <c r="BT77" s="6">
        <v>0.34599999999999997</v>
      </c>
      <c r="BU77" s="6">
        <v>0.34599999999999997</v>
      </c>
      <c r="BV77" s="6">
        <v>0.34599999999999997</v>
      </c>
      <c r="BW77" s="6">
        <v>0.34599999999999997</v>
      </c>
      <c r="BX77" s="6">
        <v>0.32600000000000001</v>
      </c>
      <c r="BY77" s="6">
        <v>0.32600000000000001</v>
      </c>
      <c r="BZ77" s="6">
        <v>0.32600000000000001</v>
      </c>
      <c r="CA77" s="6">
        <v>0.32600000000000001</v>
      </c>
      <c r="CB77" s="6">
        <v>0.3075</v>
      </c>
      <c r="CC77" s="6">
        <v>0.3075</v>
      </c>
      <c r="CD77" s="6">
        <v>0.3075</v>
      </c>
      <c r="CE77" s="6">
        <v>0.3075</v>
      </c>
      <c r="CF77" s="6">
        <v>0.3075</v>
      </c>
      <c r="CG77" s="6">
        <v>0.3075</v>
      </c>
      <c r="CH77" s="6">
        <v>0.3075</v>
      </c>
      <c r="CI77" s="6">
        <v>0.3075</v>
      </c>
      <c r="CJ77" s="6">
        <v>0.3075</v>
      </c>
      <c r="CK77" s="6">
        <v>0.3075</v>
      </c>
      <c r="CL77" s="6">
        <v>0.3075</v>
      </c>
      <c r="CM77" s="6">
        <v>0.3075</v>
      </c>
      <c r="CN77" s="6">
        <v>0.3075</v>
      </c>
      <c r="CO77" s="6">
        <v>0.3075</v>
      </c>
      <c r="CP77" s="6">
        <v>0.3075</v>
      </c>
      <c r="CQ77" s="6">
        <v>0.3075</v>
      </c>
      <c r="CR77" s="6">
        <v>0.3075</v>
      </c>
      <c r="CS77" s="6">
        <v>0.3075</v>
      </c>
      <c r="CT77" s="6">
        <v>0.3075</v>
      </c>
      <c r="CU77" s="6">
        <v>0.3075</v>
      </c>
      <c r="CV77" s="6">
        <v>0</v>
      </c>
      <c r="CW77" s="6">
        <v>0</v>
      </c>
      <c r="CX77" s="6">
        <v>0</v>
      </c>
      <c r="CY77" s="6">
        <v>0</v>
      </c>
      <c r="CZ77" s="6">
        <v>0</v>
      </c>
      <c r="DA77" s="6">
        <v>0</v>
      </c>
      <c r="DB77" s="6">
        <v>0</v>
      </c>
      <c r="DC77" s="6">
        <v>0</v>
      </c>
      <c r="DD77" s="6">
        <v>0</v>
      </c>
      <c r="DE77" s="6">
        <v>0</v>
      </c>
      <c r="DF77" s="6">
        <v>0</v>
      </c>
      <c r="DG77" s="6">
        <v>0</v>
      </c>
      <c r="DH77" s="6">
        <v>0</v>
      </c>
      <c r="DI77" s="6">
        <v>0</v>
      </c>
      <c r="DJ77" s="6">
        <v>0</v>
      </c>
      <c r="DK77" s="6">
        <v>0</v>
      </c>
      <c r="DL77" s="6">
        <v>0</v>
      </c>
      <c r="DM77" s="6">
        <v>0</v>
      </c>
      <c r="DN77" s="6">
        <v>0</v>
      </c>
      <c r="DO77" s="6">
        <v>0</v>
      </c>
      <c r="DP77" s="6">
        <v>0</v>
      </c>
      <c r="DQ77" s="6">
        <v>0</v>
      </c>
      <c r="DR77" s="6">
        <v>0</v>
      </c>
      <c r="DS77" s="6">
        <v>0</v>
      </c>
      <c r="DT77" s="6">
        <v>0</v>
      </c>
      <c r="DU77" s="6">
        <v>0</v>
      </c>
      <c r="DV77" s="6">
        <v>0</v>
      </c>
      <c r="DW77" s="6">
        <v>0</v>
      </c>
      <c r="DX77" s="6">
        <v>0</v>
      </c>
      <c r="DY77" s="6">
        <v>0</v>
      </c>
      <c r="DZ77" s="6">
        <v>0</v>
      </c>
      <c r="EA77" s="6">
        <v>0</v>
      </c>
      <c r="EB77" s="5">
        <v>988722659</v>
      </c>
      <c r="EC77" s="5">
        <v>989574150</v>
      </c>
      <c r="ED77" s="5">
        <v>989897056</v>
      </c>
      <c r="EE77" s="5">
        <v>989938321</v>
      </c>
      <c r="EF77" s="5">
        <v>986398335</v>
      </c>
      <c r="EG77" s="5">
        <v>986061995</v>
      </c>
      <c r="EH77" s="5">
        <v>991158384</v>
      </c>
      <c r="EI77" s="5">
        <v>993199724</v>
      </c>
      <c r="EJ77" s="5">
        <v>993350331</v>
      </c>
      <c r="EK77" s="5">
        <v>993200127</v>
      </c>
      <c r="EL77" s="5">
        <v>996879109</v>
      </c>
      <c r="EM77" s="5">
        <v>997604665</v>
      </c>
      <c r="EN77" s="5">
        <v>996699371</v>
      </c>
      <c r="EO77" s="5">
        <v>998551184</v>
      </c>
      <c r="EP77" s="5">
        <v>998936577</v>
      </c>
      <c r="EQ77" s="5">
        <v>999158563</v>
      </c>
      <c r="ER77" s="5">
        <v>999402079</v>
      </c>
      <c r="ES77" s="5">
        <v>1000078135</v>
      </c>
      <c r="ET77" s="5">
        <v>951790840</v>
      </c>
      <c r="EU77" s="5">
        <v>951397240</v>
      </c>
      <c r="EV77" s="5">
        <v>950596440</v>
      </c>
      <c r="EW77" s="5">
        <v>949914440</v>
      </c>
      <c r="EX77" s="5">
        <v>949820440</v>
      </c>
      <c r="EY77" s="5">
        <v>949808440</v>
      </c>
      <c r="EZ77" s="5">
        <v>949764141</v>
      </c>
      <c r="FA77" s="5">
        <v>949584141</v>
      </c>
      <c r="FB77" s="5">
        <v>949473141</v>
      </c>
      <c r="FC77" s="5">
        <v>949216293</v>
      </c>
      <c r="FD77" s="5">
        <v>948458395</v>
      </c>
      <c r="FE77" s="5">
        <v>948043319</v>
      </c>
      <c r="FF77" s="5">
        <v>947867401</v>
      </c>
      <c r="FG77" s="5">
        <v>947409896</v>
      </c>
      <c r="FH77" s="3" t="s">
        <v>259</v>
      </c>
    </row>
    <row r="78" spans="2:164" x14ac:dyDescent="0.25">
      <c r="B78" s="1" t="s">
        <v>68</v>
      </c>
      <c r="C78" s="2">
        <v>4150752</v>
      </c>
      <c r="D78" s="5">
        <v>0</v>
      </c>
      <c r="E78" s="5">
        <v>26388</v>
      </c>
      <c r="F78" s="5">
        <v>109924</v>
      </c>
      <c r="G78" s="5">
        <v>0</v>
      </c>
      <c r="H78" s="5">
        <v>0</v>
      </c>
      <c r="I78" s="5">
        <v>0</v>
      </c>
      <c r="J78" s="5">
        <v>0</v>
      </c>
      <c r="K78" s="5">
        <v>0</v>
      </c>
      <c r="L78" s="5">
        <v>0</v>
      </c>
      <c r="M78" s="5">
        <v>473540</v>
      </c>
      <c r="N78" s="5">
        <v>140000</v>
      </c>
      <c r="O78" s="5">
        <v>0</v>
      </c>
      <c r="P78" s="5">
        <v>0</v>
      </c>
      <c r="Q78" s="5">
        <v>0</v>
      </c>
      <c r="R78" s="5">
        <v>0</v>
      </c>
      <c r="S78" s="5">
        <v>0</v>
      </c>
      <c r="T78" s="5">
        <v>0</v>
      </c>
      <c r="U78" s="5">
        <v>0</v>
      </c>
      <c r="V78" s="5">
        <v>0</v>
      </c>
      <c r="W78" s="5">
        <v>0</v>
      </c>
      <c r="X78" s="5">
        <v>0</v>
      </c>
      <c r="Y78" s="5">
        <v>0</v>
      </c>
      <c r="Z78" s="5">
        <v>0</v>
      </c>
      <c r="AA78" s="5">
        <v>0</v>
      </c>
      <c r="AB78" s="5">
        <v>0</v>
      </c>
      <c r="AC78" s="5">
        <v>0</v>
      </c>
      <c r="AD78" s="5">
        <v>0</v>
      </c>
      <c r="AE78" s="5">
        <v>0</v>
      </c>
      <c r="AF78" s="5">
        <v>0</v>
      </c>
      <c r="AG78" s="5">
        <v>0</v>
      </c>
      <c r="AH78" s="5">
        <v>0</v>
      </c>
      <c r="AI78" s="5">
        <v>0</v>
      </c>
      <c r="AJ78" s="6" t="s">
        <v>193</v>
      </c>
      <c r="AK78" s="6">
        <v>20.88</v>
      </c>
      <c r="AL78" s="6">
        <v>20.61</v>
      </c>
      <c r="AM78" s="6" t="s">
        <v>193</v>
      </c>
      <c r="AN78" s="6" t="s">
        <v>193</v>
      </c>
      <c r="AO78" s="6" t="s">
        <v>193</v>
      </c>
      <c r="AP78" s="6" t="s">
        <v>193</v>
      </c>
      <c r="AQ78" s="6" t="s">
        <v>193</v>
      </c>
      <c r="AR78" s="6" t="s">
        <v>193</v>
      </c>
      <c r="AS78" s="6">
        <v>28.41</v>
      </c>
      <c r="AT78" s="6">
        <v>30.28</v>
      </c>
      <c r="AU78" s="6" t="s">
        <v>193</v>
      </c>
      <c r="AV78" s="6" t="s">
        <v>193</v>
      </c>
      <c r="AW78" s="6" t="s">
        <v>193</v>
      </c>
      <c r="AX78" s="6" t="s">
        <v>193</v>
      </c>
      <c r="AY78" s="6" t="s">
        <v>193</v>
      </c>
      <c r="AZ78" s="6" t="s">
        <v>193</v>
      </c>
      <c r="BA78" s="6" t="s">
        <v>193</v>
      </c>
      <c r="BB78" s="6" t="s">
        <v>193</v>
      </c>
      <c r="BC78" s="6" t="s">
        <v>193</v>
      </c>
      <c r="BD78" s="6" t="s">
        <v>193</v>
      </c>
      <c r="BE78" s="6" t="s">
        <v>193</v>
      </c>
      <c r="BF78" s="6" t="s">
        <v>193</v>
      </c>
      <c r="BG78" s="6" t="s">
        <v>193</v>
      </c>
      <c r="BH78" s="6" t="s">
        <v>193</v>
      </c>
      <c r="BI78" s="6" t="s">
        <v>193</v>
      </c>
      <c r="BJ78" s="6" t="s">
        <v>193</v>
      </c>
      <c r="BK78" s="6" t="s">
        <v>193</v>
      </c>
      <c r="BL78" s="6" t="s">
        <v>193</v>
      </c>
      <c r="BM78" s="6" t="s">
        <v>193</v>
      </c>
      <c r="BN78" s="6" t="s">
        <v>193</v>
      </c>
      <c r="BO78" s="6" t="s">
        <v>193</v>
      </c>
      <c r="BP78" s="6">
        <v>0</v>
      </c>
      <c r="BQ78" s="6">
        <v>0</v>
      </c>
      <c r="BR78" s="6">
        <v>0</v>
      </c>
      <c r="BS78" s="6">
        <v>0</v>
      </c>
      <c r="BT78" s="6">
        <v>0</v>
      </c>
      <c r="BU78" s="6">
        <v>0</v>
      </c>
      <c r="BV78" s="6">
        <v>0</v>
      </c>
      <c r="BW78" s="6">
        <v>0</v>
      </c>
      <c r="BX78" s="6">
        <v>0</v>
      </c>
      <c r="BY78" s="6">
        <v>0</v>
      </c>
      <c r="BZ78" s="6">
        <v>0</v>
      </c>
      <c r="CA78" s="6">
        <v>0</v>
      </c>
      <c r="CB78" s="6">
        <v>0</v>
      </c>
      <c r="CC78" s="6">
        <v>0</v>
      </c>
      <c r="CD78" s="6">
        <v>0</v>
      </c>
      <c r="CE78" s="6">
        <v>0</v>
      </c>
      <c r="CF78" s="6">
        <v>0</v>
      </c>
      <c r="CG78" s="6">
        <v>0</v>
      </c>
      <c r="CH78" s="6">
        <v>0</v>
      </c>
      <c r="CI78" s="6">
        <v>0</v>
      </c>
      <c r="CJ78" s="6">
        <v>0</v>
      </c>
      <c r="CK78" s="6">
        <v>0</v>
      </c>
      <c r="CL78" s="6">
        <v>0</v>
      </c>
      <c r="CM78" s="6">
        <v>0</v>
      </c>
      <c r="CN78" s="6">
        <v>0</v>
      </c>
      <c r="CO78" s="6">
        <v>0</v>
      </c>
      <c r="CP78" s="6">
        <v>0</v>
      </c>
      <c r="CQ78" s="6">
        <v>0</v>
      </c>
      <c r="CR78" s="6">
        <v>0</v>
      </c>
      <c r="CS78" s="6">
        <v>0</v>
      </c>
      <c r="CT78" s="6">
        <v>0</v>
      </c>
      <c r="CU78" s="6">
        <v>0</v>
      </c>
      <c r="CV78" s="6">
        <v>0</v>
      </c>
      <c r="CW78" s="6">
        <v>0</v>
      </c>
      <c r="CX78" s="6">
        <v>0</v>
      </c>
      <c r="CY78" s="6">
        <v>0</v>
      </c>
      <c r="CZ78" s="6">
        <v>0</v>
      </c>
      <c r="DA78" s="6">
        <v>0</v>
      </c>
      <c r="DB78" s="6">
        <v>0</v>
      </c>
      <c r="DC78" s="6">
        <v>0</v>
      </c>
      <c r="DD78" s="6">
        <v>0</v>
      </c>
      <c r="DE78" s="6">
        <v>0</v>
      </c>
      <c r="DF78" s="6">
        <v>0</v>
      </c>
      <c r="DG78" s="6">
        <v>0</v>
      </c>
      <c r="DH78" s="6">
        <v>0</v>
      </c>
      <c r="DI78" s="6">
        <v>0</v>
      </c>
      <c r="DJ78" s="6">
        <v>0</v>
      </c>
      <c r="DK78" s="6">
        <v>0</v>
      </c>
      <c r="DL78" s="6">
        <v>0</v>
      </c>
      <c r="DM78" s="6">
        <v>0</v>
      </c>
      <c r="DN78" s="6">
        <v>0</v>
      </c>
      <c r="DO78" s="6">
        <v>0</v>
      </c>
      <c r="DP78" s="6">
        <v>0</v>
      </c>
      <c r="DQ78" s="6">
        <v>0</v>
      </c>
      <c r="DR78" s="6">
        <v>0</v>
      </c>
      <c r="DS78" s="6">
        <v>0</v>
      </c>
      <c r="DT78" s="6">
        <v>0</v>
      </c>
      <c r="DU78" s="6">
        <v>0</v>
      </c>
      <c r="DV78" s="6">
        <v>0</v>
      </c>
      <c r="DW78" s="6">
        <v>0</v>
      </c>
      <c r="DX78" s="6">
        <v>0</v>
      </c>
      <c r="DY78" s="6">
        <v>0</v>
      </c>
      <c r="DZ78" s="6">
        <v>0</v>
      </c>
      <c r="EA78" s="6">
        <v>0</v>
      </c>
      <c r="EB78" s="5">
        <v>37359545</v>
      </c>
      <c r="EC78" s="5">
        <v>37348753</v>
      </c>
      <c r="ED78" s="5">
        <v>37367094</v>
      </c>
      <c r="EE78" s="5">
        <v>37438658</v>
      </c>
      <c r="EF78" s="5">
        <v>37366327</v>
      </c>
      <c r="EG78" s="5">
        <v>37358513</v>
      </c>
      <c r="EH78" s="5">
        <v>37315538</v>
      </c>
      <c r="EI78" s="5">
        <v>37232537</v>
      </c>
      <c r="EJ78" s="5">
        <v>37027467</v>
      </c>
      <c r="EK78" s="5">
        <v>37027467</v>
      </c>
      <c r="EL78" s="5">
        <v>37464546</v>
      </c>
      <c r="EM78" s="5">
        <v>37521627</v>
      </c>
      <c r="EN78" s="5">
        <v>37384543</v>
      </c>
      <c r="EO78" s="5">
        <v>37333190</v>
      </c>
      <c r="EP78" s="5">
        <v>37295312</v>
      </c>
      <c r="EQ78" s="5">
        <v>37213693</v>
      </c>
      <c r="ER78" s="5">
        <v>37046814</v>
      </c>
      <c r="ES78" s="5">
        <v>36877407</v>
      </c>
      <c r="ET78" s="5">
        <v>36872110</v>
      </c>
      <c r="EU78" s="5">
        <v>36822176</v>
      </c>
      <c r="EV78" s="5">
        <v>36702128</v>
      </c>
      <c r="EW78" s="5">
        <v>36678653</v>
      </c>
      <c r="EX78" s="5">
        <v>36678653</v>
      </c>
      <c r="EY78" s="5">
        <v>36633638</v>
      </c>
      <c r="EZ78" s="5">
        <v>36538149</v>
      </c>
      <c r="FA78" s="5">
        <v>36509036</v>
      </c>
      <c r="FB78" s="5">
        <v>36575816</v>
      </c>
      <c r="FC78" s="5">
        <v>36540521</v>
      </c>
      <c r="FD78" s="5">
        <v>36455784</v>
      </c>
      <c r="FE78" s="5">
        <v>36455784</v>
      </c>
      <c r="FF78" s="5">
        <v>36451784</v>
      </c>
      <c r="FG78" s="5">
        <v>36415902</v>
      </c>
      <c r="FH78" s="3" t="s">
        <v>260</v>
      </c>
    </row>
    <row r="79" spans="2:164" x14ac:dyDescent="0.25">
      <c r="B79" s="1" t="s">
        <v>69</v>
      </c>
      <c r="C79" s="2">
        <v>103415</v>
      </c>
      <c r="D79" s="5" t="s">
        <v>193</v>
      </c>
      <c r="E79" s="5">
        <v>79482</v>
      </c>
      <c r="F79" s="5">
        <v>353584</v>
      </c>
      <c r="G79" s="5">
        <v>50886</v>
      </c>
      <c r="H79" s="5">
        <v>31408</v>
      </c>
      <c r="I79" s="5">
        <v>95174</v>
      </c>
      <c r="J79" s="5">
        <v>318120</v>
      </c>
      <c r="K79" s="5">
        <v>117779</v>
      </c>
      <c r="L79" s="5">
        <v>51975</v>
      </c>
      <c r="M79" s="5">
        <v>102745</v>
      </c>
      <c r="N79" s="5">
        <v>38343</v>
      </c>
      <c r="O79" s="5">
        <v>27586</v>
      </c>
      <c r="P79" s="5">
        <v>39683</v>
      </c>
      <c r="Q79" s="5">
        <v>64691</v>
      </c>
      <c r="R79" s="5">
        <v>76917</v>
      </c>
      <c r="S79" s="5">
        <v>0</v>
      </c>
      <c r="T79" s="5">
        <v>0</v>
      </c>
      <c r="U79" s="5">
        <v>0</v>
      </c>
      <c r="V79" s="5">
        <v>0</v>
      </c>
      <c r="W79" s="5">
        <v>0</v>
      </c>
      <c r="X79" s="5">
        <v>0</v>
      </c>
      <c r="Y79" s="5">
        <v>0</v>
      </c>
      <c r="Z79" s="5">
        <v>0</v>
      </c>
      <c r="AA79" s="5">
        <v>0</v>
      </c>
      <c r="AB79" s="5">
        <v>0</v>
      </c>
      <c r="AC79" s="5">
        <v>191371</v>
      </c>
      <c r="AD79" s="5">
        <v>684341</v>
      </c>
      <c r="AE79" s="5">
        <v>0</v>
      </c>
      <c r="AF79" s="5">
        <v>0</v>
      </c>
      <c r="AG79" s="5">
        <v>0</v>
      </c>
      <c r="AH79" s="5">
        <v>0</v>
      </c>
      <c r="AI79" s="5">
        <v>0</v>
      </c>
      <c r="AJ79" s="6" t="s">
        <v>193</v>
      </c>
      <c r="AK79" s="6">
        <v>11.105</v>
      </c>
      <c r="AL79" s="6">
        <v>10.9198</v>
      </c>
      <c r="AM79" s="6">
        <v>11.09</v>
      </c>
      <c r="AN79" s="6">
        <v>10.34</v>
      </c>
      <c r="AO79" s="6">
        <v>11.0022</v>
      </c>
      <c r="AP79" s="6">
        <v>10.8505</v>
      </c>
      <c r="AQ79" s="6">
        <v>10.983599999999999</v>
      </c>
      <c r="AR79" s="6">
        <v>11.97</v>
      </c>
      <c r="AS79" s="6">
        <v>11.472799999999999</v>
      </c>
      <c r="AT79" s="6">
        <v>11.5655</v>
      </c>
      <c r="AU79" s="6">
        <v>10.42</v>
      </c>
      <c r="AV79" s="6">
        <v>10.35</v>
      </c>
      <c r="AW79" s="6">
        <v>10.1906</v>
      </c>
      <c r="AX79" s="6">
        <v>9.5646000000000004</v>
      </c>
      <c r="AY79" s="6" t="s">
        <v>193</v>
      </c>
      <c r="AZ79" s="6" t="s">
        <v>193</v>
      </c>
      <c r="BA79" s="6" t="s">
        <v>193</v>
      </c>
      <c r="BB79" s="6" t="s">
        <v>193</v>
      </c>
      <c r="BC79" s="6" t="s">
        <v>193</v>
      </c>
      <c r="BD79" s="6" t="s">
        <v>193</v>
      </c>
      <c r="BE79" s="6" t="s">
        <v>193</v>
      </c>
      <c r="BF79" s="6" t="s">
        <v>193</v>
      </c>
      <c r="BG79" s="6" t="s">
        <v>193</v>
      </c>
      <c r="BH79" s="6" t="s">
        <v>193</v>
      </c>
      <c r="BI79" s="6">
        <v>7.78</v>
      </c>
      <c r="BJ79" s="6">
        <v>7.1778000000000004</v>
      </c>
      <c r="BK79" s="6" t="s">
        <v>193</v>
      </c>
      <c r="BL79" s="6" t="s">
        <v>193</v>
      </c>
      <c r="BM79" s="6" t="s">
        <v>193</v>
      </c>
      <c r="BN79" s="6" t="s">
        <v>193</v>
      </c>
      <c r="BO79" s="6" t="s">
        <v>193</v>
      </c>
      <c r="BP79" s="6" t="s">
        <v>193</v>
      </c>
      <c r="BQ79" s="6">
        <v>0</v>
      </c>
      <c r="BR79" s="6">
        <v>0</v>
      </c>
      <c r="BS79" s="6">
        <v>0</v>
      </c>
      <c r="BT79" s="6">
        <v>0</v>
      </c>
      <c r="BU79" s="6">
        <v>0</v>
      </c>
      <c r="BV79" s="6">
        <v>0</v>
      </c>
      <c r="BW79" s="6">
        <v>0</v>
      </c>
      <c r="BX79" s="6">
        <v>0</v>
      </c>
      <c r="BY79" s="6">
        <v>0</v>
      </c>
      <c r="BZ79" s="6">
        <v>0</v>
      </c>
      <c r="CA79" s="6">
        <v>0</v>
      </c>
      <c r="CB79" s="6">
        <v>0</v>
      </c>
      <c r="CC79" s="6">
        <v>0</v>
      </c>
      <c r="CD79" s="6">
        <v>0</v>
      </c>
      <c r="CE79" s="6">
        <v>0</v>
      </c>
      <c r="CF79" s="6">
        <v>0</v>
      </c>
      <c r="CG79" s="6">
        <v>0</v>
      </c>
      <c r="CH79" s="6">
        <v>0</v>
      </c>
      <c r="CI79" s="6">
        <v>0</v>
      </c>
      <c r="CJ79" s="6">
        <v>0</v>
      </c>
      <c r="CK79" s="6">
        <v>0</v>
      </c>
      <c r="CL79" s="6">
        <v>0</v>
      </c>
      <c r="CM79" s="6">
        <v>0</v>
      </c>
      <c r="CN79" s="6">
        <v>0</v>
      </c>
      <c r="CO79" s="6">
        <v>0</v>
      </c>
      <c r="CP79" s="6">
        <v>0</v>
      </c>
      <c r="CQ79" s="6">
        <v>0</v>
      </c>
      <c r="CR79" s="6">
        <v>0</v>
      </c>
      <c r="CS79" s="6">
        <v>0</v>
      </c>
      <c r="CT79" s="6">
        <v>0</v>
      </c>
      <c r="CU79" s="6">
        <v>0</v>
      </c>
      <c r="CV79" s="6" t="s">
        <v>193</v>
      </c>
      <c r="CW79" s="6">
        <v>0</v>
      </c>
      <c r="CX79" s="6">
        <v>0</v>
      </c>
      <c r="CY79" s="6">
        <v>0</v>
      </c>
      <c r="CZ79" s="6">
        <v>0</v>
      </c>
      <c r="DA79" s="6">
        <v>0</v>
      </c>
      <c r="DB79" s="6">
        <v>0</v>
      </c>
      <c r="DC79" s="6">
        <v>0</v>
      </c>
      <c r="DD79" s="6">
        <v>0</v>
      </c>
      <c r="DE79" s="6">
        <v>0</v>
      </c>
      <c r="DF79" s="6">
        <v>0</v>
      </c>
      <c r="DG79" s="6">
        <v>0</v>
      </c>
      <c r="DH79" s="6">
        <v>0</v>
      </c>
      <c r="DI79" s="6">
        <v>0</v>
      </c>
      <c r="DJ79" s="6">
        <v>0</v>
      </c>
      <c r="DK79" s="6">
        <v>0</v>
      </c>
      <c r="DL79" s="6">
        <v>0</v>
      </c>
      <c r="DM79" s="6">
        <v>0</v>
      </c>
      <c r="DN79" s="6">
        <v>0</v>
      </c>
      <c r="DO79" s="6">
        <v>0</v>
      </c>
      <c r="DP79" s="6">
        <v>0</v>
      </c>
      <c r="DQ79" s="6">
        <v>0</v>
      </c>
      <c r="DR79" s="6">
        <v>0</v>
      </c>
      <c r="DS79" s="6">
        <v>0</v>
      </c>
      <c r="DT79" s="6">
        <v>0</v>
      </c>
      <c r="DU79" s="6">
        <v>0</v>
      </c>
      <c r="DV79" s="6">
        <v>0</v>
      </c>
      <c r="DW79" s="6">
        <v>0</v>
      </c>
      <c r="DX79" s="6">
        <v>0</v>
      </c>
      <c r="DY79" s="6">
        <v>0</v>
      </c>
      <c r="DZ79" s="6">
        <v>0</v>
      </c>
      <c r="EA79" s="6">
        <v>0</v>
      </c>
      <c r="EB79" s="5" t="s">
        <v>193</v>
      </c>
      <c r="EC79" s="5">
        <v>18157929</v>
      </c>
      <c r="ED79" s="5">
        <v>18235397</v>
      </c>
      <c r="EE79" s="5">
        <v>18566096</v>
      </c>
      <c r="EF79" s="5">
        <v>18611982</v>
      </c>
      <c r="EG79" s="5">
        <v>18643390</v>
      </c>
      <c r="EH79" s="5">
        <v>18668564</v>
      </c>
      <c r="EI79" s="5">
        <v>18979540</v>
      </c>
      <c r="EJ79" s="5">
        <v>19097319</v>
      </c>
      <c r="EK79" s="5">
        <v>19144294</v>
      </c>
      <c r="EL79" s="5">
        <v>19245968</v>
      </c>
      <c r="EM79" s="5">
        <v>19218388</v>
      </c>
      <c r="EN79" s="5">
        <v>19217525</v>
      </c>
      <c r="EO79" s="5">
        <v>19123991</v>
      </c>
      <c r="EP79" s="5">
        <v>19188682</v>
      </c>
      <c r="EQ79" s="5">
        <v>19263457</v>
      </c>
      <c r="ER79" s="5">
        <v>19263457</v>
      </c>
      <c r="ES79" s="5">
        <v>19263457</v>
      </c>
      <c r="ET79" s="5">
        <v>19263457</v>
      </c>
      <c r="EU79" s="5">
        <v>19263457</v>
      </c>
      <c r="EV79" s="5">
        <v>19263457</v>
      </c>
      <c r="EW79" s="5">
        <v>19263457</v>
      </c>
      <c r="EX79" s="5">
        <v>19263457</v>
      </c>
      <c r="EY79" s="5">
        <v>19263457</v>
      </c>
      <c r="EZ79" s="5">
        <v>19263457</v>
      </c>
      <c r="FA79" s="5">
        <v>19263457</v>
      </c>
      <c r="FB79" s="5">
        <v>19454828</v>
      </c>
      <c r="FC79" s="5">
        <v>20124169</v>
      </c>
      <c r="FD79" s="5">
        <v>20124169</v>
      </c>
      <c r="FE79" s="5">
        <v>20124169</v>
      </c>
      <c r="FF79" s="5">
        <v>20124169</v>
      </c>
      <c r="FG79" s="5">
        <v>20123336</v>
      </c>
      <c r="FH79" s="3" t="s">
        <v>261</v>
      </c>
    </row>
    <row r="80" spans="2:164" x14ac:dyDescent="0.25">
      <c r="B80" s="1" t="s">
        <v>70</v>
      </c>
      <c r="C80" s="2">
        <v>103541</v>
      </c>
      <c r="D80" s="5" t="s">
        <v>193</v>
      </c>
      <c r="E80" s="5">
        <v>100352</v>
      </c>
      <c r="F80" s="5">
        <v>276274</v>
      </c>
      <c r="G80" s="5">
        <v>81325</v>
      </c>
      <c r="H80" s="5">
        <v>95839</v>
      </c>
      <c r="I80" s="5">
        <v>465467</v>
      </c>
      <c r="J80" s="5">
        <v>271945</v>
      </c>
      <c r="K80" s="5">
        <v>708646</v>
      </c>
      <c r="L80" s="5">
        <v>664230</v>
      </c>
      <c r="M80" s="5">
        <v>807746</v>
      </c>
      <c r="N80" s="5">
        <v>215924</v>
      </c>
      <c r="O80" s="5">
        <v>166240</v>
      </c>
      <c r="P80" s="5">
        <v>20133</v>
      </c>
      <c r="Q80" s="5">
        <v>236881</v>
      </c>
      <c r="R80" s="5">
        <v>24787</v>
      </c>
      <c r="S80" s="5">
        <v>195642</v>
      </c>
      <c r="T80" s="5">
        <v>28865</v>
      </c>
      <c r="U80" s="5">
        <v>129956</v>
      </c>
      <c r="V80" s="5">
        <v>1033336</v>
      </c>
      <c r="W80" s="5">
        <v>641312</v>
      </c>
      <c r="X80" s="5">
        <v>5673</v>
      </c>
      <c r="Y80" s="5">
        <v>285256</v>
      </c>
      <c r="Z80" s="5">
        <v>260759</v>
      </c>
      <c r="AA80" s="5">
        <v>44397</v>
      </c>
      <c r="AB80" s="5">
        <v>63057</v>
      </c>
      <c r="AC80" s="5">
        <v>576993</v>
      </c>
      <c r="AD80" s="5">
        <v>640</v>
      </c>
      <c r="AE80" s="5">
        <v>72218</v>
      </c>
      <c r="AF80" s="5">
        <v>2417</v>
      </c>
      <c r="AG80" s="5">
        <v>2857</v>
      </c>
      <c r="AH80" s="5">
        <v>1199</v>
      </c>
      <c r="AI80" s="5">
        <v>2972071</v>
      </c>
      <c r="AJ80" s="6" t="s">
        <v>193</v>
      </c>
      <c r="AK80" s="6">
        <v>92.49</v>
      </c>
      <c r="AL80" s="6">
        <v>85.19</v>
      </c>
      <c r="AM80" s="6">
        <v>90.3</v>
      </c>
      <c r="AN80" s="6">
        <v>90.75</v>
      </c>
      <c r="AO80" s="6">
        <v>81.06</v>
      </c>
      <c r="AP80" s="6">
        <v>83.53</v>
      </c>
      <c r="AQ80" s="6">
        <v>79.569999999999993</v>
      </c>
      <c r="AR80" s="6">
        <v>81.38</v>
      </c>
      <c r="AS80" s="6">
        <v>78.959999999999994</v>
      </c>
      <c r="AT80" s="6">
        <v>70.650000000000006</v>
      </c>
      <c r="AU80" s="6">
        <v>70.3</v>
      </c>
      <c r="AV80" s="6">
        <v>68.08</v>
      </c>
      <c r="AW80" s="6">
        <v>60.91</v>
      </c>
      <c r="AX80" s="6">
        <v>60.94</v>
      </c>
      <c r="AY80" s="6">
        <v>56.69</v>
      </c>
      <c r="AZ80" s="6">
        <v>59.12</v>
      </c>
      <c r="BA80" s="6">
        <v>51.12</v>
      </c>
      <c r="BB80" s="6">
        <v>49.08</v>
      </c>
      <c r="BC80" s="6">
        <v>45.79</v>
      </c>
      <c r="BD80" s="6">
        <v>38.18</v>
      </c>
      <c r="BE80" s="6">
        <v>35.36</v>
      </c>
      <c r="BF80" s="6">
        <v>38.68</v>
      </c>
      <c r="BG80" s="6">
        <v>40.24</v>
      </c>
      <c r="BH80" s="6">
        <v>33.76</v>
      </c>
      <c r="BI80" s="6">
        <v>34.86</v>
      </c>
      <c r="BJ80" s="6">
        <v>41.98</v>
      </c>
      <c r="BK80" s="6">
        <v>46.36</v>
      </c>
      <c r="BL80" s="6">
        <v>46.91</v>
      </c>
      <c r="BM80" s="6">
        <v>44.37</v>
      </c>
      <c r="BN80" s="6">
        <v>44.06</v>
      </c>
      <c r="BO80" s="6">
        <v>43.06</v>
      </c>
      <c r="BP80" s="6">
        <v>0.54</v>
      </c>
      <c r="BQ80" s="6">
        <v>0.5</v>
      </c>
      <c r="BR80" s="6">
        <v>0.5</v>
      </c>
      <c r="BS80" s="6">
        <v>0.5</v>
      </c>
      <c r="BT80" s="6">
        <v>0.5</v>
      </c>
      <c r="BU80" s="6">
        <v>0.46</v>
      </c>
      <c r="BV80" s="6">
        <v>0.46</v>
      </c>
      <c r="BW80" s="6">
        <v>0.46</v>
      </c>
      <c r="BX80" s="6">
        <v>0.46</v>
      </c>
      <c r="BY80" s="6">
        <v>0.41</v>
      </c>
      <c r="BZ80" s="6">
        <v>0.41</v>
      </c>
      <c r="CA80" s="6">
        <v>0.41</v>
      </c>
      <c r="CB80" s="6">
        <v>0.41</v>
      </c>
      <c r="CC80" s="6">
        <v>0.37</v>
      </c>
      <c r="CD80" s="6">
        <v>0.37</v>
      </c>
      <c r="CE80" s="6">
        <v>0.37</v>
      </c>
      <c r="CF80" s="6">
        <v>0.37</v>
      </c>
      <c r="CG80" s="6">
        <v>0.33</v>
      </c>
      <c r="CH80" s="6">
        <v>0.33</v>
      </c>
      <c r="CI80" s="6">
        <v>0.33</v>
      </c>
      <c r="CJ80" s="6">
        <v>0.33</v>
      </c>
      <c r="CK80" s="6">
        <v>0.3</v>
      </c>
      <c r="CL80" s="6">
        <v>0.3</v>
      </c>
      <c r="CM80" s="6">
        <v>0.3</v>
      </c>
      <c r="CN80" s="6">
        <v>0.3</v>
      </c>
      <c r="CO80" s="6">
        <v>0.27500000000000002</v>
      </c>
      <c r="CP80" s="6">
        <v>0.27500000000000002</v>
      </c>
      <c r="CQ80" s="6">
        <v>0.27500000000000002</v>
      </c>
      <c r="CR80" s="6">
        <v>0.25</v>
      </c>
      <c r="CS80" s="6">
        <v>0.25</v>
      </c>
      <c r="CT80" s="6">
        <v>0.25</v>
      </c>
      <c r="CU80" s="6">
        <v>0.25</v>
      </c>
      <c r="CV80" s="6">
        <v>0</v>
      </c>
      <c r="CW80" s="6">
        <v>0</v>
      </c>
      <c r="CX80" s="6">
        <v>0</v>
      </c>
      <c r="CY80" s="6">
        <v>0</v>
      </c>
      <c r="CZ80" s="6">
        <v>0</v>
      </c>
      <c r="DA80" s="6">
        <v>0</v>
      </c>
      <c r="DB80" s="6">
        <v>0</v>
      </c>
      <c r="DC80" s="6">
        <v>0</v>
      </c>
      <c r="DD80" s="6">
        <v>0</v>
      </c>
      <c r="DE80" s="6">
        <v>0</v>
      </c>
      <c r="DF80" s="6">
        <v>0</v>
      </c>
      <c r="DG80" s="6">
        <v>0</v>
      </c>
      <c r="DH80" s="6">
        <v>0</v>
      </c>
      <c r="DI80" s="6">
        <v>0</v>
      </c>
      <c r="DJ80" s="6">
        <v>0</v>
      </c>
      <c r="DK80" s="6">
        <v>0</v>
      </c>
      <c r="DL80" s="6">
        <v>0</v>
      </c>
      <c r="DM80" s="6">
        <v>0</v>
      </c>
      <c r="DN80" s="6">
        <v>0</v>
      </c>
      <c r="DO80" s="6">
        <v>0</v>
      </c>
      <c r="DP80" s="6">
        <v>0</v>
      </c>
      <c r="DQ80" s="6">
        <v>0</v>
      </c>
      <c r="DR80" s="6">
        <v>0</v>
      </c>
      <c r="DS80" s="6">
        <v>0</v>
      </c>
      <c r="DT80" s="6">
        <v>0</v>
      </c>
      <c r="DU80" s="6">
        <v>0</v>
      </c>
      <c r="DV80" s="6">
        <v>0</v>
      </c>
      <c r="DW80" s="6">
        <v>0</v>
      </c>
      <c r="DX80" s="6">
        <v>0</v>
      </c>
      <c r="DY80" s="6">
        <v>0</v>
      </c>
      <c r="DZ80" s="6">
        <v>0</v>
      </c>
      <c r="EA80" s="6">
        <v>0</v>
      </c>
      <c r="EB80" s="5">
        <v>42500000</v>
      </c>
      <c r="EC80" s="5">
        <v>42400000</v>
      </c>
      <c r="ED80" s="5">
        <v>42400000</v>
      </c>
      <c r="EE80" s="5">
        <v>42600000</v>
      </c>
      <c r="EF80" s="5">
        <v>42400000</v>
      </c>
      <c r="EG80" s="5">
        <v>42300000</v>
      </c>
      <c r="EH80" s="5">
        <v>42700000</v>
      </c>
      <c r="EI80" s="5">
        <v>42700000</v>
      </c>
      <c r="EJ80" s="5">
        <v>43000000</v>
      </c>
      <c r="EK80" s="5">
        <v>43200000</v>
      </c>
      <c r="EL80" s="5">
        <v>43900000</v>
      </c>
      <c r="EM80" s="5">
        <v>44000000</v>
      </c>
      <c r="EN80" s="5">
        <v>43900000</v>
      </c>
      <c r="EO80" s="5">
        <v>43700000</v>
      </c>
      <c r="EP80" s="5">
        <v>43900000</v>
      </c>
      <c r="EQ80" s="5">
        <v>43800000</v>
      </c>
      <c r="ER80" s="5">
        <v>43700000</v>
      </c>
      <c r="ES80" s="5">
        <v>43600000</v>
      </c>
      <c r="ET80" s="5">
        <v>43500000</v>
      </c>
      <c r="EU80" s="5">
        <v>44000000</v>
      </c>
      <c r="EV80" s="5">
        <v>44297934</v>
      </c>
      <c r="EW80" s="5">
        <v>44300000</v>
      </c>
      <c r="EX80" s="5">
        <v>44500000</v>
      </c>
      <c r="EY80" s="5">
        <v>44700000</v>
      </c>
      <c r="EZ80" s="5">
        <v>44600000</v>
      </c>
      <c r="FA80" s="5">
        <v>44600000</v>
      </c>
      <c r="FB80" s="5">
        <v>45200000</v>
      </c>
      <c r="FC80" s="5">
        <v>45200000</v>
      </c>
      <c r="FD80" s="5">
        <v>44900000</v>
      </c>
      <c r="FE80" s="5">
        <v>44900000</v>
      </c>
      <c r="FF80" s="5">
        <v>44700000</v>
      </c>
      <c r="FG80" s="5">
        <v>44600000</v>
      </c>
      <c r="FH80" s="3" t="s">
        <v>262</v>
      </c>
    </row>
    <row r="81" spans="2:164" x14ac:dyDescent="0.25">
      <c r="B81" s="1" t="s">
        <v>71</v>
      </c>
      <c r="C81" s="2">
        <v>103647</v>
      </c>
      <c r="D81" s="5">
        <v>900000</v>
      </c>
      <c r="E81" s="5">
        <v>5982289</v>
      </c>
      <c r="F81" s="5">
        <v>6590179</v>
      </c>
      <c r="G81" s="5">
        <v>6708554</v>
      </c>
      <c r="H81" s="5">
        <v>6130683</v>
      </c>
      <c r="I81" s="5">
        <v>8430122</v>
      </c>
      <c r="J81" s="5">
        <v>7827329</v>
      </c>
      <c r="K81" s="5">
        <v>8394259</v>
      </c>
      <c r="L81" s="5">
        <v>9806484</v>
      </c>
      <c r="M81" s="5">
        <v>6507913</v>
      </c>
      <c r="N81" s="5">
        <v>5988589</v>
      </c>
      <c r="O81" s="5">
        <v>6128154</v>
      </c>
      <c r="P81" s="5">
        <v>10497966</v>
      </c>
      <c r="Q81" s="5">
        <v>20113420</v>
      </c>
      <c r="R81" s="5">
        <v>10168176</v>
      </c>
      <c r="S81" s="5">
        <v>9178562</v>
      </c>
      <c r="T81" s="5">
        <v>6716764</v>
      </c>
      <c r="U81" s="5">
        <v>7737971</v>
      </c>
      <c r="V81" s="5">
        <v>3441461</v>
      </c>
      <c r="W81" s="5">
        <v>2048712</v>
      </c>
      <c r="X81" s="5">
        <v>10658</v>
      </c>
      <c r="Y81" s="5">
        <v>2800</v>
      </c>
      <c r="Z81" s="5">
        <v>5499304</v>
      </c>
      <c r="AA81" s="5">
        <v>2875952</v>
      </c>
      <c r="AB81" s="5">
        <v>3247608</v>
      </c>
      <c r="AC81" s="5">
        <v>4378</v>
      </c>
      <c r="AD81" s="5">
        <v>66714</v>
      </c>
      <c r="AE81" s="5">
        <v>167971</v>
      </c>
      <c r="AF81" s="5">
        <v>11171</v>
      </c>
      <c r="AG81" s="5">
        <v>5969</v>
      </c>
      <c r="AH81" s="5">
        <v>775</v>
      </c>
      <c r="AI81" s="5">
        <v>125140</v>
      </c>
      <c r="AJ81" s="6">
        <v>58.8889</v>
      </c>
      <c r="AK81" s="6">
        <v>54.35</v>
      </c>
      <c r="AL81" s="6">
        <v>49.34</v>
      </c>
      <c r="AM81" s="6">
        <v>48.47</v>
      </c>
      <c r="AN81" s="6">
        <v>45.66</v>
      </c>
      <c r="AO81" s="6">
        <v>41.54</v>
      </c>
      <c r="AP81" s="6">
        <v>44.74</v>
      </c>
      <c r="AQ81" s="6">
        <v>41.72</v>
      </c>
      <c r="AR81" s="6">
        <v>45.9</v>
      </c>
      <c r="AS81" s="6">
        <v>46.12</v>
      </c>
      <c r="AT81" s="6">
        <v>41.77</v>
      </c>
      <c r="AU81" s="6">
        <v>40.82</v>
      </c>
      <c r="AV81" s="6">
        <v>38.799999999999997</v>
      </c>
      <c r="AW81" s="6">
        <v>35.520000000000003</v>
      </c>
      <c r="AX81" s="6">
        <v>34.54</v>
      </c>
      <c r="AY81" s="6">
        <v>34.08</v>
      </c>
      <c r="AZ81" s="6">
        <v>33.93</v>
      </c>
      <c r="BA81" s="6">
        <v>30.71</v>
      </c>
      <c r="BB81" s="6">
        <v>28.97</v>
      </c>
      <c r="BC81" s="6">
        <v>25.45</v>
      </c>
      <c r="BD81" s="6">
        <v>20.440000000000001</v>
      </c>
      <c r="BE81" s="6">
        <v>17.07</v>
      </c>
      <c r="BF81" s="6">
        <v>19.350000000000001</v>
      </c>
      <c r="BG81" s="6">
        <v>17.04</v>
      </c>
      <c r="BH81" s="6">
        <v>15.93</v>
      </c>
      <c r="BI81" s="6">
        <v>19.55</v>
      </c>
      <c r="BJ81" s="6">
        <v>28.04</v>
      </c>
      <c r="BK81" s="6">
        <v>29.26</v>
      </c>
      <c r="BL81" s="6">
        <v>23.71</v>
      </c>
      <c r="BM81" s="6">
        <v>23.41</v>
      </c>
      <c r="BN81" s="6">
        <v>28.18</v>
      </c>
      <c r="BO81" s="6">
        <v>24.35</v>
      </c>
      <c r="BP81" s="6">
        <v>0.25</v>
      </c>
      <c r="BQ81" s="6">
        <v>0.23</v>
      </c>
      <c r="BR81" s="6">
        <v>0.23</v>
      </c>
      <c r="BS81" s="6">
        <v>0.23</v>
      </c>
      <c r="BT81" s="6">
        <v>0.23</v>
      </c>
      <c r="BU81" s="6">
        <v>0.21</v>
      </c>
      <c r="BV81" s="6">
        <v>0.21</v>
      </c>
      <c r="BW81" s="6">
        <v>0.21</v>
      </c>
      <c r="BX81" s="6">
        <v>0.21</v>
      </c>
      <c r="BY81" s="6">
        <v>0.21</v>
      </c>
      <c r="BZ81" s="6">
        <v>0.18</v>
      </c>
      <c r="CA81" s="6">
        <v>0.18</v>
      </c>
      <c r="CB81" s="6">
        <v>0.18</v>
      </c>
      <c r="CC81" s="6">
        <v>0.18</v>
      </c>
      <c r="CD81" s="6">
        <v>0.15</v>
      </c>
      <c r="CE81" s="6">
        <v>0.15</v>
      </c>
      <c r="CF81" s="6">
        <v>0.15</v>
      </c>
      <c r="CG81" s="6">
        <v>0.15</v>
      </c>
      <c r="CH81" s="6">
        <v>0.1</v>
      </c>
      <c r="CI81" s="6">
        <v>0.1</v>
      </c>
      <c r="CJ81" s="6">
        <v>0.1</v>
      </c>
      <c r="CK81" s="6">
        <v>0.1</v>
      </c>
      <c r="CL81" s="6">
        <v>0.1</v>
      </c>
      <c r="CM81" s="6">
        <v>0.1</v>
      </c>
      <c r="CN81" s="6">
        <v>0.1</v>
      </c>
      <c r="CO81" s="6">
        <v>0.1</v>
      </c>
      <c r="CP81" s="6">
        <v>0.1</v>
      </c>
      <c r="CQ81" s="6">
        <v>0.1</v>
      </c>
      <c r="CR81" s="6">
        <v>0.05</v>
      </c>
      <c r="CS81" s="6">
        <v>0.05</v>
      </c>
      <c r="CT81" s="6">
        <v>0.05</v>
      </c>
      <c r="CU81" s="6">
        <v>0.05</v>
      </c>
      <c r="CV81" s="6">
        <v>0</v>
      </c>
      <c r="CW81" s="6">
        <v>0</v>
      </c>
      <c r="CX81" s="6">
        <v>0</v>
      </c>
      <c r="CY81" s="6">
        <v>0</v>
      </c>
      <c r="CZ81" s="6">
        <v>0</v>
      </c>
      <c r="DA81" s="6">
        <v>0</v>
      </c>
      <c r="DB81" s="6">
        <v>0</v>
      </c>
      <c r="DC81" s="6">
        <v>0</v>
      </c>
      <c r="DD81" s="6">
        <v>0</v>
      </c>
      <c r="DE81" s="6">
        <v>0</v>
      </c>
      <c r="DF81" s="6">
        <v>0</v>
      </c>
      <c r="DG81" s="6">
        <v>0</v>
      </c>
      <c r="DH81" s="6">
        <v>0</v>
      </c>
      <c r="DI81" s="6">
        <v>0</v>
      </c>
      <c r="DJ81" s="6">
        <v>0</v>
      </c>
      <c r="DK81" s="6">
        <v>0</v>
      </c>
      <c r="DL81" s="6">
        <v>0</v>
      </c>
      <c r="DM81" s="6">
        <v>0</v>
      </c>
      <c r="DN81" s="6">
        <v>0</v>
      </c>
      <c r="DO81" s="6">
        <v>0</v>
      </c>
      <c r="DP81" s="6">
        <v>0</v>
      </c>
      <c r="DQ81" s="6">
        <v>0</v>
      </c>
      <c r="DR81" s="6">
        <v>0</v>
      </c>
      <c r="DS81" s="6">
        <v>0</v>
      </c>
      <c r="DT81" s="6">
        <v>0</v>
      </c>
      <c r="DU81" s="6">
        <v>0</v>
      </c>
      <c r="DV81" s="6">
        <v>0</v>
      </c>
      <c r="DW81" s="6">
        <v>0</v>
      </c>
      <c r="DX81" s="6">
        <v>0</v>
      </c>
      <c r="DY81" s="6">
        <v>0</v>
      </c>
      <c r="DZ81" s="6">
        <v>0</v>
      </c>
      <c r="EA81" s="6">
        <v>0</v>
      </c>
      <c r="EB81" s="5">
        <v>356800000</v>
      </c>
      <c r="EC81" s="5">
        <v>357540411</v>
      </c>
      <c r="ED81" s="5">
        <v>362819580</v>
      </c>
      <c r="EE81" s="5">
        <v>369196451</v>
      </c>
      <c r="EF81" s="5">
        <v>373949153</v>
      </c>
      <c r="EG81" s="5">
        <v>379647988</v>
      </c>
      <c r="EH81" s="5">
        <v>387915865</v>
      </c>
      <c r="EI81" s="5">
        <v>395603436</v>
      </c>
      <c r="EJ81" s="5">
        <v>401821184</v>
      </c>
      <c r="EK81" s="5">
        <v>411314013</v>
      </c>
      <c r="EL81" s="5">
        <v>416344546</v>
      </c>
      <c r="EM81" s="5">
        <v>421389412</v>
      </c>
      <c r="EN81" s="5">
        <v>424415532</v>
      </c>
      <c r="EO81" s="5">
        <v>433569558</v>
      </c>
      <c r="EP81" s="5">
        <v>450750673</v>
      </c>
      <c r="EQ81" s="5">
        <v>452485973</v>
      </c>
      <c r="ER81" s="5">
        <v>453290440</v>
      </c>
      <c r="ES81" s="5">
        <v>448493045</v>
      </c>
      <c r="ET81" s="5">
        <v>453927255</v>
      </c>
      <c r="EU81" s="5">
        <v>435335645</v>
      </c>
      <c r="EV81" s="5">
        <v>436305778</v>
      </c>
      <c r="EW81" s="5">
        <v>436065878</v>
      </c>
      <c r="EX81" s="5">
        <v>435598816</v>
      </c>
      <c r="EY81" s="5">
        <v>440865405</v>
      </c>
      <c r="EZ81" s="5">
        <v>442539056</v>
      </c>
      <c r="FA81" s="5">
        <v>445513695</v>
      </c>
      <c r="FB81" s="5">
        <v>445286287</v>
      </c>
      <c r="FC81" s="5">
        <v>445108120</v>
      </c>
      <c r="FD81" s="5">
        <v>444549488</v>
      </c>
      <c r="FE81" s="5">
        <v>444366402</v>
      </c>
      <c r="FF81" s="5">
        <v>444110815</v>
      </c>
      <c r="FG81" s="5">
        <v>443927152</v>
      </c>
      <c r="FH81" s="3" t="s">
        <v>263</v>
      </c>
    </row>
    <row r="82" spans="2:164" x14ac:dyDescent="0.25">
      <c r="B82" s="1" t="s">
        <v>72</v>
      </c>
      <c r="C82" s="2">
        <v>4189837</v>
      </c>
      <c r="D82" s="5" t="s">
        <v>193</v>
      </c>
      <c r="E82" s="5">
        <v>124849</v>
      </c>
      <c r="F82" s="5">
        <v>15188</v>
      </c>
      <c r="G82" s="5">
        <v>457733</v>
      </c>
      <c r="H82" s="5">
        <v>68852</v>
      </c>
      <c r="I82" s="5">
        <v>198589</v>
      </c>
      <c r="J82" s="5">
        <v>197446</v>
      </c>
      <c r="K82" s="5">
        <v>193750</v>
      </c>
      <c r="L82" s="5">
        <v>2013</v>
      </c>
      <c r="M82" s="5">
        <v>535</v>
      </c>
      <c r="N82" s="5">
        <v>3793</v>
      </c>
      <c r="O82" s="5">
        <v>51034</v>
      </c>
      <c r="P82" s="5">
        <v>256324</v>
      </c>
      <c r="Q82" s="5">
        <v>247107</v>
      </c>
      <c r="R82" s="5">
        <v>284034</v>
      </c>
      <c r="S82" s="5">
        <v>217853</v>
      </c>
      <c r="T82" s="5">
        <v>624392</v>
      </c>
      <c r="U82" s="5">
        <v>19032</v>
      </c>
      <c r="V82" s="5">
        <v>7673</v>
      </c>
      <c r="W82" s="5">
        <v>0</v>
      </c>
      <c r="X82" s="5">
        <v>0</v>
      </c>
      <c r="Y82" s="5">
        <v>0</v>
      </c>
      <c r="Z82" s="5">
        <v>0</v>
      </c>
      <c r="AA82" s="5">
        <v>0</v>
      </c>
      <c r="AB82" s="5">
        <v>0</v>
      </c>
      <c r="AC82" s="5">
        <v>0</v>
      </c>
      <c r="AD82" s="5">
        <v>165200</v>
      </c>
      <c r="AE82" s="5">
        <v>83594</v>
      </c>
      <c r="AF82" s="5">
        <v>95270</v>
      </c>
      <c r="AG82" s="5">
        <v>41568</v>
      </c>
      <c r="AH82" s="5">
        <v>120258</v>
      </c>
      <c r="AI82" s="5">
        <v>254476</v>
      </c>
      <c r="AJ82" s="6" t="s">
        <v>193</v>
      </c>
      <c r="AK82" s="6">
        <v>36.79</v>
      </c>
      <c r="AL82" s="6">
        <v>44.17</v>
      </c>
      <c r="AM82" s="6">
        <v>48.4</v>
      </c>
      <c r="AN82" s="6">
        <v>29.05</v>
      </c>
      <c r="AO82" s="6">
        <v>30.3</v>
      </c>
      <c r="AP82" s="6">
        <v>31.58</v>
      </c>
      <c r="AQ82" s="6">
        <v>32.06</v>
      </c>
      <c r="AR82" s="6">
        <v>39.130000000000003</v>
      </c>
      <c r="AS82" s="6">
        <v>38.22</v>
      </c>
      <c r="AT82" s="6">
        <v>46.44</v>
      </c>
      <c r="AU82" s="6">
        <v>43.2</v>
      </c>
      <c r="AV82" s="6">
        <v>41.2</v>
      </c>
      <c r="AW82" s="6">
        <v>40.549999999999997</v>
      </c>
      <c r="AX82" s="6">
        <v>36.06</v>
      </c>
      <c r="AY82" s="6">
        <v>37.450000000000003</v>
      </c>
      <c r="AZ82" s="6">
        <v>48.03</v>
      </c>
      <c r="BA82" s="6">
        <v>34.6</v>
      </c>
      <c r="BB82" s="6">
        <v>30.58</v>
      </c>
      <c r="BC82" s="6" t="s">
        <v>193</v>
      </c>
      <c r="BD82" s="6" t="s">
        <v>193</v>
      </c>
      <c r="BE82" s="6" t="s">
        <v>193</v>
      </c>
      <c r="BF82" s="6" t="s">
        <v>193</v>
      </c>
      <c r="BG82" s="6" t="s">
        <v>193</v>
      </c>
      <c r="BH82" s="6" t="s">
        <v>193</v>
      </c>
      <c r="BI82" s="6" t="s">
        <v>193</v>
      </c>
      <c r="BJ82" s="6">
        <v>7.23</v>
      </c>
      <c r="BK82" s="6">
        <v>8.23</v>
      </c>
      <c r="BL82" s="6">
        <v>7.83</v>
      </c>
      <c r="BM82" s="6">
        <v>5.95</v>
      </c>
      <c r="BN82" s="6">
        <v>6.55</v>
      </c>
      <c r="BO82" s="6">
        <v>7.35</v>
      </c>
      <c r="BP82" s="6" t="s">
        <v>193</v>
      </c>
      <c r="BQ82" s="6">
        <v>0.35</v>
      </c>
      <c r="BR82" s="6">
        <v>0.35</v>
      </c>
      <c r="BS82" s="6">
        <v>0.35</v>
      </c>
      <c r="BT82" s="6">
        <v>0.3</v>
      </c>
      <c r="BU82" s="6">
        <v>0.3</v>
      </c>
      <c r="BV82" s="6">
        <v>0.3</v>
      </c>
      <c r="BW82" s="6">
        <v>0.3</v>
      </c>
      <c r="BX82" s="6">
        <v>0.3</v>
      </c>
      <c r="BY82" s="6">
        <v>0.3</v>
      </c>
      <c r="BZ82" s="6">
        <v>0.3</v>
      </c>
      <c r="CA82" s="6">
        <v>0.3</v>
      </c>
      <c r="CB82" s="6">
        <v>0.27500000000000002</v>
      </c>
      <c r="CC82" s="6">
        <v>0</v>
      </c>
      <c r="CD82" s="6">
        <v>0.27500000000000002</v>
      </c>
      <c r="CE82" s="6">
        <v>0.55000000000000004</v>
      </c>
      <c r="CF82" s="6">
        <v>0.27500000000000002</v>
      </c>
      <c r="CG82" s="6">
        <v>0.22500000000000001</v>
      </c>
      <c r="CH82" s="6">
        <v>0.22500000000000001</v>
      </c>
      <c r="CI82" s="6">
        <v>0.22500000000000001</v>
      </c>
      <c r="CJ82" s="6">
        <v>0.32500000000000001</v>
      </c>
      <c r="CK82" s="6">
        <v>0.2</v>
      </c>
      <c r="CL82" s="6">
        <v>0</v>
      </c>
      <c r="CM82" s="6">
        <v>0.35</v>
      </c>
      <c r="CN82" s="6">
        <v>0.22500000000000001</v>
      </c>
      <c r="CO82" s="6">
        <v>0.1</v>
      </c>
      <c r="CP82" s="6">
        <v>0.1</v>
      </c>
      <c r="CQ82" s="6">
        <v>0.1</v>
      </c>
      <c r="CR82" s="6">
        <v>0.3</v>
      </c>
      <c r="CS82" s="6">
        <v>0</v>
      </c>
      <c r="CT82" s="6">
        <v>0</v>
      </c>
      <c r="CU82" s="6">
        <v>0</v>
      </c>
      <c r="CV82" s="6" t="s">
        <v>193</v>
      </c>
      <c r="CW82" s="6">
        <v>0</v>
      </c>
      <c r="CX82" s="6">
        <v>0</v>
      </c>
      <c r="CY82" s="6">
        <v>0</v>
      </c>
      <c r="CZ82" s="6">
        <v>0</v>
      </c>
      <c r="DA82" s="6">
        <v>0</v>
      </c>
      <c r="DB82" s="6">
        <v>0</v>
      </c>
      <c r="DC82" s="6">
        <v>0</v>
      </c>
      <c r="DD82" s="6">
        <v>0</v>
      </c>
      <c r="DE82" s="6">
        <v>0</v>
      </c>
      <c r="DF82" s="6">
        <v>0</v>
      </c>
      <c r="DG82" s="6">
        <v>0</v>
      </c>
      <c r="DH82" s="6">
        <v>0</v>
      </c>
      <c r="DI82" s="6">
        <v>0</v>
      </c>
      <c r="DJ82" s="6">
        <v>0</v>
      </c>
      <c r="DK82" s="6">
        <v>0</v>
      </c>
      <c r="DL82" s="6">
        <v>0</v>
      </c>
      <c r="DM82" s="6">
        <v>0</v>
      </c>
      <c r="DN82" s="6">
        <v>0</v>
      </c>
      <c r="DO82" s="6">
        <v>0</v>
      </c>
      <c r="DP82" s="6">
        <v>0.1</v>
      </c>
      <c r="DQ82" s="6">
        <v>0</v>
      </c>
      <c r="DR82" s="6">
        <v>0</v>
      </c>
      <c r="DS82" s="6">
        <v>0</v>
      </c>
      <c r="DT82" s="6">
        <v>0.1</v>
      </c>
      <c r="DU82" s="6">
        <v>0</v>
      </c>
      <c r="DV82" s="6">
        <v>0</v>
      </c>
      <c r="DW82" s="6">
        <v>0</v>
      </c>
      <c r="DX82" s="6">
        <v>0.2</v>
      </c>
      <c r="DY82" s="6">
        <v>0</v>
      </c>
      <c r="DZ82" s="6">
        <v>0</v>
      </c>
      <c r="EA82" s="6">
        <v>0</v>
      </c>
      <c r="EB82" s="5" t="s">
        <v>193</v>
      </c>
      <c r="EC82" s="5">
        <v>9035609</v>
      </c>
      <c r="ED82" s="5">
        <v>9172802</v>
      </c>
      <c r="EE82" s="5">
        <v>9058002</v>
      </c>
      <c r="EF82" s="5">
        <v>9662761</v>
      </c>
      <c r="EG82" s="5">
        <v>9633124</v>
      </c>
      <c r="EH82" s="5">
        <v>9837603</v>
      </c>
      <c r="EI82" s="5">
        <v>9937756</v>
      </c>
      <c r="EJ82" s="5">
        <v>10292256</v>
      </c>
      <c r="EK82" s="5">
        <v>10268270</v>
      </c>
      <c r="EL82" s="5">
        <v>10263149</v>
      </c>
      <c r="EM82" s="5">
        <v>10137006</v>
      </c>
      <c r="EN82" s="5">
        <v>10189128</v>
      </c>
      <c r="EO82" s="5">
        <v>10447807</v>
      </c>
      <c r="EP82" s="5">
        <v>10690069</v>
      </c>
      <c r="EQ82" s="5">
        <v>10970108</v>
      </c>
      <c r="ER82" s="5">
        <v>10939268</v>
      </c>
      <c r="ES82" s="5">
        <v>11476835</v>
      </c>
      <c r="ET82" s="5">
        <v>11434216</v>
      </c>
      <c r="EU82" s="5">
        <v>10907244</v>
      </c>
      <c r="EV82" s="5">
        <v>10877537</v>
      </c>
      <c r="EW82" s="5">
        <v>9601019</v>
      </c>
      <c r="EX82" s="5">
        <v>9205097</v>
      </c>
      <c r="EY82" s="5">
        <v>6581141</v>
      </c>
      <c r="EZ82" s="5">
        <v>6202485</v>
      </c>
      <c r="FA82" s="5">
        <v>6111802</v>
      </c>
      <c r="FB82" s="5">
        <v>6101802</v>
      </c>
      <c r="FC82" s="5">
        <v>6141802</v>
      </c>
      <c r="FD82" s="5">
        <v>6205396</v>
      </c>
      <c r="FE82" s="5">
        <v>6080666</v>
      </c>
      <c r="FF82" s="5">
        <v>6122234</v>
      </c>
      <c r="FG82" s="5">
        <v>6202492</v>
      </c>
      <c r="FH82" s="3" t="s">
        <v>264</v>
      </c>
    </row>
    <row r="83" spans="2:164" x14ac:dyDescent="0.25">
      <c r="B83" s="1" t="s">
        <v>73</v>
      </c>
      <c r="C83" s="2">
        <v>4346156</v>
      </c>
      <c r="D83" s="5" t="s">
        <v>193</v>
      </c>
      <c r="E83" s="5">
        <v>0</v>
      </c>
      <c r="F83" s="5">
        <v>0</v>
      </c>
      <c r="G83" s="5">
        <v>11627</v>
      </c>
      <c r="H83" s="5">
        <v>7338</v>
      </c>
      <c r="I83" s="5">
        <v>7528</v>
      </c>
      <c r="J83" s="5">
        <v>2399</v>
      </c>
      <c r="K83" s="5">
        <v>4132</v>
      </c>
      <c r="L83" s="5">
        <v>1291</v>
      </c>
      <c r="M83" s="5">
        <v>0</v>
      </c>
      <c r="N83" s="5">
        <v>17057</v>
      </c>
      <c r="O83" s="5">
        <v>72585</v>
      </c>
      <c r="P83" s="5">
        <v>44977</v>
      </c>
      <c r="Q83" s="5">
        <v>0</v>
      </c>
      <c r="R83" s="5">
        <v>857</v>
      </c>
      <c r="S83" s="5">
        <v>9887</v>
      </c>
      <c r="T83" s="5">
        <v>0</v>
      </c>
      <c r="U83" s="5">
        <v>32477</v>
      </c>
      <c r="V83" s="5">
        <v>0</v>
      </c>
      <c r="W83" s="5">
        <v>0</v>
      </c>
      <c r="X83" s="5" t="s">
        <v>193</v>
      </c>
      <c r="Y83" s="5" t="s">
        <v>193</v>
      </c>
      <c r="Z83" s="5" t="s">
        <v>193</v>
      </c>
      <c r="AA83" s="5" t="s">
        <v>193</v>
      </c>
      <c r="AB83" s="5" t="s">
        <v>193</v>
      </c>
      <c r="AC83" s="5" t="s">
        <v>193</v>
      </c>
      <c r="AD83" s="5" t="s">
        <v>193</v>
      </c>
      <c r="AE83" s="5" t="s">
        <v>193</v>
      </c>
      <c r="AF83" s="5" t="s">
        <v>193</v>
      </c>
      <c r="AG83" s="5" t="s">
        <v>193</v>
      </c>
      <c r="AH83" s="5" t="s">
        <v>193</v>
      </c>
      <c r="AI83" s="5" t="s">
        <v>193</v>
      </c>
      <c r="AJ83" s="6" t="s">
        <v>193</v>
      </c>
      <c r="AK83" s="6" t="s">
        <v>193</v>
      </c>
      <c r="AL83" s="6" t="s">
        <v>193</v>
      </c>
      <c r="AM83" s="6">
        <v>15.86</v>
      </c>
      <c r="AN83" s="6" t="s">
        <v>193</v>
      </c>
      <c r="AO83" s="6" t="s">
        <v>193</v>
      </c>
      <c r="AP83" s="6" t="s">
        <v>193</v>
      </c>
      <c r="AQ83" s="6" t="s">
        <v>193</v>
      </c>
      <c r="AR83" s="6">
        <v>4.5000999999999998</v>
      </c>
      <c r="AS83" s="6" t="s">
        <v>193</v>
      </c>
      <c r="AT83" s="6">
        <v>7.4960000000000004</v>
      </c>
      <c r="AU83" s="6">
        <v>7.1154999999999999</v>
      </c>
      <c r="AV83" s="6">
        <v>7.0880999999999998</v>
      </c>
      <c r="AW83" s="6" t="s">
        <v>193</v>
      </c>
      <c r="AX83" s="6">
        <v>10.09</v>
      </c>
      <c r="AY83" s="6">
        <v>11.86</v>
      </c>
      <c r="AZ83" s="6" t="s">
        <v>193</v>
      </c>
      <c r="BA83" s="6">
        <v>11.59</v>
      </c>
      <c r="BB83" s="6" t="s">
        <v>193</v>
      </c>
      <c r="BC83" s="6" t="s">
        <v>193</v>
      </c>
      <c r="BD83" s="6" t="s">
        <v>193</v>
      </c>
      <c r="BE83" s="6" t="s">
        <v>193</v>
      </c>
      <c r="BF83" s="6" t="s">
        <v>193</v>
      </c>
      <c r="BG83" s="6" t="s">
        <v>193</v>
      </c>
      <c r="BH83" s="6" t="s">
        <v>193</v>
      </c>
      <c r="BI83" s="6" t="s">
        <v>193</v>
      </c>
      <c r="BJ83" s="6" t="s">
        <v>193</v>
      </c>
      <c r="BK83" s="6" t="s">
        <v>193</v>
      </c>
      <c r="BL83" s="6" t="s">
        <v>193</v>
      </c>
      <c r="BM83" s="6" t="s">
        <v>193</v>
      </c>
      <c r="BN83" s="6" t="s">
        <v>193</v>
      </c>
      <c r="BO83" s="6" t="s">
        <v>193</v>
      </c>
      <c r="BP83" s="6" t="s">
        <v>193</v>
      </c>
      <c r="BQ83" s="6">
        <v>0</v>
      </c>
      <c r="BR83" s="6">
        <v>0</v>
      </c>
      <c r="BS83" s="6">
        <v>0</v>
      </c>
      <c r="BT83" s="6">
        <v>0</v>
      </c>
      <c r="BU83" s="6">
        <v>0</v>
      </c>
      <c r="BV83" s="6">
        <v>0</v>
      </c>
      <c r="BW83" s="6">
        <v>0</v>
      </c>
      <c r="BX83" s="6">
        <v>0</v>
      </c>
      <c r="BY83" s="6">
        <v>0</v>
      </c>
      <c r="BZ83" s="6">
        <v>0</v>
      </c>
      <c r="CA83" s="6">
        <v>0</v>
      </c>
      <c r="CB83" s="6">
        <v>0</v>
      </c>
      <c r="CC83" s="6">
        <v>0</v>
      </c>
      <c r="CD83" s="6">
        <v>0</v>
      </c>
      <c r="CE83" s="6">
        <v>0</v>
      </c>
      <c r="CF83" s="6">
        <v>0</v>
      </c>
      <c r="CG83" s="6">
        <v>0</v>
      </c>
      <c r="CH83" s="6">
        <v>0</v>
      </c>
      <c r="CI83" s="6">
        <v>0</v>
      </c>
      <c r="CJ83" s="6" t="s">
        <v>193</v>
      </c>
      <c r="CK83" s="6" t="s">
        <v>193</v>
      </c>
      <c r="CL83" s="6" t="s">
        <v>193</v>
      </c>
      <c r="CM83" s="6" t="s">
        <v>193</v>
      </c>
      <c r="CN83" s="6" t="s">
        <v>193</v>
      </c>
      <c r="CO83" s="6" t="s">
        <v>193</v>
      </c>
      <c r="CP83" s="6" t="s">
        <v>193</v>
      </c>
      <c r="CQ83" s="6" t="s">
        <v>193</v>
      </c>
      <c r="CR83" s="6" t="s">
        <v>193</v>
      </c>
      <c r="CS83" s="6" t="s">
        <v>193</v>
      </c>
      <c r="CT83" s="6" t="s">
        <v>193</v>
      </c>
      <c r="CU83" s="6" t="s">
        <v>193</v>
      </c>
      <c r="CV83" s="6" t="s">
        <v>193</v>
      </c>
      <c r="CW83" s="6">
        <v>0</v>
      </c>
      <c r="CX83" s="6">
        <v>0</v>
      </c>
      <c r="CY83" s="6">
        <v>0</v>
      </c>
      <c r="CZ83" s="6">
        <v>0</v>
      </c>
      <c r="DA83" s="6">
        <v>0</v>
      </c>
      <c r="DB83" s="6">
        <v>0</v>
      </c>
      <c r="DC83" s="6">
        <v>0</v>
      </c>
      <c r="DD83" s="6">
        <v>0</v>
      </c>
      <c r="DE83" s="6">
        <v>0</v>
      </c>
      <c r="DF83" s="6">
        <v>0</v>
      </c>
      <c r="DG83" s="6">
        <v>0</v>
      </c>
      <c r="DH83" s="6">
        <v>0</v>
      </c>
      <c r="DI83" s="6">
        <v>0</v>
      </c>
      <c r="DJ83" s="6">
        <v>0</v>
      </c>
      <c r="DK83" s="6">
        <v>0</v>
      </c>
      <c r="DL83" s="6">
        <v>0</v>
      </c>
      <c r="DM83" s="6">
        <v>0</v>
      </c>
      <c r="DN83" s="6">
        <v>0</v>
      </c>
      <c r="DO83" s="6">
        <v>0</v>
      </c>
      <c r="DP83" s="6" t="s">
        <v>193</v>
      </c>
      <c r="DQ83" s="6" t="s">
        <v>193</v>
      </c>
      <c r="DR83" s="6" t="s">
        <v>193</v>
      </c>
      <c r="DS83" s="6" t="s">
        <v>193</v>
      </c>
      <c r="DT83" s="6" t="s">
        <v>193</v>
      </c>
      <c r="DU83" s="6" t="s">
        <v>193</v>
      </c>
      <c r="DV83" s="6" t="s">
        <v>193</v>
      </c>
      <c r="DW83" s="6" t="s">
        <v>193</v>
      </c>
      <c r="DX83" s="6" t="s">
        <v>193</v>
      </c>
      <c r="DY83" s="6" t="s">
        <v>193</v>
      </c>
      <c r="DZ83" s="6" t="s">
        <v>193</v>
      </c>
      <c r="EA83" s="6" t="s">
        <v>193</v>
      </c>
      <c r="EB83" s="5" t="s">
        <v>193</v>
      </c>
      <c r="EC83" s="5">
        <v>16401219</v>
      </c>
      <c r="ED83" s="5">
        <v>16310914</v>
      </c>
      <c r="EE83" s="5">
        <v>15658850</v>
      </c>
      <c r="EF83" s="5">
        <v>14878372</v>
      </c>
      <c r="EG83" s="5">
        <v>14586164</v>
      </c>
      <c r="EH83" s="5">
        <v>14632892</v>
      </c>
      <c r="EI83" s="5">
        <v>14610284</v>
      </c>
      <c r="EJ83" s="5">
        <v>14600759</v>
      </c>
      <c r="EK83" s="5">
        <v>14602050</v>
      </c>
      <c r="EL83" s="5">
        <v>14539550</v>
      </c>
      <c r="EM83" s="5">
        <v>14482023</v>
      </c>
      <c r="EN83" s="5">
        <v>14694608</v>
      </c>
      <c r="EO83" s="5">
        <v>14690085</v>
      </c>
      <c r="EP83" s="5">
        <v>13735636</v>
      </c>
      <c r="EQ83" s="5">
        <v>13736493</v>
      </c>
      <c r="ER83" s="5">
        <v>13746380</v>
      </c>
      <c r="ES83" s="5">
        <v>13843784</v>
      </c>
      <c r="ET83" s="5">
        <v>13876261</v>
      </c>
      <c r="EU83" s="5">
        <v>13861834</v>
      </c>
      <c r="EV83" s="5" t="s">
        <v>193</v>
      </c>
      <c r="EW83" s="5" t="s">
        <v>193</v>
      </c>
      <c r="EX83" s="5" t="s">
        <v>193</v>
      </c>
      <c r="EY83" s="5" t="s">
        <v>193</v>
      </c>
      <c r="EZ83" s="5" t="s">
        <v>193</v>
      </c>
      <c r="FA83" s="5" t="s">
        <v>193</v>
      </c>
      <c r="FB83" s="5" t="s">
        <v>193</v>
      </c>
      <c r="FC83" s="5" t="s">
        <v>193</v>
      </c>
      <c r="FD83" s="5" t="s">
        <v>193</v>
      </c>
      <c r="FE83" s="5" t="s">
        <v>193</v>
      </c>
      <c r="FF83" s="5" t="s">
        <v>193</v>
      </c>
      <c r="FG83" s="5" t="s">
        <v>193</v>
      </c>
      <c r="FH83" s="3" t="s">
        <v>265</v>
      </c>
    </row>
    <row r="84" spans="2:164" x14ac:dyDescent="0.25">
      <c r="B84" s="1" t="s">
        <v>74</v>
      </c>
      <c r="C84" s="2">
        <v>111566</v>
      </c>
      <c r="D84" s="5" t="s">
        <v>193</v>
      </c>
      <c r="E84" s="5" t="s">
        <v>193</v>
      </c>
      <c r="F84" s="5" t="s">
        <v>193</v>
      </c>
      <c r="G84" s="5" t="s">
        <v>193</v>
      </c>
      <c r="H84" s="5" t="s">
        <v>193</v>
      </c>
      <c r="I84" s="5" t="s">
        <v>193</v>
      </c>
      <c r="J84" s="5" t="s">
        <v>193</v>
      </c>
      <c r="K84" s="5" t="s">
        <v>193</v>
      </c>
      <c r="L84" s="5">
        <v>13272</v>
      </c>
      <c r="M84" s="5">
        <v>2983</v>
      </c>
      <c r="N84" s="5">
        <v>7874</v>
      </c>
      <c r="O84" s="5">
        <v>2056063</v>
      </c>
      <c r="P84" s="5">
        <v>1531213</v>
      </c>
      <c r="Q84" s="5">
        <v>1596169</v>
      </c>
      <c r="R84" s="5">
        <v>9368</v>
      </c>
      <c r="S84" s="5">
        <v>537397</v>
      </c>
      <c r="T84" s="5">
        <v>8223</v>
      </c>
      <c r="U84" s="5">
        <v>41187</v>
      </c>
      <c r="V84" s="5">
        <v>8954</v>
      </c>
      <c r="W84" s="5">
        <v>3219809</v>
      </c>
      <c r="X84" s="5">
        <v>6883</v>
      </c>
      <c r="Y84" s="5">
        <v>1520539</v>
      </c>
      <c r="Z84" s="5">
        <v>561600</v>
      </c>
      <c r="AA84" s="5">
        <v>489821</v>
      </c>
      <c r="AB84" s="5">
        <v>2667304</v>
      </c>
      <c r="AC84" s="5">
        <v>5177491</v>
      </c>
      <c r="AD84" s="5">
        <v>2271114</v>
      </c>
      <c r="AE84" s="5">
        <v>4257254</v>
      </c>
      <c r="AF84" s="5">
        <v>2213636</v>
      </c>
      <c r="AG84" s="5">
        <v>724673</v>
      </c>
      <c r="AH84" s="5">
        <v>2954168</v>
      </c>
      <c r="AI84" s="5">
        <v>3559979</v>
      </c>
      <c r="AJ84" s="6" t="s">
        <v>193</v>
      </c>
      <c r="AK84" s="6" t="s">
        <v>193</v>
      </c>
      <c r="AL84" s="6" t="s">
        <v>193</v>
      </c>
      <c r="AM84" s="6" t="s">
        <v>193</v>
      </c>
      <c r="AN84" s="6" t="s">
        <v>193</v>
      </c>
      <c r="AO84" s="6" t="s">
        <v>193</v>
      </c>
      <c r="AP84" s="6" t="s">
        <v>193</v>
      </c>
      <c r="AQ84" s="6" t="s">
        <v>193</v>
      </c>
      <c r="AR84" s="6">
        <v>65.709999999999994</v>
      </c>
      <c r="AS84" s="6">
        <v>66.430000000000007</v>
      </c>
      <c r="AT84" s="6">
        <v>58.3</v>
      </c>
      <c r="AU84" s="6">
        <v>54.35</v>
      </c>
      <c r="AV84" s="6">
        <v>45.360300000000002</v>
      </c>
      <c r="AW84" s="6">
        <v>46.530200000000001</v>
      </c>
      <c r="AX84" s="6">
        <v>37.650100000000002</v>
      </c>
      <c r="AY84" s="6">
        <v>33.1</v>
      </c>
      <c r="AZ84" s="6">
        <v>29.296900000000001</v>
      </c>
      <c r="BA84" s="6">
        <v>33.561799999999998</v>
      </c>
      <c r="BB84" s="6">
        <v>31.4313</v>
      </c>
      <c r="BC84" s="6">
        <v>26.46</v>
      </c>
      <c r="BD84" s="6">
        <v>23.203299999999999</v>
      </c>
      <c r="BE84" s="6">
        <v>23.79</v>
      </c>
      <c r="BF84" s="6">
        <v>24.75</v>
      </c>
      <c r="BG84" s="6">
        <v>39.28</v>
      </c>
      <c r="BH84" s="6">
        <v>26.629100000000001</v>
      </c>
      <c r="BI84" s="6">
        <v>24.32</v>
      </c>
      <c r="BJ84" s="6">
        <v>31.829699999999999</v>
      </c>
      <c r="BK84" s="6">
        <v>29.8</v>
      </c>
      <c r="BL84" s="6">
        <v>26.755500000000001</v>
      </c>
      <c r="BM84" s="6">
        <v>26.813199999999998</v>
      </c>
      <c r="BN84" s="6">
        <v>24.307099999999998</v>
      </c>
      <c r="BO84" s="6">
        <v>24.32</v>
      </c>
      <c r="BP84" s="6" t="s">
        <v>193</v>
      </c>
      <c r="BQ84" s="6" t="s">
        <v>193</v>
      </c>
      <c r="BR84" s="6" t="s">
        <v>193</v>
      </c>
      <c r="BS84" s="6" t="s">
        <v>193</v>
      </c>
      <c r="BT84" s="6" t="s">
        <v>193</v>
      </c>
      <c r="BU84" s="6" t="s">
        <v>193</v>
      </c>
      <c r="BV84" s="6" t="s">
        <v>193</v>
      </c>
      <c r="BW84" s="6" t="s">
        <v>193</v>
      </c>
      <c r="BX84" s="6">
        <v>0</v>
      </c>
      <c r="BY84" s="6">
        <v>0</v>
      </c>
      <c r="BZ84" s="6">
        <v>0</v>
      </c>
      <c r="CA84" s="6">
        <v>0</v>
      </c>
      <c r="CB84" s="6">
        <v>0</v>
      </c>
      <c r="CC84" s="6">
        <v>0</v>
      </c>
      <c r="CD84" s="6">
        <v>0</v>
      </c>
      <c r="CE84" s="6">
        <v>0</v>
      </c>
      <c r="CF84" s="6">
        <v>0</v>
      </c>
      <c r="CG84" s="6">
        <v>0</v>
      </c>
      <c r="CH84" s="6">
        <v>0</v>
      </c>
      <c r="CI84" s="6">
        <v>0</v>
      </c>
      <c r="CJ84" s="6">
        <v>0</v>
      </c>
      <c r="CK84" s="6">
        <v>0</v>
      </c>
      <c r="CL84" s="6">
        <v>0</v>
      </c>
      <c r="CM84" s="6">
        <v>0</v>
      </c>
      <c r="CN84" s="6">
        <v>0</v>
      </c>
      <c r="CO84" s="6">
        <v>0</v>
      </c>
      <c r="CP84" s="6">
        <v>0</v>
      </c>
      <c r="CQ84" s="6">
        <v>0</v>
      </c>
      <c r="CR84" s="6">
        <v>0</v>
      </c>
      <c r="CS84" s="6">
        <v>0</v>
      </c>
      <c r="CT84" s="6">
        <v>0</v>
      </c>
      <c r="CU84" s="6">
        <v>0</v>
      </c>
      <c r="CV84" s="6" t="s">
        <v>193</v>
      </c>
      <c r="CW84" s="6" t="s">
        <v>193</v>
      </c>
      <c r="CX84" s="6" t="s">
        <v>193</v>
      </c>
      <c r="CY84" s="6" t="s">
        <v>193</v>
      </c>
      <c r="CZ84" s="6" t="s">
        <v>193</v>
      </c>
      <c r="DA84" s="6" t="s">
        <v>193</v>
      </c>
      <c r="DB84" s="6" t="s">
        <v>193</v>
      </c>
      <c r="DC84" s="6" t="s">
        <v>193</v>
      </c>
      <c r="DD84" s="6">
        <v>0</v>
      </c>
      <c r="DE84" s="6">
        <v>0</v>
      </c>
      <c r="DF84" s="6">
        <v>0</v>
      </c>
      <c r="DG84" s="6">
        <v>0</v>
      </c>
      <c r="DH84" s="6">
        <v>0</v>
      </c>
      <c r="DI84" s="6">
        <v>0</v>
      </c>
      <c r="DJ84" s="6">
        <v>0</v>
      </c>
      <c r="DK84" s="6">
        <v>0</v>
      </c>
      <c r="DL84" s="6">
        <v>0</v>
      </c>
      <c r="DM84" s="6">
        <v>0</v>
      </c>
      <c r="DN84" s="6">
        <v>0</v>
      </c>
      <c r="DO84" s="6">
        <v>0</v>
      </c>
      <c r="DP84" s="6">
        <v>0</v>
      </c>
      <c r="DQ84" s="6">
        <v>0</v>
      </c>
      <c r="DR84" s="6">
        <v>0</v>
      </c>
      <c r="DS84" s="6">
        <v>0</v>
      </c>
      <c r="DT84" s="6">
        <v>0</v>
      </c>
      <c r="DU84" s="6">
        <v>0</v>
      </c>
      <c r="DV84" s="6">
        <v>0</v>
      </c>
      <c r="DW84" s="6">
        <v>0</v>
      </c>
      <c r="DX84" s="6">
        <v>0</v>
      </c>
      <c r="DY84" s="6">
        <v>0</v>
      </c>
      <c r="DZ84" s="6">
        <v>0</v>
      </c>
      <c r="EA84" s="6">
        <v>0</v>
      </c>
      <c r="EB84" s="5" t="s">
        <v>193</v>
      </c>
      <c r="EC84" s="5" t="s">
        <v>193</v>
      </c>
      <c r="ED84" s="5" t="s">
        <v>193</v>
      </c>
      <c r="EE84" s="5" t="s">
        <v>193</v>
      </c>
      <c r="EF84" s="5" t="s">
        <v>193</v>
      </c>
      <c r="EG84" s="5" t="s">
        <v>193</v>
      </c>
      <c r="EH84" s="5" t="s">
        <v>193</v>
      </c>
      <c r="EI84" s="5" t="s">
        <v>193</v>
      </c>
      <c r="EJ84" s="5">
        <v>77318000</v>
      </c>
      <c r="EK84" s="5">
        <v>77291000</v>
      </c>
      <c r="EL84" s="5">
        <v>77286242</v>
      </c>
      <c r="EM84" s="5">
        <v>77049000</v>
      </c>
      <c r="EN84" s="5">
        <v>78073000</v>
      </c>
      <c r="EO84" s="5">
        <v>79429000</v>
      </c>
      <c r="EP84" s="5">
        <v>80304000</v>
      </c>
      <c r="EQ84" s="5">
        <v>80200000</v>
      </c>
      <c r="ER84" s="5">
        <v>79520000</v>
      </c>
      <c r="ES84" s="5">
        <v>79497000</v>
      </c>
      <c r="ET84" s="5">
        <v>79397000</v>
      </c>
      <c r="EU84" s="5">
        <v>79327000</v>
      </c>
      <c r="EV84" s="5">
        <v>81301000</v>
      </c>
      <c r="EW84" s="5">
        <v>81270000</v>
      </c>
      <c r="EX84" s="5">
        <v>82783000</v>
      </c>
      <c r="EY84" s="5">
        <v>83241000</v>
      </c>
      <c r="EZ84" s="5">
        <v>81957000</v>
      </c>
      <c r="FA84" s="5">
        <v>84545000</v>
      </c>
      <c r="FB84" s="5">
        <v>89705000</v>
      </c>
      <c r="FC84" s="5">
        <v>91819000</v>
      </c>
      <c r="FD84" s="5">
        <v>94647000</v>
      </c>
      <c r="FE84" s="5">
        <v>96731000</v>
      </c>
      <c r="FF84" s="5">
        <v>97423000</v>
      </c>
      <c r="FG84" s="5">
        <v>100216669</v>
      </c>
      <c r="FH84" s="3"/>
    </row>
    <row r="85" spans="2:164" x14ac:dyDescent="0.25">
      <c r="B85" s="1" t="s">
        <v>75</v>
      </c>
      <c r="C85" s="2">
        <v>4343264</v>
      </c>
      <c r="D85" s="5" t="s">
        <v>193</v>
      </c>
      <c r="E85" s="5">
        <v>4656245</v>
      </c>
      <c r="F85" s="5">
        <v>322811</v>
      </c>
      <c r="G85" s="5">
        <v>361211</v>
      </c>
      <c r="H85" s="5">
        <v>334664</v>
      </c>
      <c r="I85" s="5">
        <v>284377</v>
      </c>
      <c r="J85" s="5">
        <v>527989</v>
      </c>
      <c r="K85" s="5">
        <v>612300</v>
      </c>
      <c r="L85" s="5">
        <v>0</v>
      </c>
      <c r="M85" s="5">
        <v>0</v>
      </c>
      <c r="N85" s="5">
        <v>0</v>
      </c>
      <c r="O85" s="5">
        <v>0</v>
      </c>
      <c r="P85" s="5">
        <v>0</v>
      </c>
      <c r="Q85" s="5">
        <v>0</v>
      </c>
      <c r="R85" s="5">
        <v>0</v>
      </c>
      <c r="S85" s="5">
        <v>0</v>
      </c>
      <c r="T85" s="5">
        <v>0</v>
      </c>
      <c r="U85" s="5">
        <v>0</v>
      </c>
      <c r="V85" s="5">
        <v>0</v>
      </c>
      <c r="W85" s="5">
        <v>0</v>
      </c>
      <c r="X85" s="5" t="s">
        <v>193</v>
      </c>
      <c r="Y85" s="5" t="s">
        <v>193</v>
      </c>
      <c r="Z85" s="5" t="s">
        <v>193</v>
      </c>
      <c r="AA85" s="5" t="s">
        <v>193</v>
      </c>
      <c r="AB85" s="5" t="s">
        <v>193</v>
      </c>
      <c r="AC85" s="5" t="s">
        <v>193</v>
      </c>
      <c r="AD85" s="5" t="s">
        <v>193</v>
      </c>
      <c r="AE85" s="5" t="s">
        <v>193</v>
      </c>
      <c r="AF85" s="5" t="s">
        <v>193</v>
      </c>
      <c r="AG85" s="5" t="s">
        <v>193</v>
      </c>
      <c r="AH85" s="5" t="s">
        <v>193</v>
      </c>
      <c r="AI85" s="5" t="s">
        <v>193</v>
      </c>
      <c r="AJ85" s="6" t="s">
        <v>193</v>
      </c>
      <c r="AK85" s="6">
        <v>11.5655</v>
      </c>
      <c r="AL85" s="6">
        <v>12.69</v>
      </c>
      <c r="AM85" s="6">
        <v>12.45</v>
      </c>
      <c r="AN85" s="6">
        <v>14.88</v>
      </c>
      <c r="AO85" s="6">
        <v>14.0359</v>
      </c>
      <c r="AP85" s="6">
        <v>13.125999999999999</v>
      </c>
      <c r="AQ85" s="6">
        <v>15.66</v>
      </c>
      <c r="AR85" s="6" t="s">
        <v>193</v>
      </c>
      <c r="AS85" s="6" t="s">
        <v>193</v>
      </c>
      <c r="AT85" s="6" t="s">
        <v>193</v>
      </c>
      <c r="AU85" s="6" t="s">
        <v>193</v>
      </c>
      <c r="AV85" s="6" t="s">
        <v>193</v>
      </c>
      <c r="AW85" s="6" t="s">
        <v>193</v>
      </c>
      <c r="AX85" s="6" t="s">
        <v>193</v>
      </c>
      <c r="AY85" s="6" t="s">
        <v>193</v>
      </c>
      <c r="AZ85" s="6" t="s">
        <v>193</v>
      </c>
      <c r="BA85" s="6" t="s">
        <v>193</v>
      </c>
      <c r="BB85" s="6" t="s">
        <v>193</v>
      </c>
      <c r="BC85" s="6" t="s">
        <v>193</v>
      </c>
      <c r="BD85" s="6" t="s">
        <v>193</v>
      </c>
      <c r="BE85" s="6" t="s">
        <v>193</v>
      </c>
      <c r="BF85" s="6" t="s">
        <v>193</v>
      </c>
      <c r="BG85" s="6" t="s">
        <v>193</v>
      </c>
      <c r="BH85" s="6" t="s">
        <v>193</v>
      </c>
      <c r="BI85" s="6" t="s">
        <v>193</v>
      </c>
      <c r="BJ85" s="6" t="s">
        <v>193</v>
      </c>
      <c r="BK85" s="6" t="s">
        <v>193</v>
      </c>
      <c r="BL85" s="6" t="s">
        <v>193</v>
      </c>
      <c r="BM85" s="6" t="s">
        <v>193</v>
      </c>
      <c r="BN85" s="6" t="s">
        <v>193</v>
      </c>
      <c r="BO85" s="6" t="s">
        <v>193</v>
      </c>
      <c r="BP85" s="6" t="s">
        <v>193</v>
      </c>
      <c r="BQ85" s="6">
        <v>0.06</v>
      </c>
      <c r="BR85" s="6">
        <v>0.06</v>
      </c>
      <c r="BS85" s="6">
        <v>0.06</v>
      </c>
      <c r="BT85" s="6">
        <v>0.06</v>
      </c>
      <c r="BU85" s="6">
        <v>0.06</v>
      </c>
      <c r="BV85" s="6">
        <v>0.06</v>
      </c>
      <c r="BW85" s="6">
        <v>0.05</v>
      </c>
      <c r="BX85" s="6">
        <v>0.05</v>
      </c>
      <c r="BY85" s="6">
        <v>0</v>
      </c>
      <c r="BZ85" s="6">
        <v>0</v>
      </c>
      <c r="CA85" s="6">
        <v>0</v>
      </c>
      <c r="CB85" s="6">
        <v>0</v>
      </c>
      <c r="CC85" s="6">
        <v>0</v>
      </c>
      <c r="CD85" s="6">
        <v>0</v>
      </c>
      <c r="CE85" s="6" t="s">
        <v>193</v>
      </c>
      <c r="CF85" s="6" t="s">
        <v>193</v>
      </c>
      <c r="CG85" s="6" t="s">
        <v>193</v>
      </c>
      <c r="CH85" s="6" t="s">
        <v>193</v>
      </c>
      <c r="CI85" s="6" t="s">
        <v>193</v>
      </c>
      <c r="CJ85" s="6" t="s">
        <v>193</v>
      </c>
      <c r="CK85" s="6" t="s">
        <v>193</v>
      </c>
      <c r="CL85" s="6" t="s">
        <v>193</v>
      </c>
      <c r="CM85" s="6" t="s">
        <v>193</v>
      </c>
      <c r="CN85" s="6" t="s">
        <v>193</v>
      </c>
      <c r="CO85" s="6" t="s">
        <v>193</v>
      </c>
      <c r="CP85" s="6" t="s">
        <v>193</v>
      </c>
      <c r="CQ85" s="6" t="s">
        <v>193</v>
      </c>
      <c r="CR85" s="6" t="s">
        <v>193</v>
      </c>
      <c r="CS85" s="6" t="s">
        <v>193</v>
      </c>
      <c r="CT85" s="6" t="s">
        <v>193</v>
      </c>
      <c r="CU85" s="6" t="s">
        <v>193</v>
      </c>
      <c r="CV85" s="6" t="s">
        <v>193</v>
      </c>
      <c r="CW85" s="6">
        <v>0</v>
      </c>
      <c r="CX85" s="6">
        <v>0</v>
      </c>
      <c r="CY85" s="6">
        <v>0</v>
      </c>
      <c r="CZ85" s="6">
        <v>0</v>
      </c>
      <c r="DA85" s="6">
        <v>0</v>
      </c>
      <c r="DB85" s="6">
        <v>0</v>
      </c>
      <c r="DC85" s="6">
        <v>0</v>
      </c>
      <c r="DD85" s="6">
        <v>0</v>
      </c>
      <c r="DE85" s="6">
        <v>0</v>
      </c>
      <c r="DF85" s="6">
        <v>0</v>
      </c>
      <c r="DG85" s="6">
        <v>0</v>
      </c>
      <c r="DH85" s="6">
        <v>0</v>
      </c>
      <c r="DI85" s="6">
        <v>0</v>
      </c>
      <c r="DJ85" s="6">
        <v>0</v>
      </c>
      <c r="DK85" s="6" t="s">
        <v>193</v>
      </c>
      <c r="DL85" s="6" t="s">
        <v>193</v>
      </c>
      <c r="DM85" s="6" t="s">
        <v>193</v>
      </c>
      <c r="DN85" s="6" t="s">
        <v>193</v>
      </c>
      <c r="DO85" s="6" t="s">
        <v>193</v>
      </c>
      <c r="DP85" s="6" t="s">
        <v>193</v>
      </c>
      <c r="DQ85" s="6" t="s">
        <v>193</v>
      </c>
      <c r="DR85" s="6" t="s">
        <v>193</v>
      </c>
      <c r="DS85" s="6" t="s">
        <v>193</v>
      </c>
      <c r="DT85" s="6" t="s">
        <v>193</v>
      </c>
      <c r="DU85" s="6" t="s">
        <v>193</v>
      </c>
      <c r="DV85" s="6" t="s">
        <v>193</v>
      </c>
      <c r="DW85" s="6" t="s">
        <v>193</v>
      </c>
      <c r="DX85" s="6" t="s">
        <v>193</v>
      </c>
      <c r="DY85" s="6" t="s">
        <v>193</v>
      </c>
      <c r="DZ85" s="6" t="s">
        <v>193</v>
      </c>
      <c r="EA85" s="6" t="s">
        <v>193</v>
      </c>
      <c r="EB85" s="5" t="s">
        <v>193</v>
      </c>
      <c r="EC85" s="5">
        <v>23500174</v>
      </c>
      <c r="ED85" s="5">
        <v>28156421</v>
      </c>
      <c r="EE85" s="5">
        <v>28479232</v>
      </c>
      <c r="EF85" s="5">
        <v>28840443</v>
      </c>
      <c r="EG85" s="5">
        <v>29016744</v>
      </c>
      <c r="EH85" s="5">
        <v>29301121</v>
      </c>
      <c r="EI85" s="5">
        <v>29829110</v>
      </c>
      <c r="EJ85" s="5">
        <v>30441410</v>
      </c>
      <c r="EK85" s="5">
        <v>30285410</v>
      </c>
      <c r="EL85" s="5">
        <v>29995560</v>
      </c>
      <c r="EM85" s="5">
        <v>29807460</v>
      </c>
      <c r="EN85" s="5">
        <v>29794960</v>
      </c>
      <c r="EO85" s="5">
        <v>29794960</v>
      </c>
      <c r="EP85" s="5">
        <v>29794960</v>
      </c>
      <c r="EQ85" s="5">
        <v>16363350</v>
      </c>
      <c r="ER85" s="5">
        <v>14007150</v>
      </c>
      <c r="ES85" s="5" t="s">
        <v>193</v>
      </c>
      <c r="ET85" s="5" t="s">
        <v>193</v>
      </c>
      <c r="EU85" s="5" t="s">
        <v>193</v>
      </c>
      <c r="EV85" s="5" t="s">
        <v>193</v>
      </c>
      <c r="EW85" s="5" t="s">
        <v>193</v>
      </c>
      <c r="EX85" s="5" t="s">
        <v>193</v>
      </c>
      <c r="EY85" s="5" t="s">
        <v>193</v>
      </c>
      <c r="EZ85" s="5" t="s">
        <v>193</v>
      </c>
      <c r="FA85" s="5" t="s">
        <v>193</v>
      </c>
      <c r="FB85" s="5" t="s">
        <v>193</v>
      </c>
      <c r="FC85" s="5" t="s">
        <v>193</v>
      </c>
      <c r="FD85" s="5" t="s">
        <v>193</v>
      </c>
      <c r="FE85" s="5" t="s">
        <v>193</v>
      </c>
      <c r="FF85" s="5" t="s">
        <v>193</v>
      </c>
      <c r="FG85" s="5" t="s">
        <v>193</v>
      </c>
      <c r="FH85" s="3" t="s">
        <v>266</v>
      </c>
    </row>
    <row r="86" spans="2:164" x14ac:dyDescent="0.25">
      <c r="B86" s="1" t="s">
        <v>76</v>
      </c>
      <c r="C86" s="2">
        <v>103363</v>
      </c>
      <c r="D86" s="5">
        <v>0</v>
      </c>
      <c r="E86" s="5">
        <v>48440</v>
      </c>
      <c r="F86" s="5">
        <v>0</v>
      </c>
      <c r="G86" s="5">
        <v>0</v>
      </c>
      <c r="H86" s="5">
        <v>0</v>
      </c>
      <c r="I86" s="5">
        <v>0</v>
      </c>
      <c r="J86" s="5">
        <v>227133</v>
      </c>
      <c r="K86" s="5">
        <v>474277</v>
      </c>
      <c r="L86" s="5">
        <v>186594</v>
      </c>
      <c r="M86" s="5">
        <v>452998</v>
      </c>
      <c r="N86" s="5">
        <v>0</v>
      </c>
      <c r="O86" s="5">
        <v>23500</v>
      </c>
      <c r="P86" s="5">
        <v>0</v>
      </c>
      <c r="Q86" s="5">
        <v>53900</v>
      </c>
      <c r="R86" s="5">
        <v>0</v>
      </c>
      <c r="S86" s="5">
        <v>136976</v>
      </c>
      <c r="T86" s="5">
        <v>0</v>
      </c>
      <c r="U86" s="5">
        <v>201</v>
      </c>
      <c r="V86" s="5">
        <v>83779</v>
      </c>
      <c r="W86" s="5">
        <v>89649</v>
      </c>
      <c r="X86" s="5">
        <v>114809</v>
      </c>
      <c r="Y86" s="5">
        <v>96029</v>
      </c>
      <c r="Z86" s="5">
        <v>504937</v>
      </c>
      <c r="AA86" s="5">
        <v>200120</v>
      </c>
      <c r="AB86" s="5">
        <v>154708</v>
      </c>
      <c r="AC86" s="5">
        <v>0</v>
      </c>
      <c r="AD86" s="5">
        <v>60126</v>
      </c>
      <c r="AE86" s="5">
        <v>0</v>
      </c>
      <c r="AF86" s="5">
        <v>0</v>
      </c>
      <c r="AG86" s="5">
        <v>0</v>
      </c>
      <c r="AH86" s="5">
        <v>0</v>
      </c>
      <c r="AI86" s="5">
        <v>0</v>
      </c>
      <c r="AJ86" s="6" t="s">
        <v>193</v>
      </c>
      <c r="AK86" s="6">
        <v>34.26</v>
      </c>
      <c r="AL86" s="6" t="s">
        <v>193</v>
      </c>
      <c r="AM86" s="6" t="s">
        <v>193</v>
      </c>
      <c r="AN86" s="6" t="s">
        <v>193</v>
      </c>
      <c r="AO86" s="6" t="s">
        <v>193</v>
      </c>
      <c r="AP86" s="6">
        <v>31</v>
      </c>
      <c r="AQ86" s="6">
        <v>30.48</v>
      </c>
      <c r="AR86" s="6">
        <v>33.227200000000003</v>
      </c>
      <c r="AS86" s="6">
        <v>33.22</v>
      </c>
      <c r="AT86" s="6" t="s">
        <v>193</v>
      </c>
      <c r="AU86" s="6">
        <v>30.44</v>
      </c>
      <c r="AV86" s="6" t="s">
        <v>193</v>
      </c>
      <c r="AW86" s="6">
        <v>28.61</v>
      </c>
      <c r="AX86" s="6" t="s">
        <v>193</v>
      </c>
      <c r="AY86" s="6">
        <v>28.21</v>
      </c>
      <c r="AZ86" s="6" t="s">
        <v>193</v>
      </c>
      <c r="BA86" s="6">
        <v>28.4</v>
      </c>
      <c r="BB86" s="6">
        <v>24.35</v>
      </c>
      <c r="BC86" s="6">
        <v>20.53</v>
      </c>
      <c r="BD86" s="6">
        <v>18.23</v>
      </c>
      <c r="BE86" s="6">
        <v>17.53</v>
      </c>
      <c r="BF86" s="6">
        <v>17.05</v>
      </c>
      <c r="BG86" s="6">
        <v>16.649999999999999</v>
      </c>
      <c r="BH86" s="6">
        <v>13.21</v>
      </c>
      <c r="BI86" s="6" t="s">
        <v>193</v>
      </c>
      <c r="BJ86" s="6">
        <v>16.739999999999998</v>
      </c>
      <c r="BK86" s="6" t="s">
        <v>193</v>
      </c>
      <c r="BL86" s="6" t="s">
        <v>193</v>
      </c>
      <c r="BM86" s="6" t="s">
        <v>193</v>
      </c>
      <c r="BN86" s="6" t="s">
        <v>193</v>
      </c>
      <c r="BO86" s="6" t="s">
        <v>193</v>
      </c>
      <c r="BP86" s="6">
        <v>0.27500000000000002</v>
      </c>
      <c r="BQ86" s="6">
        <v>0.27500000000000002</v>
      </c>
      <c r="BR86" s="6">
        <v>0.27500000000000002</v>
      </c>
      <c r="BS86" s="6">
        <v>0.27500000000000002</v>
      </c>
      <c r="BT86" s="6">
        <v>0.26500000000000001</v>
      </c>
      <c r="BU86" s="6">
        <v>0.26500000000000001</v>
      </c>
      <c r="BV86" s="6">
        <v>0.26500000000000001</v>
      </c>
      <c r="BW86" s="6">
        <v>0.26500000000000001</v>
      </c>
      <c r="BX86" s="6">
        <v>0.25</v>
      </c>
      <c r="BY86" s="6">
        <v>0.25</v>
      </c>
      <c r="BZ86" s="6">
        <v>0.25</v>
      </c>
      <c r="CA86" s="6">
        <v>0.25</v>
      </c>
      <c r="CB86" s="6">
        <v>0.23</v>
      </c>
      <c r="CC86" s="6">
        <v>0.23</v>
      </c>
      <c r="CD86" s="6">
        <v>0.23</v>
      </c>
      <c r="CE86" s="6">
        <v>0.23</v>
      </c>
      <c r="CF86" s="6">
        <v>0.19500000000000001</v>
      </c>
      <c r="CG86" s="6">
        <v>0.19500000000000001</v>
      </c>
      <c r="CH86" s="6">
        <v>0.19500000000000001</v>
      </c>
      <c r="CI86" s="6">
        <v>0.19500000000000001</v>
      </c>
      <c r="CJ86" s="6">
        <v>0.16</v>
      </c>
      <c r="CK86" s="6">
        <v>0.13</v>
      </c>
      <c r="CL86" s="6">
        <v>0.13</v>
      </c>
      <c r="CM86" s="6">
        <v>0.13</v>
      </c>
      <c r="CN86" s="6">
        <v>0.13</v>
      </c>
      <c r="CO86" s="6">
        <v>0.11</v>
      </c>
      <c r="CP86" s="6">
        <v>0.11</v>
      </c>
      <c r="CQ86" s="6">
        <v>0.11</v>
      </c>
      <c r="CR86" s="6">
        <v>0.11</v>
      </c>
      <c r="CS86" s="6">
        <v>0.08</v>
      </c>
      <c r="CT86" s="6">
        <v>0.08</v>
      </c>
      <c r="CU86" s="6">
        <v>0.08</v>
      </c>
      <c r="CV86" s="6">
        <v>0</v>
      </c>
      <c r="CW86" s="6">
        <v>0</v>
      </c>
      <c r="CX86" s="6">
        <v>0</v>
      </c>
      <c r="CY86" s="6">
        <v>0</v>
      </c>
      <c r="CZ86" s="6">
        <v>0</v>
      </c>
      <c r="DA86" s="6">
        <v>0</v>
      </c>
      <c r="DB86" s="6">
        <v>0</v>
      </c>
      <c r="DC86" s="6">
        <v>0</v>
      </c>
      <c r="DD86" s="6">
        <v>0</v>
      </c>
      <c r="DE86" s="6">
        <v>0</v>
      </c>
      <c r="DF86" s="6">
        <v>0</v>
      </c>
      <c r="DG86" s="6">
        <v>0</v>
      </c>
      <c r="DH86" s="6">
        <v>0</v>
      </c>
      <c r="DI86" s="6">
        <v>0</v>
      </c>
      <c r="DJ86" s="6">
        <v>0</v>
      </c>
      <c r="DK86" s="6">
        <v>0</v>
      </c>
      <c r="DL86" s="6">
        <v>0</v>
      </c>
      <c r="DM86" s="6">
        <v>0</v>
      </c>
      <c r="DN86" s="6">
        <v>0</v>
      </c>
      <c r="DO86" s="6">
        <v>0</v>
      </c>
      <c r="DP86" s="6">
        <v>0</v>
      </c>
      <c r="DQ86" s="6">
        <v>0</v>
      </c>
      <c r="DR86" s="6">
        <v>0</v>
      </c>
      <c r="DS86" s="6">
        <v>0</v>
      </c>
      <c r="DT86" s="6">
        <v>0</v>
      </c>
      <c r="DU86" s="6">
        <v>0</v>
      </c>
      <c r="DV86" s="6">
        <v>0</v>
      </c>
      <c r="DW86" s="6">
        <v>0</v>
      </c>
      <c r="DX86" s="6">
        <v>0</v>
      </c>
      <c r="DY86" s="6">
        <v>0</v>
      </c>
      <c r="DZ86" s="6">
        <v>0</v>
      </c>
      <c r="EA86" s="6">
        <v>0</v>
      </c>
      <c r="EB86" s="5">
        <v>40700000</v>
      </c>
      <c r="EC86" s="5">
        <v>40661505</v>
      </c>
      <c r="ED86" s="5">
        <v>40668847</v>
      </c>
      <c r="EE86" s="5">
        <v>40542116</v>
      </c>
      <c r="EF86" s="5">
        <v>40244751</v>
      </c>
      <c r="EG86" s="5">
        <v>40182965</v>
      </c>
      <c r="EH86" s="5">
        <v>40138427</v>
      </c>
      <c r="EI86" s="5">
        <v>40350937</v>
      </c>
      <c r="EJ86" s="5">
        <v>40566032</v>
      </c>
      <c r="EK86" s="5">
        <v>40741071</v>
      </c>
      <c r="EL86" s="5">
        <v>41178532</v>
      </c>
      <c r="EM86" s="5">
        <v>41122248</v>
      </c>
      <c r="EN86" s="5">
        <v>40936618</v>
      </c>
      <c r="EO86" s="5">
        <v>40886174</v>
      </c>
      <c r="EP86" s="5">
        <v>40859718</v>
      </c>
      <c r="EQ86" s="5">
        <v>40647979</v>
      </c>
      <c r="ER86" s="5">
        <v>40511551</v>
      </c>
      <c r="ES86" s="5">
        <v>40119207</v>
      </c>
      <c r="ET86" s="5">
        <v>39911504</v>
      </c>
      <c r="EU86" s="5">
        <v>39667063</v>
      </c>
      <c r="EV86" s="5">
        <v>39367862</v>
      </c>
      <c r="EW86" s="5">
        <v>39378349</v>
      </c>
      <c r="EX86" s="5">
        <v>39357609</v>
      </c>
      <c r="EY86" s="5">
        <v>39773363</v>
      </c>
      <c r="EZ86" s="5">
        <v>39775432</v>
      </c>
      <c r="FA86" s="5">
        <v>39918707</v>
      </c>
      <c r="FB86" s="5">
        <v>39918707</v>
      </c>
      <c r="FC86" s="5">
        <v>39784429</v>
      </c>
      <c r="FD86" s="5">
        <v>39655952</v>
      </c>
      <c r="FE86" s="5">
        <v>39444031</v>
      </c>
      <c r="FF86" s="5">
        <v>39398373</v>
      </c>
      <c r="FG86" s="5">
        <v>39219927</v>
      </c>
      <c r="FH86" s="3" t="s">
        <v>267</v>
      </c>
    </row>
    <row r="87" spans="2:164" x14ac:dyDescent="0.25">
      <c r="B87" s="1" t="s">
        <v>77</v>
      </c>
      <c r="C87" s="2">
        <v>111564</v>
      </c>
      <c r="D87" s="5">
        <v>5358793</v>
      </c>
      <c r="E87" s="5">
        <v>1797803</v>
      </c>
      <c r="F87" s="5">
        <v>0</v>
      </c>
      <c r="G87" s="5">
        <v>5833738</v>
      </c>
      <c r="H87" s="5">
        <v>0</v>
      </c>
      <c r="I87" s="5">
        <v>0</v>
      </c>
      <c r="J87" s="5">
        <v>0</v>
      </c>
      <c r="K87" s="5">
        <v>0</v>
      </c>
      <c r="L87" s="5">
        <v>0</v>
      </c>
      <c r="M87" s="5">
        <v>0</v>
      </c>
      <c r="N87" s="5">
        <v>1704812</v>
      </c>
      <c r="O87" s="5">
        <v>501438</v>
      </c>
      <c r="P87" s="5">
        <v>3829653</v>
      </c>
      <c r="Q87" s="5">
        <v>967166</v>
      </c>
      <c r="R87" s="5">
        <v>805483</v>
      </c>
      <c r="S87" s="5">
        <v>500000</v>
      </c>
      <c r="T87" s="5">
        <v>1994797</v>
      </c>
      <c r="U87" s="5">
        <v>1050768</v>
      </c>
      <c r="V87" s="5">
        <v>1723359</v>
      </c>
      <c r="W87" s="5">
        <v>1405600</v>
      </c>
      <c r="X87" s="5">
        <v>0</v>
      </c>
      <c r="Y87" s="5">
        <v>3524548</v>
      </c>
      <c r="Z87" s="5">
        <v>1597163</v>
      </c>
      <c r="AA87" s="5">
        <v>1750000</v>
      </c>
      <c r="AB87" s="5">
        <v>0</v>
      </c>
      <c r="AC87" s="5">
        <v>3390580</v>
      </c>
      <c r="AD87" s="5">
        <v>2697533</v>
      </c>
      <c r="AE87" s="5">
        <v>1417679</v>
      </c>
      <c r="AF87" s="5">
        <v>6533</v>
      </c>
      <c r="AG87" s="5">
        <v>974092</v>
      </c>
      <c r="AH87" s="5">
        <v>1029773</v>
      </c>
      <c r="AI87" s="5">
        <v>163584</v>
      </c>
      <c r="AJ87" s="6">
        <v>244.5</v>
      </c>
      <c r="AK87" s="6">
        <v>249.97</v>
      </c>
      <c r="AL87" s="6" t="s">
        <v>193</v>
      </c>
      <c r="AM87" s="6">
        <v>205.7</v>
      </c>
      <c r="AN87" s="6" t="s">
        <v>193</v>
      </c>
      <c r="AO87" s="6" t="s">
        <v>193</v>
      </c>
      <c r="AP87" s="6" t="s">
        <v>193</v>
      </c>
      <c r="AQ87" s="6" t="s">
        <v>193</v>
      </c>
      <c r="AR87" s="6" t="s">
        <v>193</v>
      </c>
      <c r="AS87" s="6" t="s">
        <v>193</v>
      </c>
      <c r="AT87" s="6">
        <v>177.81</v>
      </c>
      <c r="AU87" s="6">
        <v>179.89</v>
      </c>
      <c r="AV87" s="6">
        <v>130.56</v>
      </c>
      <c r="AW87" s="6">
        <v>121.59</v>
      </c>
      <c r="AX87" s="6">
        <v>125.04</v>
      </c>
      <c r="AY87" s="6">
        <v>98.688000000000002</v>
      </c>
      <c r="AZ87" s="6">
        <v>100.56</v>
      </c>
      <c r="BA87" s="6">
        <v>108.8356</v>
      </c>
      <c r="BB87" s="6">
        <v>86.887799999999999</v>
      </c>
      <c r="BC87" s="6">
        <v>67.230099999999993</v>
      </c>
      <c r="BD87" s="6" t="s">
        <v>193</v>
      </c>
      <c r="BE87" s="6">
        <v>66.5</v>
      </c>
      <c r="BF87" s="6">
        <v>79.516000000000005</v>
      </c>
      <c r="BG87" s="6">
        <v>86.281400000000005</v>
      </c>
      <c r="BH87" s="6" t="s">
        <v>193</v>
      </c>
      <c r="BI87" s="6">
        <v>70.620999999999995</v>
      </c>
      <c r="BJ87" s="6">
        <v>78.566199999999995</v>
      </c>
      <c r="BK87" s="6">
        <v>62.710999999999999</v>
      </c>
      <c r="BL87" s="6">
        <v>49.917900000000003</v>
      </c>
      <c r="BM87" s="6">
        <v>51.6389</v>
      </c>
      <c r="BN87" s="6">
        <v>48.747599999999998</v>
      </c>
      <c r="BO87" s="6">
        <v>46.8872</v>
      </c>
      <c r="BP87" s="6">
        <v>0.4</v>
      </c>
      <c r="BQ87" s="6">
        <v>0.4</v>
      </c>
      <c r="BR87" s="6">
        <v>0.4</v>
      </c>
      <c r="BS87" s="6">
        <v>0.4</v>
      </c>
      <c r="BT87" s="6">
        <v>0.28999999999999998</v>
      </c>
      <c r="BU87" s="6">
        <v>0.28999999999999998</v>
      </c>
      <c r="BV87" s="6">
        <v>0.28999999999999998</v>
      </c>
      <c r="BW87" s="6">
        <v>0.28999999999999998</v>
      </c>
      <c r="BX87" s="6">
        <v>0.28999999999999998</v>
      </c>
      <c r="BY87" s="6">
        <v>0.28999999999999998</v>
      </c>
      <c r="BZ87" s="6">
        <v>0.28999999999999998</v>
      </c>
      <c r="CA87" s="6">
        <v>0.28000000000000003</v>
      </c>
      <c r="CB87" s="6">
        <v>0.28000000000000003</v>
      </c>
      <c r="CC87" s="6">
        <v>0.28000000000000003</v>
      </c>
      <c r="CD87" s="6">
        <v>0.28000000000000003</v>
      </c>
      <c r="CE87" s="6">
        <v>0.27</v>
      </c>
      <c r="CF87" s="6">
        <v>0.27</v>
      </c>
      <c r="CG87" s="6">
        <v>0.27</v>
      </c>
      <c r="CH87" s="6">
        <v>0.27</v>
      </c>
      <c r="CI87" s="6">
        <v>0.26</v>
      </c>
      <c r="CJ87" s="6">
        <v>0.26</v>
      </c>
      <c r="CK87" s="6">
        <v>0.26</v>
      </c>
      <c r="CL87" s="6">
        <v>0.26</v>
      </c>
      <c r="CM87" s="6">
        <v>0.25</v>
      </c>
      <c r="CN87" s="6">
        <v>0.25</v>
      </c>
      <c r="CO87" s="6">
        <v>0.25</v>
      </c>
      <c r="CP87" s="6">
        <v>0.25</v>
      </c>
      <c r="CQ87" s="6">
        <v>0</v>
      </c>
      <c r="CR87" s="6">
        <v>0</v>
      </c>
      <c r="CS87" s="6">
        <v>0</v>
      </c>
      <c r="CT87" s="6">
        <v>0</v>
      </c>
      <c r="CU87" s="6">
        <v>0</v>
      </c>
      <c r="CV87" s="6">
        <v>0</v>
      </c>
      <c r="CW87" s="6">
        <v>0</v>
      </c>
      <c r="CX87" s="6">
        <v>0</v>
      </c>
      <c r="CY87" s="6">
        <v>0</v>
      </c>
      <c r="CZ87" s="6">
        <v>0</v>
      </c>
      <c r="DA87" s="6">
        <v>0</v>
      </c>
      <c r="DB87" s="6">
        <v>0</v>
      </c>
      <c r="DC87" s="6">
        <v>0</v>
      </c>
      <c r="DD87" s="6">
        <v>0</v>
      </c>
      <c r="DE87" s="6">
        <v>0</v>
      </c>
      <c r="DF87" s="6">
        <v>0</v>
      </c>
      <c r="DG87" s="6">
        <v>0</v>
      </c>
      <c r="DH87" s="6">
        <v>0</v>
      </c>
      <c r="DI87" s="6">
        <v>0</v>
      </c>
      <c r="DJ87" s="6">
        <v>0</v>
      </c>
      <c r="DK87" s="6">
        <v>0</v>
      </c>
      <c r="DL87" s="6">
        <v>0</v>
      </c>
      <c r="DM87" s="6">
        <v>0</v>
      </c>
      <c r="DN87" s="6">
        <v>0</v>
      </c>
      <c r="DO87" s="6">
        <v>0</v>
      </c>
      <c r="DP87" s="6">
        <v>0</v>
      </c>
      <c r="DQ87" s="6">
        <v>0</v>
      </c>
      <c r="DR87" s="6">
        <v>0</v>
      </c>
      <c r="DS87" s="6">
        <v>0</v>
      </c>
      <c r="DT87" s="6">
        <v>0</v>
      </c>
      <c r="DU87" s="6">
        <v>0</v>
      </c>
      <c r="DV87" s="6">
        <v>0</v>
      </c>
      <c r="DW87" s="6">
        <v>0</v>
      </c>
      <c r="DX87" s="6">
        <v>0</v>
      </c>
      <c r="DY87" s="6">
        <v>0</v>
      </c>
      <c r="DZ87" s="6">
        <v>0</v>
      </c>
      <c r="EA87" s="6">
        <v>0</v>
      </c>
      <c r="EB87" s="5">
        <v>137678696</v>
      </c>
      <c r="EC87" s="5">
        <v>142860096</v>
      </c>
      <c r="ED87" s="5">
        <v>144517202</v>
      </c>
      <c r="EE87" s="5">
        <v>144314925</v>
      </c>
      <c r="EF87" s="5">
        <v>149305196</v>
      </c>
      <c r="EG87" s="5">
        <v>149101179</v>
      </c>
      <c r="EH87" s="5">
        <v>149067340</v>
      </c>
      <c r="EI87" s="5">
        <v>149036654</v>
      </c>
      <c r="EJ87" s="5">
        <v>148288016</v>
      </c>
      <c r="EK87" s="5">
        <v>148223927</v>
      </c>
      <c r="EL87" s="5">
        <v>148143674</v>
      </c>
      <c r="EM87" s="5">
        <v>149781272</v>
      </c>
      <c r="EN87" s="5">
        <v>149604010</v>
      </c>
      <c r="EO87" s="5">
        <v>153334953</v>
      </c>
      <c r="EP87" s="5">
        <v>154254938</v>
      </c>
      <c r="EQ87" s="5">
        <v>154784234</v>
      </c>
      <c r="ER87" s="5">
        <v>154030409</v>
      </c>
      <c r="ES87" s="5">
        <v>155913299</v>
      </c>
      <c r="ET87" s="5">
        <v>156463120</v>
      </c>
      <c r="EU87" s="5">
        <v>157501751</v>
      </c>
      <c r="EV87" s="5">
        <v>158331865</v>
      </c>
      <c r="EW87" s="5">
        <v>158223755</v>
      </c>
      <c r="EX87" s="5">
        <v>161712439</v>
      </c>
      <c r="EY87" s="5">
        <v>163179240</v>
      </c>
      <c r="EZ87" s="5">
        <v>164004314</v>
      </c>
      <c r="FA87" s="5">
        <v>163503806</v>
      </c>
      <c r="FB87" s="5">
        <v>166829524</v>
      </c>
      <c r="FC87" s="5">
        <v>168394377</v>
      </c>
      <c r="FD87" s="5">
        <v>168449690</v>
      </c>
      <c r="FE87" s="5">
        <v>168318547</v>
      </c>
      <c r="FF87" s="5">
        <v>169232426</v>
      </c>
      <c r="FG87" s="5">
        <v>170197311</v>
      </c>
      <c r="FH87" s="3" t="s">
        <v>268</v>
      </c>
    </row>
    <row r="88" spans="2:164" x14ac:dyDescent="0.25">
      <c r="B88" s="1" t="s">
        <v>78</v>
      </c>
      <c r="C88" s="2">
        <v>4834672</v>
      </c>
      <c r="D88" s="5">
        <v>0</v>
      </c>
      <c r="E88" s="5">
        <v>0</v>
      </c>
      <c r="F88" s="5">
        <v>0</v>
      </c>
      <c r="G88" s="5">
        <v>0</v>
      </c>
      <c r="H88" s="5">
        <v>0</v>
      </c>
      <c r="I88" s="5">
        <v>0</v>
      </c>
      <c r="J88" s="5">
        <v>0</v>
      </c>
      <c r="K88" s="5">
        <v>0</v>
      </c>
      <c r="L88" s="5">
        <v>0</v>
      </c>
      <c r="M88" s="5">
        <v>0</v>
      </c>
      <c r="N88" s="5">
        <v>0</v>
      </c>
      <c r="O88" s="5" t="s">
        <v>193</v>
      </c>
      <c r="P88" s="5" t="s">
        <v>193</v>
      </c>
      <c r="Q88" s="5" t="s">
        <v>193</v>
      </c>
      <c r="R88" s="5" t="s">
        <v>193</v>
      </c>
      <c r="S88" s="5" t="s">
        <v>193</v>
      </c>
      <c r="T88" s="5" t="s">
        <v>193</v>
      </c>
      <c r="U88" s="5" t="s">
        <v>193</v>
      </c>
      <c r="V88" s="5" t="s">
        <v>193</v>
      </c>
      <c r="W88" s="5" t="s">
        <v>193</v>
      </c>
      <c r="X88" s="5" t="s">
        <v>193</v>
      </c>
      <c r="Y88" s="5" t="s">
        <v>193</v>
      </c>
      <c r="Z88" s="5" t="s">
        <v>193</v>
      </c>
      <c r="AA88" s="5" t="s">
        <v>193</v>
      </c>
      <c r="AB88" s="5" t="s">
        <v>193</v>
      </c>
      <c r="AC88" s="5" t="s">
        <v>193</v>
      </c>
      <c r="AD88" s="5" t="s">
        <v>193</v>
      </c>
      <c r="AE88" s="5" t="s">
        <v>193</v>
      </c>
      <c r="AF88" s="5" t="s">
        <v>193</v>
      </c>
      <c r="AG88" s="5" t="s">
        <v>193</v>
      </c>
      <c r="AH88" s="5" t="s">
        <v>193</v>
      </c>
      <c r="AI88" s="5" t="s">
        <v>193</v>
      </c>
      <c r="AJ88" s="6" t="s">
        <v>193</v>
      </c>
      <c r="AK88" s="6" t="s">
        <v>193</v>
      </c>
      <c r="AL88" s="6" t="s">
        <v>193</v>
      </c>
      <c r="AM88" s="6" t="s">
        <v>193</v>
      </c>
      <c r="AN88" s="6" t="s">
        <v>193</v>
      </c>
      <c r="AO88" s="6" t="s">
        <v>193</v>
      </c>
      <c r="AP88" s="6" t="s">
        <v>193</v>
      </c>
      <c r="AQ88" s="6" t="s">
        <v>193</v>
      </c>
      <c r="AR88" s="6" t="s">
        <v>193</v>
      </c>
      <c r="AS88" s="6" t="s">
        <v>193</v>
      </c>
      <c r="AT88" s="6" t="s">
        <v>193</v>
      </c>
      <c r="AU88" s="6" t="s">
        <v>193</v>
      </c>
      <c r="AV88" s="6" t="s">
        <v>193</v>
      </c>
      <c r="AW88" s="6" t="s">
        <v>193</v>
      </c>
      <c r="AX88" s="6" t="s">
        <v>193</v>
      </c>
      <c r="AY88" s="6" t="s">
        <v>193</v>
      </c>
      <c r="AZ88" s="6" t="s">
        <v>193</v>
      </c>
      <c r="BA88" s="6" t="s">
        <v>193</v>
      </c>
      <c r="BB88" s="6" t="s">
        <v>193</v>
      </c>
      <c r="BC88" s="6" t="s">
        <v>193</v>
      </c>
      <c r="BD88" s="6" t="s">
        <v>193</v>
      </c>
      <c r="BE88" s="6" t="s">
        <v>193</v>
      </c>
      <c r="BF88" s="6" t="s">
        <v>193</v>
      </c>
      <c r="BG88" s="6" t="s">
        <v>193</v>
      </c>
      <c r="BH88" s="6" t="s">
        <v>193</v>
      </c>
      <c r="BI88" s="6" t="s">
        <v>193</v>
      </c>
      <c r="BJ88" s="6" t="s">
        <v>193</v>
      </c>
      <c r="BK88" s="6" t="s">
        <v>193</v>
      </c>
      <c r="BL88" s="6" t="s">
        <v>193</v>
      </c>
      <c r="BM88" s="6" t="s">
        <v>193</v>
      </c>
      <c r="BN88" s="6" t="s">
        <v>193</v>
      </c>
      <c r="BO88" s="6" t="s">
        <v>193</v>
      </c>
      <c r="BP88" s="6">
        <v>0</v>
      </c>
      <c r="BQ88" s="6">
        <v>0</v>
      </c>
      <c r="BR88" s="6">
        <v>0</v>
      </c>
      <c r="BS88" s="6">
        <v>0</v>
      </c>
      <c r="BT88" s="6" t="s">
        <v>193</v>
      </c>
      <c r="BU88" s="6" t="s">
        <v>193</v>
      </c>
      <c r="BV88" s="6" t="s">
        <v>193</v>
      </c>
      <c r="BW88" s="6" t="s">
        <v>193</v>
      </c>
      <c r="BX88" s="6" t="s">
        <v>193</v>
      </c>
      <c r="BY88" s="6" t="s">
        <v>193</v>
      </c>
      <c r="BZ88" s="6" t="s">
        <v>193</v>
      </c>
      <c r="CA88" s="6" t="s">
        <v>193</v>
      </c>
      <c r="CB88" s="6" t="s">
        <v>193</v>
      </c>
      <c r="CC88" s="6" t="s">
        <v>193</v>
      </c>
      <c r="CD88" s="6" t="s">
        <v>193</v>
      </c>
      <c r="CE88" s="6" t="s">
        <v>193</v>
      </c>
      <c r="CF88" s="6" t="s">
        <v>193</v>
      </c>
      <c r="CG88" s="6" t="s">
        <v>193</v>
      </c>
      <c r="CH88" s="6" t="s">
        <v>193</v>
      </c>
      <c r="CI88" s="6" t="s">
        <v>193</v>
      </c>
      <c r="CJ88" s="6" t="s">
        <v>193</v>
      </c>
      <c r="CK88" s="6" t="s">
        <v>193</v>
      </c>
      <c r="CL88" s="6" t="s">
        <v>193</v>
      </c>
      <c r="CM88" s="6" t="s">
        <v>193</v>
      </c>
      <c r="CN88" s="6" t="s">
        <v>193</v>
      </c>
      <c r="CO88" s="6" t="s">
        <v>193</v>
      </c>
      <c r="CP88" s="6" t="s">
        <v>193</v>
      </c>
      <c r="CQ88" s="6" t="s">
        <v>193</v>
      </c>
      <c r="CR88" s="6" t="s">
        <v>193</v>
      </c>
      <c r="CS88" s="6" t="s">
        <v>193</v>
      </c>
      <c r="CT88" s="6" t="s">
        <v>193</v>
      </c>
      <c r="CU88" s="6" t="s">
        <v>193</v>
      </c>
      <c r="CV88" s="6">
        <v>0</v>
      </c>
      <c r="CW88" s="6">
        <v>0</v>
      </c>
      <c r="CX88" s="6">
        <v>0</v>
      </c>
      <c r="CY88" s="6">
        <v>0</v>
      </c>
      <c r="CZ88" s="6" t="s">
        <v>193</v>
      </c>
      <c r="DA88" s="6" t="s">
        <v>193</v>
      </c>
      <c r="DB88" s="6" t="s">
        <v>193</v>
      </c>
      <c r="DC88" s="6" t="s">
        <v>193</v>
      </c>
      <c r="DD88" s="6" t="s">
        <v>193</v>
      </c>
      <c r="DE88" s="6" t="s">
        <v>193</v>
      </c>
      <c r="DF88" s="6" t="s">
        <v>193</v>
      </c>
      <c r="DG88" s="6" t="s">
        <v>193</v>
      </c>
      <c r="DH88" s="6" t="s">
        <v>193</v>
      </c>
      <c r="DI88" s="6" t="s">
        <v>193</v>
      </c>
      <c r="DJ88" s="6" t="s">
        <v>193</v>
      </c>
      <c r="DK88" s="6" t="s">
        <v>193</v>
      </c>
      <c r="DL88" s="6" t="s">
        <v>193</v>
      </c>
      <c r="DM88" s="6" t="s">
        <v>193</v>
      </c>
      <c r="DN88" s="6" t="s">
        <v>193</v>
      </c>
      <c r="DO88" s="6" t="s">
        <v>193</v>
      </c>
      <c r="DP88" s="6" t="s">
        <v>193</v>
      </c>
      <c r="DQ88" s="6" t="s">
        <v>193</v>
      </c>
      <c r="DR88" s="6" t="s">
        <v>193</v>
      </c>
      <c r="DS88" s="6" t="s">
        <v>193</v>
      </c>
      <c r="DT88" s="6" t="s">
        <v>193</v>
      </c>
      <c r="DU88" s="6" t="s">
        <v>193</v>
      </c>
      <c r="DV88" s="6" t="s">
        <v>193</v>
      </c>
      <c r="DW88" s="6" t="s">
        <v>193</v>
      </c>
      <c r="DX88" s="6" t="s">
        <v>193</v>
      </c>
      <c r="DY88" s="6" t="s">
        <v>193</v>
      </c>
      <c r="DZ88" s="6" t="s">
        <v>193</v>
      </c>
      <c r="EA88" s="6" t="s">
        <v>193</v>
      </c>
      <c r="EB88" s="5">
        <v>3500000</v>
      </c>
      <c r="EC88" s="5">
        <v>3500000</v>
      </c>
      <c r="ED88" s="5">
        <v>3506734</v>
      </c>
      <c r="EE88" s="5">
        <v>3500000</v>
      </c>
      <c r="EF88" s="5" t="s">
        <v>193</v>
      </c>
      <c r="EG88" s="5" t="s">
        <v>193</v>
      </c>
      <c r="EH88" s="5" t="s">
        <v>193</v>
      </c>
      <c r="EI88" s="5" t="s">
        <v>193</v>
      </c>
      <c r="EJ88" s="5" t="s">
        <v>193</v>
      </c>
      <c r="EK88" s="5" t="s">
        <v>193</v>
      </c>
      <c r="EL88" s="5" t="s">
        <v>193</v>
      </c>
      <c r="EM88" s="5" t="s">
        <v>193</v>
      </c>
      <c r="EN88" s="5" t="s">
        <v>193</v>
      </c>
      <c r="EO88" s="5" t="s">
        <v>193</v>
      </c>
      <c r="EP88" s="5" t="s">
        <v>193</v>
      </c>
      <c r="EQ88" s="5" t="s">
        <v>193</v>
      </c>
      <c r="ER88" s="5" t="s">
        <v>193</v>
      </c>
      <c r="ES88" s="5" t="s">
        <v>193</v>
      </c>
      <c r="ET88" s="5" t="s">
        <v>193</v>
      </c>
      <c r="EU88" s="5" t="s">
        <v>193</v>
      </c>
      <c r="EV88" s="5" t="s">
        <v>193</v>
      </c>
      <c r="EW88" s="5" t="s">
        <v>193</v>
      </c>
      <c r="EX88" s="5" t="s">
        <v>193</v>
      </c>
      <c r="EY88" s="5" t="s">
        <v>193</v>
      </c>
      <c r="EZ88" s="5" t="s">
        <v>193</v>
      </c>
      <c r="FA88" s="5" t="s">
        <v>193</v>
      </c>
      <c r="FB88" s="5" t="s">
        <v>193</v>
      </c>
      <c r="FC88" s="5" t="s">
        <v>193</v>
      </c>
      <c r="FD88" s="5" t="s">
        <v>193</v>
      </c>
      <c r="FE88" s="5" t="s">
        <v>193</v>
      </c>
      <c r="FF88" s="5" t="s">
        <v>193</v>
      </c>
      <c r="FG88" s="5" t="s">
        <v>193</v>
      </c>
      <c r="FH88" s="3" t="s">
        <v>269</v>
      </c>
    </row>
    <row r="89" spans="2:164" x14ac:dyDescent="0.25">
      <c r="B89" s="1" t="s">
        <v>79</v>
      </c>
      <c r="C89" s="2">
        <v>103281</v>
      </c>
      <c r="D89" s="5" t="s">
        <v>193</v>
      </c>
      <c r="E89" s="5">
        <v>101742</v>
      </c>
      <c r="F89" s="5">
        <v>1385118</v>
      </c>
      <c r="G89" s="5">
        <v>724769</v>
      </c>
      <c r="H89" s="5">
        <v>0</v>
      </c>
      <c r="I89" s="5">
        <v>104558</v>
      </c>
      <c r="J89" s="5">
        <v>60000</v>
      </c>
      <c r="K89" s="5">
        <v>50000</v>
      </c>
      <c r="L89" s="5">
        <v>5372</v>
      </c>
      <c r="M89" s="5">
        <v>78177</v>
      </c>
      <c r="N89" s="5">
        <v>10934</v>
      </c>
      <c r="O89" s="5">
        <v>48824</v>
      </c>
      <c r="P89" s="5">
        <v>0</v>
      </c>
      <c r="Q89" s="5">
        <v>82697</v>
      </c>
      <c r="R89" s="5">
        <v>117306</v>
      </c>
      <c r="S89" s="5">
        <v>96772</v>
      </c>
      <c r="T89" s="5">
        <v>54436</v>
      </c>
      <c r="U89" s="5">
        <v>0</v>
      </c>
      <c r="V89" s="5">
        <v>222317</v>
      </c>
      <c r="W89" s="5">
        <v>57555</v>
      </c>
      <c r="X89" s="5">
        <v>14376</v>
      </c>
      <c r="Y89" s="5">
        <v>9535</v>
      </c>
      <c r="Z89" s="5">
        <v>56738</v>
      </c>
      <c r="AA89" s="5">
        <v>50132</v>
      </c>
      <c r="AB89" s="5">
        <v>57621</v>
      </c>
      <c r="AC89" s="5">
        <v>57105</v>
      </c>
      <c r="AD89" s="5">
        <v>8690</v>
      </c>
      <c r="AE89" s="5">
        <v>0</v>
      </c>
      <c r="AF89" s="5">
        <v>0</v>
      </c>
      <c r="AG89" s="5">
        <v>0</v>
      </c>
      <c r="AH89" s="5">
        <v>54670</v>
      </c>
      <c r="AI89" s="5">
        <v>172370</v>
      </c>
      <c r="AJ89" s="6" t="s">
        <v>193</v>
      </c>
      <c r="AK89" s="6">
        <v>22.969200000000001</v>
      </c>
      <c r="AL89" s="6">
        <v>20</v>
      </c>
      <c r="AM89" s="6">
        <v>19.869900000000001</v>
      </c>
      <c r="AN89" s="6" t="s">
        <v>193</v>
      </c>
      <c r="AO89" s="6">
        <v>16.5426</v>
      </c>
      <c r="AP89" s="6">
        <v>16.18</v>
      </c>
      <c r="AQ89" s="6">
        <v>16.420000000000002</v>
      </c>
      <c r="AR89" s="6">
        <v>13.4703</v>
      </c>
      <c r="AS89" s="6">
        <v>12.927899999999999</v>
      </c>
      <c r="AT89" s="6">
        <v>12.99</v>
      </c>
      <c r="AU89" s="6">
        <v>12.2126</v>
      </c>
      <c r="AV89" s="6" t="s">
        <v>193</v>
      </c>
      <c r="AW89" s="6">
        <v>13.3276</v>
      </c>
      <c r="AX89" s="6">
        <v>13.7005</v>
      </c>
      <c r="AY89" s="6">
        <v>13.0448</v>
      </c>
      <c r="AZ89" s="6">
        <v>13.5755</v>
      </c>
      <c r="BA89" s="6" t="s">
        <v>193</v>
      </c>
      <c r="BB89" s="6">
        <v>10.492599999999999</v>
      </c>
      <c r="BC89" s="6">
        <v>9.8163999999999998</v>
      </c>
      <c r="BD89" s="6">
        <v>9.4600000000000009</v>
      </c>
      <c r="BE89" s="6">
        <v>9.8583999999999996</v>
      </c>
      <c r="BF89" s="6">
        <v>9.7994000000000003</v>
      </c>
      <c r="BG89" s="6">
        <v>9.3751999999999995</v>
      </c>
      <c r="BH89" s="6">
        <v>7.1604999999999999</v>
      </c>
      <c r="BI89" s="6">
        <v>7.3017000000000003</v>
      </c>
      <c r="BJ89" s="6">
        <v>9.3000000000000007</v>
      </c>
      <c r="BK89" s="6" t="s">
        <v>193</v>
      </c>
      <c r="BL89" s="6" t="s">
        <v>193</v>
      </c>
      <c r="BM89" s="6" t="s">
        <v>193</v>
      </c>
      <c r="BN89" s="6">
        <v>6.1481000000000003</v>
      </c>
      <c r="BO89" s="6">
        <v>7.2794999999999996</v>
      </c>
      <c r="BP89" s="6" t="s">
        <v>193</v>
      </c>
      <c r="BQ89" s="6">
        <v>0.06</v>
      </c>
      <c r="BR89" s="6">
        <v>0</v>
      </c>
      <c r="BS89" s="6">
        <v>0</v>
      </c>
      <c r="BT89" s="6">
        <v>0.06</v>
      </c>
      <c r="BU89" s="6">
        <v>0</v>
      </c>
      <c r="BV89" s="6">
        <v>4.4999999999999998E-2</v>
      </c>
      <c r="BW89" s="6">
        <v>0</v>
      </c>
      <c r="BX89" s="6">
        <v>4.4999999999999998E-2</v>
      </c>
      <c r="BY89" s="6">
        <v>0</v>
      </c>
      <c r="BZ89" s="6">
        <v>4.4999999999999998E-2</v>
      </c>
      <c r="CA89" s="6">
        <v>0</v>
      </c>
      <c r="CB89" s="6">
        <v>3.5000000000000003E-2</v>
      </c>
      <c r="CC89" s="6">
        <v>0</v>
      </c>
      <c r="CD89" s="6">
        <v>3.5000000000000003E-2</v>
      </c>
      <c r="CE89" s="6">
        <v>0</v>
      </c>
      <c r="CF89" s="6">
        <v>3.5000000000000003E-2</v>
      </c>
      <c r="CG89" s="6">
        <v>0</v>
      </c>
      <c r="CH89" s="6">
        <v>3.5000000000000003E-2</v>
      </c>
      <c r="CI89" s="6">
        <v>0</v>
      </c>
      <c r="CJ89" s="6">
        <v>3.5000000000000003E-2</v>
      </c>
      <c r="CK89" s="6">
        <v>0</v>
      </c>
      <c r="CL89" s="6">
        <v>3.5000000000000003E-2</v>
      </c>
      <c r="CM89" s="6">
        <v>0</v>
      </c>
      <c r="CN89" s="6">
        <v>2.2727299999999999E-2</v>
      </c>
      <c r="CO89" s="6">
        <v>0</v>
      </c>
      <c r="CP89" s="6">
        <v>2.2727299999999999E-2</v>
      </c>
      <c r="CQ89" s="6">
        <v>0</v>
      </c>
      <c r="CR89" s="6">
        <v>2.2727299999999999E-2</v>
      </c>
      <c r="CS89" s="6">
        <v>0</v>
      </c>
      <c r="CT89" s="6">
        <v>2.2727299999999999E-2</v>
      </c>
      <c r="CU89" s="6">
        <v>0</v>
      </c>
      <c r="CV89" s="6" t="s">
        <v>193</v>
      </c>
      <c r="CW89" s="6">
        <v>0</v>
      </c>
      <c r="CX89" s="6">
        <v>0</v>
      </c>
      <c r="CY89" s="6">
        <v>0</v>
      </c>
      <c r="CZ89" s="6">
        <v>0</v>
      </c>
      <c r="DA89" s="6">
        <v>0</v>
      </c>
      <c r="DB89" s="6">
        <v>0</v>
      </c>
      <c r="DC89" s="6">
        <v>0</v>
      </c>
      <c r="DD89" s="6">
        <v>0</v>
      </c>
      <c r="DE89" s="6">
        <v>0</v>
      </c>
      <c r="DF89" s="6">
        <v>0</v>
      </c>
      <c r="DG89" s="6">
        <v>0</v>
      </c>
      <c r="DH89" s="6">
        <v>0</v>
      </c>
      <c r="DI89" s="6">
        <v>0</v>
      </c>
      <c r="DJ89" s="6">
        <v>0</v>
      </c>
      <c r="DK89" s="6">
        <v>0</v>
      </c>
      <c r="DL89" s="6">
        <v>0</v>
      </c>
      <c r="DM89" s="6">
        <v>0</v>
      </c>
      <c r="DN89" s="6">
        <v>0</v>
      </c>
      <c r="DO89" s="6">
        <v>0</v>
      </c>
      <c r="DP89" s="6">
        <v>0</v>
      </c>
      <c r="DQ89" s="6">
        <v>0</v>
      </c>
      <c r="DR89" s="6">
        <v>0</v>
      </c>
      <c r="DS89" s="6">
        <v>0</v>
      </c>
      <c r="DT89" s="6">
        <v>0</v>
      </c>
      <c r="DU89" s="6">
        <v>0</v>
      </c>
      <c r="DV89" s="6">
        <v>0</v>
      </c>
      <c r="DW89" s="6">
        <v>0</v>
      </c>
      <c r="DX89" s="6">
        <v>0</v>
      </c>
      <c r="DY89" s="6">
        <v>0</v>
      </c>
      <c r="DZ89" s="6">
        <v>0</v>
      </c>
      <c r="EA89" s="6">
        <v>0</v>
      </c>
      <c r="EB89" s="5" t="s">
        <v>193</v>
      </c>
      <c r="EC89" s="5">
        <v>14908517</v>
      </c>
      <c r="ED89" s="5">
        <v>14997588</v>
      </c>
      <c r="EE89" s="5">
        <v>16377756</v>
      </c>
      <c r="EF89" s="5">
        <v>17102525</v>
      </c>
      <c r="EG89" s="5">
        <v>17067875</v>
      </c>
      <c r="EH89" s="5">
        <v>17170933</v>
      </c>
      <c r="EI89" s="5">
        <v>17215758</v>
      </c>
      <c r="EJ89" s="5">
        <v>17265758</v>
      </c>
      <c r="EK89" s="5">
        <v>17257630</v>
      </c>
      <c r="EL89" s="5">
        <v>17333307</v>
      </c>
      <c r="EM89" s="5">
        <v>17336816</v>
      </c>
      <c r="EN89" s="5">
        <v>17371040</v>
      </c>
      <c r="EO89" s="5">
        <v>17371040</v>
      </c>
      <c r="EP89" s="5">
        <v>17451262</v>
      </c>
      <c r="EQ89" s="5">
        <v>17563618</v>
      </c>
      <c r="ER89" s="5">
        <v>17660390</v>
      </c>
      <c r="ES89" s="5">
        <v>17711526</v>
      </c>
      <c r="ET89" s="5">
        <v>17665051</v>
      </c>
      <c r="EU89" s="5">
        <v>17876705</v>
      </c>
      <c r="EV89" s="5">
        <v>17932954</v>
      </c>
      <c r="EW89" s="5">
        <v>17947330</v>
      </c>
      <c r="EX89" s="5">
        <v>17954387</v>
      </c>
      <c r="EY89" s="5">
        <v>18008947</v>
      </c>
      <c r="EZ89" s="5">
        <v>18052661</v>
      </c>
      <c r="FA89" s="5">
        <v>18110995</v>
      </c>
      <c r="FB89" s="5">
        <v>17416537</v>
      </c>
      <c r="FC89" s="5">
        <v>17416391</v>
      </c>
      <c r="FD89" s="5">
        <v>16756152</v>
      </c>
      <c r="FE89" s="5">
        <v>16756152</v>
      </c>
      <c r="FF89" s="5">
        <v>16755976</v>
      </c>
      <c r="FG89" s="5">
        <v>16807006</v>
      </c>
      <c r="FH89" s="3" t="s">
        <v>270</v>
      </c>
    </row>
    <row r="90" spans="2:164" x14ac:dyDescent="0.25">
      <c r="B90" s="1" t="s">
        <v>80</v>
      </c>
      <c r="C90" s="2">
        <v>110308</v>
      </c>
      <c r="D90" s="5">
        <v>0</v>
      </c>
      <c r="E90" s="5">
        <v>0</v>
      </c>
      <c r="F90" s="5">
        <v>0</v>
      </c>
      <c r="G90" s="5">
        <v>0</v>
      </c>
      <c r="H90" s="5">
        <v>0</v>
      </c>
      <c r="I90" s="5">
        <v>0</v>
      </c>
      <c r="J90" s="5">
        <v>0</v>
      </c>
      <c r="K90" s="5">
        <v>0</v>
      </c>
      <c r="L90" s="5">
        <v>0</v>
      </c>
      <c r="M90" s="5">
        <v>0</v>
      </c>
      <c r="N90" s="5">
        <v>0</v>
      </c>
      <c r="O90" s="5">
        <v>0</v>
      </c>
      <c r="P90" s="5">
        <v>0</v>
      </c>
      <c r="Q90" s="5">
        <v>0</v>
      </c>
      <c r="R90" s="5">
        <v>0</v>
      </c>
      <c r="S90" s="5">
        <v>0</v>
      </c>
      <c r="T90" s="5">
        <v>0</v>
      </c>
      <c r="U90" s="5">
        <v>0</v>
      </c>
      <c r="V90" s="5">
        <v>0</v>
      </c>
      <c r="W90" s="5">
        <v>0</v>
      </c>
      <c r="X90" s="5">
        <v>0</v>
      </c>
      <c r="Y90" s="5">
        <v>0</v>
      </c>
      <c r="Z90" s="5">
        <v>0</v>
      </c>
      <c r="AA90" s="5">
        <v>0</v>
      </c>
      <c r="AB90" s="5">
        <v>0</v>
      </c>
      <c r="AC90" s="5">
        <v>0</v>
      </c>
      <c r="AD90" s="5">
        <v>0</v>
      </c>
      <c r="AE90" s="5">
        <v>0</v>
      </c>
      <c r="AF90" s="5">
        <v>0</v>
      </c>
      <c r="AG90" s="5">
        <v>0</v>
      </c>
      <c r="AH90" s="5">
        <v>0</v>
      </c>
      <c r="AI90" s="5">
        <v>0</v>
      </c>
      <c r="AJ90" s="6" t="s">
        <v>193</v>
      </c>
      <c r="AK90" s="6" t="s">
        <v>193</v>
      </c>
      <c r="AL90" s="6" t="s">
        <v>193</v>
      </c>
      <c r="AM90" s="6" t="s">
        <v>193</v>
      </c>
      <c r="AN90" s="6" t="s">
        <v>193</v>
      </c>
      <c r="AO90" s="6" t="s">
        <v>193</v>
      </c>
      <c r="AP90" s="6" t="s">
        <v>193</v>
      </c>
      <c r="AQ90" s="6" t="s">
        <v>193</v>
      </c>
      <c r="AR90" s="6" t="s">
        <v>193</v>
      </c>
      <c r="AS90" s="6" t="s">
        <v>193</v>
      </c>
      <c r="AT90" s="6" t="s">
        <v>193</v>
      </c>
      <c r="AU90" s="6" t="s">
        <v>193</v>
      </c>
      <c r="AV90" s="6" t="s">
        <v>193</v>
      </c>
      <c r="AW90" s="6" t="s">
        <v>193</v>
      </c>
      <c r="AX90" s="6" t="s">
        <v>193</v>
      </c>
      <c r="AY90" s="6" t="s">
        <v>193</v>
      </c>
      <c r="AZ90" s="6" t="s">
        <v>193</v>
      </c>
      <c r="BA90" s="6" t="s">
        <v>193</v>
      </c>
      <c r="BB90" s="6" t="s">
        <v>193</v>
      </c>
      <c r="BC90" s="6" t="s">
        <v>193</v>
      </c>
      <c r="BD90" s="6" t="s">
        <v>193</v>
      </c>
      <c r="BE90" s="6" t="s">
        <v>193</v>
      </c>
      <c r="BF90" s="6" t="s">
        <v>193</v>
      </c>
      <c r="BG90" s="6" t="s">
        <v>193</v>
      </c>
      <c r="BH90" s="6" t="s">
        <v>193</v>
      </c>
      <c r="BI90" s="6" t="s">
        <v>193</v>
      </c>
      <c r="BJ90" s="6" t="s">
        <v>193</v>
      </c>
      <c r="BK90" s="6" t="s">
        <v>193</v>
      </c>
      <c r="BL90" s="6" t="s">
        <v>193</v>
      </c>
      <c r="BM90" s="6" t="s">
        <v>193</v>
      </c>
      <c r="BN90" s="6" t="s">
        <v>193</v>
      </c>
      <c r="BO90" s="6" t="s">
        <v>193</v>
      </c>
      <c r="BP90" s="6">
        <v>0.38</v>
      </c>
      <c r="BQ90" s="6">
        <v>0.35</v>
      </c>
      <c r="BR90" s="6">
        <v>0.35</v>
      </c>
      <c r="BS90" s="6">
        <v>0.35</v>
      </c>
      <c r="BT90" s="6">
        <v>0.32</v>
      </c>
      <c r="BU90" s="6">
        <v>0.32</v>
      </c>
      <c r="BV90" s="6">
        <v>0.32</v>
      </c>
      <c r="BW90" s="6">
        <v>0.3</v>
      </c>
      <c r="BX90" s="6">
        <v>0.3</v>
      </c>
      <c r="BY90" s="6">
        <v>0.3</v>
      </c>
      <c r="BZ90" s="6">
        <v>0.28000000000000003</v>
      </c>
      <c r="CA90" s="6">
        <v>0.28000000000000003</v>
      </c>
      <c r="CB90" s="6">
        <v>0.28000000000000003</v>
      </c>
      <c r="CC90" s="6">
        <v>0.26</v>
      </c>
      <c r="CD90" s="6">
        <v>0.26</v>
      </c>
      <c r="CE90" s="6">
        <v>0.26</v>
      </c>
      <c r="CF90" s="6">
        <v>0.245</v>
      </c>
      <c r="CG90" s="6">
        <v>0.245</v>
      </c>
      <c r="CH90" s="6">
        <v>0.245</v>
      </c>
      <c r="CI90" s="6">
        <v>0.245</v>
      </c>
      <c r="CJ90" s="6">
        <v>0.245</v>
      </c>
      <c r="CK90" s="6">
        <v>0.245</v>
      </c>
      <c r="CL90" s="6">
        <v>0.245</v>
      </c>
      <c r="CM90" s="6">
        <v>0.245</v>
      </c>
      <c r="CN90" s="6">
        <v>0.245</v>
      </c>
      <c r="CO90" s="6">
        <v>0.245</v>
      </c>
      <c r="CP90" s="6">
        <v>0.245</v>
      </c>
      <c r="CQ90" s="6">
        <v>0.245</v>
      </c>
      <c r="CR90" s="6">
        <v>0.245</v>
      </c>
      <c r="CS90" s="6">
        <v>0.245</v>
      </c>
      <c r="CT90" s="6">
        <v>0.245</v>
      </c>
      <c r="CU90" s="6">
        <v>0.245</v>
      </c>
      <c r="CV90" s="6">
        <v>0</v>
      </c>
      <c r="CW90" s="6">
        <v>0</v>
      </c>
      <c r="CX90" s="6">
        <v>0</v>
      </c>
      <c r="CY90" s="6">
        <v>0</v>
      </c>
      <c r="CZ90" s="6">
        <v>0</v>
      </c>
      <c r="DA90" s="6">
        <v>0</v>
      </c>
      <c r="DB90" s="6">
        <v>0</v>
      </c>
      <c r="DC90" s="6">
        <v>0</v>
      </c>
      <c r="DD90" s="6">
        <v>0</v>
      </c>
      <c r="DE90" s="6">
        <v>0</v>
      </c>
      <c r="DF90" s="6">
        <v>0</v>
      </c>
      <c r="DG90" s="6">
        <v>0</v>
      </c>
      <c r="DH90" s="6">
        <v>0</v>
      </c>
      <c r="DI90" s="6">
        <v>0</v>
      </c>
      <c r="DJ90" s="6">
        <v>0</v>
      </c>
      <c r="DK90" s="6">
        <v>0</v>
      </c>
      <c r="DL90" s="6">
        <v>0</v>
      </c>
      <c r="DM90" s="6">
        <v>0</v>
      </c>
      <c r="DN90" s="6">
        <v>0</v>
      </c>
      <c r="DO90" s="6">
        <v>0</v>
      </c>
      <c r="DP90" s="6">
        <v>0</v>
      </c>
      <c r="DQ90" s="6">
        <v>0</v>
      </c>
      <c r="DR90" s="6">
        <v>0</v>
      </c>
      <c r="DS90" s="6">
        <v>0</v>
      </c>
      <c r="DT90" s="6">
        <v>0</v>
      </c>
      <c r="DU90" s="6">
        <v>0</v>
      </c>
      <c r="DV90" s="6">
        <v>0</v>
      </c>
      <c r="DW90" s="6">
        <v>0</v>
      </c>
      <c r="DX90" s="6">
        <v>0</v>
      </c>
      <c r="DY90" s="6">
        <v>0</v>
      </c>
      <c r="DZ90" s="6">
        <v>0</v>
      </c>
      <c r="EA90" s="6">
        <v>0</v>
      </c>
      <c r="EB90" s="5">
        <v>106756360</v>
      </c>
      <c r="EC90" s="5">
        <v>106553860</v>
      </c>
      <c r="ED90" s="5">
        <v>106519642</v>
      </c>
      <c r="EE90" s="5">
        <v>106357942</v>
      </c>
      <c r="EF90" s="5">
        <v>106205142</v>
      </c>
      <c r="EG90" s="5">
        <v>102912192</v>
      </c>
      <c r="EH90" s="5">
        <v>102587192</v>
      </c>
      <c r="EI90" s="5">
        <v>102520942</v>
      </c>
      <c r="EJ90" s="5">
        <v>102434942</v>
      </c>
      <c r="EK90" s="5">
        <v>101797523</v>
      </c>
      <c r="EL90" s="5">
        <v>101452284</v>
      </c>
      <c r="EM90" s="5">
        <v>101172723</v>
      </c>
      <c r="EN90" s="5">
        <v>100774924</v>
      </c>
      <c r="EO90" s="5">
        <v>100366205</v>
      </c>
      <c r="EP90" s="5">
        <v>100009311</v>
      </c>
      <c r="EQ90" s="5">
        <v>99638567</v>
      </c>
      <c r="ER90" s="5">
        <v>99341908</v>
      </c>
      <c r="ES90" s="5">
        <v>98631176</v>
      </c>
      <c r="ET90" s="5">
        <v>98099262</v>
      </c>
      <c r="EU90" s="5">
        <v>97803863</v>
      </c>
      <c r="EV90" s="5">
        <v>91024093</v>
      </c>
      <c r="EW90" s="5">
        <v>90620806</v>
      </c>
      <c r="EX90" s="5">
        <v>90570361</v>
      </c>
      <c r="EY90" s="5">
        <v>90562361</v>
      </c>
      <c r="EZ90" s="5">
        <v>90361361</v>
      </c>
      <c r="FA90" s="5">
        <v>90212861</v>
      </c>
      <c r="FB90" s="5">
        <v>84180861</v>
      </c>
      <c r="FC90" s="5">
        <v>84094861</v>
      </c>
      <c r="FD90" s="5">
        <v>83866111</v>
      </c>
      <c r="FE90" s="5">
        <v>83658961</v>
      </c>
      <c r="FF90" s="5">
        <v>83638211</v>
      </c>
      <c r="FG90" s="5">
        <v>83470111</v>
      </c>
      <c r="FH90" s="3" t="s">
        <v>271</v>
      </c>
    </row>
    <row r="91" spans="2:164" x14ac:dyDescent="0.25">
      <c r="B91" s="1" t="s">
        <v>81</v>
      </c>
      <c r="C91" s="2">
        <v>4081931</v>
      </c>
      <c r="D91" s="5">
        <v>48700</v>
      </c>
      <c r="E91" s="5">
        <v>76023</v>
      </c>
      <c r="F91" s="5">
        <v>17401</v>
      </c>
      <c r="G91" s="5">
        <v>24204</v>
      </c>
      <c r="H91" s="5">
        <v>15163</v>
      </c>
      <c r="I91" s="5">
        <v>7100</v>
      </c>
      <c r="J91" s="5">
        <v>14044</v>
      </c>
      <c r="K91" s="5">
        <v>106766</v>
      </c>
      <c r="L91" s="5">
        <v>154271</v>
      </c>
      <c r="M91" s="5">
        <v>121378</v>
      </c>
      <c r="N91" s="5">
        <v>77017</v>
      </c>
      <c r="O91" s="5">
        <v>25800</v>
      </c>
      <c r="P91" s="5">
        <v>19300</v>
      </c>
      <c r="Q91" s="5">
        <v>54151</v>
      </c>
      <c r="R91" s="5">
        <v>48244</v>
      </c>
      <c r="S91" s="5">
        <v>27561</v>
      </c>
      <c r="T91" s="5">
        <v>18544</v>
      </c>
      <c r="U91" s="5">
        <v>33500</v>
      </c>
      <c r="V91" s="5">
        <v>87292</v>
      </c>
      <c r="W91" s="5">
        <v>67400</v>
      </c>
      <c r="X91" s="5">
        <v>155983</v>
      </c>
      <c r="Y91" s="5">
        <v>47044</v>
      </c>
      <c r="Z91" s="5">
        <v>114507</v>
      </c>
      <c r="AA91" s="5">
        <v>22800</v>
      </c>
      <c r="AB91" s="5">
        <v>73711</v>
      </c>
      <c r="AC91" s="5">
        <v>419100</v>
      </c>
      <c r="AD91" s="5">
        <v>175700</v>
      </c>
      <c r="AE91" s="5">
        <v>112000</v>
      </c>
      <c r="AF91" s="5">
        <v>110700</v>
      </c>
      <c r="AG91" s="5">
        <v>316500</v>
      </c>
      <c r="AH91" s="5">
        <v>435100</v>
      </c>
      <c r="AI91" s="5">
        <v>251900</v>
      </c>
      <c r="AJ91" s="6">
        <v>94.21</v>
      </c>
      <c r="AK91" s="6">
        <v>91.29</v>
      </c>
      <c r="AL91" s="6">
        <v>94.52</v>
      </c>
      <c r="AM91" s="6">
        <v>94.99</v>
      </c>
      <c r="AN91" s="6">
        <v>83.63</v>
      </c>
      <c r="AO91" s="6">
        <v>83.13</v>
      </c>
      <c r="AP91" s="6">
        <v>77.739999999999995</v>
      </c>
      <c r="AQ91" s="6">
        <v>78.59</v>
      </c>
      <c r="AR91" s="6">
        <v>82.21</v>
      </c>
      <c r="AS91" s="6">
        <v>77.91</v>
      </c>
      <c r="AT91" s="6">
        <v>76.489999999999995</v>
      </c>
      <c r="AU91" s="6">
        <v>77.459999999999994</v>
      </c>
      <c r="AV91" s="6">
        <v>71.77</v>
      </c>
      <c r="AW91" s="6">
        <v>66.239999999999995</v>
      </c>
      <c r="AX91" s="6">
        <v>65.540000000000006</v>
      </c>
      <c r="AY91" s="6">
        <v>72.540000000000006</v>
      </c>
      <c r="AZ91" s="6">
        <v>68.180000000000007</v>
      </c>
      <c r="BA91" s="6">
        <v>64.930000000000007</v>
      </c>
      <c r="BB91" s="6">
        <v>56.91</v>
      </c>
      <c r="BC91" s="6">
        <v>57.41</v>
      </c>
      <c r="BD91" s="6">
        <v>54.32</v>
      </c>
      <c r="BE91" s="6">
        <v>57.08</v>
      </c>
      <c r="BF91" s="6">
        <v>54.4</v>
      </c>
      <c r="BG91" s="6">
        <v>55.97</v>
      </c>
      <c r="BH91" s="6">
        <v>55.15</v>
      </c>
      <c r="BI91" s="6">
        <v>49.46</v>
      </c>
      <c r="BJ91" s="6">
        <v>53.74</v>
      </c>
      <c r="BK91" s="6">
        <v>60.39</v>
      </c>
      <c r="BL91" s="6">
        <v>57.33</v>
      </c>
      <c r="BM91" s="6">
        <v>47.63</v>
      </c>
      <c r="BN91" s="6">
        <v>46.67</v>
      </c>
      <c r="BO91" s="6">
        <v>41.3</v>
      </c>
      <c r="BP91" s="6">
        <v>0.57999999999999996</v>
      </c>
      <c r="BQ91" s="6">
        <v>0.57999999999999996</v>
      </c>
      <c r="BR91" s="6">
        <v>0.57999999999999996</v>
      </c>
      <c r="BS91" s="6">
        <v>0.57999999999999996</v>
      </c>
      <c r="BT91" s="6">
        <v>0.52</v>
      </c>
      <c r="BU91" s="6">
        <v>0.52</v>
      </c>
      <c r="BV91" s="6">
        <v>0.52</v>
      </c>
      <c r="BW91" s="6">
        <v>0.52</v>
      </c>
      <c r="BX91" s="6">
        <v>0.43</v>
      </c>
      <c r="BY91" s="6">
        <v>0.43</v>
      </c>
      <c r="BZ91" s="6">
        <v>0.43</v>
      </c>
      <c r="CA91" s="6">
        <v>0.43</v>
      </c>
      <c r="CB91" s="6">
        <v>0.36</v>
      </c>
      <c r="CC91" s="6">
        <v>0.36</v>
      </c>
      <c r="CD91" s="6">
        <v>0.36</v>
      </c>
      <c r="CE91" s="6">
        <v>0.36</v>
      </c>
      <c r="CF91" s="6">
        <v>0.3</v>
      </c>
      <c r="CG91" s="6">
        <v>0.3</v>
      </c>
      <c r="CH91" s="6">
        <v>0.3</v>
      </c>
      <c r="CI91" s="6">
        <v>0.3</v>
      </c>
      <c r="CJ91" s="6">
        <v>0.22500000000000001</v>
      </c>
      <c r="CK91" s="6">
        <v>0.22500000000000001</v>
      </c>
      <c r="CL91" s="6">
        <v>0.22500000000000001</v>
      </c>
      <c r="CM91" s="6">
        <v>0.22500000000000001</v>
      </c>
      <c r="CN91" s="6">
        <v>0.18</v>
      </c>
      <c r="CO91" s="6">
        <v>0.18</v>
      </c>
      <c r="CP91" s="6">
        <v>0.18</v>
      </c>
      <c r="CQ91" s="6">
        <v>0.18</v>
      </c>
      <c r="CR91" s="6">
        <v>0.14000000000000001</v>
      </c>
      <c r="CS91" s="6">
        <v>0.14000000000000001</v>
      </c>
      <c r="CT91" s="6">
        <v>0.14000000000000001</v>
      </c>
      <c r="CU91" s="6">
        <v>0.14000000000000001</v>
      </c>
      <c r="CV91" s="6">
        <v>0</v>
      </c>
      <c r="CW91" s="6">
        <v>0</v>
      </c>
      <c r="CX91" s="6">
        <v>0</v>
      </c>
      <c r="CY91" s="6">
        <v>0</v>
      </c>
      <c r="CZ91" s="6">
        <v>0</v>
      </c>
      <c r="DA91" s="6">
        <v>0</v>
      </c>
      <c r="DB91" s="6">
        <v>0</v>
      </c>
      <c r="DC91" s="6">
        <v>0</v>
      </c>
      <c r="DD91" s="6">
        <v>0</v>
      </c>
      <c r="DE91" s="6">
        <v>0</v>
      </c>
      <c r="DF91" s="6">
        <v>0</v>
      </c>
      <c r="DG91" s="6">
        <v>0</v>
      </c>
      <c r="DH91" s="6">
        <v>0</v>
      </c>
      <c r="DI91" s="6">
        <v>0</v>
      </c>
      <c r="DJ91" s="6">
        <v>0</v>
      </c>
      <c r="DK91" s="6">
        <v>0</v>
      </c>
      <c r="DL91" s="6">
        <v>0</v>
      </c>
      <c r="DM91" s="6">
        <v>0</v>
      </c>
      <c r="DN91" s="6">
        <v>0</v>
      </c>
      <c r="DO91" s="6">
        <v>0</v>
      </c>
      <c r="DP91" s="6">
        <v>0</v>
      </c>
      <c r="DQ91" s="6">
        <v>0</v>
      </c>
      <c r="DR91" s="6">
        <v>0</v>
      </c>
      <c r="DS91" s="6">
        <v>0</v>
      </c>
      <c r="DT91" s="6">
        <v>0</v>
      </c>
      <c r="DU91" s="6">
        <v>0</v>
      </c>
      <c r="DV91" s="6">
        <v>0</v>
      </c>
      <c r="DW91" s="6">
        <v>0</v>
      </c>
      <c r="DX91" s="6">
        <v>0</v>
      </c>
      <c r="DY91" s="6">
        <v>0</v>
      </c>
      <c r="DZ91" s="6">
        <v>0</v>
      </c>
      <c r="EA91" s="6">
        <v>0</v>
      </c>
      <c r="EB91" s="5">
        <v>10934897</v>
      </c>
      <c r="EC91" s="5">
        <v>10968198</v>
      </c>
      <c r="ED91" s="5">
        <v>11043391</v>
      </c>
      <c r="EE91" s="5">
        <v>11053159</v>
      </c>
      <c r="EF91" s="5">
        <v>11043743</v>
      </c>
      <c r="EG91" s="5">
        <v>11057911</v>
      </c>
      <c r="EH91" s="5">
        <v>11064157</v>
      </c>
      <c r="EI91" s="5">
        <v>11045468</v>
      </c>
      <c r="EJ91" s="5">
        <v>11151382</v>
      </c>
      <c r="EK91" s="5">
        <v>11297206</v>
      </c>
      <c r="EL91" s="5">
        <v>11426091</v>
      </c>
      <c r="EM91" s="5">
        <v>11458585</v>
      </c>
      <c r="EN91" s="5">
        <v>11483360</v>
      </c>
      <c r="EO91" s="5">
        <v>11501201</v>
      </c>
      <c r="EP91" s="5">
        <v>11507735</v>
      </c>
      <c r="EQ91" s="5">
        <v>11491223</v>
      </c>
      <c r="ER91" s="5">
        <v>11503631</v>
      </c>
      <c r="ES91" s="5">
        <v>11490816</v>
      </c>
      <c r="ET91" s="5">
        <v>11495516</v>
      </c>
      <c r="EU91" s="5">
        <v>11556248</v>
      </c>
      <c r="EV91" s="5">
        <v>11604674</v>
      </c>
      <c r="EW91" s="5">
        <v>11688299</v>
      </c>
      <c r="EX91" s="5">
        <v>11721066</v>
      </c>
      <c r="EY91" s="5">
        <v>11799408</v>
      </c>
      <c r="EZ91" s="5">
        <v>11806637</v>
      </c>
      <c r="FA91" s="5">
        <v>11879176</v>
      </c>
      <c r="FB91" s="5">
        <v>12253070</v>
      </c>
      <c r="FC91" s="5">
        <v>12401272</v>
      </c>
      <c r="FD91" s="5">
        <v>12468985</v>
      </c>
      <c r="FE91" s="5">
        <v>12554485</v>
      </c>
      <c r="FF91" s="5">
        <v>12847127</v>
      </c>
      <c r="FG91" s="5">
        <v>13273364</v>
      </c>
      <c r="FH91" s="3" t="s">
        <v>272</v>
      </c>
    </row>
    <row r="92" spans="2:164" x14ac:dyDescent="0.25">
      <c r="B92" s="1" t="s">
        <v>82</v>
      </c>
      <c r="C92" s="2">
        <v>4109061</v>
      </c>
      <c r="D92" s="5">
        <v>0</v>
      </c>
      <c r="E92" s="5">
        <v>0</v>
      </c>
      <c r="F92" s="5">
        <v>22400</v>
      </c>
      <c r="G92" s="5">
        <v>49100</v>
      </c>
      <c r="H92" s="5">
        <v>70800</v>
      </c>
      <c r="I92" s="5">
        <v>51700</v>
      </c>
      <c r="J92" s="5">
        <v>143200</v>
      </c>
      <c r="K92" s="5">
        <v>227300</v>
      </c>
      <c r="L92" s="5">
        <v>0</v>
      </c>
      <c r="M92" s="5">
        <v>0</v>
      </c>
      <c r="N92" s="5">
        <v>0</v>
      </c>
      <c r="O92" s="5">
        <v>0</v>
      </c>
      <c r="P92" s="5">
        <v>0</v>
      </c>
      <c r="Q92" s="5">
        <v>0</v>
      </c>
      <c r="R92" s="5">
        <v>0</v>
      </c>
      <c r="S92" s="5">
        <v>0</v>
      </c>
      <c r="T92" s="5">
        <v>0</v>
      </c>
      <c r="U92" s="5">
        <v>422500</v>
      </c>
      <c r="V92" s="5">
        <v>1368031</v>
      </c>
      <c r="W92" s="5">
        <v>0</v>
      </c>
      <c r="X92" s="5">
        <v>0</v>
      </c>
      <c r="Y92" s="5">
        <v>0</v>
      </c>
      <c r="Z92" s="5">
        <v>0</v>
      </c>
      <c r="AA92" s="5">
        <v>0</v>
      </c>
      <c r="AB92" s="5">
        <v>0</v>
      </c>
      <c r="AC92" s="5">
        <v>0</v>
      </c>
      <c r="AD92" s="5">
        <v>127000</v>
      </c>
      <c r="AE92" s="5">
        <v>2623900</v>
      </c>
      <c r="AF92" s="5">
        <v>774700</v>
      </c>
      <c r="AG92" s="5">
        <v>1402118</v>
      </c>
      <c r="AH92" s="5">
        <v>1640800</v>
      </c>
      <c r="AI92" s="5">
        <v>3909384</v>
      </c>
      <c r="AJ92" s="6" t="s">
        <v>193</v>
      </c>
      <c r="AK92" s="6" t="s">
        <v>193</v>
      </c>
      <c r="AL92" s="6">
        <v>94.19</v>
      </c>
      <c r="AM92" s="6">
        <v>93.99</v>
      </c>
      <c r="AN92" s="6">
        <v>92.714299999999994</v>
      </c>
      <c r="AO92" s="6">
        <v>92.498099999999994</v>
      </c>
      <c r="AP92" s="6">
        <v>88.666200000000003</v>
      </c>
      <c r="AQ92" s="6">
        <v>86.26</v>
      </c>
      <c r="AR92" s="6" t="s">
        <v>193</v>
      </c>
      <c r="AS92" s="6" t="s">
        <v>193</v>
      </c>
      <c r="AT92" s="6" t="s">
        <v>193</v>
      </c>
      <c r="AU92" s="6" t="s">
        <v>193</v>
      </c>
      <c r="AV92" s="6" t="s">
        <v>193</v>
      </c>
      <c r="AW92" s="6" t="s">
        <v>193</v>
      </c>
      <c r="AX92" s="6" t="s">
        <v>193</v>
      </c>
      <c r="AY92" s="6" t="s">
        <v>193</v>
      </c>
      <c r="AZ92" s="6" t="s">
        <v>193</v>
      </c>
      <c r="BA92" s="6">
        <v>59.171599999999998</v>
      </c>
      <c r="BB92" s="6">
        <v>59.4</v>
      </c>
      <c r="BC92" s="6" t="s">
        <v>193</v>
      </c>
      <c r="BD92" s="6" t="s">
        <v>193</v>
      </c>
      <c r="BE92" s="6" t="s">
        <v>193</v>
      </c>
      <c r="BF92" s="6" t="s">
        <v>193</v>
      </c>
      <c r="BG92" s="6" t="s">
        <v>193</v>
      </c>
      <c r="BH92" s="6" t="s">
        <v>193</v>
      </c>
      <c r="BI92" s="6" t="s">
        <v>193</v>
      </c>
      <c r="BJ92" s="6">
        <v>49.73</v>
      </c>
      <c r="BK92" s="6">
        <v>46.9</v>
      </c>
      <c r="BL92" s="6">
        <v>47.8292</v>
      </c>
      <c r="BM92" s="6">
        <v>44.471299999999999</v>
      </c>
      <c r="BN92" s="6">
        <v>44.478299999999997</v>
      </c>
      <c r="BO92" s="6">
        <v>42.99</v>
      </c>
      <c r="BP92" s="6">
        <v>0.64</v>
      </c>
      <c r="BQ92" s="6">
        <v>0.64</v>
      </c>
      <c r="BR92" s="6">
        <v>0.64</v>
      </c>
      <c r="BS92" s="6">
        <v>0.64</v>
      </c>
      <c r="BT92" s="6">
        <v>0.57999999999999996</v>
      </c>
      <c r="BU92" s="6">
        <v>0.57999999999999996</v>
      </c>
      <c r="BV92" s="6">
        <v>0.57999999999999996</v>
      </c>
      <c r="BW92" s="6">
        <v>0.57999999999999996</v>
      </c>
      <c r="BX92" s="6">
        <v>0.53</v>
      </c>
      <c r="BY92" s="6">
        <v>0.53</v>
      </c>
      <c r="BZ92" s="6">
        <v>0.53</v>
      </c>
      <c r="CA92" s="6">
        <v>0.53</v>
      </c>
      <c r="CB92" s="6">
        <v>0.48</v>
      </c>
      <c r="CC92" s="6">
        <v>0.48</v>
      </c>
      <c r="CD92" s="6">
        <v>0.48</v>
      </c>
      <c r="CE92" s="6">
        <v>0.48</v>
      </c>
      <c r="CF92" s="6">
        <v>0.44</v>
      </c>
      <c r="CG92" s="6">
        <v>0.44</v>
      </c>
      <c r="CH92" s="6">
        <v>0.44</v>
      </c>
      <c r="CI92" s="6">
        <v>0.44</v>
      </c>
      <c r="CJ92" s="6">
        <v>0.4</v>
      </c>
      <c r="CK92" s="6">
        <v>0.4</v>
      </c>
      <c r="CL92" s="6">
        <v>0.4</v>
      </c>
      <c r="CM92" s="6">
        <v>0.4</v>
      </c>
      <c r="CN92" s="6">
        <v>0.37</v>
      </c>
      <c r="CO92" s="6">
        <v>0.37</v>
      </c>
      <c r="CP92" s="6">
        <v>0.37</v>
      </c>
      <c r="CQ92" s="6">
        <v>0.37</v>
      </c>
      <c r="CR92" s="6">
        <v>0.34</v>
      </c>
      <c r="CS92" s="6">
        <v>0.34</v>
      </c>
      <c r="CT92" s="6">
        <v>0.34</v>
      </c>
      <c r="CU92" s="6">
        <v>0.34</v>
      </c>
      <c r="CV92" s="6">
        <v>0</v>
      </c>
      <c r="CW92" s="6">
        <v>0</v>
      </c>
      <c r="CX92" s="6">
        <v>0</v>
      </c>
      <c r="CY92" s="6">
        <v>0</v>
      </c>
      <c r="CZ92" s="6">
        <v>0</v>
      </c>
      <c r="DA92" s="6">
        <v>0</v>
      </c>
      <c r="DB92" s="6">
        <v>0</v>
      </c>
      <c r="DC92" s="6">
        <v>0</v>
      </c>
      <c r="DD92" s="6">
        <v>0</v>
      </c>
      <c r="DE92" s="6">
        <v>0</v>
      </c>
      <c r="DF92" s="6">
        <v>0</v>
      </c>
      <c r="DG92" s="6">
        <v>0</v>
      </c>
      <c r="DH92" s="6">
        <v>0</v>
      </c>
      <c r="DI92" s="6">
        <v>0</v>
      </c>
      <c r="DJ92" s="6">
        <v>0</v>
      </c>
      <c r="DK92" s="6">
        <v>0</v>
      </c>
      <c r="DL92" s="6">
        <v>0</v>
      </c>
      <c r="DM92" s="6">
        <v>0</v>
      </c>
      <c r="DN92" s="6">
        <v>0</v>
      </c>
      <c r="DO92" s="6">
        <v>0</v>
      </c>
      <c r="DP92" s="6">
        <v>0</v>
      </c>
      <c r="DQ92" s="6">
        <v>0</v>
      </c>
      <c r="DR92" s="6">
        <v>0</v>
      </c>
      <c r="DS92" s="6">
        <v>0</v>
      </c>
      <c r="DT92" s="6">
        <v>0</v>
      </c>
      <c r="DU92" s="6">
        <v>0</v>
      </c>
      <c r="DV92" s="6">
        <v>0</v>
      </c>
      <c r="DW92" s="6">
        <v>0</v>
      </c>
      <c r="DX92" s="6">
        <v>0</v>
      </c>
      <c r="DY92" s="6">
        <v>0</v>
      </c>
      <c r="DZ92" s="6">
        <v>0</v>
      </c>
      <c r="EA92" s="6">
        <v>0</v>
      </c>
      <c r="EB92" s="5">
        <v>139188634</v>
      </c>
      <c r="EC92" s="5">
        <v>139188634</v>
      </c>
      <c r="ED92" s="5">
        <v>130978634</v>
      </c>
      <c r="EE92" s="5">
        <v>131004834</v>
      </c>
      <c r="EF92" s="5">
        <v>131050134</v>
      </c>
      <c r="EG92" s="5">
        <v>131120934</v>
      </c>
      <c r="EH92" s="5">
        <v>131172634</v>
      </c>
      <c r="EI92" s="5">
        <v>131315834</v>
      </c>
      <c r="EJ92" s="5">
        <v>131543134</v>
      </c>
      <c r="EK92" s="5">
        <v>131543134</v>
      </c>
      <c r="EL92" s="5">
        <v>131543134</v>
      </c>
      <c r="EM92" s="5">
        <v>131543134</v>
      </c>
      <c r="EN92" s="5">
        <v>131543134</v>
      </c>
      <c r="EO92" s="5">
        <v>131543134</v>
      </c>
      <c r="EP92" s="5">
        <v>131543134</v>
      </c>
      <c r="EQ92" s="5">
        <v>131543134</v>
      </c>
      <c r="ER92" s="5">
        <v>131543134</v>
      </c>
      <c r="ES92" s="5">
        <v>131543134</v>
      </c>
      <c r="ET92" s="5">
        <v>131965634</v>
      </c>
      <c r="EU92" s="5">
        <v>133333665</v>
      </c>
      <c r="EV92" s="5">
        <v>133333665</v>
      </c>
      <c r="EW92" s="5">
        <v>133333665</v>
      </c>
      <c r="EX92" s="5">
        <v>129553665</v>
      </c>
      <c r="EY92" s="5">
        <v>129553665</v>
      </c>
      <c r="EZ92" s="5">
        <v>129553665</v>
      </c>
      <c r="FA92" s="5">
        <v>129553665</v>
      </c>
      <c r="FB92" s="5">
        <v>109428665</v>
      </c>
      <c r="FC92" s="5">
        <v>109555665</v>
      </c>
      <c r="FD92" s="5">
        <v>112179565</v>
      </c>
      <c r="FE92" s="5">
        <v>112954265</v>
      </c>
      <c r="FF92" s="5">
        <v>114356383</v>
      </c>
      <c r="FG92" s="5">
        <v>115997183</v>
      </c>
      <c r="FH92" s="3" t="s">
        <v>273</v>
      </c>
    </row>
    <row r="93" spans="2:164" x14ac:dyDescent="0.25">
      <c r="B93" s="1" t="s">
        <v>83</v>
      </c>
      <c r="C93" s="2">
        <v>4023895</v>
      </c>
      <c r="D93" s="5" t="s">
        <v>193</v>
      </c>
      <c r="E93" s="5">
        <v>0</v>
      </c>
      <c r="F93" s="5">
        <v>0</v>
      </c>
      <c r="G93" s="5">
        <v>0</v>
      </c>
      <c r="H93" s="5">
        <v>355</v>
      </c>
      <c r="I93" s="5">
        <v>15</v>
      </c>
      <c r="J93" s="5">
        <v>10926</v>
      </c>
      <c r="K93" s="5">
        <v>0</v>
      </c>
      <c r="L93" s="5">
        <v>239</v>
      </c>
      <c r="M93" s="5">
        <v>0</v>
      </c>
      <c r="N93" s="5">
        <v>6426</v>
      </c>
      <c r="O93" s="5">
        <v>0</v>
      </c>
      <c r="P93" s="5">
        <v>0</v>
      </c>
      <c r="Q93" s="5">
        <v>0</v>
      </c>
      <c r="R93" s="5">
        <v>0</v>
      </c>
      <c r="S93" s="5">
        <v>0</v>
      </c>
      <c r="T93" s="5">
        <v>0</v>
      </c>
      <c r="U93" s="5">
        <v>0</v>
      </c>
      <c r="V93" s="5">
        <v>0</v>
      </c>
      <c r="W93" s="5">
        <v>0</v>
      </c>
      <c r="X93" s="5">
        <v>0</v>
      </c>
      <c r="Y93" s="5">
        <v>0</v>
      </c>
      <c r="Z93" s="5">
        <v>0</v>
      </c>
      <c r="AA93" s="5">
        <v>0</v>
      </c>
      <c r="AB93" s="5">
        <v>0</v>
      </c>
      <c r="AC93" s="5">
        <v>0</v>
      </c>
      <c r="AD93" s="5">
        <v>0</v>
      </c>
      <c r="AE93" s="5">
        <v>0</v>
      </c>
      <c r="AF93" s="5">
        <v>0</v>
      </c>
      <c r="AG93" s="5">
        <v>0</v>
      </c>
      <c r="AH93" s="5">
        <v>0</v>
      </c>
      <c r="AI93" s="5">
        <v>0</v>
      </c>
      <c r="AJ93" s="6" t="s">
        <v>193</v>
      </c>
      <c r="AK93" s="6" t="s">
        <v>193</v>
      </c>
      <c r="AL93" s="6" t="s">
        <v>193</v>
      </c>
      <c r="AM93" s="6" t="s">
        <v>193</v>
      </c>
      <c r="AN93" s="6">
        <v>19.100000000000001</v>
      </c>
      <c r="AO93" s="6">
        <v>20.3</v>
      </c>
      <c r="AP93" s="6">
        <v>20.3</v>
      </c>
      <c r="AQ93" s="6" t="s">
        <v>193</v>
      </c>
      <c r="AR93" s="6">
        <v>21.5</v>
      </c>
      <c r="AS93" s="6" t="s">
        <v>193</v>
      </c>
      <c r="AT93" s="6">
        <v>21.860700000000001</v>
      </c>
      <c r="AU93" s="6" t="s">
        <v>193</v>
      </c>
      <c r="AV93" s="6" t="s">
        <v>193</v>
      </c>
      <c r="AW93" s="6" t="s">
        <v>193</v>
      </c>
      <c r="AX93" s="6" t="s">
        <v>193</v>
      </c>
      <c r="AY93" s="6" t="s">
        <v>193</v>
      </c>
      <c r="AZ93" s="6" t="s">
        <v>193</v>
      </c>
      <c r="BA93" s="6" t="s">
        <v>193</v>
      </c>
      <c r="BB93" s="6" t="s">
        <v>193</v>
      </c>
      <c r="BC93" s="6" t="s">
        <v>193</v>
      </c>
      <c r="BD93" s="6" t="s">
        <v>193</v>
      </c>
      <c r="BE93" s="6" t="s">
        <v>193</v>
      </c>
      <c r="BF93" s="6" t="s">
        <v>193</v>
      </c>
      <c r="BG93" s="6" t="s">
        <v>193</v>
      </c>
      <c r="BH93" s="6" t="s">
        <v>193</v>
      </c>
      <c r="BI93" s="6" t="s">
        <v>193</v>
      </c>
      <c r="BJ93" s="6" t="s">
        <v>193</v>
      </c>
      <c r="BK93" s="6" t="s">
        <v>193</v>
      </c>
      <c r="BL93" s="6" t="s">
        <v>193</v>
      </c>
      <c r="BM93" s="6" t="s">
        <v>193</v>
      </c>
      <c r="BN93" s="6" t="s">
        <v>193</v>
      </c>
      <c r="BO93" s="6" t="s">
        <v>193</v>
      </c>
      <c r="BP93" s="6" t="s">
        <v>193</v>
      </c>
      <c r="BQ93" s="6">
        <v>0</v>
      </c>
      <c r="BR93" s="6">
        <v>0</v>
      </c>
      <c r="BS93" s="6">
        <v>0.25</v>
      </c>
      <c r="BT93" s="6">
        <v>0</v>
      </c>
      <c r="BU93" s="6">
        <v>0</v>
      </c>
      <c r="BV93" s="6">
        <v>0</v>
      </c>
      <c r="BW93" s="6">
        <v>0.21</v>
      </c>
      <c r="BX93" s="6">
        <v>0</v>
      </c>
      <c r="BY93" s="6">
        <v>0</v>
      </c>
      <c r="BZ93" s="6">
        <v>0</v>
      </c>
      <c r="CA93" s="6">
        <v>0.21</v>
      </c>
      <c r="CB93" s="6">
        <v>0</v>
      </c>
      <c r="CC93" s="6">
        <v>0</v>
      </c>
      <c r="CD93" s="6">
        <v>0</v>
      </c>
      <c r="CE93" s="6">
        <v>0.2</v>
      </c>
      <c r="CF93" s="6">
        <v>0</v>
      </c>
      <c r="CG93" s="6">
        <v>0</v>
      </c>
      <c r="CH93" s="6">
        <v>0</v>
      </c>
      <c r="CI93" s="6">
        <v>0.25</v>
      </c>
      <c r="CJ93" s="6">
        <v>0</v>
      </c>
      <c r="CK93" s="6">
        <v>0</v>
      </c>
      <c r="CL93" s="6">
        <v>0</v>
      </c>
      <c r="CM93" s="6">
        <v>0.23</v>
      </c>
      <c r="CN93" s="6">
        <v>0</v>
      </c>
      <c r="CO93" s="6">
        <v>0</v>
      </c>
      <c r="CP93" s="6">
        <v>0</v>
      </c>
      <c r="CQ93" s="6">
        <v>0.18</v>
      </c>
      <c r="CR93" s="6">
        <v>0</v>
      </c>
      <c r="CS93" s="6">
        <v>0</v>
      </c>
      <c r="CT93" s="6">
        <v>0</v>
      </c>
      <c r="CU93" s="6">
        <v>0.13</v>
      </c>
      <c r="CV93" s="6" t="s">
        <v>193</v>
      </c>
      <c r="CW93" s="6">
        <v>0</v>
      </c>
      <c r="CX93" s="6">
        <v>0</v>
      </c>
      <c r="CY93" s="6">
        <v>0</v>
      </c>
      <c r="CZ93" s="6">
        <v>0</v>
      </c>
      <c r="DA93" s="6">
        <v>0</v>
      </c>
      <c r="DB93" s="6">
        <v>0</v>
      </c>
      <c r="DC93" s="6">
        <v>0</v>
      </c>
      <c r="DD93" s="6">
        <v>0</v>
      </c>
      <c r="DE93" s="6">
        <v>0</v>
      </c>
      <c r="DF93" s="6">
        <v>0</v>
      </c>
      <c r="DG93" s="6">
        <v>0</v>
      </c>
      <c r="DH93" s="6">
        <v>0</v>
      </c>
      <c r="DI93" s="6">
        <v>0</v>
      </c>
      <c r="DJ93" s="6">
        <v>0</v>
      </c>
      <c r="DK93" s="6">
        <v>0</v>
      </c>
      <c r="DL93" s="6">
        <v>0</v>
      </c>
      <c r="DM93" s="6">
        <v>0</v>
      </c>
      <c r="DN93" s="6">
        <v>0</v>
      </c>
      <c r="DO93" s="6">
        <v>0</v>
      </c>
      <c r="DP93" s="6">
        <v>0</v>
      </c>
      <c r="DQ93" s="6">
        <v>0</v>
      </c>
      <c r="DR93" s="6">
        <v>0</v>
      </c>
      <c r="DS93" s="6">
        <v>0</v>
      </c>
      <c r="DT93" s="6">
        <v>0</v>
      </c>
      <c r="DU93" s="6">
        <v>0</v>
      </c>
      <c r="DV93" s="6">
        <v>0</v>
      </c>
      <c r="DW93" s="6">
        <v>0</v>
      </c>
      <c r="DX93" s="6">
        <v>0</v>
      </c>
      <c r="DY93" s="6">
        <v>0</v>
      </c>
      <c r="DZ93" s="6">
        <v>0</v>
      </c>
      <c r="EA93" s="6">
        <v>0</v>
      </c>
      <c r="EB93" s="5" t="s">
        <v>193</v>
      </c>
      <c r="EC93" s="5">
        <v>1109666</v>
      </c>
      <c r="ED93" s="5">
        <v>1109666</v>
      </c>
      <c r="EE93" s="5">
        <v>1106351</v>
      </c>
      <c r="EF93" s="5">
        <v>1106351</v>
      </c>
      <c r="EG93" s="5">
        <v>1106706</v>
      </c>
      <c r="EH93" s="5">
        <v>1106721</v>
      </c>
      <c r="EI93" s="5">
        <v>1117647</v>
      </c>
      <c r="EJ93" s="5">
        <v>1117647</v>
      </c>
      <c r="EK93" s="5">
        <v>1117886</v>
      </c>
      <c r="EL93" s="5">
        <v>1117554</v>
      </c>
      <c r="EM93" s="5">
        <v>1123980</v>
      </c>
      <c r="EN93" s="5">
        <v>1123980</v>
      </c>
      <c r="EO93" s="5">
        <v>1124911</v>
      </c>
      <c r="EP93" s="5">
        <v>1125413</v>
      </c>
      <c r="EQ93" s="5">
        <v>1128583</v>
      </c>
      <c r="ER93" s="5">
        <v>1128583</v>
      </c>
      <c r="ES93" s="5">
        <v>1133162</v>
      </c>
      <c r="ET93" s="5">
        <v>1136732</v>
      </c>
      <c r="EU93" s="5">
        <v>1141886</v>
      </c>
      <c r="EV93" s="5">
        <v>1141886</v>
      </c>
      <c r="EW93" s="5">
        <v>1157042</v>
      </c>
      <c r="EX93" s="5">
        <v>1156777</v>
      </c>
      <c r="EY93" s="5">
        <v>1152737</v>
      </c>
      <c r="EZ93" s="5">
        <v>1152737</v>
      </c>
      <c r="FA93" s="5">
        <v>1152737</v>
      </c>
      <c r="FB93" s="5">
        <v>1153570</v>
      </c>
      <c r="FC93" s="5">
        <v>1151817</v>
      </c>
      <c r="FD93" s="5">
        <v>1151817</v>
      </c>
      <c r="FE93" s="5">
        <v>1151817</v>
      </c>
      <c r="FF93" s="5">
        <v>1151817</v>
      </c>
      <c r="FG93" s="5">
        <v>1143820</v>
      </c>
      <c r="FH93" s="3" t="s">
        <v>274</v>
      </c>
    </row>
    <row r="94" spans="2:164" x14ac:dyDescent="0.25">
      <c r="B94" s="1" t="s">
        <v>84</v>
      </c>
      <c r="C94" s="2">
        <v>103413</v>
      </c>
      <c r="D94" s="5" t="s">
        <v>193</v>
      </c>
      <c r="E94" s="5">
        <v>230</v>
      </c>
      <c r="F94" s="5">
        <v>0</v>
      </c>
      <c r="G94" s="5">
        <v>70</v>
      </c>
      <c r="H94" s="5">
        <v>0</v>
      </c>
      <c r="I94" s="5">
        <v>31933</v>
      </c>
      <c r="J94" s="5">
        <v>16075</v>
      </c>
      <c r="K94" s="5">
        <v>18795</v>
      </c>
      <c r="L94" s="5">
        <v>3621</v>
      </c>
      <c r="M94" s="5">
        <v>47612</v>
      </c>
      <c r="N94" s="5">
        <v>9396</v>
      </c>
      <c r="O94" s="5">
        <v>15036</v>
      </c>
      <c r="P94" s="5">
        <v>5548</v>
      </c>
      <c r="Q94" s="5">
        <v>1001</v>
      </c>
      <c r="R94" s="5">
        <v>8323</v>
      </c>
      <c r="S94" s="5">
        <v>500</v>
      </c>
      <c r="T94" s="5">
        <v>29787</v>
      </c>
      <c r="U94" s="5">
        <v>6976</v>
      </c>
      <c r="V94" s="5">
        <v>17669</v>
      </c>
      <c r="W94" s="5">
        <v>1791</v>
      </c>
      <c r="X94" s="5">
        <v>19495</v>
      </c>
      <c r="Y94" s="5">
        <v>36705</v>
      </c>
      <c r="Z94" s="5">
        <v>2185</v>
      </c>
      <c r="AA94" s="5">
        <v>12317</v>
      </c>
      <c r="AB94" s="5">
        <v>14099</v>
      </c>
      <c r="AC94" s="5">
        <v>6105</v>
      </c>
      <c r="AD94" s="5">
        <v>35643</v>
      </c>
      <c r="AE94" s="5">
        <v>126768</v>
      </c>
      <c r="AF94" s="5">
        <v>1546</v>
      </c>
      <c r="AG94" s="5">
        <v>6217</v>
      </c>
      <c r="AH94" s="5">
        <v>2197</v>
      </c>
      <c r="AI94" s="5">
        <v>2178</v>
      </c>
      <c r="AJ94" s="6" t="s">
        <v>193</v>
      </c>
      <c r="AK94" s="6">
        <v>176.6</v>
      </c>
      <c r="AL94" s="6" t="s">
        <v>193</v>
      </c>
      <c r="AM94" s="6">
        <v>128.37</v>
      </c>
      <c r="AN94" s="6" t="s">
        <v>193</v>
      </c>
      <c r="AO94" s="6">
        <v>96.63</v>
      </c>
      <c r="AP94" s="6">
        <v>93.78</v>
      </c>
      <c r="AQ94" s="6">
        <v>86.55</v>
      </c>
      <c r="AR94" s="6">
        <v>87.58</v>
      </c>
      <c r="AS94" s="6">
        <v>71.72</v>
      </c>
      <c r="AT94" s="6">
        <v>72.17</v>
      </c>
      <c r="AU94" s="6">
        <v>71.11</v>
      </c>
      <c r="AV94" s="6">
        <v>72.66</v>
      </c>
      <c r="AW94" s="6">
        <v>68.47</v>
      </c>
      <c r="AX94" s="6">
        <v>65.400000000000006</v>
      </c>
      <c r="AY94" s="6">
        <v>79.650000000000006</v>
      </c>
      <c r="AZ94" s="6">
        <v>79.930000000000007</v>
      </c>
      <c r="BA94" s="6">
        <v>72.13</v>
      </c>
      <c r="BB94" s="6">
        <v>71.489999999999995</v>
      </c>
      <c r="BC94" s="6">
        <v>64.19</v>
      </c>
      <c r="BD94" s="6">
        <v>60.07</v>
      </c>
      <c r="BE94" s="6">
        <v>59.33</v>
      </c>
      <c r="BF94" s="6">
        <v>53.63</v>
      </c>
      <c r="BG94" s="6">
        <v>41.38</v>
      </c>
      <c r="BH94" s="6">
        <v>36.46</v>
      </c>
      <c r="BI94" s="6">
        <v>35.520000000000003</v>
      </c>
      <c r="BJ94" s="6">
        <v>35.99</v>
      </c>
      <c r="BK94" s="6">
        <v>30.99</v>
      </c>
      <c r="BL94" s="6">
        <v>31.1</v>
      </c>
      <c r="BM94" s="6">
        <v>29.77</v>
      </c>
      <c r="BN94" s="6">
        <v>32.880000000000003</v>
      </c>
      <c r="BO94" s="6">
        <v>33.69</v>
      </c>
      <c r="BP94" s="6">
        <v>2.8</v>
      </c>
      <c r="BQ94" s="6">
        <v>0.4</v>
      </c>
      <c r="BR94" s="6">
        <v>0.35</v>
      </c>
      <c r="BS94" s="6">
        <v>0.2</v>
      </c>
      <c r="BT94" s="6">
        <v>0.2</v>
      </c>
      <c r="BU94" s="6">
        <v>0.2</v>
      </c>
      <c r="BV94" s="6">
        <v>0.16</v>
      </c>
      <c r="BW94" s="6">
        <v>0.16</v>
      </c>
      <c r="BX94" s="6">
        <v>0.16</v>
      </c>
      <c r="BY94" s="6">
        <v>0.08</v>
      </c>
      <c r="BZ94" s="6">
        <v>0.08</v>
      </c>
      <c r="CA94" s="6">
        <v>0.08</v>
      </c>
      <c r="CB94" s="6">
        <v>0.08</v>
      </c>
      <c r="CC94" s="6">
        <v>0.08</v>
      </c>
      <c r="CD94" s="6">
        <v>0.08</v>
      </c>
      <c r="CE94" s="6">
        <v>0.08</v>
      </c>
      <c r="CF94" s="6">
        <v>0.08</v>
      </c>
      <c r="CG94" s="6">
        <v>0.08</v>
      </c>
      <c r="CH94" s="6">
        <v>0.08</v>
      </c>
      <c r="CI94" s="6">
        <v>0.08</v>
      </c>
      <c r="CJ94" s="6">
        <v>0.08</v>
      </c>
      <c r="CK94" s="6">
        <v>7.0000000000000007E-2</v>
      </c>
      <c r="CL94" s="6">
        <v>7.0000000000000007E-2</v>
      </c>
      <c r="CM94" s="6">
        <v>7.0000000000000007E-2</v>
      </c>
      <c r="CN94" s="6">
        <v>7.0000000000000007E-2</v>
      </c>
      <c r="CO94" s="6">
        <v>7.0000000000000007E-2</v>
      </c>
      <c r="CP94" s="6">
        <v>7.0000000000000007E-2</v>
      </c>
      <c r="CQ94" s="6">
        <v>7.0000000000000007E-2</v>
      </c>
      <c r="CR94" s="6">
        <v>7.0000000000000007E-2</v>
      </c>
      <c r="CS94" s="6">
        <v>7.0000000000000007E-2</v>
      </c>
      <c r="CT94" s="6">
        <v>7.0000000000000007E-2</v>
      </c>
      <c r="CU94" s="6">
        <v>7.0000000000000007E-2</v>
      </c>
      <c r="CV94" s="6">
        <v>2.4</v>
      </c>
      <c r="CW94" s="6">
        <v>0</v>
      </c>
      <c r="CX94" s="6">
        <v>0</v>
      </c>
      <c r="CY94" s="6">
        <v>0</v>
      </c>
      <c r="CZ94" s="6">
        <v>0</v>
      </c>
      <c r="DA94" s="6">
        <v>0</v>
      </c>
      <c r="DB94" s="6">
        <v>0</v>
      </c>
      <c r="DC94" s="6">
        <v>0</v>
      </c>
      <c r="DD94" s="6">
        <v>0</v>
      </c>
      <c r="DE94" s="6">
        <v>0</v>
      </c>
      <c r="DF94" s="6">
        <v>0</v>
      </c>
      <c r="DG94" s="6">
        <v>0</v>
      </c>
      <c r="DH94" s="6">
        <v>0</v>
      </c>
      <c r="DI94" s="6">
        <v>0</v>
      </c>
      <c r="DJ94" s="6">
        <v>0</v>
      </c>
      <c r="DK94" s="6">
        <v>0</v>
      </c>
      <c r="DL94" s="6">
        <v>0</v>
      </c>
      <c r="DM94" s="6">
        <v>0</v>
      </c>
      <c r="DN94" s="6">
        <v>0</v>
      </c>
      <c r="DO94" s="6">
        <v>0</v>
      </c>
      <c r="DP94" s="6">
        <v>0</v>
      </c>
      <c r="DQ94" s="6">
        <v>0</v>
      </c>
      <c r="DR94" s="6">
        <v>0</v>
      </c>
      <c r="DS94" s="6">
        <v>0</v>
      </c>
      <c r="DT94" s="6">
        <v>0</v>
      </c>
      <c r="DU94" s="6">
        <v>0</v>
      </c>
      <c r="DV94" s="6">
        <v>0</v>
      </c>
      <c r="DW94" s="6">
        <v>0</v>
      </c>
      <c r="DX94" s="6">
        <v>0</v>
      </c>
      <c r="DY94" s="6">
        <v>0</v>
      </c>
      <c r="DZ94" s="6">
        <v>0</v>
      </c>
      <c r="EA94" s="6">
        <v>0</v>
      </c>
      <c r="EB94" s="5">
        <v>1885993</v>
      </c>
      <c r="EC94" s="5">
        <v>1887026</v>
      </c>
      <c r="ED94" s="5">
        <v>1887256</v>
      </c>
      <c r="EE94" s="5">
        <v>1886088</v>
      </c>
      <c r="EF94" s="5">
        <v>1884283</v>
      </c>
      <c r="EG94" s="5">
        <v>1884283</v>
      </c>
      <c r="EH94" s="5">
        <v>1916216</v>
      </c>
      <c r="EI94" s="5">
        <v>1932291</v>
      </c>
      <c r="EJ94" s="5">
        <v>1949797</v>
      </c>
      <c r="EK94" s="5">
        <v>1953418</v>
      </c>
      <c r="EL94" s="5">
        <v>2001030</v>
      </c>
      <c r="EM94" s="5">
        <v>2010426</v>
      </c>
      <c r="EN94" s="5">
        <v>2023270</v>
      </c>
      <c r="EO94" s="5">
        <v>2028818</v>
      </c>
      <c r="EP94" s="5">
        <v>2029819</v>
      </c>
      <c r="EQ94" s="5">
        <v>2036831</v>
      </c>
      <c r="ER94" s="5">
        <v>2037135</v>
      </c>
      <c r="ES94" s="5">
        <v>2066922</v>
      </c>
      <c r="ET94" s="5">
        <v>2073648</v>
      </c>
      <c r="EU94" s="5">
        <v>2045968</v>
      </c>
      <c r="EV94" s="5">
        <v>2043359</v>
      </c>
      <c r="EW94" s="5">
        <v>2062604</v>
      </c>
      <c r="EX94" s="5">
        <v>2099309</v>
      </c>
      <c r="EY94" s="5">
        <v>2097564</v>
      </c>
      <c r="EZ94" s="5">
        <v>2107681</v>
      </c>
      <c r="FA94" s="5">
        <v>2121630</v>
      </c>
      <c r="FB94" s="5">
        <v>2127735</v>
      </c>
      <c r="FC94" s="5">
        <v>2156078</v>
      </c>
      <c r="FD94" s="5">
        <v>2282596</v>
      </c>
      <c r="FE94" s="5">
        <v>2284042</v>
      </c>
      <c r="FF94" s="5">
        <v>2284909</v>
      </c>
      <c r="FG94" s="5">
        <v>2285486</v>
      </c>
      <c r="FH94" s="3" t="s">
        <v>275</v>
      </c>
    </row>
    <row r="95" spans="2:164" x14ac:dyDescent="0.25">
      <c r="B95" s="1" t="s">
        <v>85</v>
      </c>
      <c r="C95" s="2">
        <v>4188850</v>
      </c>
      <c r="D95" s="5">
        <v>0</v>
      </c>
      <c r="E95" s="5">
        <v>0</v>
      </c>
      <c r="F95" s="5">
        <v>0</v>
      </c>
      <c r="G95" s="5">
        <v>0</v>
      </c>
      <c r="H95" s="5">
        <v>0</v>
      </c>
      <c r="I95" s="5">
        <v>0</v>
      </c>
      <c r="J95" s="5">
        <v>0</v>
      </c>
      <c r="K95" s="5">
        <v>0</v>
      </c>
      <c r="L95" s="5">
        <v>0</v>
      </c>
      <c r="M95" s="5">
        <v>0</v>
      </c>
      <c r="N95" s="5">
        <v>0</v>
      </c>
      <c r="O95" s="5">
        <v>0</v>
      </c>
      <c r="P95" s="5">
        <v>0</v>
      </c>
      <c r="Q95" s="5">
        <v>0</v>
      </c>
      <c r="R95" s="5">
        <v>0</v>
      </c>
      <c r="S95" s="5">
        <v>0</v>
      </c>
      <c r="T95" s="5">
        <v>0</v>
      </c>
      <c r="U95" s="5">
        <v>0</v>
      </c>
      <c r="V95" s="5" t="s">
        <v>193</v>
      </c>
      <c r="W95" s="5" t="s">
        <v>193</v>
      </c>
      <c r="X95" s="5" t="s">
        <v>193</v>
      </c>
      <c r="Y95" s="5" t="s">
        <v>193</v>
      </c>
      <c r="Z95" s="5" t="s">
        <v>193</v>
      </c>
      <c r="AA95" s="5" t="s">
        <v>193</v>
      </c>
      <c r="AB95" s="5" t="s">
        <v>193</v>
      </c>
      <c r="AC95" s="5" t="s">
        <v>193</v>
      </c>
      <c r="AD95" s="5" t="s">
        <v>193</v>
      </c>
      <c r="AE95" s="5" t="s">
        <v>193</v>
      </c>
      <c r="AF95" s="5" t="s">
        <v>193</v>
      </c>
      <c r="AG95" s="5" t="s">
        <v>193</v>
      </c>
      <c r="AH95" s="5" t="s">
        <v>193</v>
      </c>
      <c r="AI95" s="5" t="s">
        <v>193</v>
      </c>
      <c r="AJ95" s="6" t="s">
        <v>193</v>
      </c>
      <c r="AK95" s="6" t="s">
        <v>193</v>
      </c>
      <c r="AL95" s="6" t="s">
        <v>193</v>
      </c>
      <c r="AM95" s="6" t="s">
        <v>193</v>
      </c>
      <c r="AN95" s="6" t="s">
        <v>193</v>
      </c>
      <c r="AO95" s="6" t="s">
        <v>193</v>
      </c>
      <c r="AP95" s="6" t="s">
        <v>193</v>
      </c>
      <c r="AQ95" s="6" t="s">
        <v>193</v>
      </c>
      <c r="AR95" s="6" t="s">
        <v>193</v>
      </c>
      <c r="AS95" s="6" t="s">
        <v>193</v>
      </c>
      <c r="AT95" s="6" t="s">
        <v>193</v>
      </c>
      <c r="AU95" s="6" t="s">
        <v>193</v>
      </c>
      <c r="AV95" s="6" t="s">
        <v>193</v>
      </c>
      <c r="AW95" s="6" t="s">
        <v>193</v>
      </c>
      <c r="AX95" s="6" t="s">
        <v>193</v>
      </c>
      <c r="AY95" s="6" t="s">
        <v>193</v>
      </c>
      <c r="AZ95" s="6" t="s">
        <v>193</v>
      </c>
      <c r="BA95" s="6" t="s">
        <v>193</v>
      </c>
      <c r="BB95" s="6" t="s">
        <v>193</v>
      </c>
      <c r="BC95" s="6" t="s">
        <v>193</v>
      </c>
      <c r="BD95" s="6" t="s">
        <v>193</v>
      </c>
      <c r="BE95" s="6" t="s">
        <v>193</v>
      </c>
      <c r="BF95" s="6" t="s">
        <v>193</v>
      </c>
      <c r="BG95" s="6" t="s">
        <v>193</v>
      </c>
      <c r="BH95" s="6" t="s">
        <v>193</v>
      </c>
      <c r="BI95" s="6" t="s">
        <v>193</v>
      </c>
      <c r="BJ95" s="6" t="s">
        <v>193</v>
      </c>
      <c r="BK95" s="6" t="s">
        <v>193</v>
      </c>
      <c r="BL95" s="6" t="s">
        <v>193</v>
      </c>
      <c r="BM95" s="6" t="s">
        <v>193</v>
      </c>
      <c r="BN95" s="6" t="s">
        <v>193</v>
      </c>
      <c r="BO95" s="6" t="s">
        <v>193</v>
      </c>
      <c r="BP95" s="6">
        <v>0.8</v>
      </c>
      <c r="BQ95" s="6">
        <v>0.3</v>
      </c>
      <c r="BR95" s="6">
        <v>0.3</v>
      </c>
      <c r="BS95" s="6">
        <v>0.3</v>
      </c>
      <c r="BT95" s="6">
        <v>1.65</v>
      </c>
      <c r="BU95" s="6">
        <v>0.2</v>
      </c>
      <c r="BV95" s="6">
        <v>0.2</v>
      </c>
      <c r="BW95" s="6">
        <v>0.2</v>
      </c>
      <c r="BX95" s="6">
        <v>1.1599999999999999</v>
      </c>
      <c r="BY95" s="6">
        <v>0.16</v>
      </c>
      <c r="BZ95" s="6">
        <v>0.16</v>
      </c>
      <c r="CA95" s="6">
        <v>0.16</v>
      </c>
      <c r="CB95" s="6">
        <v>0</v>
      </c>
      <c r="CC95" s="6" t="s">
        <v>193</v>
      </c>
      <c r="CD95" s="6" t="s">
        <v>193</v>
      </c>
      <c r="CE95" s="6" t="s">
        <v>193</v>
      </c>
      <c r="CF95" s="6" t="s">
        <v>193</v>
      </c>
      <c r="CG95" s="6" t="s">
        <v>193</v>
      </c>
      <c r="CH95" s="6" t="s">
        <v>193</v>
      </c>
      <c r="CI95" s="6" t="s">
        <v>193</v>
      </c>
      <c r="CJ95" s="6" t="s">
        <v>193</v>
      </c>
      <c r="CK95" s="6" t="s">
        <v>193</v>
      </c>
      <c r="CL95" s="6" t="s">
        <v>193</v>
      </c>
      <c r="CM95" s="6" t="s">
        <v>193</v>
      </c>
      <c r="CN95" s="6" t="s">
        <v>193</v>
      </c>
      <c r="CO95" s="6" t="s">
        <v>193</v>
      </c>
      <c r="CP95" s="6" t="s">
        <v>193</v>
      </c>
      <c r="CQ95" s="6" t="s">
        <v>193</v>
      </c>
      <c r="CR95" s="6" t="s">
        <v>193</v>
      </c>
      <c r="CS95" s="6" t="s">
        <v>193</v>
      </c>
      <c r="CT95" s="6" t="s">
        <v>193</v>
      </c>
      <c r="CU95" s="6" t="s">
        <v>193</v>
      </c>
      <c r="CV95" s="6">
        <v>0.5</v>
      </c>
      <c r="CW95" s="6">
        <v>0</v>
      </c>
      <c r="CX95" s="6">
        <v>0</v>
      </c>
      <c r="CY95" s="6">
        <v>0</v>
      </c>
      <c r="CZ95" s="6">
        <v>1.35</v>
      </c>
      <c r="DA95" s="6">
        <v>0</v>
      </c>
      <c r="DB95" s="6">
        <v>0</v>
      </c>
      <c r="DC95" s="6">
        <v>0</v>
      </c>
      <c r="DD95" s="6">
        <v>1</v>
      </c>
      <c r="DE95" s="6">
        <v>0</v>
      </c>
      <c r="DF95" s="6">
        <v>0</v>
      </c>
      <c r="DG95" s="6">
        <v>0</v>
      </c>
      <c r="DH95" s="6">
        <v>0</v>
      </c>
      <c r="DI95" s="6" t="s">
        <v>193</v>
      </c>
      <c r="DJ95" s="6" t="s">
        <v>193</v>
      </c>
      <c r="DK95" s="6" t="s">
        <v>193</v>
      </c>
      <c r="DL95" s="6" t="s">
        <v>193</v>
      </c>
      <c r="DM95" s="6" t="s">
        <v>193</v>
      </c>
      <c r="DN95" s="6" t="s">
        <v>193</v>
      </c>
      <c r="DO95" s="6" t="s">
        <v>193</v>
      </c>
      <c r="DP95" s="6" t="s">
        <v>193</v>
      </c>
      <c r="DQ95" s="6" t="s">
        <v>193</v>
      </c>
      <c r="DR95" s="6" t="s">
        <v>193</v>
      </c>
      <c r="DS95" s="6" t="s">
        <v>193</v>
      </c>
      <c r="DT95" s="6" t="s">
        <v>193</v>
      </c>
      <c r="DU95" s="6" t="s">
        <v>193</v>
      </c>
      <c r="DV95" s="6" t="s">
        <v>193</v>
      </c>
      <c r="DW95" s="6" t="s">
        <v>193</v>
      </c>
      <c r="DX95" s="6" t="s">
        <v>193</v>
      </c>
      <c r="DY95" s="6" t="s">
        <v>193</v>
      </c>
      <c r="DZ95" s="6" t="s">
        <v>193</v>
      </c>
      <c r="EA95" s="6" t="s">
        <v>193</v>
      </c>
      <c r="EB95" s="5">
        <v>29696682</v>
      </c>
      <c r="EC95" s="5">
        <v>29582656</v>
      </c>
      <c r="ED95" s="5">
        <v>29467647</v>
      </c>
      <c r="EE95" s="5">
        <v>29344327</v>
      </c>
      <c r="EF95" s="5">
        <v>29257566</v>
      </c>
      <c r="EG95" s="5">
        <v>29116496</v>
      </c>
      <c r="EH95" s="5">
        <v>29091496</v>
      </c>
      <c r="EI95" s="5">
        <v>28993859</v>
      </c>
      <c r="EJ95" s="5">
        <v>28941547</v>
      </c>
      <c r="EK95" s="5">
        <v>28769487</v>
      </c>
      <c r="EL95" s="5">
        <v>28581600</v>
      </c>
      <c r="EM95" s="5">
        <v>28540350</v>
      </c>
      <c r="EN95" s="5">
        <v>28540350</v>
      </c>
      <c r="EO95" s="5">
        <v>28540350</v>
      </c>
      <c r="EP95" s="5">
        <v>28540350</v>
      </c>
      <c r="EQ95" s="5">
        <v>28540350</v>
      </c>
      <c r="ER95" s="5">
        <v>28540350</v>
      </c>
      <c r="ES95" s="5" t="s">
        <v>193</v>
      </c>
      <c r="ET95" s="5" t="s">
        <v>193</v>
      </c>
      <c r="EU95" s="5" t="s">
        <v>193</v>
      </c>
      <c r="EV95" s="5" t="s">
        <v>193</v>
      </c>
      <c r="EW95" s="5" t="s">
        <v>193</v>
      </c>
      <c r="EX95" s="5" t="s">
        <v>193</v>
      </c>
      <c r="EY95" s="5" t="s">
        <v>193</v>
      </c>
      <c r="EZ95" s="5" t="s">
        <v>193</v>
      </c>
      <c r="FA95" s="5" t="s">
        <v>193</v>
      </c>
      <c r="FB95" s="5" t="s">
        <v>193</v>
      </c>
      <c r="FC95" s="5" t="s">
        <v>193</v>
      </c>
      <c r="FD95" s="5" t="s">
        <v>193</v>
      </c>
      <c r="FE95" s="5" t="s">
        <v>193</v>
      </c>
      <c r="FF95" s="5" t="s">
        <v>193</v>
      </c>
      <c r="FG95" s="5" t="s">
        <v>193</v>
      </c>
      <c r="FH95" s="3" t="s">
        <v>276</v>
      </c>
    </row>
    <row r="96" spans="2:164" x14ac:dyDescent="0.25">
      <c r="B96" s="1" t="s">
        <v>86</v>
      </c>
      <c r="C96" s="2">
        <v>103285</v>
      </c>
      <c r="D96" s="5" t="s">
        <v>193</v>
      </c>
      <c r="E96" s="5">
        <v>0</v>
      </c>
      <c r="F96" s="5">
        <v>0</v>
      </c>
      <c r="G96" s="5">
        <v>0</v>
      </c>
      <c r="H96" s="5">
        <v>0</v>
      </c>
      <c r="I96" s="5">
        <v>0</v>
      </c>
      <c r="J96" s="5">
        <v>0</v>
      </c>
      <c r="K96" s="5">
        <v>0</v>
      </c>
      <c r="L96" s="5" t="s">
        <v>193</v>
      </c>
      <c r="M96" s="5">
        <v>25232</v>
      </c>
      <c r="N96" s="5">
        <v>145414</v>
      </c>
      <c r="O96" s="5">
        <v>45320</v>
      </c>
      <c r="P96" s="5">
        <v>64061</v>
      </c>
      <c r="Q96" s="5">
        <v>78987</v>
      </c>
      <c r="R96" s="5">
        <v>0</v>
      </c>
      <c r="S96" s="5">
        <v>1140</v>
      </c>
      <c r="T96" s="5">
        <v>15670</v>
      </c>
      <c r="U96" s="5">
        <v>38668</v>
      </c>
      <c r="V96" s="5">
        <v>530</v>
      </c>
      <c r="W96" s="5">
        <v>9924</v>
      </c>
      <c r="X96" s="5">
        <v>24571</v>
      </c>
      <c r="Y96" s="5">
        <v>115</v>
      </c>
      <c r="Z96" s="5">
        <v>78279</v>
      </c>
      <c r="AA96" s="5">
        <v>4546</v>
      </c>
      <c r="AB96" s="5">
        <v>36393</v>
      </c>
      <c r="AC96" s="5">
        <v>121629</v>
      </c>
      <c r="AD96" s="5">
        <v>657</v>
      </c>
      <c r="AE96" s="5">
        <v>15</v>
      </c>
      <c r="AF96" s="5">
        <v>868</v>
      </c>
      <c r="AG96" s="5">
        <v>0</v>
      </c>
      <c r="AH96" s="5">
        <v>29040</v>
      </c>
      <c r="AI96" s="5">
        <v>69104</v>
      </c>
      <c r="AJ96" s="6" t="s">
        <v>193</v>
      </c>
      <c r="AK96" s="6" t="s">
        <v>193</v>
      </c>
      <c r="AL96" s="6" t="s">
        <v>193</v>
      </c>
      <c r="AM96" s="6" t="s">
        <v>193</v>
      </c>
      <c r="AN96" s="6" t="s">
        <v>193</v>
      </c>
      <c r="AO96" s="6" t="s">
        <v>193</v>
      </c>
      <c r="AP96" s="6" t="s">
        <v>193</v>
      </c>
      <c r="AQ96" s="6" t="s">
        <v>193</v>
      </c>
      <c r="AR96" s="6" t="s">
        <v>193</v>
      </c>
      <c r="AS96" s="6">
        <v>45.819699999999997</v>
      </c>
      <c r="AT96" s="6">
        <v>45.331200000000003</v>
      </c>
      <c r="AU96" s="6">
        <v>46.427300000000002</v>
      </c>
      <c r="AV96" s="6">
        <v>46.524000000000001</v>
      </c>
      <c r="AW96" s="6">
        <v>45.647300000000001</v>
      </c>
      <c r="AX96" s="6" t="s">
        <v>193</v>
      </c>
      <c r="AY96" s="6">
        <v>47.995399999999997</v>
      </c>
      <c r="AZ96" s="6">
        <v>44.44</v>
      </c>
      <c r="BA96" s="6">
        <v>43.764600000000002</v>
      </c>
      <c r="BB96" s="6">
        <v>39.130000000000003</v>
      </c>
      <c r="BC96" s="6">
        <v>37.5</v>
      </c>
      <c r="BD96" s="6">
        <v>36.856699999999996</v>
      </c>
      <c r="BE96" s="6">
        <v>35.361699999999999</v>
      </c>
      <c r="BF96" s="6">
        <v>32.132300000000001</v>
      </c>
      <c r="BG96" s="6">
        <v>33.7209</v>
      </c>
      <c r="BH96" s="6">
        <v>30.949000000000002</v>
      </c>
      <c r="BI96" s="6">
        <v>30.581299999999999</v>
      </c>
      <c r="BJ96" s="6">
        <v>31.98</v>
      </c>
      <c r="BK96" s="6">
        <v>32.44</v>
      </c>
      <c r="BL96" s="6">
        <v>31.19</v>
      </c>
      <c r="BM96" s="6" t="s">
        <v>193</v>
      </c>
      <c r="BN96" s="6">
        <v>32.934399999999997</v>
      </c>
      <c r="BO96" s="6">
        <v>30.7286</v>
      </c>
      <c r="BP96" s="6" t="s">
        <v>193</v>
      </c>
      <c r="BQ96" s="6">
        <v>0.27</v>
      </c>
      <c r="BR96" s="6">
        <v>0.27</v>
      </c>
      <c r="BS96" s="6">
        <v>0.27</v>
      </c>
      <c r="BT96" s="6">
        <v>0.27</v>
      </c>
      <c r="BU96" s="6">
        <v>0.27</v>
      </c>
      <c r="BV96" s="6">
        <v>0.27</v>
      </c>
      <c r="BW96" s="6">
        <v>0.27</v>
      </c>
      <c r="BX96" s="6">
        <v>0.27</v>
      </c>
      <c r="BY96" s="6">
        <v>0.27</v>
      </c>
      <c r="BZ96" s="6">
        <v>0.27</v>
      </c>
      <c r="CA96" s="6">
        <v>0.27</v>
      </c>
      <c r="CB96" s="6">
        <v>0.27</v>
      </c>
      <c r="CC96" s="6">
        <v>0.27</v>
      </c>
      <c r="CD96" s="6">
        <v>0.27</v>
      </c>
      <c r="CE96" s="6">
        <v>0.27</v>
      </c>
      <c r="CF96" s="6">
        <v>0.27</v>
      </c>
      <c r="CG96" s="6">
        <v>0.27</v>
      </c>
      <c r="CH96" s="6">
        <v>0.27</v>
      </c>
      <c r="CI96" s="6">
        <v>0.27</v>
      </c>
      <c r="CJ96" s="6">
        <v>0.54</v>
      </c>
      <c r="CK96" s="6">
        <v>0.27</v>
      </c>
      <c r="CL96" s="6">
        <v>0.27</v>
      </c>
      <c r="CM96" s="6">
        <v>0.27</v>
      </c>
      <c r="CN96" s="6">
        <v>0.27</v>
      </c>
      <c r="CO96" s="6">
        <v>0.27</v>
      </c>
      <c r="CP96" s="6">
        <v>0.27</v>
      </c>
      <c r="CQ96" s="6">
        <v>0.27</v>
      </c>
      <c r="CR96" s="6">
        <v>0.27</v>
      </c>
      <c r="CS96" s="6">
        <v>0.27</v>
      </c>
      <c r="CT96" s="6">
        <v>0.27</v>
      </c>
      <c r="CU96" s="6">
        <v>0.27</v>
      </c>
      <c r="CV96" s="6" t="s">
        <v>193</v>
      </c>
      <c r="CW96" s="6">
        <v>0</v>
      </c>
      <c r="CX96" s="6">
        <v>0</v>
      </c>
      <c r="CY96" s="6">
        <v>0</v>
      </c>
      <c r="CZ96" s="6">
        <v>0</v>
      </c>
      <c r="DA96" s="6">
        <v>0</v>
      </c>
      <c r="DB96" s="6">
        <v>0</v>
      </c>
      <c r="DC96" s="6">
        <v>0</v>
      </c>
      <c r="DD96" s="6">
        <v>0</v>
      </c>
      <c r="DE96" s="6">
        <v>0</v>
      </c>
      <c r="DF96" s="6">
        <v>0</v>
      </c>
      <c r="DG96" s="6">
        <v>0</v>
      </c>
      <c r="DH96" s="6">
        <v>0</v>
      </c>
      <c r="DI96" s="6">
        <v>0</v>
      </c>
      <c r="DJ96" s="6">
        <v>0</v>
      </c>
      <c r="DK96" s="6">
        <v>0</v>
      </c>
      <c r="DL96" s="6">
        <v>0</v>
      </c>
      <c r="DM96" s="6">
        <v>0</v>
      </c>
      <c r="DN96" s="6">
        <v>0</v>
      </c>
      <c r="DO96" s="6">
        <v>0</v>
      </c>
      <c r="DP96" s="6">
        <v>0.27</v>
      </c>
      <c r="DQ96" s="6">
        <v>0</v>
      </c>
      <c r="DR96" s="6">
        <v>0</v>
      </c>
      <c r="DS96" s="6">
        <v>0</v>
      </c>
      <c r="DT96" s="6">
        <v>0</v>
      </c>
      <c r="DU96" s="6">
        <v>0</v>
      </c>
      <c r="DV96" s="6">
        <v>0</v>
      </c>
      <c r="DW96" s="6">
        <v>0</v>
      </c>
      <c r="DX96" s="6">
        <v>0</v>
      </c>
      <c r="DY96" s="6">
        <v>0</v>
      </c>
      <c r="DZ96" s="6">
        <v>0</v>
      </c>
      <c r="EA96" s="6">
        <v>0</v>
      </c>
      <c r="EB96" s="5" t="s">
        <v>193</v>
      </c>
      <c r="EC96" s="5">
        <v>9683414</v>
      </c>
      <c r="ED96" s="5">
        <v>9683414</v>
      </c>
      <c r="EE96" s="5">
        <v>9683414</v>
      </c>
      <c r="EF96" s="5">
        <v>9683414</v>
      </c>
      <c r="EG96" s="5">
        <v>9683414</v>
      </c>
      <c r="EH96" s="5">
        <v>9683414</v>
      </c>
      <c r="EI96" s="5">
        <v>9683414</v>
      </c>
      <c r="EJ96" s="5">
        <v>9683414</v>
      </c>
      <c r="EK96" s="5">
        <v>10608899</v>
      </c>
      <c r="EL96" s="5">
        <v>10634001</v>
      </c>
      <c r="EM96" s="5">
        <v>10779277</v>
      </c>
      <c r="EN96" s="5">
        <v>10825205</v>
      </c>
      <c r="EO96" s="5">
        <v>10889139</v>
      </c>
      <c r="EP96" s="5">
        <v>10967987</v>
      </c>
      <c r="EQ96" s="5">
        <v>10967832</v>
      </c>
      <c r="ER96" s="5">
        <v>10968839</v>
      </c>
      <c r="ES96" s="5">
        <v>10984360</v>
      </c>
      <c r="ET96" s="5">
        <v>11022766</v>
      </c>
      <c r="EU96" s="5">
        <v>11023116</v>
      </c>
      <c r="EV96" s="5">
        <v>11032857</v>
      </c>
      <c r="EW96" s="5">
        <v>11057052</v>
      </c>
      <c r="EX96" s="5">
        <v>11056933</v>
      </c>
      <c r="EY96" s="5">
        <v>11309477</v>
      </c>
      <c r="EZ96" s="5">
        <v>11309365</v>
      </c>
      <c r="FA96" s="5">
        <v>11345527</v>
      </c>
      <c r="FB96" s="5">
        <v>11466905</v>
      </c>
      <c r="FC96" s="5">
        <v>11467319</v>
      </c>
      <c r="FD96" s="5">
        <v>11467105</v>
      </c>
      <c r="FE96" s="5">
        <v>11467736</v>
      </c>
      <c r="FF96" s="5">
        <v>11467473</v>
      </c>
      <c r="FG96" s="5">
        <v>11496290</v>
      </c>
      <c r="FH96" s="3" t="s">
        <v>277</v>
      </c>
    </row>
    <row r="97" spans="2:164" x14ac:dyDescent="0.25">
      <c r="B97" s="1" t="s">
        <v>87</v>
      </c>
      <c r="C97" s="2">
        <v>103308</v>
      </c>
      <c r="D97" s="5">
        <v>870</v>
      </c>
      <c r="E97" s="5">
        <v>0</v>
      </c>
      <c r="F97" s="5">
        <v>2332</v>
      </c>
      <c r="G97" s="5">
        <v>1166</v>
      </c>
      <c r="H97" s="5">
        <v>42444</v>
      </c>
      <c r="I97" s="5">
        <v>2715</v>
      </c>
      <c r="J97" s="5">
        <v>529</v>
      </c>
      <c r="K97" s="5">
        <v>140824</v>
      </c>
      <c r="L97" s="5">
        <v>63998</v>
      </c>
      <c r="M97" s="5">
        <v>501693</v>
      </c>
      <c r="N97" s="5">
        <v>74422</v>
      </c>
      <c r="O97" s="5">
        <v>615109</v>
      </c>
      <c r="P97" s="5">
        <v>258306</v>
      </c>
      <c r="Q97" s="5">
        <v>830845</v>
      </c>
      <c r="R97" s="5">
        <v>1910309</v>
      </c>
      <c r="S97" s="5">
        <v>242930</v>
      </c>
      <c r="T97" s="5">
        <v>428858</v>
      </c>
      <c r="U97" s="5">
        <v>1060442</v>
      </c>
      <c r="V97" s="5">
        <v>1281761</v>
      </c>
      <c r="W97" s="5">
        <v>242287</v>
      </c>
      <c r="X97" s="5">
        <v>0</v>
      </c>
      <c r="Y97" s="5">
        <v>659144</v>
      </c>
      <c r="Z97" s="5">
        <v>724743</v>
      </c>
      <c r="AA97" s="5">
        <v>648685</v>
      </c>
      <c r="AB97" s="5">
        <v>203545</v>
      </c>
      <c r="AC97" s="5">
        <v>0</v>
      </c>
      <c r="AD97" s="5">
        <v>0</v>
      </c>
      <c r="AE97" s="5">
        <v>736158</v>
      </c>
      <c r="AF97" s="5">
        <v>402154</v>
      </c>
      <c r="AG97" s="5">
        <v>432700</v>
      </c>
      <c r="AH97" s="5">
        <v>543600</v>
      </c>
      <c r="AI97" s="5">
        <v>0</v>
      </c>
      <c r="AJ97" s="6">
        <v>62.2376</v>
      </c>
      <c r="AK97" s="6" t="s">
        <v>193</v>
      </c>
      <c r="AL97" s="6">
        <v>37.549999999999997</v>
      </c>
      <c r="AM97" s="6">
        <v>42.398200000000003</v>
      </c>
      <c r="AN97" s="6">
        <v>43.42</v>
      </c>
      <c r="AO97" s="6">
        <v>35.020000000000003</v>
      </c>
      <c r="AP97" s="6">
        <v>30.37</v>
      </c>
      <c r="AQ97" s="6">
        <v>27.156500000000001</v>
      </c>
      <c r="AR97" s="6">
        <v>35.07</v>
      </c>
      <c r="AS97" s="6">
        <v>35.422400000000003</v>
      </c>
      <c r="AT97" s="6">
        <v>36.772300000000001</v>
      </c>
      <c r="AU97" s="6">
        <v>35.6815</v>
      </c>
      <c r="AV97" s="6">
        <v>34.94</v>
      </c>
      <c r="AW97" s="6">
        <v>36.4816</v>
      </c>
      <c r="AX97" s="6">
        <v>35.716500000000003</v>
      </c>
      <c r="AY97" s="6">
        <v>37.540500000000002</v>
      </c>
      <c r="AZ97" s="6">
        <v>35.594200000000001</v>
      </c>
      <c r="BA97" s="6">
        <v>34.680100000000003</v>
      </c>
      <c r="BB97" s="6">
        <v>33.115900000000003</v>
      </c>
      <c r="BC97" s="6">
        <v>31.3123</v>
      </c>
      <c r="BD97" s="6" t="s">
        <v>193</v>
      </c>
      <c r="BE97" s="6">
        <v>31.006900000000002</v>
      </c>
      <c r="BF97" s="6">
        <v>29.698699999999999</v>
      </c>
      <c r="BG97" s="6">
        <v>29.497</v>
      </c>
      <c r="BH97" s="6">
        <v>27.67</v>
      </c>
      <c r="BI97" s="6" t="s">
        <v>193</v>
      </c>
      <c r="BJ97" s="6" t="s">
        <v>193</v>
      </c>
      <c r="BK97" s="6">
        <v>29.469000000000001</v>
      </c>
      <c r="BL97" s="6">
        <v>24.627300000000002</v>
      </c>
      <c r="BM97" s="6">
        <v>24.218399999999999</v>
      </c>
      <c r="BN97" s="6">
        <v>25.645199999999999</v>
      </c>
      <c r="BO97" s="6" t="s">
        <v>193</v>
      </c>
      <c r="BP97" s="6">
        <v>0.24</v>
      </c>
      <c r="BQ97" s="6">
        <v>0.24</v>
      </c>
      <c r="BR97" s="6">
        <v>0.24</v>
      </c>
      <c r="BS97" s="6">
        <v>0.24</v>
      </c>
      <c r="BT97" s="6">
        <v>0.24</v>
      </c>
      <c r="BU97" s="6">
        <v>0.24</v>
      </c>
      <c r="BV97" s="6">
        <v>0.24</v>
      </c>
      <c r="BW97" s="6">
        <v>0.24</v>
      </c>
      <c r="BX97" s="6">
        <v>0.24</v>
      </c>
      <c r="BY97" s="6">
        <v>0.24</v>
      </c>
      <c r="BZ97" s="6">
        <v>0.24</v>
      </c>
      <c r="CA97" s="6">
        <v>0.24</v>
      </c>
      <c r="CB97" s="6">
        <v>0.24</v>
      </c>
      <c r="CC97" s="6">
        <v>0.24</v>
      </c>
      <c r="CD97" s="6">
        <v>0.24</v>
      </c>
      <c r="CE97" s="6">
        <v>0.24</v>
      </c>
      <c r="CF97" s="6">
        <v>0.24</v>
      </c>
      <c r="CG97" s="6">
        <v>0.24</v>
      </c>
      <c r="CH97" s="6">
        <v>0.24</v>
      </c>
      <c r="CI97" s="6">
        <v>0.24</v>
      </c>
      <c r="CJ97" s="6">
        <v>0.24</v>
      </c>
      <c r="CK97" s="6">
        <v>0.24</v>
      </c>
      <c r="CL97" s="6">
        <v>0.24</v>
      </c>
      <c r="CM97" s="6">
        <v>0.24</v>
      </c>
      <c r="CN97" s="6">
        <v>0.24</v>
      </c>
      <c r="CO97" s="6">
        <v>0.24</v>
      </c>
      <c r="CP97" s="6">
        <v>0.24</v>
      </c>
      <c r="CQ97" s="6">
        <v>0.24</v>
      </c>
      <c r="CR97" s="6">
        <v>0.22</v>
      </c>
      <c r="CS97" s="6">
        <v>0.22</v>
      </c>
      <c r="CT97" s="6">
        <v>0.22</v>
      </c>
      <c r="CU97" s="6">
        <v>0.22</v>
      </c>
      <c r="CV97" s="6">
        <v>0</v>
      </c>
      <c r="CW97" s="6">
        <v>0</v>
      </c>
      <c r="CX97" s="6">
        <v>0</v>
      </c>
      <c r="CY97" s="6">
        <v>0</v>
      </c>
      <c r="CZ97" s="6">
        <v>0</v>
      </c>
      <c r="DA97" s="6">
        <v>0</v>
      </c>
      <c r="DB97" s="6">
        <v>0</v>
      </c>
      <c r="DC97" s="6">
        <v>0</v>
      </c>
      <c r="DD97" s="6">
        <v>0</v>
      </c>
      <c r="DE97" s="6">
        <v>0</v>
      </c>
      <c r="DF97" s="6">
        <v>0</v>
      </c>
      <c r="DG97" s="6">
        <v>0</v>
      </c>
      <c r="DH97" s="6">
        <v>0</v>
      </c>
      <c r="DI97" s="6">
        <v>0</v>
      </c>
      <c r="DJ97" s="6">
        <v>0</v>
      </c>
      <c r="DK97" s="6">
        <v>0</v>
      </c>
      <c r="DL97" s="6">
        <v>0</v>
      </c>
      <c r="DM97" s="6">
        <v>0</v>
      </c>
      <c r="DN97" s="6">
        <v>0</v>
      </c>
      <c r="DO97" s="6">
        <v>0</v>
      </c>
      <c r="DP97" s="6">
        <v>0</v>
      </c>
      <c r="DQ97" s="6">
        <v>0</v>
      </c>
      <c r="DR97" s="6">
        <v>0</v>
      </c>
      <c r="DS97" s="6">
        <v>0</v>
      </c>
      <c r="DT97" s="6">
        <v>0</v>
      </c>
      <c r="DU97" s="6">
        <v>0</v>
      </c>
      <c r="DV97" s="6">
        <v>0</v>
      </c>
      <c r="DW97" s="6">
        <v>0</v>
      </c>
      <c r="DX97" s="6">
        <v>0</v>
      </c>
      <c r="DY97" s="6">
        <v>0</v>
      </c>
      <c r="DZ97" s="6">
        <v>0</v>
      </c>
      <c r="EA97" s="6">
        <v>0</v>
      </c>
      <c r="EB97" s="5">
        <v>51462405</v>
      </c>
      <c r="EC97" s="5">
        <v>51448024</v>
      </c>
      <c r="ED97" s="5">
        <v>51293951</v>
      </c>
      <c r="EE97" s="5">
        <v>51295006</v>
      </c>
      <c r="EF97" s="5">
        <v>51270940</v>
      </c>
      <c r="EG97" s="5">
        <v>51184531</v>
      </c>
      <c r="EH97" s="5">
        <v>51132698</v>
      </c>
      <c r="EI97" s="5">
        <v>51133252</v>
      </c>
      <c r="EJ97" s="5">
        <v>51326751</v>
      </c>
      <c r="EK97" s="5">
        <v>51318171</v>
      </c>
      <c r="EL97" s="5">
        <v>51802609</v>
      </c>
      <c r="EM97" s="5">
        <v>51826395</v>
      </c>
      <c r="EN97" s="5">
        <v>52418246</v>
      </c>
      <c r="EO97" s="5">
        <v>52665615</v>
      </c>
      <c r="EP97" s="5">
        <v>53497022</v>
      </c>
      <c r="EQ97" s="5">
        <v>55408431</v>
      </c>
      <c r="ER97" s="5">
        <v>55653437</v>
      </c>
      <c r="ES97" s="5">
        <v>56025049</v>
      </c>
      <c r="ET97" s="5">
        <v>57060815</v>
      </c>
      <c r="EU97" s="5">
        <v>58321766</v>
      </c>
      <c r="EV97" s="5">
        <v>58454390</v>
      </c>
      <c r="EW97" s="5">
        <v>58353230</v>
      </c>
      <c r="EX97" s="5">
        <v>59000074</v>
      </c>
      <c r="EY97" s="5">
        <v>59723362</v>
      </c>
      <c r="EZ97" s="5">
        <v>60248582</v>
      </c>
      <c r="FA97" s="5">
        <v>60456257</v>
      </c>
      <c r="FB97" s="5">
        <v>60459691</v>
      </c>
      <c r="FC97" s="5">
        <v>60452971</v>
      </c>
      <c r="FD97" s="5">
        <v>61066587</v>
      </c>
      <c r="FE97" s="5">
        <v>61450301</v>
      </c>
      <c r="FF97" s="5">
        <v>61924608</v>
      </c>
      <c r="FG97" s="5">
        <v>62463796</v>
      </c>
      <c r="FH97" s="3" t="s">
        <v>278</v>
      </c>
    </row>
    <row r="98" spans="2:164" x14ac:dyDescent="0.25">
      <c r="B98" s="1" t="s">
        <v>88</v>
      </c>
      <c r="C98" s="2">
        <v>4057257</v>
      </c>
      <c r="D98" s="5" t="s">
        <v>193</v>
      </c>
      <c r="E98" s="5">
        <v>9012</v>
      </c>
      <c r="F98" s="5">
        <v>3328</v>
      </c>
      <c r="G98" s="5">
        <v>0</v>
      </c>
      <c r="H98" s="5">
        <v>0</v>
      </c>
      <c r="I98" s="5">
        <v>0</v>
      </c>
      <c r="J98" s="5">
        <v>7204</v>
      </c>
      <c r="K98" s="5">
        <v>13008</v>
      </c>
      <c r="L98" s="5">
        <v>8181</v>
      </c>
      <c r="M98" s="5">
        <v>1000</v>
      </c>
      <c r="N98" s="5">
        <v>11611</v>
      </c>
      <c r="O98" s="5">
        <v>19396</v>
      </c>
      <c r="P98" s="5">
        <v>3700</v>
      </c>
      <c r="Q98" s="5">
        <v>15268</v>
      </c>
      <c r="R98" s="5">
        <v>11129</v>
      </c>
      <c r="S98" s="5">
        <v>0</v>
      </c>
      <c r="T98" s="5">
        <v>0</v>
      </c>
      <c r="U98" s="5">
        <v>0</v>
      </c>
      <c r="V98" s="5">
        <v>32500</v>
      </c>
      <c r="W98" s="5">
        <v>0</v>
      </c>
      <c r="X98" s="5">
        <v>1915</v>
      </c>
      <c r="Y98" s="5">
        <v>9202</v>
      </c>
      <c r="Z98" s="5">
        <v>7249</v>
      </c>
      <c r="AA98" s="5">
        <v>4716</v>
      </c>
      <c r="AB98" s="5">
        <v>78486</v>
      </c>
      <c r="AC98" s="5">
        <v>0</v>
      </c>
      <c r="AD98" s="5">
        <v>0</v>
      </c>
      <c r="AE98" s="5">
        <v>0</v>
      </c>
      <c r="AF98" s="5">
        <v>0</v>
      </c>
      <c r="AG98" s="5">
        <v>0</v>
      </c>
      <c r="AH98" s="5">
        <v>0</v>
      </c>
      <c r="AI98" s="5">
        <v>0</v>
      </c>
      <c r="AJ98" s="6" t="s">
        <v>193</v>
      </c>
      <c r="AK98" s="6">
        <v>14.2</v>
      </c>
      <c r="AL98" s="6">
        <v>14.49</v>
      </c>
      <c r="AM98" s="6" t="s">
        <v>193</v>
      </c>
      <c r="AN98" s="6" t="s">
        <v>193</v>
      </c>
      <c r="AO98" s="6" t="s">
        <v>193</v>
      </c>
      <c r="AP98" s="6">
        <v>8.89</v>
      </c>
      <c r="AQ98" s="6">
        <v>8.33</v>
      </c>
      <c r="AR98" s="6">
        <v>9.0399999999999991</v>
      </c>
      <c r="AS98" s="6">
        <v>8.09</v>
      </c>
      <c r="AT98" s="6">
        <v>7.46</v>
      </c>
      <c r="AU98" s="6">
        <v>7.89</v>
      </c>
      <c r="AV98" s="6">
        <v>8.09</v>
      </c>
      <c r="AW98" s="6">
        <v>7.37</v>
      </c>
      <c r="AX98" s="6">
        <v>6.48</v>
      </c>
      <c r="AY98" s="6" t="s">
        <v>193</v>
      </c>
      <c r="AZ98" s="6" t="s">
        <v>193</v>
      </c>
      <c r="BA98" s="6" t="s">
        <v>193</v>
      </c>
      <c r="BB98" s="6">
        <v>4.4000000000000004</v>
      </c>
      <c r="BC98" s="6" t="s">
        <v>193</v>
      </c>
      <c r="BD98" s="6">
        <v>4.84</v>
      </c>
      <c r="BE98" s="6">
        <v>4.88</v>
      </c>
      <c r="BF98" s="6">
        <v>3.88</v>
      </c>
      <c r="BG98" s="6">
        <v>3.5</v>
      </c>
      <c r="BH98" s="6">
        <v>3.02</v>
      </c>
      <c r="BI98" s="6" t="s">
        <v>193</v>
      </c>
      <c r="BJ98" s="6" t="s">
        <v>193</v>
      </c>
      <c r="BK98" s="6" t="s">
        <v>193</v>
      </c>
      <c r="BL98" s="6" t="s">
        <v>193</v>
      </c>
      <c r="BM98" s="6" t="s">
        <v>193</v>
      </c>
      <c r="BN98" s="6" t="s">
        <v>193</v>
      </c>
      <c r="BO98" s="6" t="s">
        <v>193</v>
      </c>
      <c r="BP98" s="6" t="s">
        <v>193</v>
      </c>
      <c r="BQ98" s="6">
        <v>0.08</v>
      </c>
      <c r="BR98" s="6">
        <v>0.08</v>
      </c>
      <c r="BS98" s="6">
        <v>6.25E-2</v>
      </c>
      <c r="BT98" s="6">
        <v>6.25E-2</v>
      </c>
      <c r="BU98" s="6">
        <v>6.25E-2</v>
      </c>
      <c r="BV98" s="6">
        <v>6.25E-2</v>
      </c>
      <c r="BW98" s="6">
        <v>6.25E-2</v>
      </c>
      <c r="BX98" s="6">
        <v>6.25E-2</v>
      </c>
      <c r="BY98" s="6">
        <v>0.05</v>
      </c>
      <c r="BZ98" s="6">
        <v>0.05</v>
      </c>
      <c r="CA98" s="6">
        <v>0.05</v>
      </c>
      <c r="CB98" s="6">
        <v>0.05</v>
      </c>
      <c r="CC98" s="6">
        <v>0.05</v>
      </c>
      <c r="CD98" s="6">
        <v>0.04</v>
      </c>
      <c r="CE98" s="6">
        <v>0.04</v>
      </c>
      <c r="CF98" s="6">
        <v>0.04</v>
      </c>
      <c r="CG98" s="6">
        <v>0.04</v>
      </c>
      <c r="CH98" s="6">
        <v>0.04</v>
      </c>
      <c r="CI98" s="6">
        <v>0.04</v>
      </c>
      <c r="CJ98" s="6">
        <v>0.04</v>
      </c>
      <c r="CK98" s="6">
        <v>0.04</v>
      </c>
      <c r="CL98" s="6">
        <v>0.03</v>
      </c>
      <c r="CM98" s="6">
        <v>0.03</v>
      </c>
      <c r="CN98" s="6">
        <v>0.03</v>
      </c>
      <c r="CO98" s="6">
        <v>0.03</v>
      </c>
      <c r="CP98" s="6">
        <v>0</v>
      </c>
      <c r="CQ98" s="6">
        <v>0</v>
      </c>
      <c r="CR98" s="6">
        <v>0</v>
      </c>
      <c r="CS98" s="6">
        <v>0</v>
      </c>
      <c r="CT98" s="6">
        <v>0</v>
      </c>
      <c r="CU98" s="6">
        <v>0</v>
      </c>
      <c r="CV98" s="6" t="s">
        <v>193</v>
      </c>
      <c r="CW98" s="6">
        <v>0</v>
      </c>
      <c r="CX98" s="6">
        <v>0</v>
      </c>
      <c r="CY98" s="6">
        <v>0</v>
      </c>
      <c r="CZ98" s="6">
        <v>0</v>
      </c>
      <c r="DA98" s="6">
        <v>0</v>
      </c>
      <c r="DB98" s="6">
        <v>0</v>
      </c>
      <c r="DC98" s="6">
        <v>0</v>
      </c>
      <c r="DD98" s="6">
        <v>0</v>
      </c>
      <c r="DE98" s="6">
        <v>0</v>
      </c>
      <c r="DF98" s="6">
        <v>0</v>
      </c>
      <c r="DG98" s="6">
        <v>0</v>
      </c>
      <c r="DH98" s="6">
        <v>0</v>
      </c>
      <c r="DI98" s="6">
        <v>0</v>
      </c>
      <c r="DJ98" s="6">
        <v>0</v>
      </c>
      <c r="DK98" s="6">
        <v>0</v>
      </c>
      <c r="DL98" s="6">
        <v>0</v>
      </c>
      <c r="DM98" s="6">
        <v>0</v>
      </c>
      <c r="DN98" s="6">
        <v>0</v>
      </c>
      <c r="DO98" s="6">
        <v>0</v>
      </c>
      <c r="DP98" s="6">
        <v>0</v>
      </c>
      <c r="DQ98" s="6">
        <v>0</v>
      </c>
      <c r="DR98" s="6">
        <v>0</v>
      </c>
      <c r="DS98" s="6">
        <v>0</v>
      </c>
      <c r="DT98" s="6">
        <v>0</v>
      </c>
      <c r="DU98" s="6">
        <v>0</v>
      </c>
      <c r="DV98" s="6">
        <v>0</v>
      </c>
      <c r="DW98" s="6">
        <v>0</v>
      </c>
      <c r="DX98" s="6">
        <v>0</v>
      </c>
      <c r="DY98" s="6">
        <v>0</v>
      </c>
      <c r="DZ98" s="6">
        <v>0</v>
      </c>
      <c r="EA98" s="6">
        <v>0</v>
      </c>
      <c r="EB98" s="5" t="s">
        <v>193</v>
      </c>
      <c r="EC98" s="5">
        <v>10623407</v>
      </c>
      <c r="ED98" s="5">
        <v>10622491</v>
      </c>
      <c r="EE98" s="5">
        <v>10622478</v>
      </c>
      <c r="EF98" s="5">
        <v>7921866</v>
      </c>
      <c r="EG98" s="5">
        <v>7912875</v>
      </c>
      <c r="EH98" s="5">
        <v>7910375</v>
      </c>
      <c r="EI98" s="5">
        <v>7317137</v>
      </c>
      <c r="EJ98" s="5">
        <v>7328637</v>
      </c>
      <c r="EK98" s="5">
        <v>7335110</v>
      </c>
      <c r="EL98" s="5">
        <v>7333664</v>
      </c>
      <c r="EM98" s="5">
        <v>7343775</v>
      </c>
      <c r="EN98" s="5">
        <v>7308757</v>
      </c>
      <c r="EO98" s="5">
        <v>7295364</v>
      </c>
      <c r="EP98" s="5">
        <v>7290868</v>
      </c>
      <c r="EQ98" s="5">
        <v>7266573</v>
      </c>
      <c r="ER98" s="5">
        <v>7266573</v>
      </c>
      <c r="ES98" s="5">
        <v>3811573</v>
      </c>
      <c r="ET98" s="5">
        <v>3810899</v>
      </c>
      <c r="EU98" s="5">
        <v>3840899</v>
      </c>
      <c r="EV98" s="5">
        <v>3840899</v>
      </c>
      <c r="EW98" s="5">
        <v>3828391</v>
      </c>
      <c r="EX98" s="5">
        <v>3811155</v>
      </c>
      <c r="EY98" s="5">
        <v>3779900</v>
      </c>
      <c r="EZ98" s="5">
        <v>3759900</v>
      </c>
      <c r="FA98" s="5">
        <v>3838386</v>
      </c>
      <c r="FB98" s="5">
        <v>3838386</v>
      </c>
      <c r="FC98" s="5">
        <v>3838386</v>
      </c>
      <c r="FD98" s="5">
        <v>3838386</v>
      </c>
      <c r="FE98" s="5">
        <v>3838386</v>
      </c>
      <c r="FF98" s="5">
        <v>3833798</v>
      </c>
      <c r="FG98" s="5">
        <v>3038511</v>
      </c>
      <c r="FH98" s="3" t="s">
        <v>279</v>
      </c>
    </row>
    <row r="99" spans="2:164" x14ac:dyDescent="0.25">
      <c r="B99" s="1" t="s">
        <v>89</v>
      </c>
      <c r="C99" s="2">
        <v>4132847</v>
      </c>
      <c r="D99" s="5">
        <v>0</v>
      </c>
      <c r="E99" s="5">
        <v>0</v>
      </c>
      <c r="F99" s="5">
        <v>0</v>
      </c>
      <c r="G99" s="5">
        <v>0</v>
      </c>
      <c r="H99" s="5">
        <v>0</v>
      </c>
      <c r="I99" s="5">
        <v>0</v>
      </c>
      <c r="J99" s="5">
        <v>26900</v>
      </c>
      <c r="K99" s="5">
        <v>0</v>
      </c>
      <c r="L99" s="5">
        <v>0</v>
      </c>
      <c r="M99" s="5">
        <v>0</v>
      </c>
      <c r="N99" s="5">
        <v>0</v>
      </c>
      <c r="O99" s="5">
        <v>0</v>
      </c>
      <c r="P99" s="5">
        <v>0</v>
      </c>
      <c r="Q99" s="5">
        <v>0</v>
      </c>
      <c r="R99" s="5">
        <v>0</v>
      </c>
      <c r="S99" s="5">
        <v>0</v>
      </c>
      <c r="T99" s="5">
        <v>0</v>
      </c>
      <c r="U99" s="5">
        <v>0</v>
      </c>
      <c r="V99" s="5">
        <v>0</v>
      </c>
      <c r="W99" s="5">
        <v>0</v>
      </c>
      <c r="X99" s="5">
        <v>0</v>
      </c>
      <c r="Y99" s="5">
        <v>0</v>
      </c>
      <c r="Z99" s="5">
        <v>0</v>
      </c>
      <c r="AA99" s="5">
        <v>0</v>
      </c>
      <c r="AB99" s="5">
        <v>0</v>
      </c>
      <c r="AC99" s="5">
        <v>0</v>
      </c>
      <c r="AD99" s="5">
        <v>0</v>
      </c>
      <c r="AE99" s="5">
        <v>0</v>
      </c>
      <c r="AF99" s="5">
        <v>0</v>
      </c>
      <c r="AG99" s="5">
        <v>0</v>
      </c>
      <c r="AH99" s="5">
        <v>0</v>
      </c>
      <c r="AI99" s="5">
        <v>0</v>
      </c>
      <c r="AJ99" s="6" t="s">
        <v>193</v>
      </c>
      <c r="AK99" s="6" t="s">
        <v>193</v>
      </c>
      <c r="AL99" s="6" t="s">
        <v>193</v>
      </c>
      <c r="AM99" s="6" t="s">
        <v>193</v>
      </c>
      <c r="AN99" s="6" t="s">
        <v>193</v>
      </c>
      <c r="AO99" s="6" t="s">
        <v>193</v>
      </c>
      <c r="AP99" s="6">
        <v>3.7174999999999998</v>
      </c>
      <c r="AQ99" s="6" t="s">
        <v>193</v>
      </c>
      <c r="AR99" s="6" t="s">
        <v>193</v>
      </c>
      <c r="AS99" s="6" t="s">
        <v>193</v>
      </c>
      <c r="AT99" s="6" t="s">
        <v>193</v>
      </c>
      <c r="AU99" s="6" t="s">
        <v>193</v>
      </c>
      <c r="AV99" s="6" t="s">
        <v>193</v>
      </c>
      <c r="AW99" s="6" t="s">
        <v>193</v>
      </c>
      <c r="AX99" s="6" t="s">
        <v>193</v>
      </c>
      <c r="AY99" s="6" t="s">
        <v>193</v>
      </c>
      <c r="AZ99" s="6" t="s">
        <v>193</v>
      </c>
      <c r="BA99" s="6" t="s">
        <v>193</v>
      </c>
      <c r="BB99" s="6" t="s">
        <v>193</v>
      </c>
      <c r="BC99" s="6" t="s">
        <v>193</v>
      </c>
      <c r="BD99" s="6" t="s">
        <v>193</v>
      </c>
      <c r="BE99" s="6" t="s">
        <v>193</v>
      </c>
      <c r="BF99" s="6" t="s">
        <v>193</v>
      </c>
      <c r="BG99" s="6" t="s">
        <v>193</v>
      </c>
      <c r="BH99" s="6" t="s">
        <v>193</v>
      </c>
      <c r="BI99" s="6" t="s">
        <v>193</v>
      </c>
      <c r="BJ99" s="6" t="s">
        <v>193</v>
      </c>
      <c r="BK99" s="6" t="s">
        <v>193</v>
      </c>
      <c r="BL99" s="6" t="s">
        <v>193</v>
      </c>
      <c r="BM99" s="6" t="s">
        <v>193</v>
      </c>
      <c r="BN99" s="6" t="s">
        <v>193</v>
      </c>
      <c r="BO99" s="6" t="s">
        <v>193</v>
      </c>
      <c r="BP99" s="6">
        <v>0</v>
      </c>
      <c r="BQ99" s="6">
        <v>0</v>
      </c>
      <c r="BR99" s="6">
        <v>0</v>
      </c>
      <c r="BS99" s="6">
        <v>0</v>
      </c>
      <c r="BT99" s="6">
        <v>0</v>
      </c>
      <c r="BU99" s="6">
        <v>0</v>
      </c>
      <c r="BV99" s="6">
        <v>0</v>
      </c>
      <c r="BW99" s="6">
        <v>0</v>
      </c>
      <c r="BX99" s="6">
        <v>0</v>
      </c>
      <c r="BY99" s="6">
        <v>0</v>
      </c>
      <c r="BZ99" s="6">
        <v>0</v>
      </c>
      <c r="CA99" s="6">
        <v>0</v>
      </c>
      <c r="CB99" s="6">
        <v>0</v>
      </c>
      <c r="CC99" s="6">
        <v>0</v>
      </c>
      <c r="CD99" s="6">
        <v>0</v>
      </c>
      <c r="CE99" s="6">
        <v>0</v>
      </c>
      <c r="CF99" s="6">
        <v>0</v>
      </c>
      <c r="CG99" s="6">
        <v>0</v>
      </c>
      <c r="CH99" s="6">
        <v>0</v>
      </c>
      <c r="CI99" s="6">
        <v>0</v>
      </c>
      <c r="CJ99" s="6">
        <v>0</v>
      </c>
      <c r="CK99" s="6">
        <v>0</v>
      </c>
      <c r="CL99" s="6">
        <v>0</v>
      </c>
      <c r="CM99" s="6">
        <v>0</v>
      </c>
      <c r="CN99" s="6">
        <v>0</v>
      </c>
      <c r="CO99" s="6">
        <v>0</v>
      </c>
      <c r="CP99" s="6">
        <v>0</v>
      </c>
      <c r="CQ99" s="6">
        <v>0</v>
      </c>
      <c r="CR99" s="6">
        <v>0</v>
      </c>
      <c r="CS99" s="6">
        <v>0</v>
      </c>
      <c r="CT99" s="6">
        <v>0</v>
      </c>
      <c r="CU99" s="6">
        <v>0</v>
      </c>
      <c r="CV99" s="6">
        <v>0</v>
      </c>
      <c r="CW99" s="6">
        <v>0</v>
      </c>
      <c r="CX99" s="6">
        <v>0</v>
      </c>
      <c r="CY99" s="6">
        <v>0</v>
      </c>
      <c r="CZ99" s="6">
        <v>0</v>
      </c>
      <c r="DA99" s="6">
        <v>0</v>
      </c>
      <c r="DB99" s="6">
        <v>0</v>
      </c>
      <c r="DC99" s="6">
        <v>0</v>
      </c>
      <c r="DD99" s="6">
        <v>0</v>
      </c>
      <c r="DE99" s="6">
        <v>0</v>
      </c>
      <c r="DF99" s="6">
        <v>0</v>
      </c>
      <c r="DG99" s="6">
        <v>0</v>
      </c>
      <c r="DH99" s="6">
        <v>0</v>
      </c>
      <c r="DI99" s="6">
        <v>0</v>
      </c>
      <c r="DJ99" s="6">
        <v>0</v>
      </c>
      <c r="DK99" s="6">
        <v>0</v>
      </c>
      <c r="DL99" s="6">
        <v>0</v>
      </c>
      <c r="DM99" s="6">
        <v>0</v>
      </c>
      <c r="DN99" s="6">
        <v>0</v>
      </c>
      <c r="DO99" s="6">
        <v>0</v>
      </c>
      <c r="DP99" s="6">
        <v>0</v>
      </c>
      <c r="DQ99" s="6">
        <v>0</v>
      </c>
      <c r="DR99" s="6">
        <v>0</v>
      </c>
      <c r="DS99" s="6">
        <v>0</v>
      </c>
      <c r="DT99" s="6">
        <v>0</v>
      </c>
      <c r="DU99" s="6">
        <v>0</v>
      </c>
      <c r="DV99" s="6">
        <v>0</v>
      </c>
      <c r="DW99" s="6">
        <v>0</v>
      </c>
      <c r="DX99" s="6">
        <v>0</v>
      </c>
      <c r="DY99" s="6">
        <v>0</v>
      </c>
      <c r="DZ99" s="6">
        <v>0</v>
      </c>
      <c r="EA99" s="6">
        <v>0</v>
      </c>
      <c r="EB99" s="5">
        <v>21708190</v>
      </c>
      <c r="EC99" s="5">
        <v>21708190</v>
      </c>
      <c r="ED99" s="5">
        <v>21458190</v>
      </c>
      <c r="EE99" s="5">
        <v>21458190</v>
      </c>
      <c r="EF99" s="5">
        <v>21458190</v>
      </c>
      <c r="EG99" s="5">
        <v>19842806</v>
      </c>
      <c r="EH99" s="5">
        <v>19842806</v>
      </c>
      <c r="EI99" s="5">
        <v>19709706</v>
      </c>
      <c r="EJ99" s="5">
        <v>19709706</v>
      </c>
      <c r="EK99" s="5">
        <v>19709706</v>
      </c>
      <c r="EL99" s="5">
        <v>19709706</v>
      </c>
      <c r="EM99" s="5">
        <v>19709706</v>
      </c>
      <c r="EN99" s="5">
        <v>19709706</v>
      </c>
      <c r="EO99" s="5">
        <v>19709706</v>
      </c>
      <c r="EP99" s="5">
        <v>16429761</v>
      </c>
      <c r="EQ99" s="5">
        <v>16429761</v>
      </c>
      <c r="ER99" s="5">
        <v>16429761</v>
      </c>
      <c r="ES99" s="5">
        <v>16429761</v>
      </c>
      <c r="ET99" s="5">
        <v>13148971</v>
      </c>
      <c r="EU99" s="5">
        <v>13148971</v>
      </c>
      <c r="EV99" s="5">
        <v>13148971</v>
      </c>
      <c r="EW99" s="5">
        <v>13148971</v>
      </c>
      <c r="EX99" s="5">
        <v>13148971</v>
      </c>
      <c r="EY99" s="5">
        <v>13148957</v>
      </c>
      <c r="EZ99" s="5">
        <v>13086457</v>
      </c>
      <c r="FA99" s="5">
        <v>13086457</v>
      </c>
      <c r="FB99" s="5">
        <v>13086457</v>
      </c>
      <c r="FC99" s="5">
        <v>13086457</v>
      </c>
      <c r="FD99" s="5">
        <v>13023957</v>
      </c>
      <c r="FE99" s="5">
        <v>13023957</v>
      </c>
      <c r="FF99" s="5">
        <v>13023957</v>
      </c>
      <c r="FG99" s="5">
        <v>13023957</v>
      </c>
      <c r="FH99" s="3" t="s">
        <v>280</v>
      </c>
    </row>
    <row r="100" spans="2:164" x14ac:dyDescent="0.25">
      <c r="B100" s="1" t="s">
        <v>90</v>
      </c>
      <c r="C100" s="2">
        <v>4252831</v>
      </c>
      <c r="D100" s="5" t="s">
        <v>193</v>
      </c>
      <c r="E100" s="5">
        <v>0</v>
      </c>
      <c r="F100" s="5">
        <v>0</v>
      </c>
      <c r="G100" s="5">
        <v>0</v>
      </c>
      <c r="H100" s="5">
        <v>0</v>
      </c>
      <c r="I100" s="5">
        <v>0</v>
      </c>
      <c r="J100" s="5">
        <v>0</v>
      </c>
      <c r="K100" s="5">
        <v>0</v>
      </c>
      <c r="L100" s="5">
        <v>0</v>
      </c>
      <c r="M100" s="5">
        <v>0</v>
      </c>
      <c r="N100" s="5">
        <v>0</v>
      </c>
      <c r="O100" s="5">
        <v>0</v>
      </c>
      <c r="P100" s="5" t="s">
        <v>193</v>
      </c>
      <c r="Q100" s="5" t="s">
        <v>193</v>
      </c>
      <c r="R100" s="5" t="s">
        <v>193</v>
      </c>
      <c r="S100" s="5" t="s">
        <v>193</v>
      </c>
      <c r="T100" s="5" t="s">
        <v>193</v>
      </c>
      <c r="U100" s="5" t="s">
        <v>193</v>
      </c>
      <c r="V100" s="5" t="s">
        <v>193</v>
      </c>
      <c r="W100" s="5" t="s">
        <v>193</v>
      </c>
      <c r="X100" s="5" t="s">
        <v>193</v>
      </c>
      <c r="Y100" s="5" t="s">
        <v>193</v>
      </c>
      <c r="Z100" s="5" t="s">
        <v>193</v>
      </c>
      <c r="AA100" s="5" t="s">
        <v>193</v>
      </c>
      <c r="AB100" s="5" t="s">
        <v>193</v>
      </c>
      <c r="AC100" s="5" t="s">
        <v>193</v>
      </c>
      <c r="AD100" s="5" t="s">
        <v>193</v>
      </c>
      <c r="AE100" s="5" t="s">
        <v>193</v>
      </c>
      <c r="AF100" s="5" t="s">
        <v>193</v>
      </c>
      <c r="AG100" s="5" t="s">
        <v>193</v>
      </c>
      <c r="AH100" s="5" t="s">
        <v>193</v>
      </c>
      <c r="AI100" s="5" t="s">
        <v>193</v>
      </c>
      <c r="AJ100" s="6" t="s">
        <v>193</v>
      </c>
      <c r="AK100" s="6" t="s">
        <v>193</v>
      </c>
      <c r="AL100" s="6" t="s">
        <v>193</v>
      </c>
      <c r="AM100" s="6" t="s">
        <v>193</v>
      </c>
      <c r="AN100" s="6" t="s">
        <v>193</v>
      </c>
      <c r="AO100" s="6" t="s">
        <v>193</v>
      </c>
      <c r="AP100" s="6" t="s">
        <v>193</v>
      </c>
      <c r="AQ100" s="6" t="s">
        <v>193</v>
      </c>
      <c r="AR100" s="6" t="s">
        <v>193</v>
      </c>
      <c r="AS100" s="6" t="s">
        <v>193</v>
      </c>
      <c r="AT100" s="6" t="s">
        <v>193</v>
      </c>
      <c r="AU100" s="6" t="s">
        <v>193</v>
      </c>
      <c r="AV100" s="6" t="s">
        <v>193</v>
      </c>
      <c r="AW100" s="6" t="s">
        <v>193</v>
      </c>
      <c r="AX100" s="6" t="s">
        <v>193</v>
      </c>
      <c r="AY100" s="6" t="s">
        <v>193</v>
      </c>
      <c r="AZ100" s="6" t="s">
        <v>193</v>
      </c>
      <c r="BA100" s="6" t="s">
        <v>193</v>
      </c>
      <c r="BB100" s="6" t="s">
        <v>193</v>
      </c>
      <c r="BC100" s="6" t="s">
        <v>193</v>
      </c>
      <c r="BD100" s="6" t="s">
        <v>193</v>
      </c>
      <c r="BE100" s="6" t="s">
        <v>193</v>
      </c>
      <c r="BF100" s="6" t="s">
        <v>193</v>
      </c>
      <c r="BG100" s="6" t="s">
        <v>193</v>
      </c>
      <c r="BH100" s="6" t="s">
        <v>193</v>
      </c>
      <c r="BI100" s="6" t="s">
        <v>193</v>
      </c>
      <c r="BJ100" s="6" t="s">
        <v>193</v>
      </c>
      <c r="BK100" s="6" t="s">
        <v>193</v>
      </c>
      <c r="BL100" s="6" t="s">
        <v>193</v>
      </c>
      <c r="BM100" s="6" t="s">
        <v>193</v>
      </c>
      <c r="BN100" s="6" t="s">
        <v>193</v>
      </c>
      <c r="BO100" s="6" t="s">
        <v>193</v>
      </c>
      <c r="BP100" s="6" t="s">
        <v>193</v>
      </c>
      <c r="BQ100" s="6">
        <v>0.06</v>
      </c>
      <c r="BR100" s="6">
        <v>0.06</v>
      </c>
      <c r="BS100" s="6">
        <v>0.06</v>
      </c>
      <c r="BT100" s="6">
        <v>0.05</v>
      </c>
      <c r="BU100" s="6">
        <v>0.05</v>
      </c>
      <c r="BV100" s="6" t="s">
        <v>193</v>
      </c>
      <c r="BW100" s="6" t="s">
        <v>193</v>
      </c>
      <c r="BX100" s="6" t="s">
        <v>193</v>
      </c>
      <c r="BY100" s="6" t="s">
        <v>193</v>
      </c>
      <c r="BZ100" s="6" t="s">
        <v>193</v>
      </c>
      <c r="CA100" s="6" t="s">
        <v>193</v>
      </c>
      <c r="CB100" s="6" t="s">
        <v>193</v>
      </c>
      <c r="CC100" s="6" t="s">
        <v>193</v>
      </c>
      <c r="CD100" s="6" t="s">
        <v>193</v>
      </c>
      <c r="CE100" s="6" t="s">
        <v>193</v>
      </c>
      <c r="CF100" s="6" t="s">
        <v>193</v>
      </c>
      <c r="CG100" s="6" t="s">
        <v>193</v>
      </c>
      <c r="CH100" s="6" t="s">
        <v>193</v>
      </c>
      <c r="CI100" s="6" t="s">
        <v>193</v>
      </c>
      <c r="CJ100" s="6" t="s">
        <v>193</v>
      </c>
      <c r="CK100" s="6" t="s">
        <v>193</v>
      </c>
      <c r="CL100" s="6" t="s">
        <v>193</v>
      </c>
      <c r="CM100" s="6" t="s">
        <v>193</v>
      </c>
      <c r="CN100" s="6" t="s">
        <v>193</v>
      </c>
      <c r="CO100" s="6" t="s">
        <v>193</v>
      </c>
      <c r="CP100" s="6" t="s">
        <v>193</v>
      </c>
      <c r="CQ100" s="6" t="s">
        <v>193</v>
      </c>
      <c r="CR100" s="6" t="s">
        <v>193</v>
      </c>
      <c r="CS100" s="6" t="s">
        <v>193</v>
      </c>
      <c r="CT100" s="6" t="s">
        <v>193</v>
      </c>
      <c r="CU100" s="6" t="s">
        <v>193</v>
      </c>
      <c r="CV100" s="6" t="s">
        <v>193</v>
      </c>
      <c r="CW100" s="6">
        <v>0</v>
      </c>
      <c r="CX100" s="6">
        <v>0</v>
      </c>
      <c r="CY100" s="6">
        <v>0</v>
      </c>
      <c r="CZ100" s="6">
        <v>0</v>
      </c>
      <c r="DA100" s="6">
        <v>0</v>
      </c>
      <c r="DB100" s="6" t="s">
        <v>193</v>
      </c>
      <c r="DC100" s="6" t="s">
        <v>193</v>
      </c>
      <c r="DD100" s="6" t="s">
        <v>193</v>
      </c>
      <c r="DE100" s="6" t="s">
        <v>193</v>
      </c>
      <c r="DF100" s="6" t="s">
        <v>193</v>
      </c>
      <c r="DG100" s="6" t="s">
        <v>193</v>
      </c>
      <c r="DH100" s="6" t="s">
        <v>193</v>
      </c>
      <c r="DI100" s="6" t="s">
        <v>193</v>
      </c>
      <c r="DJ100" s="6" t="s">
        <v>193</v>
      </c>
      <c r="DK100" s="6" t="s">
        <v>193</v>
      </c>
      <c r="DL100" s="6" t="s">
        <v>193</v>
      </c>
      <c r="DM100" s="6" t="s">
        <v>193</v>
      </c>
      <c r="DN100" s="6" t="s">
        <v>193</v>
      </c>
      <c r="DO100" s="6" t="s">
        <v>193</v>
      </c>
      <c r="DP100" s="6" t="s">
        <v>193</v>
      </c>
      <c r="DQ100" s="6" t="s">
        <v>193</v>
      </c>
      <c r="DR100" s="6" t="s">
        <v>193</v>
      </c>
      <c r="DS100" s="6" t="s">
        <v>193</v>
      </c>
      <c r="DT100" s="6" t="s">
        <v>193</v>
      </c>
      <c r="DU100" s="6" t="s">
        <v>193</v>
      </c>
      <c r="DV100" s="6" t="s">
        <v>193</v>
      </c>
      <c r="DW100" s="6" t="s">
        <v>193</v>
      </c>
      <c r="DX100" s="6" t="s">
        <v>193</v>
      </c>
      <c r="DY100" s="6" t="s">
        <v>193</v>
      </c>
      <c r="DZ100" s="6" t="s">
        <v>193</v>
      </c>
      <c r="EA100" s="6" t="s">
        <v>193</v>
      </c>
      <c r="EB100" s="5" t="s">
        <v>193</v>
      </c>
      <c r="EC100" s="5">
        <v>21029205</v>
      </c>
      <c r="ED100" s="5">
        <v>20968707</v>
      </c>
      <c r="EE100" s="5">
        <v>20968707</v>
      </c>
      <c r="EF100" s="5">
        <v>20968707</v>
      </c>
      <c r="EG100" s="5">
        <v>20968707</v>
      </c>
      <c r="EH100" s="5">
        <v>15479639</v>
      </c>
      <c r="EI100" s="5">
        <v>15337956</v>
      </c>
      <c r="EJ100" s="5">
        <v>15316775</v>
      </c>
      <c r="EK100" s="5" t="s">
        <v>193</v>
      </c>
      <c r="EL100" s="5" t="s">
        <v>193</v>
      </c>
      <c r="EM100" s="5" t="s">
        <v>193</v>
      </c>
      <c r="EN100" s="5" t="s">
        <v>193</v>
      </c>
      <c r="EO100" s="5" t="s">
        <v>193</v>
      </c>
      <c r="EP100" s="5" t="s">
        <v>193</v>
      </c>
      <c r="EQ100" s="5" t="s">
        <v>193</v>
      </c>
      <c r="ER100" s="5" t="s">
        <v>193</v>
      </c>
      <c r="ES100" s="5" t="s">
        <v>193</v>
      </c>
      <c r="ET100" s="5" t="s">
        <v>193</v>
      </c>
      <c r="EU100" s="5" t="s">
        <v>193</v>
      </c>
      <c r="EV100" s="5" t="s">
        <v>193</v>
      </c>
      <c r="EW100" s="5" t="s">
        <v>193</v>
      </c>
      <c r="EX100" s="5" t="s">
        <v>193</v>
      </c>
      <c r="EY100" s="5" t="s">
        <v>193</v>
      </c>
      <c r="EZ100" s="5" t="s">
        <v>193</v>
      </c>
      <c r="FA100" s="5" t="s">
        <v>193</v>
      </c>
      <c r="FB100" s="5" t="s">
        <v>193</v>
      </c>
      <c r="FC100" s="5" t="s">
        <v>193</v>
      </c>
      <c r="FD100" s="5" t="s">
        <v>193</v>
      </c>
      <c r="FE100" s="5" t="s">
        <v>193</v>
      </c>
      <c r="FF100" s="5" t="s">
        <v>193</v>
      </c>
      <c r="FG100" s="5" t="s">
        <v>193</v>
      </c>
      <c r="FH100" s="3" t="s">
        <v>281</v>
      </c>
    </row>
    <row r="101" spans="2:164" x14ac:dyDescent="0.25">
      <c r="B101" s="1" t="s">
        <v>91</v>
      </c>
      <c r="C101" s="2">
        <v>4142656</v>
      </c>
      <c r="D101" s="5" t="s">
        <v>193</v>
      </c>
      <c r="E101" s="5" t="s">
        <v>193</v>
      </c>
      <c r="F101" s="5" t="s">
        <v>193</v>
      </c>
      <c r="G101" s="5" t="s">
        <v>193</v>
      </c>
      <c r="H101" s="5" t="s">
        <v>193</v>
      </c>
      <c r="I101" s="5" t="s">
        <v>193</v>
      </c>
      <c r="J101" s="5" t="s">
        <v>193</v>
      </c>
      <c r="K101" s="5" t="s">
        <v>193</v>
      </c>
      <c r="L101" s="5" t="s">
        <v>193</v>
      </c>
      <c r="M101" s="5" t="s">
        <v>193</v>
      </c>
      <c r="N101" s="5" t="s">
        <v>193</v>
      </c>
      <c r="O101" s="5" t="s">
        <v>193</v>
      </c>
      <c r="P101" s="5">
        <v>0</v>
      </c>
      <c r="Q101" s="5">
        <v>0</v>
      </c>
      <c r="R101" s="5">
        <v>0</v>
      </c>
      <c r="S101" s="5">
        <v>0</v>
      </c>
      <c r="T101" s="5">
        <v>0</v>
      </c>
      <c r="U101" s="5">
        <v>0</v>
      </c>
      <c r="V101" s="5">
        <v>0</v>
      </c>
      <c r="W101" s="5">
        <v>0</v>
      </c>
      <c r="X101" s="5">
        <v>0</v>
      </c>
      <c r="Y101" s="5">
        <v>0</v>
      </c>
      <c r="Z101" s="5">
        <v>0</v>
      </c>
      <c r="AA101" s="5">
        <v>0</v>
      </c>
      <c r="AB101" s="5">
        <v>0</v>
      </c>
      <c r="AC101" s="5">
        <v>0</v>
      </c>
      <c r="AD101" s="5">
        <v>0</v>
      </c>
      <c r="AE101" s="5">
        <v>0</v>
      </c>
      <c r="AF101" s="5">
        <v>0</v>
      </c>
      <c r="AG101" s="5">
        <v>0</v>
      </c>
      <c r="AH101" s="5">
        <v>0</v>
      </c>
      <c r="AI101" s="5">
        <v>0</v>
      </c>
      <c r="AJ101" s="6" t="s">
        <v>193</v>
      </c>
      <c r="AK101" s="6" t="s">
        <v>193</v>
      </c>
      <c r="AL101" s="6" t="s">
        <v>193</v>
      </c>
      <c r="AM101" s="6" t="s">
        <v>193</v>
      </c>
      <c r="AN101" s="6" t="s">
        <v>193</v>
      </c>
      <c r="AO101" s="6" t="s">
        <v>193</v>
      </c>
      <c r="AP101" s="6" t="s">
        <v>193</v>
      </c>
      <c r="AQ101" s="6" t="s">
        <v>193</v>
      </c>
      <c r="AR101" s="6" t="s">
        <v>193</v>
      </c>
      <c r="AS101" s="6" t="s">
        <v>193</v>
      </c>
      <c r="AT101" s="6" t="s">
        <v>193</v>
      </c>
      <c r="AU101" s="6" t="s">
        <v>193</v>
      </c>
      <c r="AV101" s="6" t="s">
        <v>193</v>
      </c>
      <c r="AW101" s="6" t="s">
        <v>193</v>
      </c>
      <c r="AX101" s="6" t="s">
        <v>193</v>
      </c>
      <c r="AY101" s="6" t="s">
        <v>193</v>
      </c>
      <c r="AZ101" s="6" t="s">
        <v>193</v>
      </c>
      <c r="BA101" s="6" t="s">
        <v>193</v>
      </c>
      <c r="BB101" s="6" t="s">
        <v>193</v>
      </c>
      <c r="BC101" s="6" t="s">
        <v>193</v>
      </c>
      <c r="BD101" s="6" t="s">
        <v>193</v>
      </c>
      <c r="BE101" s="6" t="s">
        <v>193</v>
      </c>
      <c r="BF101" s="6" t="s">
        <v>193</v>
      </c>
      <c r="BG101" s="6" t="s">
        <v>193</v>
      </c>
      <c r="BH101" s="6" t="s">
        <v>193</v>
      </c>
      <c r="BI101" s="6" t="s">
        <v>193</v>
      </c>
      <c r="BJ101" s="6" t="s">
        <v>193</v>
      </c>
      <c r="BK101" s="6" t="s">
        <v>193</v>
      </c>
      <c r="BL101" s="6" t="s">
        <v>193</v>
      </c>
      <c r="BM101" s="6" t="s">
        <v>193</v>
      </c>
      <c r="BN101" s="6" t="s">
        <v>193</v>
      </c>
      <c r="BO101" s="6" t="s">
        <v>193</v>
      </c>
      <c r="BP101" s="6" t="s">
        <v>193</v>
      </c>
      <c r="BQ101" s="6" t="s">
        <v>193</v>
      </c>
      <c r="BR101" s="6" t="s">
        <v>193</v>
      </c>
      <c r="BS101" s="6" t="s">
        <v>193</v>
      </c>
      <c r="BT101" s="6" t="s">
        <v>193</v>
      </c>
      <c r="BU101" s="6" t="s">
        <v>193</v>
      </c>
      <c r="BV101" s="6" t="s">
        <v>193</v>
      </c>
      <c r="BW101" s="6" t="s">
        <v>193</v>
      </c>
      <c r="BX101" s="6" t="s">
        <v>193</v>
      </c>
      <c r="BY101" s="6" t="s">
        <v>193</v>
      </c>
      <c r="BZ101" s="6" t="s">
        <v>193</v>
      </c>
      <c r="CA101" s="6" t="s">
        <v>193</v>
      </c>
      <c r="CB101" s="6">
        <v>0.05</v>
      </c>
      <c r="CC101" s="6">
        <v>0</v>
      </c>
      <c r="CD101" s="6">
        <v>0.1</v>
      </c>
      <c r="CE101" s="6">
        <v>0.05</v>
      </c>
      <c r="CF101" s="6">
        <v>0.05</v>
      </c>
      <c r="CG101" s="6">
        <v>0.05</v>
      </c>
      <c r="CH101" s="6">
        <v>0</v>
      </c>
      <c r="CI101" s="6">
        <v>0.2</v>
      </c>
      <c r="CJ101" s="6">
        <v>0</v>
      </c>
      <c r="CK101" s="6">
        <v>0.1</v>
      </c>
      <c r="CL101" s="6">
        <v>0.1</v>
      </c>
      <c r="CM101" s="6">
        <v>0.1</v>
      </c>
      <c r="CN101" s="6">
        <v>0.2</v>
      </c>
      <c r="CO101" s="6">
        <v>0.2</v>
      </c>
      <c r="CP101" s="6">
        <v>0.2</v>
      </c>
      <c r="CQ101" s="6">
        <v>0.24</v>
      </c>
      <c r="CR101" s="6">
        <v>0.4</v>
      </c>
      <c r="CS101" s="6">
        <v>0.2</v>
      </c>
      <c r="CT101" s="6">
        <v>0.2</v>
      </c>
      <c r="CU101" s="6">
        <v>0</v>
      </c>
      <c r="CV101" s="6" t="s">
        <v>193</v>
      </c>
      <c r="CW101" s="6" t="s">
        <v>193</v>
      </c>
      <c r="CX101" s="6" t="s">
        <v>193</v>
      </c>
      <c r="CY101" s="6" t="s">
        <v>193</v>
      </c>
      <c r="CZ101" s="6" t="s">
        <v>193</v>
      </c>
      <c r="DA101" s="6" t="s">
        <v>193</v>
      </c>
      <c r="DB101" s="6" t="s">
        <v>193</v>
      </c>
      <c r="DC101" s="6" t="s">
        <v>193</v>
      </c>
      <c r="DD101" s="6" t="s">
        <v>193</v>
      </c>
      <c r="DE101" s="6" t="s">
        <v>193</v>
      </c>
      <c r="DF101" s="6" t="s">
        <v>193</v>
      </c>
      <c r="DG101" s="6" t="s">
        <v>193</v>
      </c>
      <c r="DH101" s="6">
        <v>0</v>
      </c>
      <c r="DI101" s="6">
        <v>0</v>
      </c>
      <c r="DJ101" s="6">
        <v>0</v>
      </c>
      <c r="DK101" s="6">
        <v>0</v>
      </c>
      <c r="DL101" s="6">
        <v>0</v>
      </c>
      <c r="DM101" s="6">
        <v>0</v>
      </c>
      <c r="DN101" s="6">
        <v>0</v>
      </c>
      <c r="DO101" s="6">
        <v>0</v>
      </c>
      <c r="DP101" s="6">
        <v>0</v>
      </c>
      <c r="DQ101" s="6">
        <v>0</v>
      </c>
      <c r="DR101" s="6">
        <v>0</v>
      </c>
      <c r="DS101" s="6">
        <v>0</v>
      </c>
      <c r="DT101" s="6">
        <v>0</v>
      </c>
      <c r="DU101" s="6">
        <v>0</v>
      </c>
      <c r="DV101" s="6">
        <v>0</v>
      </c>
      <c r="DW101" s="6">
        <v>0.04</v>
      </c>
      <c r="DX101" s="6">
        <v>0.2</v>
      </c>
      <c r="DY101" s="6">
        <v>0</v>
      </c>
      <c r="DZ101" s="6">
        <v>0</v>
      </c>
      <c r="EA101" s="6">
        <v>0</v>
      </c>
      <c r="EB101" s="5" t="s">
        <v>193</v>
      </c>
      <c r="EC101" s="5" t="s">
        <v>193</v>
      </c>
      <c r="ED101" s="5" t="s">
        <v>193</v>
      </c>
      <c r="EE101" s="5" t="s">
        <v>193</v>
      </c>
      <c r="EF101" s="5" t="s">
        <v>193</v>
      </c>
      <c r="EG101" s="5" t="s">
        <v>193</v>
      </c>
      <c r="EH101" s="5" t="s">
        <v>193</v>
      </c>
      <c r="EI101" s="5" t="s">
        <v>193</v>
      </c>
      <c r="EJ101" s="5" t="s">
        <v>193</v>
      </c>
      <c r="EK101" s="5" t="s">
        <v>193</v>
      </c>
      <c r="EL101" s="5" t="s">
        <v>193</v>
      </c>
      <c r="EM101" s="5" t="s">
        <v>193</v>
      </c>
      <c r="EN101" s="5">
        <v>18647468</v>
      </c>
      <c r="EO101" s="5">
        <v>18647468</v>
      </c>
      <c r="EP101" s="5">
        <v>18647468</v>
      </c>
      <c r="EQ101" s="5">
        <v>18647468</v>
      </c>
      <c r="ER101" s="5">
        <v>18647468</v>
      </c>
      <c r="ES101" s="5">
        <v>18647468</v>
      </c>
      <c r="ET101" s="5">
        <v>18647468</v>
      </c>
      <c r="EU101" s="5">
        <v>18647468</v>
      </c>
      <c r="EV101" s="5">
        <v>18647468</v>
      </c>
      <c r="EW101" s="5">
        <v>18647468</v>
      </c>
      <c r="EX101" s="5">
        <v>18647468</v>
      </c>
      <c r="EY101" s="5">
        <v>18647468</v>
      </c>
      <c r="EZ101" s="5">
        <v>18647468</v>
      </c>
      <c r="FA101" s="5">
        <v>18647468</v>
      </c>
      <c r="FB101" s="5">
        <v>18647468</v>
      </c>
      <c r="FC101" s="5">
        <v>18647468</v>
      </c>
      <c r="FD101" s="5">
        <v>18644058</v>
      </c>
      <c r="FE101" s="5">
        <v>18644058</v>
      </c>
      <c r="FF101" s="5">
        <v>18644058</v>
      </c>
      <c r="FG101" s="5">
        <v>18573770</v>
      </c>
      <c r="FH101" s="3"/>
    </row>
    <row r="102" spans="2:164" x14ac:dyDescent="0.25">
      <c r="B102" s="1" t="s">
        <v>92</v>
      </c>
      <c r="C102" s="2">
        <v>103362</v>
      </c>
      <c r="D102" s="5">
        <v>1654780</v>
      </c>
      <c r="E102" s="5">
        <v>2834287</v>
      </c>
      <c r="F102" s="5">
        <v>3030088</v>
      </c>
      <c r="G102" s="5">
        <v>2863971</v>
      </c>
      <c r="H102" s="5">
        <v>3235067</v>
      </c>
      <c r="I102" s="5">
        <v>4318438</v>
      </c>
      <c r="J102" s="5">
        <v>6243433</v>
      </c>
      <c r="K102" s="5">
        <v>5516059</v>
      </c>
      <c r="L102" s="5">
        <v>3708280</v>
      </c>
      <c r="M102" s="5">
        <v>3682523</v>
      </c>
      <c r="N102" s="5">
        <v>2558600</v>
      </c>
      <c r="O102" s="5">
        <v>6043265</v>
      </c>
      <c r="P102" s="5">
        <v>3561566</v>
      </c>
      <c r="Q102" s="5">
        <v>3080230</v>
      </c>
      <c r="R102" s="5">
        <v>3076461</v>
      </c>
      <c r="S102" s="5">
        <v>2990675</v>
      </c>
      <c r="T102" s="5">
        <v>2073542</v>
      </c>
      <c r="U102" s="5">
        <v>2322274</v>
      </c>
      <c r="V102" s="5">
        <v>4334819</v>
      </c>
      <c r="W102" s="5">
        <v>3555736</v>
      </c>
      <c r="X102" s="5">
        <v>3948203</v>
      </c>
      <c r="Y102" s="5">
        <v>4175568</v>
      </c>
      <c r="Z102" s="5">
        <v>6583836</v>
      </c>
      <c r="AA102" s="5">
        <v>6040068</v>
      </c>
      <c r="AB102" s="5">
        <v>10398311</v>
      </c>
      <c r="AC102" s="5">
        <v>6721700</v>
      </c>
      <c r="AD102" s="5">
        <v>5154100</v>
      </c>
      <c r="AE102" s="5">
        <v>2455075</v>
      </c>
      <c r="AF102" s="5">
        <v>1051149</v>
      </c>
      <c r="AG102" s="5">
        <v>2918231</v>
      </c>
      <c r="AH102" s="5">
        <v>1135</v>
      </c>
      <c r="AI102" s="5">
        <v>69311</v>
      </c>
      <c r="AJ102" s="6">
        <v>75.503200000000007</v>
      </c>
      <c r="AK102" s="6">
        <v>70.584900000000005</v>
      </c>
      <c r="AL102" s="6">
        <v>66.026399999999995</v>
      </c>
      <c r="AM102" s="6">
        <v>69.847899999999996</v>
      </c>
      <c r="AN102" s="6">
        <v>62.961300000000001</v>
      </c>
      <c r="AO102" s="6">
        <v>46.33</v>
      </c>
      <c r="AP102" s="6">
        <v>44.07</v>
      </c>
      <c r="AQ102" s="6">
        <v>36.268599999999999</v>
      </c>
      <c r="AR102" s="6">
        <v>53.953800000000001</v>
      </c>
      <c r="AS102" s="6">
        <v>54.33</v>
      </c>
      <c r="AT102" s="6">
        <v>58.62</v>
      </c>
      <c r="AU102" s="6">
        <v>57.937199999999997</v>
      </c>
      <c r="AV102" s="6">
        <v>56.1723</v>
      </c>
      <c r="AW102" s="6">
        <v>52.787500000000001</v>
      </c>
      <c r="AX102" s="6">
        <v>48.78</v>
      </c>
      <c r="AY102" s="6">
        <v>50.172899999999998</v>
      </c>
      <c r="AZ102" s="6">
        <v>48.310400000000001</v>
      </c>
      <c r="BA102" s="6">
        <v>43.212299999999999</v>
      </c>
      <c r="BB102" s="6">
        <v>34.709400000000002</v>
      </c>
      <c r="BC102" s="6">
        <v>29.578900000000001</v>
      </c>
      <c r="BD102" s="6">
        <v>24.194099999999999</v>
      </c>
      <c r="BE102" s="6">
        <v>24.019500000000001</v>
      </c>
      <c r="BF102" s="6">
        <v>23.160799999999998</v>
      </c>
      <c r="BG102" s="6">
        <v>24.9041</v>
      </c>
      <c r="BH102" s="6">
        <v>19.218399999999999</v>
      </c>
      <c r="BI102" s="6">
        <v>22.372900000000001</v>
      </c>
      <c r="BJ102" s="6">
        <v>29.1526</v>
      </c>
      <c r="BK102" s="6">
        <v>31.089600000000001</v>
      </c>
      <c r="BL102" s="6">
        <v>23.8734</v>
      </c>
      <c r="BM102" s="6">
        <v>16.6601</v>
      </c>
      <c r="BN102" s="6">
        <v>28.731000000000002</v>
      </c>
      <c r="BO102" s="6">
        <v>25.940899999999999</v>
      </c>
      <c r="BP102" s="6">
        <v>0.33</v>
      </c>
      <c r="BQ102" s="6">
        <v>0.28999999999999998</v>
      </c>
      <c r="BR102" s="6">
        <v>0.28999999999999998</v>
      </c>
      <c r="BS102" s="6">
        <v>0.28999999999999998</v>
      </c>
      <c r="BT102" s="6">
        <v>0.28999999999999998</v>
      </c>
      <c r="BU102" s="6">
        <v>0.25</v>
      </c>
      <c r="BV102" s="6">
        <v>0.25</v>
      </c>
      <c r="BW102" s="6">
        <v>0.25</v>
      </c>
      <c r="BX102" s="6">
        <v>0.25</v>
      </c>
      <c r="BY102" s="6">
        <v>0.2</v>
      </c>
      <c r="BZ102" s="6">
        <v>0.2</v>
      </c>
      <c r="CA102" s="6">
        <v>0.2</v>
      </c>
      <c r="CB102" s="6">
        <v>0.2</v>
      </c>
      <c r="CC102" s="6">
        <v>0.16</v>
      </c>
      <c r="CD102" s="6">
        <v>0.16</v>
      </c>
      <c r="CE102" s="6">
        <v>0.16</v>
      </c>
      <c r="CF102" s="6">
        <v>0.16</v>
      </c>
      <c r="CG102" s="6">
        <v>0.12</v>
      </c>
      <c r="CH102" s="6">
        <v>0.12</v>
      </c>
      <c r="CI102" s="6">
        <v>0.12</v>
      </c>
      <c r="CJ102" s="6">
        <v>0.12</v>
      </c>
      <c r="CK102" s="6">
        <v>0.08</v>
      </c>
      <c r="CL102" s="6">
        <v>0.08</v>
      </c>
      <c r="CM102" s="6">
        <v>0.08</v>
      </c>
      <c r="CN102" s="6">
        <v>0.08</v>
      </c>
      <c r="CO102" s="6">
        <v>0.05</v>
      </c>
      <c r="CP102" s="6">
        <v>0.05</v>
      </c>
      <c r="CQ102" s="6">
        <v>0.05</v>
      </c>
      <c r="CR102" s="6">
        <v>0.05</v>
      </c>
      <c r="CS102" s="6">
        <v>0.01</v>
      </c>
      <c r="CT102" s="6">
        <v>0.01</v>
      </c>
      <c r="CU102" s="6">
        <v>0.01</v>
      </c>
      <c r="CV102" s="6">
        <v>0</v>
      </c>
      <c r="CW102" s="6">
        <v>0</v>
      </c>
      <c r="CX102" s="6">
        <v>0</v>
      </c>
      <c r="CY102" s="6">
        <v>0</v>
      </c>
      <c r="CZ102" s="6">
        <v>0</v>
      </c>
      <c r="DA102" s="6">
        <v>0</v>
      </c>
      <c r="DB102" s="6">
        <v>0</v>
      </c>
      <c r="DC102" s="6">
        <v>0</v>
      </c>
      <c r="DD102" s="6">
        <v>0</v>
      </c>
      <c r="DE102" s="6">
        <v>0</v>
      </c>
      <c r="DF102" s="6">
        <v>0</v>
      </c>
      <c r="DG102" s="6">
        <v>0</v>
      </c>
      <c r="DH102" s="6">
        <v>0</v>
      </c>
      <c r="DI102" s="6">
        <v>0</v>
      </c>
      <c r="DJ102" s="6">
        <v>0</v>
      </c>
      <c r="DK102" s="6">
        <v>0</v>
      </c>
      <c r="DL102" s="6">
        <v>0</v>
      </c>
      <c r="DM102" s="6">
        <v>0</v>
      </c>
      <c r="DN102" s="6">
        <v>0</v>
      </c>
      <c r="DO102" s="6">
        <v>0</v>
      </c>
      <c r="DP102" s="6">
        <v>0</v>
      </c>
      <c r="DQ102" s="6">
        <v>0</v>
      </c>
      <c r="DR102" s="6">
        <v>0</v>
      </c>
      <c r="DS102" s="6">
        <v>0</v>
      </c>
      <c r="DT102" s="6">
        <v>0</v>
      </c>
      <c r="DU102" s="6">
        <v>0</v>
      </c>
      <c r="DV102" s="6">
        <v>0</v>
      </c>
      <c r="DW102" s="6">
        <v>0</v>
      </c>
      <c r="DX102" s="6">
        <v>0</v>
      </c>
      <c r="DY102" s="6">
        <v>0</v>
      </c>
      <c r="DZ102" s="6">
        <v>0</v>
      </c>
      <c r="EA102" s="6">
        <v>0</v>
      </c>
      <c r="EB102" s="5">
        <v>218090114</v>
      </c>
      <c r="EC102" s="5">
        <v>219544618</v>
      </c>
      <c r="ED102" s="5">
        <v>222237262</v>
      </c>
      <c r="EE102" s="5">
        <v>224888259</v>
      </c>
      <c r="EF102" s="5">
        <v>226335105</v>
      </c>
      <c r="EG102" s="5">
        <v>228529287</v>
      </c>
      <c r="EH102" s="5">
        <v>232784691</v>
      </c>
      <c r="EI102" s="5">
        <v>239005252</v>
      </c>
      <c r="EJ102" s="5">
        <v>243835893</v>
      </c>
      <c r="EK102" s="5">
        <v>247464931</v>
      </c>
      <c r="EL102" s="5">
        <v>250918893</v>
      </c>
      <c r="EM102" s="5">
        <v>252928502</v>
      </c>
      <c r="EN102" s="5">
        <v>256551440</v>
      </c>
      <c r="EO102" s="5">
        <v>259786446</v>
      </c>
      <c r="EP102" s="5">
        <v>260831708</v>
      </c>
      <c r="EQ102" s="5">
        <v>263682162</v>
      </c>
      <c r="ER102" s="5">
        <v>262896701</v>
      </c>
      <c r="ES102" s="5">
        <v>262342363</v>
      </c>
      <c r="ET102" s="5">
        <v>264316340</v>
      </c>
      <c r="EU102" s="5">
        <v>268457558</v>
      </c>
      <c r="EV102" s="5">
        <v>271402586</v>
      </c>
      <c r="EW102" s="5">
        <v>275073618</v>
      </c>
      <c r="EX102" s="5">
        <v>279168971</v>
      </c>
      <c r="EY102" s="5">
        <v>285412303</v>
      </c>
      <c r="EZ102" s="5">
        <v>291319222</v>
      </c>
      <c r="FA102" s="5">
        <v>301659175</v>
      </c>
      <c r="FB102" s="5">
        <v>308339163</v>
      </c>
      <c r="FC102" s="5">
        <v>313456824</v>
      </c>
      <c r="FD102" s="5">
        <v>315718554</v>
      </c>
      <c r="FE102" s="5">
        <v>316754081</v>
      </c>
      <c r="FF102" s="5">
        <v>316662480</v>
      </c>
      <c r="FG102" s="5">
        <v>302467034</v>
      </c>
      <c r="FH102" s="3" t="s">
        <v>282</v>
      </c>
    </row>
    <row r="103" spans="2:164" x14ac:dyDescent="0.25">
      <c r="B103" s="1" t="s">
        <v>93</v>
      </c>
      <c r="C103" s="2">
        <v>103455</v>
      </c>
      <c r="D103" s="5">
        <v>4630118</v>
      </c>
      <c r="E103" s="5">
        <v>0</v>
      </c>
      <c r="F103" s="5">
        <v>123500</v>
      </c>
      <c r="G103" s="5">
        <v>0</v>
      </c>
      <c r="H103" s="5">
        <v>456049</v>
      </c>
      <c r="I103" s="5">
        <v>439972</v>
      </c>
      <c r="J103" s="5">
        <v>1633826</v>
      </c>
      <c r="K103" s="5">
        <v>918767</v>
      </c>
      <c r="L103" s="5">
        <v>17006912</v>
      </c>
      <c r="M103" s="5">
        <v>8746820</v>
      </c>
      <c r="N103" s="5">
        <v>5800300</v>
      </c>
      <c r="O103" s="5">
        <v>1771900</v>
      </c>
      <c r="P103" s="5">
        <v>5011000</v>
      </c>
      <c r="Q103" s="5">
        <v>5100000</v>
      </c>
      <c r="R103" s="5">
        <v>3929500</v>
      </c>
      <c r="S103" s="5">
        <v>542370</v>
      </c>
      <c r="T103" s="5">
        <v>0</v>
      </c>
      <c r="U103" s="5">
        <v>918200</v>
      </c>
      <c r="V103" s="5">
        <v>1931700</v>
      </c>
      <c r="W103" s="5">
        <v>2094900</v>
      </c>
      <c r="X103" s="5">
        <v>2060000</v>
      </c>
      <c r="Y103" s="5">
        <v>2187630</v>
      </c>
      <c r="Z103" s="5">
        <v>1302700</v>
      </c>
      <c r="AA103" s="5">
        <v>2500</v>
      </c>
      <c r="AB103" s="5">
        <v>835700</v>
      </c>
      <c r="AC103" s="5">
        <v>7487200</v>
      </c>
      <c r="AD103" s="5">
        <v>5449883</v>
      </c>
      <c r="AE103" s="5">
        <v>4432655</v>
      </c>
      <c r="AF103" s="5">
        <v>1777700</v>
      </c>
      <c r="AG103" s="5">
        <v>2308400</v>
      </c>
      <c r="AH103" s="5">
        <v>1490500</v>
      </c>
      <c r="AI103" s="5">
        <v>5387600</v>
      </c>
      <c r="AJ103" s="6">
        <v>49.857999999999997</v>
      </c>
      <c r="AK103" s="6" t="s">
        <v>193</v>
      </c>
      <c r="AL103" s="6">
        <v>45.98</v>
      </c>
      <c r="AM103" s="6" t="s">
        <v>193</v>
      </c>
      <c r="AN103" s="6">
        <v>42.05</v>
      </c>
      <c r="AO103" s="6">
        <v>39.989400000000003</v>
      </c>
      <c r="AP103" s="6">
        <v>39.505499999999998</v>
      </c>
      <c r="AQ103" s="6">
        <v>35.979900000000001</v>
      </c>
      <c r="AR103" s="6">
        <v>37.1432</v>
      </c>
      <c r="AS103" s="6">
        <v>37.520400000000002</v>
      </c>
      <c r="AT103" s="6">
        <v>40.201700000000002</v>
      </c>
      <c r="AU103" s="6">
        <v>40.31</v>
      </c>
      <c r="AV103" s="6">
        <v>41.249400000000001</v>
      </c>
      <c r="AW103" s="6">
        <v>43.059100000000001</v>
      </c>
      <c r="AX103" s="6">
        <v>43.626300000000001</v>
      </c>
      <c r="AY103" s="6">
        <v>43.84</v>
      </c>
      <c r="AZ103" s="6" t="s">
        <v>193</v>
      </c>
      <c r="BA103" s="6">
        <v>45.49</v>
      </c>
      <c r="BB103" s="6">
        <v>44.061700000000002</v>
      </c>
      <c r="BC103" s="6">
        <v>43.6982</v>
      </c>
      <c r="BD103" s="6">
        <v>40.6</v>
      </c>
      <c r="BE103" s="6">
        <v>40.108400000000003</v>
      </c>
      <c r="BF103" s="6">
        <v>38.991599999999998</v>
      </c>
      <c r="BG103" s="6">
        <v>38.42</v>
      </c>
      <c r="BH103" s="6">
        <v>33.950000000000003</v>
      </c>
      <c r="BI103" s="6">
        <v>36.7134</v>
      </c>
      <c r="BJ103" s="6">
        <v>41.884999999999998</v>
      </c>
      <c r="BK103" s="6">
        <v>42.100999999999999</v>
      </c>
      <c r="BL103" s="6">
        <v>38.25</v>
      </c>
      <c r="BM103" s="6">
        <v>36.520000000000003</v>
      </c>
      <c r="BN103" s="6">
        <v>37.502400000000002</v>
      </c>
      <c r="BO103" s="6">
        <v>36.5655</v>
      </c>
      <c r="BP103" s="6">
        <v>6.25E-2</v>
      </c>
      <c r="BQ103" s="6">
        <v>6.25E-2</v>
      </c>
      <c r="BR103" s="6">
        <v>6.25E-2</v>
      </c>
      <c r="BS103" s="6">
        <v>6.25E-2</v>
      </c>
      <c r="BT103" s="6">
        <v>6.25E-2</v>
      </c>
      <c r="BU103" s="6">
        <v>6.25E-2</v>
      </c>
      <c r="BV103" s="6">
        <v>6.25E-2</v>
      </c>
      <c r="BW103" s="6">
        <v>6.25E-2</v>
      </c>
      <c r="BX103" s="6">
        <v>6.25E-2</v>
      </c>
      <c r="BY103" s="6">
        <v>6.25E-2</v>
      </c>
      <c r="BZ103" s="6">
        <v>6.25E-2</v>
      </c>
      <c r="CA103" s="6">
        <v>6.25E-2</v>
      </c>
      <c r="CB103" s="6">
        <v>6.25E-2</v>
      </c>
      <c r="CC103" s="6">
        <v>6.25E-2</v>
      </c>
      <c r="CD103" s="6">
        <v>6.25E-2</v>
      </c>
      <c r="CE103" s="6">
        <v>6.25E-2</v>
      </c>
      <c r="CF103" s="6">
        <v>6.25E-2</v>
      </c>
      <c r="CG103" s="6">
        <v>6.25E-2</v>
      </c>
      <c r="CH103" s="6">
        <v>6.25E-2</v>
      </c>
      <c r="CI103" s="6">
        <v>6.25E-2</v>
      </c>
      <c r="CJ103" s="6">
        <v>6.25E-2</v>
      </c>
      <c r="CK103" s="6">
        <v>6.25E-2</v>
      </c>
      <c r="CL103" s="6">
        <v>6.25E-2</v>
      </c>
      <c r="CM103" s="6">
        <v>6.25E-2</v>
      </c>
      <c r="CN103" s="6">
        <v>6.25E-2</v>
      </c>
      <c r="CO103" s="6">
        <v>6.25E-2</v>
      </c>
      <c r="CP103" s="6">
        <v>6.25E-2</v>
      </c>
      <c r="CQ103" s="6">
        <v>6.25E-2</v>
      </c>
      <c r="CR103" s="6">
        <v>6.25E-2</v>
      </c>
      <c r="CS103" s="6">
        <v>6.25E-2</v>
      </c>
      <c r="CT103" s="6">
        <v>6.25E-2</v>
      </c>
      <c r="CU103" s="6">
        <v>6.25E-2</v>
      </c>
      <c r="CV103" s="6">
        <v>0</v>
      </c>
      <c r="CW103" s="6">
        <v>0</v>
      </c>
      <c r="CX103" s="6">
        <v>0</v>
      </c>
      <c r="CY103" s="6">
        <v>0</v>
      </c>
      <c r="CZ103" s="6">
        <v>0</v>
      </c>
      <c r="DA103" s="6">
        <v>0</v>
      </c>
      <c r="DB103" s="6">
        <v>0</v>
      </c>
      <c r="DC103" s="6">
        <v>0</v>
      </c>
      <c r="DD103" s="6">
        <v>0</v>
      </c>
      <c r="DE103" s="6">
        <v>0</v>
      </c>
      <c r="DF103" s="6">
        <v>0</v>
      </c>
      <c r="DG103" s="6">
        <v>0</v>
      </c>
      <c r="DH103" s="6">
        <v>0</v>
      </c>
      <c r="DI103" s="6">
        <v>0</v>
      </c>
      <c r="DJ103" s="6">
        <v>0</v>
      </c>
      <c r="DK103" s="6">
        <v>0</v>
      </c>
      <c r="DL103" s="6">
        <v>0</v>
      </c>
      <c r="DM103" s="6">
        <v>0</v>
      </c>
      <c r="DN103" s="6">
        <v>0</v>
      </c>
      <c r="DO103" s="6">
        <v>0</v>
      </c>
      <c r="DP103" s="6">
        <v>0</v>
      </c>
      <c r="DQ103" s="6">
        <v>0</v>
      </c>
      <c r="DR103" s="6">
        <v>0</v>
      </c>
      <c r="DS103" s="6">
        <v>0</v>
      </c>
      <c r="DT103" s="6">
        <v>0</v>
      </c>
      <c r="DU103" s="6">
        <v>0</v>
      </c>
      <c r="DV103" s="6">
        <v>0</v>
      </c>
      <c r="DW103" s="6">
        <v>0</v>
      </c>
      <c r="DX103" s="6">
        <v>0</v>
      </c>
      <c r="DY103" s="6">
        <v>0</v>
      </c>
      <c r="DZ103" s="6">
        <v>0</v>
      </c>
      <c r="EA103" s="6">
        <v>0</v>
      </c>
      <c r="EB103" s="5">
        <v>332087815</v>
      </c>
      <c r="EC103" s="5">
        <v>336629517</v>
      </c>
      <c r="ED103" s="5">
        <v>336601242</v>
      </c>
      <c r="EE103" s="5">
        <v>336699587</v>
      </c>
      <c r="EF103" s="5">
        <v>336621358</v>
      </c>
      <c r="EG103" s="5">
        <v>336959362</v>
      </c>
      <c r="EH103" s="5">
        <v>337388941</v>
      </c>
      <c r="EI103" s="5">
        <v>339014412</v>
      </c>
      <c r="EJ103" s="5">
        <v>339897547</v>
      </c>
      <c r="EK103" s="5">
        <v>356892369</v>
      </c>
      <c r="EL103" s="5">
        <v>365631509</v>
      </c>
      <c r="EM103" s="5">
        <v>371422444</v>
      </c>
      <c r="EN103" s="5">
        <v>372934540</v>
      </c>
      <c r="EO103" s="5">
        <v>377921534</v>
      </c>
      <c r="EP103" s="5">
        <v>383004378</v>
      </c>
      <c r="EQ103" s="5">
        <v>386911815</v>
      </c>
      <c r="ER103" s="5">
        <v>387210096</v>
      </c>
      <c r="ES103" s="5">
        <v>387157398</v>
      </c>
      <c r="ET103" s="5">
        <v>388006121</v>
      </c>
      <c r="EU103" s="5">
        <v>389898441</v>
      </c>
      <c r="EV103" s="5">
        <v>391805166</v>
      </c>
      <c r="EW103" s="5">
        <v>393578497</v>
      </c>
      <c r="EX103" s="5">
        <v>395574076</v>
      </c>
      <c r="EY103" s="5">
        <v>396834820</v>
      </c>
      <c r="EZ103" s="5">
        <v>396585226</v>
      </c>
      <c r="FA103" s="5">
        <v>397402400</v>
      </c>
      <c r="FB103" s="5">
        <v>404886000</v>
      </c>
      <c r="FC103" s="5">
        <v>410319274</v>
      </c>
      <c r="FD103" s="5">
        <v>414546107</v>
      </c>
      <c r="FE103" s="5">
        <v>416191925</v>
      </c>
      <c r="FF103" s="5">
        <v>418252199</v>
      </c>
      <c r="FG103" s="5">
        <v>419733029</v>
      </c>
      <c r="FH103" s="3" t="s">
        <v>283</v>
      </c>
    </row>
    <row r="104" spans="2:164" x14ac:dyDescent="0.25">
      <c r="B104" s="1" t="s">
        <v>94</v>
      </c>
      <c r="C104" s="2">
        <v>4165352</v>
      </c>
      <c r="D104" s="5" t="s">
        <v>193</v>
      </c>
      <c r="E104" s="5">
        <v>2015700</v>
      </c>
      <c r="F104" s="5">
        <v>0</v>
      </c>
      <c r="G104" s="5">
        <v>38122</v>
      </c>
      <c r="H104" s="5">
        <v>0</v>
      </c>
      <c r="I104" s="5">
        <v>0</v>
      </c>
      <c r="J104" s="5">
        <v>0</v>
      </c>
      <c r="K104" s="5">
        <v>35258</v>
      </c>
      <c r="L104" s="5">
        <v>0</v>
      </c>
      <c r="M104" s="5">
        <v>0</v>
      </c>
      <c r="N104" s="5">
        <v>0</v>
      </c>
      <c r="O104" s="5">
        <v>46458</v>
      </c>
      <c r="P104" s="5">
        <v>0</v>
      </c>
      <c r="Q104" s="5">
        <v>0</v>
      </c>
      <c r="R104" s="5">
        <v>0</v>
      </c>
      <c r="S104" s="5">
        <v>5851</v>
      </c>
      <c r="T104" s="5">
        <v>0</v>
      </c>
      <c r="U104" s="5">
        <v>0</v>
      </c>
      <c r="V104" s="5">
        <v>0</v>
      </c>
      <c r="W104" s="5">
        <v>0</v>
      </c>
      <c r="X104" s="5">
        <v>0</v>
      </c>
      <c r="Y104" s="5">
        <v>0</v>
      </c>
      <c r="Z104" s="5">
        <v>0</v>
      </c>
      <c r="AA104" s="5">
        <v>0</v>
      </c>
      <c r="AB104" s="5">
        <v>0</v>
      </c>
      <c r="AC104" s="5">
        <v>0</v>
      </c>
      <c r="AD104" s="5">
        <v>0</v>
      </c>
      <c r="AE104" s="5">
        <v>0</v>
      </c>
      <c r="AF104" s="5">
        <v>0</v>
      </c>
      <c r="AG104" s="5">
        <v>0</v>
      </c>
      <c r="AH104" s="5">
        <v>0</v>
      </c>
      <c r="AI104" s="5">
        <v>0</v>
      </c>
      <c r="AJ104" s="6" t="s">
        <v>193</v>
      </c>
      <c r="AK104" s="6">
        <v>7.11</v>
      </c>
      <c r="AL104" s="6" t="s">
        <v>193</v>
      </c>
      <c r="AM104" s="6">
        <v>15.06</v>
      </c>
      <c r="AN104" s="6" t="s">
        <v>193</v>
      </c>
      <c r="AO104" s="6" t="s">
        <v>193</v>
      </c>
      <c r="AP104" s="6" t="s">
        <v>193</v>
      </c>
      <c r="AQ104" s="6">
        <v>13.33</v>
      </c>
      <c r="AR104" s="6" t="s">
        <v>193</v>
      </c>
      <c r="AS104" s="6" t="s">
        <v>193</v>
      </c>
      <c r="AT104" s="6" t="s">
        <v>193</v>
      </c>
      <c r="AU104" s="6">
        <v>14.09</v>
      </c>
      <c r="AV104" s="6" t="s">
        <v>193</v>
      </c>
      <c r="AW104" s="6" t="s">
        <v>193</v>
      </c>
      <c r="AX104" s="6" t="s">
        <v>193</v>
      </c>
      <c r="AY104" s="6">
        <v>11.18</v>
      </c>
      <c r="AZ104" s="6" t="s">
        <v>193</v>
      </c>
      <c r="BA104" s="6" t="s">
        <v>193</v>
      </c>
      <c r="BB104" s="6" t="s">
        <v>193</v>
      </c>
      <c r="BC104" s="6" t="s">
        <v>193</v>
      </c>
      <c r="BD104" s="6" t="s">
        <v>193</v>
      </c>
      <c r="BE104" s="6" t="s">
        <v>193</v>
      </c>
      <c r="BF104" s="6" t="s">
        <v>193</v>
      </c>
      <c r="BG104" s="6" t="s">
        <v>193</v>
      </c>
      <c r="BH104" s="6" t="s">
        <v>193</v>
      </c>
      <c r="BI104" s="6" t="s">
        <v>193</v>
      </c>
      <c r="BJ104" s="6" t="s">
        <v>193</v>
      </c>
      <c r="BK104" s="6" t="s">
        <v>193</v>
      </c>
      <c r="BL104" s="6" t="s">
        <v>193</v>
      </c>
      <c r="BM104" s="6" t="s">
        <v>193</v>
      </c>
      <c r="BN104" s="6" t="s">
        <v>193</v>
      </c>
      <c r="BO104" s="6" t="s">
        <v>193</v>
      </c>
      <c r="BP104" s="6" t="s">
        <v>193</v>
      </c>
      <c r="BQ104" s="6">
        <v>0.15</v>
      </c>
      <c r="BR104" s="6">
        <v>0.15</v>
      </c>
      <c r="BS104" s="6">
        <v>0.15</v>
      </c>
      <c r="BT104" s="6">
        <v>0.15</v>
      </c>
      <c r="BU104" s="6">
        <v>0.14000000000000001</v>
      </c>
      <c r="BV104" s="6">
        <v>0.14000000000000001</v>
      </c>
      <c r="BW104" s="6">
        <v>0.14000000000000001</v>
      </c>
      <c r="BX104" s="6">
        <v>0.14000000000000001</v>
      </c>
      <c r="BY104" s="6">
        <v>0.13</v>
      </c>
      <c r="BZ104" s="6">
        <v>0.13</v>
      </c>
      <c r="CA104" s="6">
        <v>0.13</v>
      </c>
      <c r="CB104" s="6">
        <v>0.13</v>
      </c>
      <c r="CC104" s="6">
        <v>0.11</v>
      </c>
      <c r="CD104" s="6">
        <v>0.11</v>
      </c>
      <c r="CE104" s="6">
        <v>0.11</v>
      </c>
      <c r="CF104" s="6">
        <v>0.11</v>
      </c>
      <c r="CG104" s="6">
        <v>0.09</v>
      </c>
      <c r="CH104" s="6">
        <v>0.09</v>
      </c>
      <c r="CI104" s="6">
        <v>0.09</v>
      </c>
      <c r="CJ104" s="6">
        <v>0.09</v>
      </c>
      <c r="CK104" s="6">
        <v>0.08</v>
      </c>
      <c r="CL104" s="6">
        <v>0.08</v>
      </c>
      <c r="CM104" s="6">
        <v>0.08</v>
      </c>
      <c r="CN104" s="6">
        <v>0.08</v>
      </c>
      <c r="CO104" s="6">
        <v>0.08</v>
      </c>
      <c r="CP104" s="6">
        <v>7.0000000000000007E-2</v>
      </c>
      <c r="CQ104" s="6">
        <v>7.0000000000000007E-2</v>
      </c>
      <c r="CR104" s="6">
        <v>7.0000000000000007E-2</v>
      </c>
      <c r="CS104" s="6">
        <v>6.5000000000000002E-2</v>
      </c>
      <c r="CT104" s="6">
        <v>6.5000000000000002E-2</v>
      </c>
      <c r="CU104" s="6">
        <v>6.5000000000000002E-2</v>
      </c>
      <c r="CV104" s="6" t="s">
        <v>193</v>
      </c>
      <c r="CW104" s="6">
        <v>0</v>
      </c>
      <c r="CX104" s="6">
        <v>0</v>
      </c>
      <c r="CY104" s="6">
        <v>0</v>
      </c>
      <c r="CZ104" s="6">
        <v>0</v>
      </c>
      <c r="DA104" s="6">
        <v>0</v>
      </c>
      <c r="DB104" s="6">
        <v>0</v>
      </c>
      <c r="DC104" s="6">
        <v>0</v>
      </c>
      <c r="DD104" s="6">
        <v>0</v>
      </c>
      <c r="DE104" s="6">
        <v>0</v>
      </c>
      <c r="DF104" s="6">
        <v>0</v>
      </c>
      <c r="DG104" s="6">
        <v>0</v>
      </c>
      <c r="DH104" s="6">
        <v>0</v>
      </c>
      <c r="DI104" s="6">
        <v>0</v>
      </c>
      <c r="DJ104" s="6">
        <v>0</v>
      </c>
      <c r="DK104" s="6">
        <v>0</v>
      </c>
      <c r="DL104" s="6">
        <v>0</v>
      </c>
      <c r="DM104" s="6">
        <v>0</v>
      </c>
      <c r="DN104" s="6">
        <v>0</v>
      </c>
      <c r="DO104" s="6">
        <v>0</v>
      </c>
      <c r="DP104" s="6">
        <v>0</v>
      </c>
      <c r="DQ104" s="6">
        <v>0</v>
      </c>
      <c r="DR104" s="6">
        <v>0</v>
      </c>
      <c r="DS104" s="6">
        <v>0</v>
      </c>
      <c r="DT104" s="6">
        <v>0</v>
      </c>
      <c r="DU104" s="6">
        <v>0</v>
      </c>
      <c r="DV104" s="6">
        <v>0</v>
      </c>
      <c r="DW104" s="6">
        <v>0</v>
      </c>
      <c r="DX104" s="6">
        <v>0</v>
      </c>
      <c r="DY104" s="6">
        <v>0</v>
      </c>
      <c r="DZ104" s="6">
        <v>0</v>
      </c>
      <c r="EA104" s="6">
        <v>0</v>
      </c>
      <c r="EB104" s="5" t="s">
        <v>193</v>
      </c>
      <c r="EC104" s="5">
        <v>84624829</v>
      </c>
      <c r="ED104" s="5">
        <v>86620524</v>
      </c>
      <c r="EE104" s="5">
        <v>86553324</v>
      </c>
      <c r="EF104" s="5">
        <v>86271109</v>
      </c>
      <c r="EG104" s="5">
        <v>86128999</v>
      </c>
      <c r="EH104" s="5">
        <v>74016525</v>
      </c>
      <c r="EI104" s="5">
        <v>73992275</v>
      </c>
      <c r="EJ104" s="5">
        <v>73721140</v>
      </c>
      <c r="EK104" s="5">
        <v>73690640</v>
      </c>
      <c r="EL104" s="5">
        <v>73588978</v>
      </c>
      <c r="EM104" s="5">
        <v>73409894</v>
      </c>
      <c r="EN104" s="5">
        <v>72932702</v>
      </c>
      <c r="EO104" s="5">
        <v>72909332</v>
      </c>
      <c r="EP104" s="5">
        <v>72877657</v>
      </c>
      <c r="EQ104" s="5">
        <v>72828662</v>
      </c>
      <c r="ER104" s="5">
        <v>72633561</v>
      </c>
      <c r="ES104" s="5">
        <v>72613048</v>
      </c>
      <c r="ET104" s="5">
        <v>72514437</v>
      </c>
      <c r="EU104" s="5">
        <v>72440857</v>
      </c>
      <c r="EV104" s="5">
        <v>72343947</v>
      </c>
      <c r="EW104" s="5">
        <v>72282489</v>
      </c>
      <c r="EX104" s="5">
        <v>72261582</v>
      </c>
      <c r="EY104" s="5">
        <v>72256812</v>
      </c>
      <c r="EZ104" s="5">
        <v>72221428</v>
      </c>
      <c r="FA104" s="5">
        <v>72206272</v>
      </c>
      <c r="FB104" s="5">
        <v>72150630</v>
      </c>
      <c r="FC104" s="5">
        <v>72107194</v>
      </c>
      <c r="FD104" s="5">
        <v>72107100</v>
      </c>
      <c r="FE104" s="5">
        <v>72105694</v>
      </c>
      <c r="FF104" s="5">
        <v>70292101</v>
      </c>
      <c r="FG104" s="5">
        <v>70291757</v>
      </c>
      <c r="FH104" s="3" t="s">
        <v>284</v>
      </c>
    </row>
    <row r="105" spans="2:164" x14ac:dyDescent="0.25">
      <c r="B105" s="1" t="s">
        <v>95</v>
      </c>
      <c r="C105" s="2">
        <v>4048408</v>
      </c>
      <c r="D105" s="5">
        <v>0</v>
      </c>
      <c r="E105" s="5">
        <v>0</v>
      </c>
      <c r="F105" s="5">
        <v>0</v>
      </c>
      <c r="G105" s="5">
        <v>0</v>
      </c>
      <c r="H105" s="5">
        <v>0</v>
      </c>
      <c r="I105" s="5">
        <v>0</v>
      </c>
      <c r="J105" s="5">
        <v>0</v>
      </c>
      <c r="K105" s="5">
        <v>0</v>
      </c>
      <c r="L105" s="5">
        <v>0</v>
      </c>
      <c r="M105" s="5">
        <v>0</v>
      </c>
      <c r="N105" s="5">
        <v>0</v>
      </c>
      <c r="O105" s="5">
        <v>0</v>
      </c>
      <c r="P105" s="5">
        <v>0</v>
      </c>
      <c r="Q105" s="5">
        <v>0</v>
      </c>
      <c r="R105" s="5">
        <v>0</v>
      </c>
      <c r="S105" s="5">
        <v>0</v>
      </c>
      <c r="T105" s="5">
        <v>0</v>
      </c>
      <c r="U105" s="5">
        <v>0</v>
      </c>
      <c r="V105" s="5">
        <v>0</v>
      </c>
      <c r="W105" s="5">
        <v>0</v>
      </c>
      <c r="X105" s="5">
        <v>0</v>
      </c>
      <c r="Y105" s="5">
        <v>0</v>
      </c>
      <c r="Z105" s="5">
        <v>0</v>
      </c>
      <c r="AA105" s="5">
        <v>0</v>
      </c>
      <c r="AB105" s="5">
        <v>0</v>
      </c>
      <c r="AC105" s="5">
        <v>0</v>
      </c>
      <c r="AD105" s="5">
        <v>0</v>
      </c>
      <c r="AE105" s="5">
        <v>0</v>
      </c>
      <c r="AF105" s="5">
        <v>0</v>
      </c>
      <c r="AG105" s="5">
        <v>0</v>
      </c>
      <c r="AH105" s="5">
        <v>0</v>
      </c>
      <c r="AI105" s="5">
        <v>0</v>
      </c>
      <c r="AJ105" s="6" t="s">
        <v>193</v>
      </c>
      <c r="AK105" s="6" t="s">
        <v>193</v>
      </c>
      <c r="AL105" s="6" t="s">
        <v>193</v>
      </c>
      <c r="AM105" s="6" t="s">
        <v>193</v>
      </c>
      <c r="AN105" s="6" t="s">
        <v>193</v>
      </c>
      <c r="AO105" s="6" t="s">
        <v>193</v>
      </c>
      <c r="AP105" s="6" t="s">
        <v>193</v>
      </c>
      <c r="AQ105" s="6" t="s">
        <v>193</v>
      </c>
      <c r="AR105" s="6" t="s">
        <v>193</v>
      </c>
      <c r="AS105" s="6" t="s">
        <v>193</v>
      </c>
      <c r="AT105" s="6" t="s">
        <v>193</v>
      </c>
      <c r="AU105" s="6" t="s">
        <v>193</v>
      </c>
      <c r="AV105" s="6" t="s">
        <v>193</v>
      </c>
      <c r="AW105" s="6" t="s">
        <v>193</v>
      </c>
      <c r="AX105" s="6" t="s">
        <v>193</v>
      </c>
      <c r="AY105" s="6" t="s">
        <v>193</v>
      </c>
      <c r="AZ105" s="6" t="s">
        <v>193</v>
      </c>
      <c r="BA105" s="6" t="s">
        <v>193</v>
      </c>
      <c r="BB105" s="6" t="s">
        <v>193</v>
      </c>
      <c r="BC105" s="6" t="s">
        <v>193</v>
      </c>
      <c r="BD105" s="6" t="s">
        <v>193</v>
      </c>
      <c r="BE105" s="6" t="s">
        <v>193</v>
      </c>
      <c r="BF105" s="6" t="s">
        <v>193</v>
      </c>
      <c r="BG105" s="6" t="s">
        <v>193</v>
      </c>
      <c r="BH105" s="6" t="s">
        <v>193</v>
      </c>
      <c r="BI105" s="6" t="s">
        <v>193</v>
      </c>
      <c r="BJ105" s="6" t="s">
        <v>193</v>
      </c>
      <c r="BK105" s="6" t="s">
        <v>193</v>
      </c>
      <c r="BL105" s="6" t="s">
        <v>193</v>
      </c>
      <c r="BM105" s="6" t="s">
        <v>193</v>
      </c>
      <c r="BN105" s="6" t="s">
        <v>193</v>
      </c>
      <c r="BO105" s="6" t="s">
        <v>193</v>
      </c>
      <c r="BP105" s="6">
        <v>0.20499999999999999</v>
      </c>
      <c r="BQ105" s="6">
        <v>0.20499999999999999</v>
      </c>
      <c r="BR105" s="6">
        <v>0.20499999999999999</v>
      </c>
      <c r="BS105" s="6">
        <v>0.20499999999999999</v>
      </c>
      <c r="BT105" s="6">
        <v>0.185</v>
      </c>
      <c r="BU105" s="6">
        <v>0.185</v>
      </c>
      <c r="BV105" s="6">
        <v>0.185</v>
      </c>
      <c r="BW105" s="6">
        <v>0.185</v>
      </c>
      <c r="BX105" s="6">
        <v>0.17</v>
      </c>
      <c r="BY105" s="6">
        <v>0.17</v>
      </c>
      <c r="BZ105" s="6">
        <v>0.17</v>
      </c>
      <c r="CA105" s="6">
        <v>0.155</v>
      </c>
      <c r="CB105" s="6">
        <v>0.155</v>
      </c>
      <c r="CC105" s="6">
        <v>0.155</v>
      </c>
      <c r="CD105" s="6">
        <v>0.13</v>
      </c>
      <c r="CE105" s="6">
        <v>0.13</v>
      </c>
      <c r="CF105" s="6">
        <v>0.13</v>
      </c>
      <c r="CG105" s="6">
        <v>0.13</v>
      </c>
      <c r="CH105" s="6">
        <v>0.13</v>
      </c>
      <c r="CI105" s="6">
        <v>0.13</v>
      </c>
      <c r="CJ105" s="6">
        <v>0.13</v>
      </c>
      <c r="CK105" s="6">
        <v>0.13</v>
      </c>
      <c r="CL105" s="6">
        <v>0.13</v>
      </c>
      <c r="CM105" s="6">
        <v>0.13</v>
      </c>
      <c r="CN105" s="6">
        <v>0.13</v>
      </c>
      <c r="CO105" s="6">
        <v>0.13</v>
      </c>
      <c r="CP105" s="6">
        <v>0.13</v>
      </c>
      <c r="CQ105" s="6">
        <v>0.13</v>
      </c>
      <c r="CR105" s="6">
        <v>0.13</v>
      </c>
      <c r="CS105" s="6">
        <v>0.13</v>
      </c>
      <c r="CT105" s="6">
        <v>0.13</v>
      </c>
      <c r="CU105" s="6">
        <v>0.13</v>
      </c>
      <c r="CV105" s="6">
        <v>0</v>
      </c>
      <c r="CW105" s="6">
        <v>0</v>
      </c>
      <c r="CX105" s="6">
        <v>0</v>
      </c>
      <c r="CY105" s="6">
        <v>0</v>
      </c>
      <c r="CZ105" s="6">
        <v>0</v>
      </c>
      <c r="DA105" s="6">
        <v>0</v>
      </c>
      <c r="DB105" s="6">
        <v>0</v>
      </c>
      <c r="DC105" s="6">
        <v>0</v>
      </c>
      <c r="DD105" s="6">
        <v>0</v>
      </c>
      <c r="DE105" s="6">
        <v>0</v>
      </c>
      <c r="DF105" s="6">
        <v>0</v>
      </c>
      <c r="DG105" s="6">
        <v>0</v>
      </c>
      <c r="DH105" s="6">
        <v>0</v>
      </c>
      <c r="DI105" s="6">
        <v>0</v>
      </c>
      <c r="DJ105" s="6">
        <v>0</v>
      </c>
      <c r="DK105" s="6">
        <v>0</v>
      </c>
      <c r="DL105" s="6">
        <v>0</v>
      </c>
      <c r="DM105" s="6">
        <v>0</v>
      </c>
      <c r="DN105" s="6">
        <v>0</v>
      </c>
      <c r="DO105" s="6">
        <v>0</v>
      </c>
      <c r="DP105" s="6">
        <v>0</v>
      </c>
      <c r="DQ105" s="6">
        <v>0</v>
      </c>
      <c r="DR105" s="6">
        <v>0</v>
      </c>
      <c r="DS105" s="6">
        <v>0</v>
      </c>
      <c r="DT105" s="6">
        <v>0</v>
      </c>
      <c r="DU105" s="6">
        <v>0</v>
      </c>
      <c r="DV105" s="6">
        <v>0</v>
      </c>
      <c r="DW105" s="6">
        <v>0</v>
      </c>
      <c r="DX105" s="6">
        <v>0</v>
      </c>
      <c r="DY105" s="6">
        <v>0</v>
      </c>
      <c r="DZ105" s="6">
        <v>0</v>
      </c>
      <c r="EA105" s="6">
        <v>0</v>
      </c>
      <c r="EB105" s="5">
        <v>1981836232</v>
      </c>
      <c r="EC105" s="5">
        <v>1978561550</v>
      </c>
      <c r="ED105" s="5">
        <v>1977433267</v>
      </c>
      <c r="EE105" s="5">
        <v>1976728217</v>
      </c>
      <c r="EF105" s="5">
        <v>1975454900</v>
      </c>
      <c r="EG105" s="5">
        <v>1973079000</v>
      </c>
      <c r="EH105" s="5">
        <v>1972810722</v>
      </c>
      <c r="EI105" s="5">
        <v>1972153580</v>
      </c>
      <c r="EJ105" s="5">
        <v>1971908330</v>
      </c>
      <c r="EK105" s="5">
        <v>1971279491</v>
      </c>
      <c r="EL105" s="5">
        <v>1971064453</v>
      </c>
      <c r="EM105" s="5">
        <v>1970113134</v>
      </c>
      <c r="EN105" s="5">
        <v>1864115966</v>
      </c>
      <c r="EO105" s="5">
        <v>1863617436</v>
      </c>
      <c r="EP105" s="5">
        <v>1858171837</v>
      </c>
      <c r="EQ105" s="5">
        <v>1853457321</v>
      </c>
      <c r="ER105" s="5">
        <v>1848210523</v>
      </c>
      <c r="ES105" s="5">
        <v>1843305535</v>
      </c>
      <c r="ET105" s="5">
        <v>1837957000</v>
      </c>
      <c r="EU105" s="5">
        <v>1832855341</v>
      </c>
      <c r="EV105" s="5">
        <v>1827721539</v>
      </c>
      <c r="EW105" s="5">
        <v>1821264000</v>
      </c>
      <c r="EX105" s="5">
        <v>1814695000</v>
      </c>
      <c r="EY105" s="5">
        <v>1807335000</v>
      </c>
      <c r="EZ105" s="5">
        <v>1801113056</v>
      </c>
      <c r="FA105" s="5">
        <v>1793517000</v>
      </c>
      <c r="FB105" s="5">
        <v>1787810565</v>
      </c>
      <c r="FC105" s="5">
        <v>1782646837</v>
      </c>
      <c r="FD105" s="5">
        <v>1777887785</v>
      </c>
      <c r="FE105" s="5">
        <v>1772229323</v>
      </c>
      <c r="FF105" s="5">
        <v>1766053000</v>
      </c>
      <c r="FG105" s="5">
        <v>1761107025</v>
      </c>
      <c r="FH105" s="3" t="s">
        <v>285</v>
      </c>
    </row>
    <row r="106" spans="2:164" x14ac:dyDescent="0.25">
      <c r="B106" s="1" t="s">
        <v>96</v>
      </c>
      <c r="C106" s="2">
        <v>4051039</v>
      </c>
      <c r="D106" s="5">
        <v>10230</v>
      </c>
      <c r="E106" s="5">
        <v>24520</v>
      </c>
      <c r="F106" s="5">
        <v>35280</v>
      </c>
      <c r="G106" s="5">
        <v>17360</v>
      </c>
      <c r="H106" s="5">
        <v>39890</v>
      </c>
      <c r="I106" s="5" t="s">
        <v>193</v>
      </c>
      <c r="J106" s="5" t="s">
        <v>193</v>
      </c>
      <c r="K106" s="5" t="s">
        <v>193</v>
      </c>
      <c r="L106" s="5" t="s">
        <v>193</v>
      </c>
      <c r="M106" s="5" t="s">
        <v>193</v>
      </c>
      <c r="N106" s="5">
        <v>5711</v>
      </c>
      <c r="O106" s="5">
        <v>16359</v>
      </c>
      <c r="P106" s="5">
        <v>0</v>
      </c>
      <c r="Q106" s="5">
        <v>13200</v>
      </c>
      <c r="R106" s="5">
        <v>0</v>
      </c>
      <c r="S106" s="5">
        <v>21185</v>
      </c>
      <c r="T106" s="5">
        <v>0</v>
      </c>
      <c r="U106" s="5">
        <v>30000</v>
      </c>
      <c r="V106" s="5">
        <v>47693</v>
      </c>
      <c r="W106" s="5">
        <v>0</v>
      </c>
      <c r="X106" s="5">
        <v>118056</v>
      </c>
      <c r="Y106" s="5">
        <v>0</v>
      </c>
      <c r="Z106" s="5">
        <v>31500</v>
      </c>
      <c r="AA106" s="5">
        <v>5286</v>
      </c>
      <c r="AB106" s="5">
        <v>25339</v>
      </c>
      <c r="AC106" s="5">
        <v>52901</v>
      </c>
      <c r="AD106" s="5">
        <v>31860</v>
      </c>
      <c r="AE106" s="5">
        <v>0</v>
      </c>
      <c r="AF106" s="5">
        <v>7956</v>
      </c>
      <c r="AG106" s="5">
        <v>53850</v>
      </c>
      <c r="AH106" s="5">
        <v>57000</v>
      </c>
      <c r="AI106" s="5">
        <v>13100</v>
      </c>
      <c r="AJ106" s="6">
        <v>1091.95</v>
      </c>
      <c r="AK106" s="6">
        <v>1020.22</v>
      </c>
      <c r="AL106" s="6">
        <v>970.96</v>
      </c>
      <c r="AM106" s="6">
        <v>970.9</v>
      </c>
      <c r="AN106" s="6">
        <v>844.43</v>
      </c>
      <c r="AO106" s="6" t="s">
        <v>193</v>
      </c>
      <c r="AP106" s="6" t="s">
        <v>193</v>
      </c>
      <c r="AQ106" s="6" t="s">
        <v>193</v>
      </c>
      <c r="AR106" s="6" t="s">
        <v>193</v>
      </c>
      <c r="AS106" s="6" t="s">
        <v>193</v>
      </c>
      <c r="AT106" s="6">
        <v>765.34</v>
      </c>
      <c r="AU106" s="6">
        <v>743.71</v>
      </c>
      <c r="AV106" s="6" t="s">
        <v>193</v>
      </c>
      <c r="AW106" s="6">
        <v>634.98</v>
      </c>
      <c r="AX106" s="6" t="s">
        <v>193</v>
      </c>
      <c r="AY106" s="6">
        <v>572.73</v>
      </c>
      <c r="AZ106" s="6" t="s">
        <v>193</v>
      </c>
      <c r="BA106" s="6">
        <v>524.54</v>
      </c>
      <c r="BB106" s="6">
        <v>528.61</v>
      </c>
      <c r="BC106" s="6" t="s">
        <v>193</v>
      </c>
      <c r="BD106" s="6">
        <v>377.89980000000003</v>
      </c>
      <c r="BE106" s="6" t="s">
        <v>193</v>
      </c>
      <c r="BF106" s="6">
        <v>436.27</v>
      </c>
      <c r="BG106" s="6">
        <v>405.63</v>
      </c>
      <c r="BH106" s="6">
        <v>351.16</v>
      </c>
      <c r="BI106" s="6">
        <v>376.71</v>
      </c>
      <c r="BJ106" s="6">
        <v>406.76</v>
      </c>
      <c r="BK106" s="6" t="s">
        <v>193</v>
      </c>
      <c r="BL106" s="6">
        <v>351.3</v>
      </c>
      <c r="BM106" s="6">
        <v>331.02</v>
      </c>
      <c r="BN106" s="6">
        <v>348.42</v>
      </c>
      <c r="BO106" s="6">
        <v>334.84</v>
      </c>
      <c r="BP106" s="6">
        <v>0</v>
      </c>
      <c r="BQ106" s="6">
        <v>0</v>
      </c>
      <c r="BR106" s="6">
        <v>0</v>
      </c>
      <c r="BS106" s="6">
        <v>0</v>
      </c>
      <c r="BT106" s="6">
        <v>0</v>
      </c>
      <c r="BU106" s="6">
        <v>0</v>
      </c>
      <c r="BV106" s="6">
        <v>0</v>
      </c>
      <c r="BW106" s="6">
        <v>0</v>
      </c>
      <c r="BX106" s="6">
        <v>0</v>
      </c>
      <c r="BY106" s="6">
        <v>0</v>
      </c>
      <c r="BZ106" s="6">
        <v>0</v>
      </c>
      <c r="CA106" s="6">
        <v>0</v>
      </c>
      <c r="CB106" s="6">
        <v>0</v>
      </c>
      <c r="CC106" s="6">
        <v>0</v>
      </c>
      <c r="CD106" s="6">
        <v>0</v>
      </c>
      <c r="CE106" s="6">
        <v>0</v>
      </c>
      <c r="CF106" s="6">
        <v>0</v>
      </c>
      <c r="CG106" s="6">
        <v>0</v>
      </c>
      <c r="CH106" s="6">
        <v>0</v>
      </c>
      <c r="CI106" s="6">
        <v>0</v>
      </c>
      <c r="CJ106" s="6">
        <v>0</v>
      </c>
      <c r="CK106" s="6">
        <v>0</v>
      </c>
      <c r="CL106" s="6">
        <v>0</v>
      </c>
      <c r="CM106" s="6">
        <v>0</v>
      </c>
      <c r="CN106" s="6">
        <v>0</v>
      </c>
      <c r="CO106" s="6">
        <v>0</v>
      </c>
      <c r="CP106" s="6">
        <v>0</v>
      </c>
      <c r="CQ106" s="6">
        <v>0</v>
      </c>
      <c r="CR106" s="6">
        <v>0</v>
      </c>
      <c r="CS106" s="6">
        <v>0</v>
      </c>
      <c r="CT106" s="6">
        <v>0</v>
      </c>
      <c r="CU106" s="6">
        <v>0</v>
      </c>
      <c r="CV106" s="6">
        <v>0</v>
      </c>
      <c r="CW106" s="6">
        <v>0</v>
      </c>
      <c r="CX106" s="6">
        <v>0</v>
      </c>
      <c r="CY106" s="6">
        <v>0</v>
      </c>
      <c r="CZ106" s="6">
        <v>0</v>
      </c>
      <c r="DA106" s="6">
        <v>0</v>
      </c>
      <c r="DB106" s="6">
        <v>0</v>
      </c>
      <c r="DC106" s="6">
        <v>0</v>
      </c>
      <c r="DD106" s="6">
        <v>0</v>
      </c>
      <c r="DE106" s="6">
        <v>0</v>
      </c>
      <c r="DF106" s="6">
        <v>0</v>
      </c>
      <c r="DG106" s="6">
        <v>0</v>
      </c>
      <c r="DH106" s="6">
        <v>0</v>
      </c>
      <c r="DI106" s="6">
        <v>0</v>
      </c>
      <c r="DJ106" s="6">
        <v>0</v>
      </c>
      <c r="DK106" s="6">
        <v>0</v>
      </c>
      <c r="DL106" s="6">
        <v>0</v>
      </c>
      <c r="DM106" s="6">
        <v>0</v>
      </c>
      <c r="DN106" s="6">
        <v>0</v>
      </c>
      <c r="DO106" s="6">
        <v>0</v>
      </c>
      <c r="DP106" s="6">
        <v>0</v>
      </c>
      <c r="DQ106" s="6">
        <v>0</v>
      </c>
      <c r="DR106" s="6">
        <v>0</v>
      </c>
      <c r="DS106" s="6">
        <v>0</v>
      </c>
      <c r="DT106" s="6">
        <v>0</v>
      </c>
      <c r="DU106" s="6">
        <v>0</v>
      </c>
      <c r="DV106" s="6">
        <v>0</v>
      </c>
      <c r="DW106" s="6">
        <v>0</v>
      </c>
      <c r="DX106" s="6">
        <v>0</v>
      </c>
      <c r="DY106" s="6">
        <v>0</v>
      </c>
      <c r="DZ106" s="6">
        <v>0</v>
      </c>
      <c r="EA106" s="6">
        <v>0</v>
      </c>
      <c r="EB106" s="5">
        <v>13903526</v>
      </c>
      <c r="EC106" s="5">
        <v>13894000</v>
      </c>
      <c r="ED106" s="5">
        <v>13918000</v>
      </c>
      <c r="EE106" s="5">
        <v>13950000</v>
      </c>
      <c r="EF106" s="5">
        <v>13954931</v>
      </c>
      <c r="EG106" s="5">
        <v>13991000</v>
      </c>
      <c r="EH106" s="5">
        <v>13991000</v>
      </c>
      <c r="EI106" s="5">
        <v>13968000</v>
      </c>
      <c r="EJ106" s="5">
        <v>13959018</v>
      </c>
      <c r="EK106" s="5">
        <v>13950000</v>
      </c>
      <c r="EL106" s="5">
        <v>13950000</v>
      </c>
      <c r="EM106" s="5">
        <v>13946000</v>
      </c>
      <c r="EN106" s="5">
        <v>13961675</v>
      </c>
      <c r="EO106" s="5">
        <v>13959475</v>
      </c>
      <c r="EP106" s="5">
        <v>13970942</v>
      </c>
      <c r="EQ106" s="5">
        <v>13969336</v>
      </c>
      <c r="ER106" s="5">
        <v>13985620</v>
      </c>
      <c r="ES106" s="5">
        <v>13967369</v>
      </c>
      <c r="ET106" s="5">
        <v>13993064</v>
      </c>
      <c r="EU106" s="5">
        <v>9630095</v>
      </c>
      <c r="EV106" s="5">
        <v>9629160</v>
      </c>
      <c r="EW106" s="5">
        <v>9624203</v>
      </c>
      <c r="EX106" s="5">
        <v>9622683</v>
      </c>
      <c r="EY106" s="5">
        <v>9651672</v>
      </c>
      <c r="EZ106" s="5">
        <v>9620985</v>
      </c>
      <c r="FA106" s="5">
        <v>9617991</v>
      </c>
      <c r="FB106" s="5">
        <v>9694421</v>
      </c>
      <c r="FC106" s="5">
        <v>9718932</v>
      </c>
      <c r="FD106" s="5">
        <v>9717928</v>
      </c>
      <c r="FE106" s="5">
        <v>9716369</v>
      </c>
      <c r="FF106" s="5">
        <v>9770154</v>
      </c>
      <c r="FG106" s="5">
        <v>9806051</v>
      </c>
      <c r="FH106" s="3" t="s">
        <v>286</v>
      </c>
    </row>
    <row r="107" spans="2:164" x14ac:dyDescent="0.25">
      <c r="B107" s="1" t="s">
        <v>97</v>
      </c>
      <c r="C107" s="2">
        <v>103442</v>
      </c>
      <c r="D107" s="5">
        <v>3596674</v>
      </c>
      <c r="E107" s="5">
        <v>2549046</v>
      </c>
      <c r="F107" s="5">
        <v>2670674</v>
      </c>
      <c r="G107" s="5">
        <v>2732292</v>
      </c>
      <c r="H107" s="5">
        <v>2082569</v>
      </c>
      <c r="I107" s="5">
        <v>2987178</v>
      </c>
      <c r="J107" s="5">
        <v>3495126</v>
      </c>
      <c r="K107" s="5">
        <v>3541799</v>
      </c>
      <c r="L107" s="5">
        <v>1393738</v>
      </c>
      <c r="M107" s="5">
        <v>9897945</v>
      </c>
      <c r="N107" s="5">
        <v>8205102</v>
      </c>
      <c r="O107" s="5">
        <v>5299511</v>
      </c>
      <c r="P107" s="5">
        <v>3745003</v>
      </c>
      <c r="Q107" s="5">
        <v>4796761</v>
      </c>
      <c r="R107" s="5">
        <v>4959375</v>
      </c>
      <c r="S107" s="5">
        <v>2048506</v>
      </c>
      <c r="T107" s="5">
        <v>3161432</v>
      </c>
      <c r="U107" s="5">
        <v>3574676</v>
      </c>
      <c r="V107" s="5">
        <v>3737037</v>
      </c>
      <c r="W107" s="5">
        <v>2696258</v>
      </c>
      <c r="X107" s="5">
        <v>1421057</v>
      </c>
      <c r="Y107" s="5">
        <v>2348730</v>
      </c>
      <c r="Z107" s="5">
        <v>3120466</v>
      </c>
      <c r="AA107" s="5">
        <v>0</v>
      </c>
      <c r="AB107" s="5">
        <v>0</v>
      </c>
      <c r="AC107" s="5">
        <v>4441457</v>
      </c>
      <c r="AD107" s="5">
        <v>7819541</v>
      </c>
      <c r="AE107" s="5">
        <v>0</v>
      </c>
      <c r="AF107" s="5">
        <v>3365889</v>
      </c>
      <c r="AG107" s="5">
        <v>0</v>
      </c>
      <c r="AH107" s="5">
        <v>0</v>
      </c>
      <c r="AI107" s="5">
        <v>0</v>
      </c>
      <c r="AJ107" s="6">
        <v>83.439099999999996</v>
      </c>
      <c r="AK107" s="6">
        <v>78.42</v>
      </c>
      <c r="AL107" s="6">
        <v>74.887500000000003</v>
      </c>
      <c r="AM107" s="6">
        <v>73.198599999999999</v>
      </c>
      <c r="AN107" s="6">
        <v>67.307599999999994</v>
      </c>
      <c r="AO107" s="6">
        <v>66.952799999999996</v>
      </c>
      <c r="AP107" s="6">
        <v>64.375299999999996</v>
      </c>
      <c r="AQ107" s="6">
        <v>56.468400000000003</v>
      </c>
      <c r="AR107" s="6">
        <v>53.811799999999998</v>
      </c>
      <c r="AS107" s="6">
        <v>55.567100000000003</v>
      </c>
      <c r="AT107" s="6">
        <v>57.8904</v>
      </c>
      <c r="AU107" s="6">
        <v>56.609000000000002</v>
      </c>
      <c r="AV107" s="6">
        <v>53.403500000000001</v>
      </c>
      <c r="AW107" s="6">
        <v>52.118099999999998</v>
      </c>
      <c r="AX107" s="6">
        <v>50.404800000000002</v>
      </c>
      <c r="AY107" s="6">
        <v>48.805199999999999</v>
      </c>
      <c r="AZ107" s="6">
        <v>47.446800000000003</v>
      </c>
      <c r="BA107" s="6">
        <v>41.961799999999997</v>
      </c>
      <c r="BB107" s="6">
        <v>40.1387</v>
      </c>
      <c r="BC107" s="6">
        <v>37.088099999999997</v>
      </c>
      <c r="BD107" s="6">
        <v>35.103400000000001</v>
      </c>
      <c r="BE107" s="6">
        <v>34.060899999999997</v>
      </c>
      <c r="BF107" s="6">
        <v>32.046399999999998</v>
      </c>
      <c r="BG107" s="6" t="s">
        <v>193</v>
      </c>
      <c r="BH107" s="6" t="s">
        <v>193</v>
      </c>
      <c r="BI107" s="6">
        <v>28.28</v>
      </c>
      <c r="BJ107" s="6">
        <v>30.1</v>
      </c>
      <c r="BK107" s="6" t="s">
        <v>193</v>
      </c>
      <c r="BL107" s="6">
        <v>25.402799999999999</v>
      </c>
      <c r="BM107" s="6" t="s">
        <v>193</v>
      </c>
      <c r="BN107" s="6" t="s">
        <v>193</v>
      </c>
      <c r="BO107" s="6" t="s">
        <v>193</v>
      </c>
      <c r="BP107" s="6">
        <v>0</v>
      </c>
      <c r="BQ107" s="6">
        <v>0.375</v>
      </c>
      <c r="BR107" s="6">
        <v>0.375</v>
      </c>
      <c r="BS107" s="6">
        <v>0.68</v>
      </c>
      <c r="BT107" s="6">
        <v>0</v>
      </c>
      <c r="BU107" s="6">
        <v>0.34</v>
      </c>
      <c r="BV107" s="6">
        <v>0.34</v>
      </c>
      <c r="BW107" s="6">
        <v>0.62</v>
      </c>
      <c r="BX107" s="6">
        <v>0</v>
      </c>
      <c r="BY107" s="6">
        <v>0.31</v>
      </c>
      <c r="BZ107" s="6">
        <v>0.31</v>
      </c>
      <c r="CA107" s="6">
        <v>0.56000000000000005</v>
      </c>
      <c r="CB107" s="6">
        <v>0</v>
      </c>
      <c r="CC107" s="6">
        <v>0.28000000000000003</v>
      </c>
      <c r="CD107" s="6">
        <v>0.28000000000000003</v>
      </c>
      <c r="CE107" s="6">
        <v>0.5</v>
      </c>
      <c r="CF107" s="6">
        <v>0</v>
      </c>
      <c r="CG107" s="6">
        <v>0.25</v>
      </c>
      <c r="CH107" s="6">
        <v>0.25</v>
      </c>
      <c r="CI107" s="6">
        <v>0.46</v>
      </c>
      <c r="CJ107" s="6">
        <v>0</v>
      </c>
      <c r="CK107" s="6">
        <v>0.23</v>
      </c>
      <c r="CL107" s="6">
        <v>0.23</v>
      </c>
      <c r="CM107" s="6">
        <v>0.44</v>
      </c>
      <c r="CN107" s="6">
        <v>0</v>
      </c>
      <c r="CO107" s="6">
        <v>0.22</v>
      </c>
      <c r="CP107" s="6">
        <v>0.22</v>
      </c>
      <c r="CQ107" s="6">
        <v>0.42</v>
      </c>
      <c r="CR107" s="6">
        <v>0</v>
      </c>
      <c r="CS107" s="6">
        <v>0.21</v>
      </c>
      <c r="CT107" s="6">
        <v>0.2</v>
      </c>
      <c r="CU107" s="6">
        <v>0.4</v>
      </c>
      <c r="CV107" s="6">
        <v>0</v>
      </c>
      <c r="CW107" s="6">
        <v>0</v>
      </c>
      <c r="CX107" s="6">
        <v>0</v>
      </c>
      <c r="CY107" s="6">
        <v>0</v>
      </c>
      <c r="CZ107" s="6">
        <v>0</v>
      </c>
      <c r="DA107" s="6">
        <v>0</v>
      </c>
      <c r="DB107" s="6">
        <v>0</v>
      </c>
      <c r="DC107" s="6">
        <v>0</v>
      </c>
      <c r="DD107" s="6">
        <v>0</v>
      </c>
      <c r="DE107" s="6">
        <v>0</v>
      </c>
      <c r="DF107" s="6">
        <v>0</v>
      </c>
      <c r="DG107" s="6">
        <v>0</v>
      </c>
      <c r="DH107" s="6">
        <v>0</v>
      </c>
      <c r="DI107" s="6">
        <v>0</v>
      </c>
      <c r="DJ107" s="6">
        <v>0</v>
      </c>
      <c r="DK107" s="6">
        <v>0</v>
      </c>
      <c r="DL107" s="6">
        <v>0</v>
      </c>
      <c r="DM107" s="6">
        <v>0</v>
      </c>
      <c r="DN107" s="6">
        <v>0</v>
      </c>
      <c r="DO107" s="6">
        <v>0</v>
      </c>
      <c r="DP107" s="6">
        <v>0</v>
      </c>
      <c r="DQ107" s="6">
        <v>0</v>
      </c>
      <c r="DR107" s="6">
        <v>0</v>
      </c>
      <c r="DS107" s="6">
        <v>0</v>
      </c>
      <c r="DT107" s="6">
        <v>0</v>
      </c>
      <c r="DU107" s="6">
        <v>0</v>
      </c>
      <c r="DV107" s="6">
        <v>0</v>
      </c>
      <c r="DW107" s="6">
        <v>0</v>
      </c>
      <c r="DX107" s="6">
        <v>0</v>
      </c>
      <c r="DY107" s="6">
        <v>0</v>
      </c>
      <c r="DZ107" s="6">
        <v>0</v>
      </c>
      <c r="EA107" s="6">
        <v>0</v>
      </c>
      <c r="EB107" s="5">
        <v>508711505</v>
      </c>
      <c r="EC107" s="5">
        <v>511156947</v>
      </c>
      <c r="ED107" s="5">
        <v>512803991</v>
      </c>
      <c r="EE107" s="5">
        <v>515024089</v>
      </c>
      <c r="EF107" s="5">
        <v>514491225</v>
      </c>
      <c r="EG107" s="5">
        <v>516523366</v>
      </c>
      <c r="EH107" s="5">
        <v>519048206</v>
      </c>
      <c r="EI107" s="5">
        <v>521521064</v>
      </c>
      <c r="EJ107" s="5">
        <v>521897954</v>
      </c>
      <c r="EK107" s="5">
        <v>522300231</v>
      </c>
      <c r="EL107" s="5">
        <v>531365492</v>
      </c>
      <c r="EM107" s="5">
        <v>538412386</v>
      </c>
      <c r="EN107" s="5">
        <v>540142044</v>
      </c>
      <c r="EO107" s="5">
        <v>542295498</v>
      </c>
      <c r="EP107" s="5">
        <v>545648509</v>
      </c>
      <c r="EQ107" s="5">
        <v>549282953</v>
      </c>
      <c r="ER107" s="5">
        <v>546759436</v>
      </c>
      <c r="ES107" s="5">
        <v>547303621</v>
      </c>
      <c r="ET107" s="5">
        <v>549045587</v>
      </c>
      <c r="EU107" s="5">
        <v>550268351</v>
      </c>
      <c r="EV107" s="5">
        <v>545507866</v>
      </c>
      <c r="EW107" s="5">
        <v>543775650</v>
      </c>
      <c r="EX107" s="5">
        <v>543789576</v>
      </c>
      <c r="EY107" s="5">
        <v>545929996</v>
      </c>
      <c r="EZ107" s="5">
        <v>539178414</v>
      </c>
      <c r="FA107" s="5">
        <v>537561789</v>
      </c>
      <c r="FB107" s="5">
        <v>541234186</v>
      </c>
      <c r="FC107" s="5">
        <v>548107733</v>
      </c>
      <c r="FD107" s="5">
        <v>540509520</v>
      </c>
      <c r="FE107" s="5">
        <v>543117872</v>
      </c>
      <c r="FF107" s="5">
        <v>541517907</v>
      </c>
      <c r="FG107" s="5">
        <v>540816026</v>
      </c>
      <c r="FH107" s="3" t="s">
        <v>287</v>
      </c>
    </row>
    <row r="108" spans="2:164" x14ac:dyDescent="0.25">
      <c r="B108" s="1" t="s">
        <v>98</v>
      </c>
      <c r="C108" s="2">
        <v>103405</v>
      </c>
      <c r="D108" s="5" t="s">
        <v>193</v>
      </c>
      <c r="E108" s="5">
        <v>2809355</v>
      </c>
      <c r="F108" s="5">
        <v>4248304</v>
      </c>
      <c r="G108" s="5">
        <v>5158449</v>
      </c>
      <c r="H108" s="5">
        <v>996655</v>
      </c>
      <c r="I108" s="5">
        <v>25251</v>
      </c>
      <c r="J108" s="5">
        <v>1736382</v>
      </c>
      <c r="K108" s="5">
        <v>15863939</v>
      </c>
      <c r="L108" s="5">
        <v>1439737</v>
      </c>
      <c r="M108" s="5">
        <v>19118773</v>
      </c>
      <c r="N108" s="5">
        <v>11679536</v>
      </c>
      <c r="O108" s="5">
        <v>8693674</v>
      </c>
      <c r="P108" s="5">
        <v>1248807</v>
      </c>
      <c r="Q108" s="5">
        <v>1249277</v>
      </c>
      <c r="R108" s="5">
        <v>843230</v>
      </c>
      <c r="S108" s="5">
        <v>533792</v>
      </c>
      <c r="T108" s="5">
        <v>19350</v>
      </c>
      <c r="U108" s="5">
        <v>734516</v>
      </c>
      <c r="V108" s="5">
        <v>13036</v>
      </c>
      <c r="W108" s="5">
        <v>187248</v>
      </c>
      <c r="X108" s="5">
        <v>11020</v>
      </c>
      <c r="Y108" s="5">
        <v>3885</v>
      </c>
      <c r="Z108" s="5">
        <v>5731</v>
      </c>
      <c r="AA108" s="5">
        <v>3185</v>
      </c>
      <c r="AB108" s="5">
        <v>9000</v>
      </c>
      <c r="AC108" s="5">
        <v>3621358</v>
      </c>
      <c r="AD108" s="5">
        <v>3080053</v>
      </c>
      <c r="AE108" s="5">
        <v>103255</v>
      </c>
      <c r="AF108" s="5">
        <v>1871</v>
      </c>
      <c r="AG108" s="5">
        <v>1580054</v>
      </c>
      <c r="AH108" s="5">
        <v>3189468</v>
      </c>
      <c r="AI108" s="5">
        <v>7622000</v>
      </c>
      <c r="AJ108" s="6" t="s">
        <v>193</v>
      </c>
      <c r="AK108" s="6">
        <v>9.5</v>
      </c>
      <c r="AL108" s="6">
        <v>8.3000000000000007</v>
      </c>
      <c r="AM108" s="6">
        <v>8.43</v>
      </c>
      <c r="AN108" s="6">
        <v>10.3649</v>
      </c>
      <c r="AO108" s="6">
        <v>8.2200000000000006</v>
      </c>
      <c r="AP108" s="6">
        <v>7.02</v>
      </c>
      <c r="AQ108" s="6">
        <v>6.31</v>
      </c>
      <c r="AR108" s="6">
        <v>6.4606000000000003</v>
      </c>
      <c r="AS108" s="6">
        <v>6.39</v>
      </c>
      <c r="AT108" s="6">
        <v>8.76</v>
      </c>
      <c r="AU108" s="6">
        <v>8.83</v>
      </c>
      <c r="AV108" s="6">
        <v>9.4402000000000008</v>
      </c>
      <c r="AW108" s="6">
        <v>11.03</v>
      </c>
      <c r="AX108" s="6">
        <v>11.07</v>
      </c>
      <c r="AY108" s="6">
        <v>13.25</v>
      </c>
      <c r="AZ108" s="6">
        <v>11.2075</v>
      </c>
      <c r="BA108" s="6">
        <v>13.12</v>
      </c>
      <c r="BB108" s="6">
        <v>15.54</v>
      </c>
      <c r="BC108" s="6">
        <v>11.51</v>
      </c>
      <c r="BD108" s="6">
        <v>7.7279999999999998</v>
      </c>
      <c r="BE108" s="6">
        <v>11.5549</v>
      </c>
      <c r="BF108" s="6">
        <v>9.8800000000000008</v>
      </c>
      <c r="BG108" s="6">
        <v>11.17</v>
      </c>
      <c r="BH108" s="6">
        <v>8.02</v>
      </c>
      <c r="BI108" s="6">
        <v>7.1105</v>
      </c>
      <c r="BJ108" s="6">
        <v>8.2866</v>
      </c>
      <c r="BK108" s="6">
        <v>10.388500000000001</v>
      </c>
      <c r="BL108" s="6">
        <v>8.43</v>
      </c>
      <c r="BM108" s="6">
        <v>7.15</v>
      </c>
      <c r="BN108" s="6">
        <v>6.1</v>
      </c>
      <c r="BO108" s="6">
        <v>4.7579000000000002</v>
      </c>
      <c r="BP108" s="6" t="s">
        <v>193</v>
      </c>
      <c r="BQ108" s="6">
        <v>0</v>
      </c>
      <c r="BR108" s="6">
        <v>0</v>
      </c>
      <c r="BS108" s="6">
        <v>0</v>
      </c>
      <c r="BT108" s="6">
        <v>0</v>
      </c>
      <c r="BU108" s="6">
        <v>0</v>
      </c>
      <c r="BV108" s="6">
        <v>0</v>
      </c>
      <c r="BW108" s="6">
        <v>0</v>
      </c>
      <c r="BX108" s="6">
        <v>0</v>
      </c>
      <c r="BY108" s="6">
        <v>0</v>
      </c>
      <c r="BZ108" s="6">
        <v>0</v>
      </c>
      <c r="CA108" s="6">
        <v>0</v>
      </c>
      <c r="CB108" s="6">
        <v>0</v>
      </c>
      <c r="CC108" s="6">
        <v>0</v>
      </c>
      <c r="CD108" s="6">
        <v>0</v>
      </c>
      <c r="CE108" s="6">
        <v>0</v>
      </c>
      <c r="CF108" s="6">
        <v>0</v>
      </c>
      <c r="CG108" s="6">
        <v>0</v>
      </c>
      <c r="CH108" s="6">
        <v>0</v>
      </c>
      <c r="CI108" s="6">
        <v>0</v>
      </c>
      <c r="CJ108" s="6">
        <v>0</v>
      </c>
      <c r="CK108" s="6">
        <v>0</v>
      </c>
      <c r="CL108" s="6">
        <v>0</v>
      </c>
      <c r="CM108" s="6">
        <v>0</v>
      </c>
      <c r="CN108" s="6">
        <v>0</v>
      </c>
      <c r="CO108" s="6">
        <v>0</v>
      </c>
      <c r="CP108" s="6">
        <v>0</v>
      </c>
      <c r="CQ108" s="6">
        <v>0</v>
      </c>
      <c r="CR108" s="6">
        <v>0</v>
      </c>
      <c r="CS108" s="6">
        <v>0</v>
      </c>
      <c r="CT108" s="6">
        <v>0</v>
      </c>
      <c r="CU108" s="6">
        <v>0</v>
      </c>
      <c r="CV108" s="6" t="s">
        <v>193</v>
      </c>
      <c r="CW108" s="6">
        <v>0</v>
      </c>
      <c r="CX108" s="6">
        <v>0</v>
      </c>
      <c r="CY108" s="6">
        <v>0</v>
      </c>
      <c r="CZ108" s="6">
        <v>0</v>
      </c>
      <c r="DA108" s="6">
        <v>0</v>
      </c>
      <c r="DB108" s="6">
        <v>0</v>
      </c>
      <c r="DC108" s="6">
        <v>0</v>
      </c>
      <c r="DD108" s="6">
        <v>0</v>
      </c>
      <c r="DE108" s="6">
        <v>0</v>
      </c>
      <c r="DF108" s="6">
        <v>0</v>
      </c>
      <c r="DG108" s="6">
        <v>0</v>
      </c>
      <c r="DH108" s="6">
        <v>0</v>
      </c>
      <c r="DI108" s="6">
        <v>0</v>
      </c>
      <c r="DJ108" s="6">
        <v>0</v>
      </c>
      <c r="DK108" s="6">
        <v>0</v>
      </c>
      <c r="DL108" s="6">
        <v>0</v>
      </c>
      <c r="DM108" s="6">
        <v>0</v>
      </c>
      <c r="DN108" s="6">
        <v>0</v>
      </c>
      <c r="DO108" s="6">
        <v>0</v>
      </c>
      <c r="DP108" s="6">
        <v>0</v>
      </c>
      <c r="DQ108" s="6">
        <v>0</v>
      </c>
      <c r="DR108" s="6">
        <v>0</v>
      </c>
      <c r="DS108" s="6">
        <v>0</v>
      </c>
      <c r="DT108" s="6">
        <v>0</v>
      </c>
      <c r="DU108" s="6">
        <v>0</v>
      </c>
      <c r="DV108" s="6">
        <v>0</v>
      </c>
      <c r="DW108" s="6">
        <v>0</v>
      </c>
      <c r="DX108" s="6">
        <v>0</v>
      </c>
      <c r="DY108" s="6">
        <v>0</v>
      </c>
      <c r="DZ108" s="6">
        <v>0</v>
      </c>
      <c r="EA108" s="6">
        <v>0</v>
      </c>
      <c r="EB108" s="5" t="s">
        <v>193</v>
      </c>
      <c r="EC108" s="5">
        <v>123109464</v>
      </c>
      <c r="ED108" s="5">
        <v>125822055</v>
      </c>
      <c r="EE108" s="5">
        <v>129959327</v>
      </c>
      <c r="EF108" s="5">
        <v>135200831</v>
      </c>
      <c r="EG108" s="5">
        <v>135723407</v>
      </c>
      <c r="EH108" s="5">
        <v>135643523</v>
      </c>
      <c r="EI108" s="5">
        <v>137277304</v>
      </c>
      <c r="EJ108" s="5">
        <v>151530377</v>
      </c>
      <c r="EK108" s="5">
        <v>152946359</v>
      </c>
      <c r="EL108" s="5">
        <v>171978709</v>
      </c>
      <c r="EM108" s="5">
        <v>183573627</v>
      </c>
      <c r="EN108" s="5">
        <v>191942895</v>
      </c>
      <c r="EO108" s="5">
        <v>193191492</v>
      </c>
      <c r="EP108" s="5">
        <v>194435138</v>
      </c>
      <c r="EQ108" s="5">
        <v>195204931</v>
      </c>
      <c r="ER108" s="5">
        <v>192249884</v>
      </c>
      <c r="ES108" s="5">
        <v>192252644</v>
      </c>
      <c r="ET108" s="5">
        <v>192967369</v>
      </c>
      <c r="EU108" s="5">
        <v>192957686</v>
      </c>
      <c r="EV108" s="5">
        <v>195671509</v>
      </c>
      <c r="EW108" s="5">
        <v>193725307</v>
      </c>
      <c r="EX108" s="5">
        <v>193747368</v>
      </c>
      <c r="EY108" s="5">
        <v>193738787</v>
      </c>
      <c r="EZ108" s="5">
        <v>193143196</v>
      </c>
      <c r="FA108" s="5">
        <v>193157807</v>
      </c>
      <c r="FB108" s="5">
        <v>196780479</v>
      </c>
      <c r="FC108" s="5">
        <v>199771030</v>
      </c>
      <c r="FD108" s="5">
        <v>199745600</v>
      </c>
      <c r="FE108" s="5">
        <v>199851985</v>
      </c>
      <c r="FF108" s="5">
        <v>201512072</v>
      </c>
      <c r="FG108" s="5">
        <v>204925902</v>
      </c>
      <c r="FH108" s="3" t="s">
        <v>288</v>
      </c>
    </row>
    <row r="109" spans="2:164" x14ac:dyDescent="0.25">
      <c r="B109" s="1" t="s">
        <v>99</v>
      </c>
      <c r="C109" s="2">
        <v>103365</v>
      </c>
      <c r="D109" s="5">
        <v>0</v>
      </c>
      <c r="E109" s="5">
        <v>0</v>
      </c>
      <c r="F109" s="5">
        <v>0</v>
      </c>
      <c r="G109" s="5">
        <v>0</v>
      </c>
      <c r="H109" s="5">
        <v>0</v>
      </c>
      <c r="I109" s="5">
        <v>0</v>
      </c>
      <c r="J109" s="5">
        <v>0</v>
      </c>
      <c r="K109" s="5">
        <v>0</v>
      </c>
      <c r="L109" s="5">
        <v>0</v>
      </c>
      <c r="M109" s="5">
        <v>0</v>
      </c>
      <c r="N109" s="5">
        <v>0</v>
      </c>
      <c r="O109" s="5">
        <v>0</v>
      </c>
      <c r="P109" s="5">
        <v>0</v>
      </c>
      <c r="Q109" s="5">
        <v>0</v>
      </c>
      <c r="R109" s="5">
        <v>0</v>
      </c>
      <c r="S109" s="5">
        <v>0</v>
      </c>
      <c r="T109" s="5">
        <v>0</v>
      </c>
      <c r="U109" s="5">
        <v>0</v>
      </c>
      <c r="V109" s="5">
        <v>0</v>
      </c>
      <c r="W109" s="5">
        <v>0</v>
      </c>
      <c r="X109" s="5">
        <v>0</v>
      </c>
      <c r="Y109" s="5">
        <v>0</v>
      </c>
      <c r="Z109" s="5">
        <v>0</v>
      </c>
      <c r="AA109" s="5">
        <v>0</v>
      </c>
      <c r="AB109" s="5">
        <v>0</v>
      </c>
      <c r="AC109" s="5">
        <v>0</v>
      </c>
      <c r="AD109" s="5">
        <v>0</v>
      </c>
      <c r="AE109" s="5">
        <v>0</v>
      </c>
      <c r="AF109" s="5">
        <v>0</v>
      </c>
      <c r="AG109" s="5">
        <v>0</v>
      </c>
      <c r="AH109" s="5">
        <v>0</v>
      </c>
      <c r="AI109" s="5">
        <v>0</v>
      </c>
      <c r="AJ109" s="6" t="s">
        <v>193</v>
      </c>
      <c r="AK109" s="6" t="s">
        <v>193</v>
      </c>
      <c r="AL109" s="6" t="s">
        <v>193</v>
      </c>
      <c r="AM109" s="6" t="s">
        <v>193</v>
      </c>
      <c r="AN109" s="6" t="s">
        <v>193</v>
      </c>
      <c r="AO109" s="6" t="s">
        <v>193</v>
      </c>
      <c r="AP109" s="6" t="s">
        <v>193</v>
      </c>
      <c r="AQ109" s="6" t="s">
        <v>193</v>
      </c>
      <c r="AR109" s="6" t="s">
        <v>193</v>
      </c>
      <c r="AS109" s="6" t="s">
        <v>193</v>
      </c>
      <c r="AT109" s="6" t="s">
        <v>193</v>
      </c>
      <c r="AU109" s="6" t="s">
        <v>193</v>
      </c>
      <c r="AV109" s="6" t="s">
        <v>193</v>
      </c>
      <c r="AW109" s="6" t="s">
        <v>193</v>
      </c>
      <c r="AX109" s="6" t="s">
        <v>193</v>
      </c>
      <c r="AY109" s="6" t="s">
        <v>193</v>
      </c>
      <c r="AZ109" s="6" t="s">
        <v>193</v>
      </c>
      <c r="BA109" s="6" t="s">
        <v>193</v>
      </c>
      <c r="BB109" s="6" t="s">
        <v>193</v>
      </c>
      <c r="BC109" s="6" t="s">
        <v>193</v>
      </c>
      <c r="BD109" s="6" t="s">
        <v>193</v>
      </c>
      <c r="BE109" s="6" t="s">
        <v>193</v>
      </c>
      <c r="BF109" s="6" t="s">
        <v>193</v>
      </c>
      <c r="BG109" s="6" t="s">
        <v>193</v>
      </c>
      <c r="BH109" s="6" t="s">
        <v>193</v>
      </c>
      <c r="BI109" s="6" t="s">
        <v>193</v>
      </c>
      <c r="BJ109" s="6" t="s">
        <v>193</v>
      </c>
      <c r="BK109" s="6" t="s">
        <v>193</v>
      </c>
      <c r="BL109" s="6" t="s">
        <v>193</v>
      </c>
      <c r="BM109" s="6" t="s">
        <v>193</v>
      </c>
      <c r="BN109" s="6" t="s">
        <v>193</v>
      </c>
      <c r="BO109" s="6" t="s">
        <v>193</v>
      </c>
      <c r="BP109" s="6">
        <v>0.625</v>
      </c>
      <c r="BQ109" s="6">
        <v>0.62250000000000005</v>
      </c>
      <c r="BR109" s="6">
        <v>0.62250000000000005</v>
      </c>
      <c r="BS109" s="6">
        <v>0.62250000000000005</v>
      </c>
      <c r="BT109" s="6">
        <v>0.62250000000000005</v>
      </c>
      <c r="BU109" s="6">
        <v>0.62</v>
      </c>
      <c r="BV109" s="6">
        <v>0.62</v>
      </c>
      <c r="BW109" s="6">
        <v>0.62</v>
      </c>
      <c r="BX109" s="6">
        <v>0.62</v>
      </c>
      <c r="BY109" s="6">
        <v>0.61750000000000005</v>
      </c>
      <c r="BZ109" s="6">
        <v>0.61750000000000005</v>
      </c>
      <c r="CA109" s="6">
        <v>0.61750000000000005</v>
      </c>
      <c r="CB109" s="6">
        <v>0.61750000000000005</v>
      </c>
      <c r="CC109" s="6">
        <v>0.61499999999999999</v>
      </c>
      <c r="CD109" s="6">
        <v>0.61499999999999999</v>
      </c>
      <c r="CE109" s="6">
        <v>0.61499999999999999</v>
      </c>
      <c r="CF109" s="6">
        <v>0.61499999999999999</v>
      </c>
      <c r="CG109" s="6">
        <v>0.61250000000000004</v>
      </c>
      <c r="CH109" s="6">
        <v>0.61250000000000004</v>
      </c>
      <c r="CI109" s="6">
        <v>0.61250000000000004</v>
      </c>
      <c r="CJ109" s="6">
        <v>0.61250000000000004</v>
      </c>
      <c r="CK109" s="6">
        <v>0.61</v>
      </c>
      <c r="CL109" s="6">
        <v>0.61</v>
      </c>
      <c r="CM109" s="6">
        <v>0.61</v>
      </c>
      <c r="CN109" s="6">
        <v>0.61</v>
      </c>
      <c r="CO109" s="6">
        <v>0.6</v>
      </c>
      <c r="CP109" s="6">
        <v>0.6</v>
      </c>
      <c r="CQ109" s="6">
        <v>0.6</v>
      </c>
      <c r="CR109" s="6">
        <v>0.6</v>
      </c>
      <c r="CS109" s="6">
        <v>0.59</v>
      </c>
      <c r="CT109" s="6">
        <v>0.59</v>
      </c>
      <c r="CU109" s="6">
        <v>0.59</v>
      </c>
      <c r="CV109" s="6">
        <v>0</v>
      </c>
      <c r="CW109" s="6">
        <v>0</v>
      </c>
      <c r="CX109" s="6">
        <v>0</v>
      </c>
      <c r="CY109" s="6">
        <v>0</v>
      </c>
      <c r="CZ109" s="6">
        <v>0</v>
      </c>
      <c r="DA109" s="6">
        <v>0</v>
      </c>
      <c r="DB109" s="6">
        <v>0</v>
      </c>
      <c r="DC109" s="6">
        <v>0</v>
      </c>
      <c r="DD109" s="6">
        <v>0</v>
      </c>
      <c r="DE109" s="6">
        <v>0</v>
      </c>
      <c r="DF109" s="6">
        <v>0</v>
      </c>
      <c r="DG109" s="6">
        <v>0</v>
      </c>
      <c r="DH109" s="6">
        <v>0</v>
      </c>
      <c r="DI109" s="6">
        <v>0</v>
      </c>
      <c r="DJ109" s="6">
        <v>0</v>
      </c>
      <c r="DK109" s="6">
        <v>0</v>
      </c>
      <c r="DL109" s="6">
        <v>0</v>
      </c>
      <c r="DM109" s="6">
        <v>0</v>
      </c>
      <c r="DN109" s="6">
        <v>0</v>
      </c>
      <c r="DO109" s="6">
        <v>0</v>
      </c>
      <c r="DP109" s="6">
        <v>0</v>
      </c>
      <c r="DQ109" s="6">
        <v>0</v>
      </c>
      <c r="DR109" s="6">
        <v>0</v>
      </c>
      <c r="DS109" s="6">
        <v>0</v>
      </c>
      <c r="DT109" s="6">
        <v>0</v>
      </c>
      <c r="DU109" s="6">
        <v>0</v>
      </c>
      <c r="DV109" s="6">
        <v>0</v>
      </c>
      <c r="DW109" s="6">
        <v>0</v>
      </c>
      <c r="DX109" s="6">
        <v>0</v>
      </c>
      <c r="DY109" s="6">
        <v>0</v>
      </c>
      <c r="DZ109" s="6">
        <v>0</v>
      </c>
      <c r="EA109" s="6">
        <v>0</v>
      </c>
      <c r="EB109" s="5">
        <v>55332000</v>
      </c>
      <c r="EC109" s="5">
        <v>55332000</v>
      </c>
      <c r="ED109" s="5">
        <v>55311000</v>
      </c>
      <c r="EE109" s="5">
        <v>55311000</v>
      </c>
      <c r="EF109" s="5">
        <v>55289000</v>
      </c>
      <c r="EG109" s="5">
        <v>55271000</v>
      </c>
      <c r="EH109" s="5">
        <v>55254000</v>
      </c>
      <c r="EI109" s="5">
        <v>55254000</v>
      </c>
      <c r="EJ109" s="5">
        <v>55164000</v>
      </c>
      <c r="EK109" s="5">
        <v>55164000</v>
      </c>
      <c r="EL109" s="5">
        <v>55164000</v>
      </c>
      <c r="EM109" s="5">
        <v>55147000</v>
      </c>
      <c r="EN109" s="5">
        <v>55121000</v>
      </c>
      <c r="EO109" s="5">
        <v>55021000</v>
      </c>
      <c r="EP109" s="5">
        <v>54979000</v>
      </c>
      <c r="EQ109" s="5">
        <v>54978000</v>
      </c>
      <c r="ER109" s="5">
        <v>54975000</v>
      </c>
      <c r="ES109" s="5">
        <v>54960000</v>
      </c>
      <c r="ET109" s="5">
        <v>54959000</v>
      </c>
      <c r="EU109" s="5">
        <v>54922000</v>
      </c>
      <c r="EV109" s="5">
        <v>54922000</v>
      </c>
      <c r="EW109" s="5">
        <v>54911000</v>
      </c>
      <c r="EX109" s="5">
        <v>54911000</v>
      </c>
      <c r="EY109" s="5">
        <v>54883000</v>
      </c>
      <c r="EZ109" s="5">
        <v>54856000</v>
      </c>
      <c r="FA109" s="5">
        <v>54827000</v>
      </c>
      <c r="FB109" s="5">
        <v>54822000</v>
      </c>
      <c r="FC109" s="5">
        <v>54818000</v>
      </c>
      <c r="FD109" s="5">
        <v>54803000</v>
      </c>
      <c r="FE109" s="5">
        <v>54800000</v>
      </c>
      <c r="FF109" s="5">
        <v>54793483</v>
      </c>
      <c r="FG109" s="5">
        <v>54784958</v>
      </c>
      <c r="FH109" s="3" t="s">
        <v>289</v>
      </c>
    </row>
    <row r="110" spans="2:164" x14ac:dyDescent="0.25">
      <c r="B110" s="1" t="s">
        <v>100</v>
      </c>
      <c r="C110" s="2">
        <v>4051708</v>
      </c>
      <c r="D110" s="5">
        <v>11900000</v>
      </c>
      <c r="E110" s="5">
        <v>10385424</v>
      </c>
      <c r="F110" s="5">
        <v>18316357</v>
      </c>
      <c r="G110" s="5">
        <v>16038825</v>
      </c>
      <c r="H110" s="5">
        <v>5504419</v>
      </c>
      <c r="I110" s="5">
        <v>781</v>
      </c>
      <c r="J110" s="5">
        <v>1499</v>
      </c>
      <c r="K110" s="5">
        <v>1445864</v>
      </c>
      <c r="L110" s="5">
        <v>17016206</v>
      </c>
      <c r="M110" s="5">
        <v>2301601</v>
      </c>
      <c r="N110" s="5">
        <v>301703</v>
      </c>
      <c r="O110" s="5">
        <v>19898789</v>
      </c>
      <c r="P110" s="5">
        <v>10710844</v>
      </c>
      <c r="Q110" s="5">
        <v>8089951</v>
      </c>
      <c r="R110" s="5">
        <v>85433</v>
      </c>
      <c r="S110" s="5">
        <v>6445</v>
      </c>
      <c r="T110" s="5">
        <v>4930</v>
      </c>
      <c r="U110" s="5">
        <v>18659</v>
      </c>
      <c r="V110" s="5">
        <v>3232</v>
      </c>
      <c r="W110" s="5">
        <v>5132</v>
      </c>
      <c r="X110" s="5">
        <v>28563</v>
      </c>
      <c r="Y110" s="5">
        <v>6902</v>
      </c>
      <c r="Z110" s="5">
        <v>65518</v>
      </c>
      <c r="AA110" s="5">
        <v>24120</v>
      </c>
      <c r="AB110" s="5">
        <v>30615</v>
      </c>
      <c r="AC110" s="5">
        <v>54924</v>
      </c>
      <c r="AD110" s="5">
        <v>15661</v>
      </c>
      <c r="AE110" s="5">
        <v>44503</v>
      </c>
      <c r="AF110" s="5">
        <v>2388</v>
      </c>
      <c r="AG110" s="5">
        <v>36194</v>
      </c>
      <c r="AH110" s="5">
        <v>18898</v>
      </c>
      <c r="AI110" s="5">
        <v>607</v>
      </c>
      <c r="AJ110" s="6" t="s">
        <v>193</v>
      </c>
      <c r="AK110" s="6">
        <v>48.625599999999999</v>
      </c>
      <c r="AL110" s="6">
        <v>51.974499999999999</v>
      </c>
      <c r="AM110" s="6">
        <v>53.470199999999998</v>
      </c>
      <c r="AN110" s="6">
        <v>54.9617</v>
      </c>
      <c r="AO110" s="6">
        <v>43.87</v>
      </c>
      <c r="AP110" s="6">
        <v>42.944899999999997</v>
      </c>
      <c r="AQ110" s="6">
        <v>48.63</v>
      </c>
      <c r="AR110" s="6">
        <v>48.320599999999999</v>
      </c>
      <c r="AS110" s="6">
        <v>46.704599999999999</v>
      </c>
      <c r="AT110" s="6">
        <v>50.7119</v>
      </c>
      <c r="AU110" s="6">
        <v>49.549500000000002</v>
      </c>
      <c r="AV110" s="6">
        <v>52.0379</v>
      </c>
      <c r="AW110" s="6">
        <v>54.189700000000002</v>
      </c>
      <c r="AX110" s="6">
        <v>55.786900000000003</v>
      </c>
      <c r="AY110" s="6">
        <v>52.596400000000003</v>
      </c>
      <c r="AZ110" s="6">
        <v>49.4114</v>
      </c>
      <c r="BA110" s="6">
        <v>47.343400000000003</v>
      </c>
      <c r="BB110" s="6">
        <v>44.615499999999997</v>
      </c>
      <c r="BC110" s="6">
        <v>39.934899999999999</v>
      </c>
      <c r="BD110" s="6">
        <v>33.534700000000001</v>
      </c>
      <c r="BE110" s="6">
        <v>34.763399999999997</v>
      </c>
      <c r="BF110" s="6">
        <v>34.4206</v>
      </c>
      <c r="BG110" s="6">
        <v>37.837699999999998</v>
      </c>
      <c r="BH110" s="6">
        <v>30.4679</v>
      </c>
      <c r="BI110" s="6">
        <v>32.787799999999997</v>
      </c>
      <c r="BJ110" s="6">
        <v>41.999099999999999</v>
      </c>
      <c r="BK110" s="6">
        <v>45.122599999999998</v>
      </c>
      <c r="BL110" s="6">
        <v>41.244999999999997</v>
      </c>
      <c r="BM110" s="6">
        <v>40.912100000000002</v>
      </c>
      <c r="BN110" s="6">
        <v>41.694299999999998</v>
      </c>
      <c r="BO110" s="6">
        <v>43.34</v>
      </c>
      <c r="BP110" s="6">
        <v>0.4</v>
      </c>
      <c r="BQ110" s="6">
        <v>0.4</v>
      </c>
      <c r="BR110" s="6">
        <v>0.4</v>
      </c>
      <c r="BS110" s="6">
        <v>0.4</v>
      </c>
      <c r="BT110" s="6">
        <v>0.4</v>
      </c>
      <c r="BU110" s="6">
        <v>0.4</v>
      </c>
      <c r="BV110" s="6">
        <v>0.4</v>
      </c>
      <c r="BW110" s="6">
        <v>0.375</v>
      </c>
      <c r="BX110" s="6">
        <v>0.375</v>
      </c>
      <c r="BY110" s="6">
        <v>0.375</v>
      </c>
      <c r="BZ110" s="6">
        <v>0.375</v>
      </c>
      <c r="CA110" s="6">
        <v>0.35</v>
      </c>
      <c r="CB110" s="6">
        <v>0.35</v>
      </c>
      <c r="CC110" s="6">
        <v>0.35</v>
      </c>
      <c r="CD110" s="6">
        <v>0.35</v>
      </c>
      <c r="CE110" s="6">
        <v>0.27500000000000002</v>
      </c>
      <c r="CF110" s="6">
        <v>0.27500000000000002</v>
      </c>
      <c r="CG110" s="6">
        <v>0</v>
      </c>
      <c r="CH110" s="6">
        <v>0.55000000000000004</v>
      </c>
      <c r="CI110" s="6">
        <v>0.185</v>
      </c>
      <c r="CJ110" s="6">
        <v>0.74</v>
      </c>
      <c r="CK110" s="6">
        <v>0</v>
      </c>
      <c r="CL110" s="6">
        <v>0</v>
      </c>
      <c r="CM110" s="6">
        <v>0</v>
      </c>
      <c r="CN110" s="6">
        <v>0.74</v>
      </c>
      <c r="CO110" s="6">
        <v>0</v>
      </c>
      <c r="CP110" s="6">
        <v>0</v>
      </c>
      <c r="CQ110" s="6">
        <v>0</v>
      </c>
      <c r="CR110" s="6">
        <v>0.74</v>
      </c>
      <c r="CS110" s="6">
        <v>0</v>
      </c>
      <c r="CT110" s="6">
        <v>0</v>
      </c>
      <c r="CU110" s="6">
        <v>0</v>
      </c>
      <c r="CV110" s="6">
        <v>0</v>
      </c>
      <c r="CW110" s="6">
        <v>0</v>
      </c>
      <c r="CX110" s="6">
        <v>0</v>
      </c>
      <c r="CY110" s="6">
        <v>0</v>
      </c>
      <c r="CZ110" s="6">
        <v>0</v>
      </c>
      <c r="DA110" s="6">
        <v>0</v>
      </c>
      <c r="DB110" s="6">
        <v>0</v>
      </c>
      <c r="DC110" s="6">
        <v>0</v>
      </c>
      <c r="DD110" s="6">
        <v>0</v>
      </c>
      <c r="DE110" s="6">
        <v>0</v>
      </c>
      <c r="DF110" s="6">
        <v>0</v>
      </c>
      <c r="DG110" s="6">
        <v>0</v>
      </c>
      <c r="DH110" s="6">
        <v>0</v>
      </c>
      <c r="DI110" s="6">
        <v>0</v>
      </c>
      <c r="DJ110" s="6">
        <v>0</v>
      </c>
      <c r="DK110" s="6">
        <v>0</v>
      </c>
      <c r="DL110" s="6">
        <v>0</v>
      </c>
      <c r="DM110" s="6">
        <v>0</v>
      </c>
      <c r="DN110" s="6">
        <v>0</v>
      </c>
      <c r="DO110" s="6">
        <v>0</v>
      </c>
      <c r="DP110" s="6">
        <v>0</v>
      </c>
      <c r="DQ110" s="6">
        <v>0</v>
      </c>
      <c r="DR110" s="6">
        <v>0</v>
      </c>
      <c r="DS110" s="6">
        <v>0</v>
      </c>
      <c r="DT110" s="6">
        <v>0</v>
      </c>
      <c r="DU110" s="6">
        <v>0</v>
      </c>
      <c r="DV110" s="6">
        <v>0</v>
      </c>
      <c r="DW110" s="6">
        <v>0</v>
      </c>
      <c r="DX110" s="6">
        <v>0</v>
      </c>
      <c r="DY110" s="6">
        <v>0</v>
      </c>
      <c r="DZ110" s="6">
        <v>0</v>
      </c>
      <c r="EA110" s="6">
        <v>0</v>
      </c>
      <c r="EB110" s="5">
        <v>1043600000</v>
      </c>
      <c r="EC110" s="5">
        <v>1054286620</v>
      </c>
      <c r="ED110" s="5">
        <v>1063465987</v>
      </c>
      <c r="EE110" s="5">
        <v>1081321114</v>
      </c>
      <c r="EF110" s="5">
        <v>1095519005</v>
      </c>
      <c r="EG110" s="5">
        <v>1098985931</v>
      </c>
      <c r="EH110" s="5">
        <v>1098794277</v>
      </c>
      <c r="EI110" s="5">
        <v>1098526527</v>
      </c>
      <c r="EJ110" s="5">
        <v>1098028525</v>
      </c>
      <c r="EK110" s="5">
        <v>1114764365</v>
      </c>
      <c r="EL110" s="5">
        <v>1116754686</v>
      </c>
      <c r="EM110" s="5">
        <v>1114347885</v>
      </c>
      <c r="EN110" s="5">
        <v>1131927894</v>
      </c>
      <c r="EO110" s="5">
        <v>1119087159</v>
      </c>
      <c r="EP110" s="5">
        <v>1126571341</v>
      </c>
      <c r="EQ110" s="5">
        <v>1124800229</v>
      </c>
      <c r="ER110" s="5">
        <v>1122030137</v>
      </c>
      <c r="ES110" s="5">
        <v>1120845362</v>
      </c>
      <c r="ET110" s="5">
        <v>1096601549</v>
      </c>
      <c r="EU110" s="5">
        <v>1094218884</v>
      </c>
      <c r="EV110" s="5">
        <v>1091686736</v>
      </c>
      <c r="EW110" s="5">
        <v>1062646827</v>
      </c>
      <c r="EX110" s="5">
        <v>1062186569</v>
      </c>
      <c r="EY110" s="5">
        <v>1060864020</v>
      </c>
      <c r="EZ110" s="5">
        <v>1057957028</v>
      </c>
      <c r="FA110" s="5">
        <v>1057560479</v>
      </c>
      <c r="FB110" s="5">
        <v>1057391108</v>
      </c>
      <c r="FC110" s="5">
        <v>1056082512</v>
      </c>
      <c r="FD110" s="5">
        <v>1054400000</v>
      </c>
      <c r="FE110" s="5">
        <v>906909597</v>
      </c>
      <c r="FF110" s="5">
        <v>820397071</v>
      </c>
      <c r="FG110" s="5">
        <v>819393009</v>
      </c>
      <c r="FH110" s="3" t="s">
        <v>290</v>
      </c>
    </row>
    <row r="111" spans="2:164" x14ac:dyDescent="0.25">
      <c r="B111" s="1" t="s">
        <v>101</v>
      </c>
      <c r="C111" s="2">
        <v>103406</v>
      </c>
      <c r="D111" s="5">
        <v>0</v>
      </c>
      <c r="E111" s="5">
        <v>0</v>
      </c>
      <c r="F111" s="5">
        <v>0</v>
      </c>
      <c r="G111" s="5">
        <v>0</v>
      </c>
      <c r="H111" s="5">
        <v>4832841</v>
      </c>
      <c r="I111" s="5">
        <v>13480641</v>
      </c>
      <c r="J111" s="5">
        <v>0</v>
      </c>
      <c r="K111" s="5">
        <v>0</v>
      </c>
      <c r="L111" s="5">
        <v>0</v>
      </c>
      <c r="M111" s="5">
        <v>0</v>
      </c>
      <c r="N111" s="5">
        <v>0</v>
      </c>
      <c r="O111" s="5">
        <v>0</v>
      </c>
      <c r="P111" s="5">
        <v>0</v>
      </c>
      <c r="Q111" s="5">
        <v>0</v>
      </c>
      <c r="R111" s="5">
        <v>0</v>
      </c>
      <c r="S111" s="5">
        <v>0</v>
      </c>
      <c r="T111" s="5">
        <v>0</v>
      </c>
      <c r="U111" s="5">
        <v>0</v>
      </c>
      <c r="V111" s="5">
        <v>0</v>
      </c>
      <c r="W111" s="5">
        <v>0</v>
      </c>
      <c r="X111" s="5">
        <v>0</v>
      </c>
      <c r="Y111" s="5">
        <v>0</v>
      </c>
      <c r="Z111" s="5">
        <v>0</v>
      </c>
      <c r="AA111" s="5">
        <v>0</v>
      </c>
      <c r="AB111" s="5">
        <v>0</v>
      </c>
      <c r="AC111" s="5">
        <v>0</v>
      </c>
      <c r="AD111" s="5">
        <v>0</v>
      </c>
      <c r="AE111" s="5">
        <v>0</v>
      </c>
      <c r="AF111" s="5">
        <v>0</v>
      </c>
      <c r="AG111" s="5">
        <v>0</v>
      </c>
      <c r="AH111" s="5">
        <v>0</v>
      </c>
      <c r="AI111" s="5">
        <v>0</v>
      </c>
      <c r="AJ111" s="6" t="s">
        <v>193</v>
      </c>
      <c r="AK111" s="6" t="s">
        <v>193</v>
      </c>
      <c r="AL111" s="6" t="s">
        <v>193</v>
      </c>
      <c r="AM111" s="6" t="s">
        <v>193</v>
      </c>
      <c r="AN111" s="6">
        <v>8.08</v>
      </c>
      <c r="AO111" s="6">
        <v>8.02</v>
      </c>
      <c r="AP111" s="6" t="s">
        <v>193</v>
      </c>
      <c r="AQ111" s="6" t="s">
        <v>193</v>
      </c>
      <c r="AR111" s="6" t="s">
        <v>193</v>
      </c>
      <c r="AS111" s="6" t="s">
        <v>193</v>
      </c>
      <c r="AT111" s="6" t="s">
        <v>193</v>
      </c>
      <c r="AU111" s="6" t="s">
        <v>193</v>
      </c>
      <c r="AV111" s="6" t="s">
        <v>193</v>
      </c>
      <c r="AW111" s="6" t="s">
        <v>193</v>
      </c>
      <c r="AX111" s="6" t="s">
        <v>193</v>
      </c>
      <c r="AY111" s="6" t="s">
        <v>193</v>
      </c>
      <c r="AZ111" s="6" t="s">
        <v>193</v>
      </c>
      <c r="BA111" s="6" t="s">
        <v>193</v>
      </c>
      <c r="BB111" s="6" t="s">
        <v>193</v>
      </c>
      <c r="BC111" s="6" t="s">
        <v>193</v>
      </c>
      <c r="BD111" s="6" t="s">
        <v>193</v>
      </c>
      <c r="BE111" s="6" t="s">
        <v>193</v>
      </c>
      <c r="BF111" s="6" t="s">
        <v>193</v>
      </c>
      <c r="BG111" s="6" t="s">
        <v>193</v>
      </c>
      <c r="BH111" s="6" t="s">
        <v>193</v>
      </c>
      <c r="BI111" s="6" t="s">
        <v>193</v>
      </c>
      <c r="BJ111" s="6" t="s">
        <v>193</v>
      </c>
      <c r="BK111" s="6" t="s">
        <v>193</v>
      </c>
      <c r="BL111" s="6" t="s">
        <v>193</v>
      </c>
      <c r="BM111" s="6" t="s">
        <v>193</v>
      </c>
      <c r="BN111" s="6" t="s">
        <v>193</v>
      </c>
      <c r="BO111" s="6" t="s">
        <v>193</v>
      </c>
      <c r="BP111" s="6">
        <v>0</v>
      </c>
      <c r="BQ111" s="6">
        <v>0</v>
      </c>
      <c r="BR111" s="6">
        <v>0</v>
      </c>
      <c r="BS111" s="6">
        <v>0</v>
      </c>
      <c r="BT111" s="6">
        <v>0</v>
      </c>
      <c r="BU111" s="6">
        <v>0</v>
      </c>
      <c r="BV111" s="6">
        <v>0</v>
      </c>
      <c r="BW111" s="6">
        <v>0</v>
      </c>
      <c r="BX111" s="6">
        <v>0</v>
      </c>
      <c r="BY111" s="6">
        <v>0</v>
      </c>
      <c r="BZ111" s="6">
        <v>0</v>
      </c>
      <c r="CA111" s="6">
        <v>0</v>
      </c>
      <c r="CB111" s="6">
        <v>0</v>
      </c>
      <c r="CC111" s="6">
        <v>0</v>
      </c>
      <c r="CD111" s="6">
        <v>0</v>
      </c>
      <c r="CE111" s="6">
        <v>0</v>
      </c>
      <c r="CF111" s="6">
        <v>0</v>
      </c>
      <c r="CG111" s="6">
        <v>0</v>
      </c>
      <c r="CH111" s="6">
        <v>0</v>
      </c>
      <c r="CI111" s="6">
        <v>0</v>
      </c>
      <c r="CJ111" s="6">
        <v>0</v>
      </c>
      <c r="CK111" s="6">
        <v>0</v>
      </c>
      <c r="CL111" s="6">
        <v>0</v>
      </c>
      <c r="CM111" s="6">
        <v>0</v>
      </c>
      <c r="CN111" s="6">
        <v>0</v>
      </c>
      <c r="CO111" s="6">
        <v>0</v>
      </c>
      <c r="CP111" s="6">
        <v>0</v>
      </c>
      <c r="CQ111" s="6">
        <v>0</v>
      </c>
      <c r="CR111" s="6">
        <v>0</v>
      </c>
      <c r="CS111" s="6">
        <v>0</v>
      </c>
      <c r="CT111" s="6">
        <v>0</v>
      </c>
      <c r="CU111" s="6">
        <v>0</v>
      </c>
      <c r="CV111" s="6">
        <v>0</v>
      </c>
      <c r="CW111" s="6">
        <v>0</v>
      </c>
      <c r="CX111" s="6">
        <v>0</v>
      </c>
      <c r="CY111" s="6">
        <v>0</v>
      </c>
      <c r="CZ111" s="6">
        <v>0</v>
      </c>
      <c r="DA111" s="6">
        <v>0</v>
      </c>
      <c r="DB111" s="6">
        <v>0</v>
      </c>
      <c r="DC111" s="6">
        <v>0</v>
      </c>
      <c r="DD111" s="6">
        <v>0</v>
      </c>
      <c r="DE111" s="6">
        <v>0</v>
      </c>
      <c r="DF111" s="6">
        <v>0</v>
      </c>
      <c r="DG111" s="6">
        <v>0</v>
      </c>
      <c r="DH111" s="6">
        <v>0</v>
      </c>
      <c r="DI111" s="6">
        <v>0</v>
      </c>
      <c r="DJ111" s="6">
        <v>0</v>
      </c>
      <c r="DK111" s="6">
        <v>0</v>
      </c>
      <c r="DL111" s="6">
        <v>0</v>
      </c>
      <c r="DM111" s="6">
        <v>0</v>
      </c>
      <c r="DN111" s="6">
        <v>0</v>
      </c>
      <c r="DO111" s="6">
        <v>0</v>
      </c>
      <c r="DP111" s="6">
        <v>0</v>
      </c>
      <c r="DQ111" s="6">
        <v>0</v>
      </c>
      <c r="DR111" s="6">
        <v>0</v>
      </c>
      <c r="DS111" s="6">
        <v>0</v>
      </c>
      <c r="DT111" s="6">
        <v>0</v>
      </c>
      <c r="DU111" s="6">
        <v>0</v>
      </c>
      <c r="DV111" s="6">
        <v>0</v>
      </c>
      <c r="DW111" s="6">
        <v>0</v>
      </c>
      <c r="DX111" s="6">
        <v>0</v>
      </c>
      <c r="DY111" s="6">
        <v>0</v>
      </c>
      <c r="DZ111" s="6">
        <v>0</v>
      </c>
      <c r="EA111" s="6">
        <v>0</v>
      </c>
      <c r="EB111" s="5">
        <v>370567000</v>
      </c>
      <c r="EC111" s="5">
        <v>370562000</v>
      </c>
      <c r="ED111" s="5">
        <v>370557000</v>
      </c>
      <c r="EE111" s="5">
        <v>341434000</v>
      </c>
      <c r="EF111" s="5">
        <v>340663000</v>
      </c>
      <c r="EG111" s="5">
        <v>345474000</v>
      </c>
      <c r="EH111" s="5">
        <v>340636000</v>
      </c>
      <c r="EI111" s="5">
        <v>340636000</v>
      </c>
      <c r="EJ111" s="5">
        <v>339657000</v>
      </c>
      <c r="EK111" s="5">
        <v>339651000</v>
      </c>
      <c r="EL111" s="5">
        <v>339639000</v>
      </c>
      <c r="EM111" s="5">
        <v>339639000</v>
      </c>
      <c r="EN111" s="5">
        <v>338560000</v>
      </c>
      <c r="EO111" s="5">
        <v>338560000</v>
      </c>
      <c r="EP111" s="5">
        <v>338560000</v>
      </c>
      <c r="EQ111" s="5">
        <v>338516000</v>
      </c>
      <c r="ER111" s="5">
        <v>337758169</v>
      </c>
      <c r="ES111" s="5">
        <v>337758169</v>
      </c>
      <c r="ET111" s="5">
        <v>337758169</v>
      </c>
      <c r="EU111" s="5">
        <v>337758000</v>
      </c>
      <c r="EV111" s="5">
        <v>202032000</v>
      </c>
      <c r="EW111" s="5">
        <v>202032000</v>
      </c>
      <c r="EX111" s="5">
        <v>202032000</v>
      </c>
      <c r="EY111" s="5">
        <v>202030000</v>
      </c>
      <c r="EZ111" s="5">
        <v>201172000</v>
      </c>
      <c r="FA111" s="5">
        <v>201171528</v>
      </c>
      <c r="FB111" s="5">
        <v>201146648</v>
      </c>
      <c r="FC111" s="5">
        <v>201142536</v>
      </c>
      <c r="FD111" s="5">
        <v>200449588</v>
      </c>
      <c r="FE111" s="5">
        <v>200449588</v>
      </c>
      <c r="FF111" s="5">
        <v>200449588</v>
      </c>
      <c r="FG111" s="5">
        <v>125561696</v>
      </c>
      <c r="FH111" s="3" t="s">
        <v>291</v>
      </c>
    </row>
    <row r="112" spans="2:164" x14ac:dyDescent="0.25">
      <c r="B112" s="1" t="s">
        <v>102</v>
      </c>
      <c r="C112" s="2">
        <v>4246987</v>
      </c>
      <c r="D112" s="5" t="s">
        <v>193</v>
      </c>
      <c r="E112" s="5">
        <v>0</v>
      </c>
      <c r="F112" s="5">
        <v>0</v>
      </c>
      <c r="G112" s="5">
        <v>0</v>
      </c>
      <c r="H112" s="5">
        <v>0</v>
      </c>
      <c r="I112" s="5">
        <v>0</v>
      </c>
      <c r="J112" s="5">
        <v>0</v>
      </c>
      <c r="K112" s="5">
        <v>0</v>
      </c>
      <c r="L112" s="5">
        <v>0</v>
      </c>
      <c r="M112" s="5">
        <v>0</v>
      </c>
      <c r="N112" s="5">
        <v>0</v>
      </c>
      <c r="O112" s="5">
        <v>0</v>
      </c>
      <c r="P112" s="5">
        <v>0</v>
      </c>
      <c r="Q112" s="5">
        <v>0</v>
      </c>
      <c r="R112" s="5">
        <v>0</v>
      </c>
      <c r="S112" s="5">
        <v>0</v>
      </c>
      <c r="T112" s="5">
        <v>0</v>
      </c>
      <c r="U112" s="5">
        <v>15350</v>
      </c>
      <c r="V112" s="5">
        <v>32250</v>
      </c>
      <c r="W112" s="5">
        <v>2850</v>
      </c>
      <c r="X112" s="5" t="s">
        <v>193</v>
      </c>
      <c r="Y112" s="5" t="s">
        <v>193</v>
      </c>
      <c r="Z112" s="5" t="s">
        <v>193</v>
      </c>
      <c r="AA112" s="5" t="s">
        <v>193</v>
      </c>
      <c r="AB112" s="5" t="s">
        <v>193</v>
      </c>
      <c r="AC112" s="5" t="s">
        <v>193</v>
      </c>
      <c r="AD112" s="5" t="s">
        <v>193</v>
      </c>
      <c r="AE112" s="5" t="s">
        <v>193</v>
      </c>
      <c r="AF112" s="5" t="s">
        <v>193</v>
      </c>
      <c r="AG112" s="5" t="s">
        <v>193</v>
      </c>
      <c r="AH112" s="5" t="s">
        <v>193</v>
      </c>
      <c r="AI112" s="5" t="s">
        <v>193</v>
      </c>
      <c r="AJ112" s="6" t="s">
        <v>193</v>
      </c>
      <c r="AK112" s="6" t="s">
        <v>193</v>
      </c>
      <c r="AL112" s="6" t="s">
        <v>193</v>
      </c>
      <c r="AM112" s="6" t="s">
        <v>193</v>
      </c>
      <c r="AN112" s="6" t="s">
        <v>193</v>
      </c>
      <c r="AO112" s="6" t="s">
        <v>193</v>
      </c>
      <c r="AP112" s="6" t="s">
        <v>193</v>
      </c>
      <c r="AQ112" s="6" t="s">
        <v>193</v>
      </c>
      <c r="AR112" s="6" t="s">
        <v>193</v>
      </c>
      <c r="AS112" s="6" t="s">
        <v>193</v>
      </c>
      <c r="AT112" s="6" t="s">
        <v>193</v>
      </c>
      <c r="AU112" s="6" t="s">
        <v>193</v>
      </c>
      <c r="AV112" s="6" t="s">
        <v>193</v>
      </c>
      <c r="AW112" s="6" t="s">
        <v>193</v>
      </c>
      <c r="AX112" s="6" t="s">
        <v>193</v>
      </c>
      <c r="AY112" s="6" t="s">
        <v>193</v>
      </c>
      <c r="AZ112" s="6" t="s">
        <v>193</v>
      </c>
      <c r="BA112" s="6">
        <v>6</v>
      </c>
      <c r="BB112" s="6">
        <v>6</v>
      </c>
      <c r="BC112" s="6">
        <v>6</v>
      </c>
      <c r="BD112" s="6" t="s">
        <v>193</v>
      </c>
      <c r="BE112" s="6" t="s">
        <v>193</v>
      </c>
      <c r="BF112" s="6" t="s">
        <v>193</v>
      </c>
      <c r="BG112" s="6" t="s">
        <v>193</v>
      </c>
      <c r="BH112" s="6" t="s">
        <v>193</v>
      </c>
      <c r="BI112" s="6" t="s">
        <v>193</v>
      </c>
      <c r="BJ112" s="6" t="s">
        <v>193</v>
      </c>
      <c r="BK112" s="6" t="s">
        <v>193</v>
      </c>
      <c r="BL112" s="6" t="s">
        <v>193</v>
      </c>
      <c r="BM112" s="6" t="s">
        <v>193</v>
      </c>
      <c r="BN112" s="6" t="s">
        <v>193</v>
      </c>
      <c r="BO112" s="6" t="s">
        <v>193</v>
      </c>
      <c r="BP112" s="6" t="s">
        <v>193</v>
      </c>
      <c r="BQ112" s="6">
        <v>0</v>
      </c>
      <c r="BR112" s="6">
        <v>0</v>
      </c>
      <c r="BS112" s="6">
        <v>0</v>
      </c>
      <c r="BT112" s="6">
        <v>0</v>
      </c>
      <c r="BU112" s="6">
        <v>0</v>
      </c>
      <c r="BV112" s="6">
        <v>0</v>
      </c>
      <c r="BW112" s="6">
        <v>0</v>
      </c>
      <c r="BX112" s="6">
        <v>0</v>
      </c>
      <c r="BY112" s="6">
        <v>0</v>
      </c>
      <c r="BZ112" s="6" t="s">
        <v>193</v>
      </c>
      <c r="CA112" s="6" t="s">
        <v>193</v>
      </c>
      <c r="CB112" s="6" t="s">
        <v>193</v>
      </c>
      <c r="CC112" s="6" t="s">
        <v>193</v>
      </c>
      <c r="CD112" s="6" t="s">
        <v>193</v>
      </c>
      <c r="CE112" s="6" t="s">
        <v>193</v>
      </c>
      <c r="CF112" s="6" t="s">
        <v>193</v>
      </c>
      <c r="CG112" s="6" t="s">
        <v>193</v>
      </c>
      <c r="CH112" s="6" t="s">
        <v>193</v>
      </c>
      <c r="CI112" s="6" t="s">
        <v>193</v>
      </c>
      <c r="CJ112" s="6" t="s">
        <v>193</v>
      </c>
      <c r="CK112" s="6" t="s">
        <v>193</v>
      </c>
      <c r="CL112" s="6" t="s">
        <v>193</v>
      </c>
      <c r="CM112" s="6" t="s">
        <v>193</v>
      </c>
      <c r="CN112" s="6" t="s">
        <v>193</v>
      </c>
      <c r="CO112" s="6" t="s">
        <v>193</v>
      </c>
      <c r="CP112" s="6" t="s">
        <v>193</v>
      </c>
      <c r="CQ112" s="6" t="s">
        <v>193</v>
      </c>
      <c r="CR112" s="6" t="s">
        <v>193</v>
      </c>
      <c r="CS112" s="6" t="s">
        <v>193</v>
      </c>
      <c r="CT112" s="6" t="s">
        <v>193</v>
      </c>
      <c r="CU112" s="6" t="s">
        <v>193</v>
      </c>
      <c r="CV112" s="6" t="s">
        <v>193</v>
      </c>
      <c r="CW112" s="6">
        <v>0</v>
      </c>
      <c r="CX112" s="6">
        <v>0</v>
      </c>
      <c r="CY112" s="6">
        <v>0</v>
      </c>
      <c r="CZ112" s="6">
        <v>0</v>
      </c>
      <c r="DA112" s="6">
        <v>0</v>
      </c>
      <c r="DB112" s="6">
        <v>0</v>
      </c>
      <c r="DC112" s="6">
        <v>0</v>
      </c>
      <c r="DD112" s="6">
        <v>0</v>
      </c>
      <c r="DE112" s="6">
        <v>0</v>
      </c>
      <c r="DF112" s="6" t="s">
        <v>193</v>
      </c>
      <c r="DG112" s="6" t="s">
        <v>193</v>
      </c>
      <c r="DH112" s="6" t="s">
        <v>193</v>
      </c>
      <c r="DI112" s="6" t="s">
        <v>193</v>
      </c>
      <c r="DJ112" s="6" t="s">
        <v>193</v>
      </c>
      <c r="DK112" s="6" t="s">
        <v>193</v>
      </c>
      <c r="DL112" s="6" t="s">
        <v>193</v>
      </c>
      <c r="DM112" s="6" t="s">
        <v>193</v>
      </c>
      <c r="DN112" s="6" t="s">
        <v>193</v>
      </c>
      <c r="DO112" s="6" t="s">
        <v>193</v>
      </c>
      <c r="DP112" s="6" t="s">
        <v>193</v>
      </c>
      <c r="DQ112" s="6" t="s">
        <v>193</v>
      </c>
      <c r="DR112" s="6" t="s">
        <v>193</v>
      </c>
      <c r="DS112" s="6" t="s">
        <v>193</v>
      </c>
      <c r="DT112" s="6" t="s">
        <v>193</v>
      </c>
      <c r="DU112" s="6" t="s">
        <v>193</v>
      </c>
      <c r="DV112" s="6" t="s">
        <v>193</v>
      </c>
      <c r="DW112" s="6" t="s">
        <v>193</v>
      </c>
      <c r="DX112" s="6" t="s">
        <v>193</v>
      </c>
      <c r="DY112" s="6" t="s">
        <v>193</v>
      </c>
      <c r="DZ112" s="6" t="s">
        <v>193</v>
      </c>
      <c r="EA112" s="6" t="s">
        <v>193</v>
      </c>
      <c r="EB112" s="5" t="s">
        <v>193</v>
      </c>
      <c r="EC112" s="5">
        <v>22764294</v>
      </c>
      <c r="ED112" s="5">
        <v>22764294</v>
      </c>
      <c r="EE112" s="5">
        <v>22558956</v>
      </c>
      <c r="EF112" s="5">
        <v>22558956</v>
      </c>
      <c r="EG112" s="5">
        <v>22558956</v>
      </c>
      <c r="EH112" s="5">
        <v>22558956</v>
      </c>
      <c r="EI112" s="5">
        <v>22558811</v>
      </c>
      <c r="EJ112" s="5">
        <v>18006301</v>
      </c>
      <c r="EK112" s="5">
        <v>13238901</v>
      </c>
      <c r="EL112" s="5">
        <v>13212653</v>
      </c>
      <c r="EM112" s="5">
        <v>13212653</v>
      </c>
      <c r="EN112" s="5">
        <v>13167654</v>
      </c>
      <c r="EO112" s="5">
        <v>13167654</v>
      </c>
      <c r="EP112" s="5">
        <v>9120239</v>
      </c>
      <c r="EQ112" s="5">
        <v>9120239</v>
      </c>
      <c r="ER112" s="5">
        <v>9120239</v>
      </c>
      <c r="ES112" s="5">
        <v>9111739</v>
      </c>
      <c r="ET112" s="5">
        <v>9091389</v>
      </c>
      <c r="EU112" s="5">
        <v>9109567</v>
      </c>
      <c r="EV112" s="5" t="s">
        <v>193</v>
      </c>
      <c r="EW112" s="5" t="s">
        <v>193</v>
      </c>
      <c r="EX112" s="5" t="s">
        <v>193</v>
      </c>
      <c r="EY112" s="5" t="s">
        <v>193</v>
      </c>
      <c r="EZ112" s="5" t="s">
        <v>193</v>
      </c>
      <c r="FA112" s="5" t="s">
        <v>193</v>
      </c>
      <c r="FB112" s="5" t="s">
        <v>193</v>
      </c>
      <c r="FC112" s="5" t="s">
        <v>193</v>
      </c>
      <c r="FD112" s="5" t="s">
        <v>193</v>
      </c>
      <c r="FE112" s="5" t="s">
        <v>193</v>
      </c>
      <c r="FF112" s="5" t="s">
        <v>193</v>
      </c>
      <c r="FG112" s="5" t="s">
        <v>193</v>
      </c>
      <c r="FH112" s="3" t="s">
        <v>292</v>
      </c>
    </row>
    <row r="113" spans="2:164" x14ac:dyDescent="0.25">
      <c r="B113" s="1" t="s">
        <v>103</v>
      </c>
      <c r="C113" s="2">
        <v>4080702</v>
      </c>
      <c r="D113" s="5" t="s">
        <v>193</v>
      </c>
      <c r="E113" s="5">
        <v>950</v>
      </c>
      <c r="F113" s="5">
        <v>236050</v>
      </c>
      <c r="G113" s="5">
        <v>129435</v>
      </c>
      <c r="H113" s="5">
        <v>853</v>
      </c>
      <c r="I113" s="5">
        <v>1569</v>
      </c>
      <c r="J113" s="5">
        <v>14423</v>
      </c>
      <c r="K113" s="5">
        <v>103094</v>
      </c>
      <c r="L113" s="5">
        <v>104892</v>
      </c>
      <c r="M113" s="5">
        <v>1210</v>
      </c>
      <c r="N113" s="5">
        <v>2349</v>
      </c>
      <c r="O113" s="5">
        <v>138654</v>
      </c>
      <c r="P113" s="5">
        <v>4356</v>
      </c>
      <c r="Q113" s="5">
        <v>3281</v>
      </c>
      <c r="R113" s="5">
        <v>4552</v>
      </c>
      <c r="S113" s="5">
        <v>221452</v>
      </c>
      <c r="T113" s="5">
        <v>28625</v>
      </c>
      <c r="U113" s="5">
        <v>27955</v>
      </c>
      <c r="V113" s="5">
        <v>27681</v>
      </c>
      <c r="W113" s="5">
        <v>1771046</v>
      </c>
      <c r="X113" s="5">
        <v>199016</v>
      </c>
      <c r="Y113" s="5">
        <v>16302</v>
      </c>
      <c r="Z113" s="5">
        <v>4096</v>
      </c>
      <c r="AA113" s="5">
        <v>262938</v>
      </c>
      <c r="AB113" s="5">
        <v>5794</v>
      </c>
      <c r="AC113" s="5">
        <v>404805</v>
      </c>
      <c r="AD113" s="5">
        <v>0</v>
      </c>
      <c r="AE113" s="5">
        <v>0</v>
      </c>
      <c r="AF113" s="5">
        <v>0</v>
      </c>
      <c r="AG113" s="5">
        <v>0</v>
      </c>
      <c r="AH113" s="5">
        <v>0</v>
      </c>
      <c r="AI113" s="5">
        <v>0</v>
      </c>
      <c r="AJ113" s="6" t="s">
        <v>193</v>
      </c>
      <c r="AK113" s="6">
        <v>65.540000000000006</v>
      </c>
      <c r="AL113" s="6">
        <v>61.56</v>
      </c>
      <c r="AM113" s="6">
        <v>50.16</v>
      </c>
      <c r="AN113" s="6">
        <v>54.39</v>
      </c>
      <c r="AO113" s="6">
        <v>52.92</v>
      </c>
      <c r="AP113" s="6">
        <v>63.12</v>
      </c>
      <c r="AQ113" s="6">
        <v>63.69</v>
      </c>
      <c r="AR113" s="6">
        <v>59.17</v>
      </c>
      <c r="AS113" s="6">
        <v>74.680000000000007</v>
      </c>
      <c r="AT113" s="6">
        <v>63.11</v>
      </c>
      <c r="AU113" s="6">
        <v>63.27</v>
      </c>
      <c r="AV113" s="6">
        <v>47.42</v>
      </c>
      <c r="AW113" s="6">
        <v>43.42</v>
      </c>
      <c r="AX113" s="6">
        <v>40.92</v>
      </c>
      <c r="AY113" s="6">
        <v>37.33</v>
      </c>
      <c r="AZ113" s="6">
        <v>34.58</v>
      </c>
      <c r="BA113" s="6">
        <v>35.76</v>
      </c>
      <c r="BB113" s="6">
        <v>37.04</v>
      </c>
      <c r="BC113" s="6">
        <v>30.85</v>
      </c>
      <c r="BD113" s="6">
        <v>27.91</v>
      </c>
      <c r="BE113" s="6">
        <v>26.09</v>
      </c>
      <c r="BF113" s="6">
        <v>27.59</v>
      </c>
      <c r="BG113" s="6">
        <v>33.35</v>
      </c>
      <c r="BH113" s="6">
        <v>18.66</v>
      </c>
      <c r="BI113" s="6">
        <v>17.53</v>
      </c>
      <c r="BJ113" s="6" t="s">
        <v>193</v>
      </c>
      <c r="BK113" s="6" t="s">
        <v>193</v>
      </c>
      <c r="BL113" s="6" t="s">
        <v>193</v>
      </c>
      <c r="BM113" s="6" t="s">
        <v>193</v>
      </c>
      <c r="BN113" s="6" t="s">
        <v>193</v>
      </c>
      <c r="BO113" s="6" t="s">
        <v>193</v>
      </c>
      <c r="BP113" s="6">
        <v>0</v>
      </c>
      <c r="BQ113" s="6">
        <v>0</v>
      </c>
      <c r="BR113" s="6">
        <v>0</v>
      </c>
      <c r="BS113" s="6">
        <v>0</v>
      </c>
      <c r="BT113" s="6">
        <v>0</v>
      </c>
      <c r="BU113" s="6">
        <v>0</v>
      </c>
      <c r="BV113" s="6">
        <v>0</v>
      </c>
      <c r="BW113" s="6">
        <v>0</v>
      </c>
      <c r="BX113" s="6">
        <v>0</v>
      </c>
      <c r="BY113" s="6">
        <v>0</v>
      </c>
      <c r="BZ113" s="6">
        <v>0</v>
      </c>
      <c r="CA113" s="6">
        <v>0</v>
      </c>
      <c r="CB113" s="6">
        <v>0</v>
      </c>
      <c r="CC113" s="6">
        <v>0</v>
      </c>
      <c r="CD113" s="6">
        <v>0</v>
      </c>
      <c r="CE113" s="6">
        <v>0</v>
      </c>
      <c r="CF113" s="6">
        <v>0</v>
      </c>
      <c r="CG113" s="6">
        <v>0</v>
      </c>
      <c r="CH113" s="6">
        <v>0</v>
      </c>
      <c r="CI113" s="6">
        <v>0</v>
      </c>
      <c r="CJ113" s="6">
        <v>0</v>
      </c>
      <c r="CK113" s="6">
        <v>0</v>
      </c>
      <c r="CL113" s="6">
        <v>0</v>
      </c>
      <c r="CM113" s="6">
        <v>0</v>
      </c>
      <c r="CN113" s="6">
        <v>0</v>
      </c>
      <c r="CO113" s="6">
        <v>0</v>
      </c>
      <c r="CP113" s="6">
        <v>0</v>
      </c>
      <c r="CQ113" s="6">
        <v>0</v>
      </c>
      <c r="CR113" s="6">
        <v>0</v>
      </c>
      <c r="CS113" s="6">
        <v>0</v>
      </c>
      <c r="CT113" s="6">
        <v>0</v>
      </c>
      <c r="CU113" s="6">
        <v>0</v>
      </c>
      <c r="CV113" s="6">
        <v>0</v>
      </c>
      <c r="CW113" s="6">
        <v>0</v>
      </c>
      <c r="CX113" s="6">
        <v>0</v>
      </c>
      <c r="CY113" s="6">
        <v>0</v>
      </c>
      <c r="CZ113" s="6">
        <v>0</v>
      </c>
      <c r="DA113" s="6">
        <v>0</v>
      </c>
      <c r="DB113" s="6">
        <v>0</v>
      </c>
      <c r="DC113" s="6">
        <v>0</v>
      </c>
      <c r="DD113" s="6">
        <v>0</v>
      </c>
      <c r="DE113" s="6">
        <v>0</v>
      </c>
      <c r="DF113" s="6">
        <v>0</v>
      </c>
      <c r="DG113" s="6">
        <v>0</v>
      </c>
      <c r="DH113" s="6">
        <v>0</v>
      </c>
      <c r="DI113" s="6">
        <v>0</v>
      </c>
      <c r="DJ113" s="6">
        <v>0</v>
      </c>
      <c r="DK113" s="6">
        <v>0</v>
      </c>
      <c r="DL113" s="6">
        <v>0</v>
      </c>
      <c r="DM113" s="6">
        <v>0</v>
      </c>
      <c r="DN113" s="6">
        <v>0</v>
      </c>
      <c r="DO113" s="6">
        <v>0</v>
      </c>
      <c r="DP113" s="6">
        <v>0</v>
      </c>
      <c r="DQ113" s="6">
        <v>0</v>
      </c>
      <c r="DR113" s="6">
        <v>0</v>
      </c>
      <c r="DS113" s="6">
        <v>0</v>
      </c>
      <c r="DT113" s="6">
        <v>0</v>
      </c>
      <c r="DU113" s="6">
        <v>0</v>
      </c>
      <c r="DV113" s="6">
        <v>0</v>
      </c>
      <c r="DW113" s="6">
        <v>0</v>
      </c>
      <c r="DX113" s="6">
        <v>0</v>
      </c>
      <c r="DY113" s="6">
        <v>0</v>
      </c>
      <c r="DZ113" s="6">
        <v>0</v>
      </c>
      <c r="EA113" s="6">
        <v>0</v>
      </c>
      <c r="EB113" s="5">
        <v>60000000</v>
      </c>
      <c r="EC113" s="5">
        <v>57000000</v>
      </c>
      <c r="ED113" s="5">
        <v>57000000</v>
      </c>
      <c r="EE113" s="5">
        <v>57000000</v>
      </c>
      <c r="EF113" s="5">
        <v>57000000</v>
      </c>
      <c r="EG113" s="5">
        <v>57000000</v>
      </c>
      <c r="EH113" s="5">
        <v>57000000</v>
      </c>
      <c r="EI113" s="5">
        <v>57000000</v>
      </c>
      <c r="EJ113" s="5">
        <v>56000000</v>
      </c>
      <c r="EK113" s="5">
        <v>56075000</v>
      </c>
      <c r="EL113" s="5">
        <v>56050000</v>
      </c>
      <c r="EM113" s="5">
        <v>49908000</v>
      </c>
      <c r="EN113" s="5">
        <v>49727000</v>
      </c>
      <c r="EO113" s="5">
        <v>48279000</v>
      </c>
      <c r="EP113" s="5">
        <v>46494000</v>
      </c>
      <c r="EQ113" s="5">
        <v>46263000</v>
      </c>
      <c r="ER113" s="5">
        <v>45871000</v>
      </c>
      <c r="ES113" s="5">
        <v>45757000</v>
      </c>
      <c r="ET113" s="5">
        <v>45683000</v>
      </c>
      <c r="EU113" s="5">
        <v>45415000</v>
      </c>
      <c r="EV113" s="5">
        <v>46762000</v>
      </c>
      <c r="EW113" s="5">
        <v>46571000</v>
      </c>
      <c r="EX113" s="5">
        <v>46527000</v>
      </c>
      <c r="EY113" s="5">
        <v>46347000</v>
      </c>
      <c r="EZ113" s="5">
        <v>45815392</v>
      </c>
      <c r="FA113" s="5">
        <v>45690000</v>
      </c>
      <c r="FB113" s="5">
        <v>46062000</v>
      </c>
      <c r="FC113" s="5">
        <v>45828000</v>
      </c>
      <c r="FD113" s="5">
        <v>45463000</v>
      </c>
      <c r="FE113" s="5">
        <v>45310500</v>
      </c>
      <c r="FF113" s="5">
        <v>38716500</v>
      </c>
      <c r="FG113" s="5">
        <v>38592000</v>
      </c>
      <c r="FH113" s="3" t="s">
        <v>293</v>
      </c>
    </row>
    <row r="114" spans="2:164" x14ac:dyDescent="0.25">
      <c r="B114" s="1" t="s">
        <v>104</v>
      </c>
      <c r="C114" s="2">
        <v>4243865</v>
      </c>
      <c r="D114" s="5" t="s">
        <v>193</v>
      </c>
      <c r="E114" s="5">
        <v>0</v>
      </c>
      <c r="F114" s="5">
        <v>0</v>
      </c>
      <c r="G114" s="5">
        <v>0</v>
      </c>
      <c r="H114" s="5">
        <v>0</v>
      </c>
      <c r="I114" s="5">
        <v>0</v>
      </c>
      <c r="J114" s="5">
        <v>0</v>
      </c>
      <c r="K114" s="5">
        <v>0</v>
      </c>
      <c r="L114" s="5">
        <v>0</v>
      </c>
      <c r="M114" s="5">
        <v>0</v>
      </c>
      <c r="N114" s="5">
        <v>0</v>
      </c>
      <c r="O114" s="5">
        <v>0</v>
      </c>
      <c r="P114" s="5">
        <v>0</v>
      </c>
      <c r="Q114" s="5">
        <v>0</v>
      </c>
      <c r="R114" s="5">
        <v>0</v>
      </c>
      <c r="S114" s="5">
        <v>0</v>
      </c>
      <c r="T114" s="5">
        <v>0</v>
      </c>
      <c r="U114" s="5">
        <v>0</v>
      </c>
      <c r="V114" s="5">
        <v>0</v>
      </c>
      <c r="W114" s="5">
        <v>0</v>
      </c>
      <c r="X114" s="5">
        <v>0</v>
      </c>
      <c r="Y114" s="5" t="s">
        <v>193</v>
      </c>
      <c r="Z114" s="5" t="s">
        <v>193</v>
      </c>
      <c r="AA114" s="5" t="s">
        <v>193</v>
      </c>
      <c r="AB114" s="5" t="s">
        <v>193</v>
      </c>
      <c r="AC114" s="5" t="s">
        <v>193</v>
      </c>
      <c r="AD114" s="5" t="s">
        <v>193</v>
      </c>
      <c r="AE114" s="5" t="s">
        <v>193</v>
      </c>
      <c r="AF114" s="5" t="s">
        <v>193</v>
      </c>
      <c r="AG114" s="5" t="s">
        <v>193</v>
      </c>
      <c r="AH114" s="5" t="s">
        <v>193</v>
      </c>
      <c r="AI114" s="5" t="s">
        <v>193</v>
      </c>
      <c r="AJ114" s="6" t="s">
        <v>193</v>
      </c>
      <c r="AK114" s="6" t="s">
        <v>193</v>
      </c>
      <c r="AL114" s="6" t="s">
        <v>193</v>
      </c>
      <c r="AM114" s="6" t="s">
        <v>193</v>
      </c>
      <c r="AN114" s="6" t="s">
        <v>193</v>
      </c>
      <c r="AO114" s="6" t="s">
        <v>193</v>
      </c>
      <c r="AP114" s="6" t="s">
        <v>193</v>
      </c>
      <c r="AQ114" s="6" t="s">
        <v>193</v>
      </c>
      <c r="AR114" s="6" t="s">
        <v>193</v>
      </c>
      <c r="AS114" s="6" t="s">
        <v>193</v>
      </c>
      <c r="AT114" s="6" t="s">
        <v>193</v>
      </c>
      <c r="AU114" s="6" t="s">
        <v>193</v>
      </c>
      <c r="AV114" s="6" t="s">
        <v>193</v>
      </c>
      <c r="AW114" s="6" t="s">
        <v>193</v>
      </c>
      <c r="AX114" s="6" t="s">
        <v>193</v>
      </c>
      <c r="AY114" s="6" t="s">
        <v>193</v>
      </c>
      <c r="AZ114" s="6" t="s">
        <v>193</v>
      </c>
      <c r="BA114" s="6" t="s">
        <v>193</v>
      </c>
      <c r="BB114" s="6" t="s">
        <v>193</v>
      </c>
      <c r="BC114" s="6" t="s">
        <v>193</v>
      </c>
      <c r="BD114" s="6" t="s">
        <v>193</v>
      </c>
      <c r="BE114" s="6" t="s">
        <v>193</v>
      </c>
      <c r="BF114" s="6" t="s">
        <v>193</v>
      </c>
      <c r="BG114" s="6" t="s">
        <v>193</v>
      </c>
      <c r="BH114" s="6" t="s">
        <v>193</v>
      </c>
      <c r="BI114" s="6" t="s">
        <v>193</v>
      </c>
      <c r="BJ114" s="6" t="s">
        <v>193</v>
      </c>
      <c r="BK114" s="6" t="s">
        <v>193</v>
      </c>
      <c r="BL114" s="6" t="s">
        <v>193</v>
      </c>
      <c r="BM114" s="6" t="s">
        <v>193</v>
      </c>
      <c r="BN114" s="6" t="s">
        <v>193</v>
      </c>
      <c r="BO114" s="6" t="s">
        <v>193</v>
      </c>
      <c r="BP114" s="6" t="s">
        <v>193</v>
      </c>
      <c r="BQ114" s="6">
        <v>0.04</v>
      </c>
      <c r="BR114" s="6">
        <v>0.04</v>
      </c>
      <c r="BS114" s="6">
        <v>0.04</v>
      </c>
      <c r="BT114" s="6">
        <v>0.04</v>
      </c>
      <c r="BU114" s="6">
        <v>0.04</v>
      </c>
      <c r="BV114" s="6">
        <v>0.03</v>
      </c>
      <c r="BW114" s="6">
        <v>0.03</v>
      </c>
      <c r="BX114" s="6">
        <v>0.03</v>
      </c>
      <c r="BY114" s="6">
        <v>0.02</v>
      </c>
      <c r="BZ114" s="6">
        <v>0.02</v>
      </c>
      <c r="CA114" s="6">
        <v>0.02</v>
      </c>
      <c r="CB114" s="6">
        <v>0.02</v>
      </c>
      <c r="CC114" s="6">
        <v>0.01</v>
      </c>
      <c r="CD114" s="6">
        <v>0.01</v>
      </c>
      <c r="CE114" s="6">
        <v>0.01</v>
      </c>
      <c r="CF114" s="6" t="s">
        <v>193</v>
      </c>
      <c r="CG114" s="6" t="s">
        <v>193</v>
      </c>
      <c r="CH114" s="6" t="s">
        <v>193</v>
      </c>
      <c r="CI114" s="6" t="s">
        <v>193</v>
      </c>
      <c r="CJ114" s="6" t="s">
        <v>193</v>
      </c>
      <c r="CK114" s="6" t="s">
        <v>193</v>
      </c>
      <c r="CL114" s="6" t="s">
        <v>193</v>
      </c>
      <c r="CM114" s="6" t="s">
        <v>193</v>
      </c>
      <c r="CN114" s="6" t="s">
        <v>193</v>
      </c>
      <c r="CO114" s="6" t="s">
        <v>193</v>
      </c>
      <c r="CP114" s="6" t="s">
        <v>193</v>
      </c>
      <c r="CQ114" s="6" t="s">
        <v>193</v>
      </c>
      <c r="CR114" s="6" t="s">
        <v>193</v>
      </c>
      <c r="CS114" s="6" t="s">
        <v>193</v>
      </c>
      <c r="CT114" s="6" t="s">
        <v>193</v>
      </c>
      <c r="CU114" s="6" t="s">
        <v>193</v>
      </c>
      <c r="CV114" s="6" t="s">
        <v>193</v>
      </c>
      <c r="CW114" s="6">
        <v>0</v>
      </c>
      <c r="CX114" s="6">
        <v>0</v>
      </c>
      <c r="CY114" s="6">
        <v>0</v>
      </c>
      <c r="CZ114" s="6">
        <v>0</v>
      </c>
      <c r="DA114" s="6">
        <v>0</v>
      </c>
      <c r="DB114" s="6">
        <v>0</v>
      </c>
      <c r="DC114" s="6">
        <v>0</v>
      </c>
      <c r="DD114" s="6">
        <v>0</v>
      </c>
      <c r="DE114" s="6">
        <v>0</v>
      </c>
      <c r="DF114" s="6">
        <v>0</v>
      </c>
      <c r="DG114" s="6">
        <v>0</v>
      </c>
      <c r="DH114" s="6">
        <v>0</v>
      </c>
      <c r="DI114" s="6">
        <v>0</v>
      </c>
      <c r="DJ114" s="6">
        <v>0</v>
      </c>
      <c r="DK114" s="6">
        <v>0</v>
      </c>
      <c r="DL114" s="6" t="s">
        <v>193</v>
      </c>
      <c r="DM114" s="6" t="s">
        <v>193</v>
      </c>
      <c r="DN114" s="6" t="s">
        <v>193</v>
      </c>
      <c r="DO114" s="6" t="s">
        <v>193</v>
      </c>
      <c r="DP114" s="6" t="s">
        <v>193</v>
      </c>
      <c r="DQ114" s="6" t="s">
        <v>193</v>
      </c>
      <c r="DR114" s="6" t="s">
        <v>193</v>
      </c>
      <c r="DS114" s="6" t="s">
        <v>193</v>
      </c>
      <c r="DT114" s="6" t="s">
        <v>193</v>
      </c>
      <c r="DU114" s="6" t="s">
        <v>193</v>
      </c>
      <c r="DV114" s="6" t="s">
        <v>193</v>
      </c>
      <c r="DW114" s="6" t="s">
        <v>193</v>
      </c>
      <c r="DX114" s="6" t="s">
        <v>193</v>
      </c>
      <c r="DY114" s="6" t="s">
        <v>193</v>
      </c>
      <c r="DZ114" s="6" t="s">
        <v>193</v>
      </c>
      <c r="EA114" s="6" t="s">
        <v>193</v>
      </c>
      <c r="EB114" s="5" t="s">
        <v>193</v>
      </c>
      <c r="EC114" s="5">
        <v>106670768</v>
      </c>
      <c r="ED114" s="5">
        <v>106607110</v>
      </c>
      <c r="EE114" s="5">
        <v>106502250</v>
      </c>
      <c r="EF114" s="5">
        <v>106428092</v>
      </c>
      <c r="EG114" s="5">
        <v>106088008</v>
      </c>
      <c r="EH114" s="5">
        <v>105932281</v>
      </c>
      <c r="EI114" s="5">
        <v>105714916</v>
      </c>
      <c r="EJ114" s="5">
        <v>105554331</v>
      </c>
      <c r="EK114" s="5">
        <v>105433893</v>
      </c>
      <c r="EL114" s="5">
        <v>93713986</v>
      </c>
      <c r="EM114" s="5">
        <v>93495258</v>
      </c>
      <c r="EN114" s="5">
        <v>93427382</v>
      </c>
      <c r="EO114" s="5">
        <v>93408212</v>
      </c>
      <c r="EP114" s="5">
        <v>93344400</v>
      </c>
      <c r="EQ114" s="5">
        <v>93344400</v>
      </c>
      <c r="ER114" s="5">
        <v>79731800</v>
      </c>
      <c r="ES114" s="5">
        <v>79700000</v>
      </c>
      <c r="ET114" s="5">
        <v>79700000</v>
      </c>
      <c r="EU114" s="5">
        <v>45555061</v>
      </c>
      <c r="EV114" s="5">
        <v>45554570</v>
      </c>
      <c r="EW114" s="5" t="s">
        <v>193</v>
      </c>
      <c r="EX114" s="5" t="s">
        <v>193</v>
      </c>
      <c r="EY114" s="5" t="s">
        <v>193</v>
      </c>
      <c r="EZ114" s="5" t="s">
        <v>193</v>
      </c>
      <c r="FA114" s="5" t="s">
        <v>193</v>
      </c>
      <c r="FB114" s="5" t="s">
        <v>193</v>
      </c>
      <c r="FC114" s="5" t="s">
        <v>193</v>
      </c>
      <c r="FD114" s="5" t="s">
        <v>193</v>
      </c>
      <c r="FE114" s="5" t="s">
        <v>193</v>
      </c>
      <c r="FF114" s="5" t="s">
        <v>193</v>
      </c>
      <c r="FG114" s="5" t="s">
        <v>193</v>
      </c>
      <c r="FH114" s="3" t="s">
        <v>294</v>
      </c>
    </row>
    <row r="115" spans="2:164" x14ac:dyDescent="0.25">
      <c r="B115" s="1" t="s">
        <v>105</v>
      </c>
      <c r="C115" s="2">
        <v>4047144</v>
      </c>
      <c r="D115" s="5" t="s">
        <v>193</v>
      </c>
      <c r="E115" s="5" t="s">
        <v>193</v>
      </c>
      <c r="F115" s="5" t="s">
        <v>193</v>
      </c>
      <c r="G115" s="5" t="s">
        <v>193</v>
      </c>
      <c r="H115" s="5" t="s">
        <v>193</v>
      </c>
      <c r="I115" s="5">
        <v>0</v>
      </c>
      <c r="J115" s="5">
        <v>0</v>
      </c>
      <c r="K115" s="5">
        <v>0</v>
      </c>
      <c r="L115" s="5">
        <v>0</v>
      </c>
      <c r="M115" s="5">
        <v>0</v>
      </c>
      <c r="N115" s="5">
        <v>0</v>
      </c>
      <c r="O115" s="5">
        <v>0</v>
      </c>
      <c r="P115" s="5">
        <v>0</v>
      </c>
      <c r="Q115" s="5">
        <v>0</v>
      </c>
      <c r="R115" s="5">
        <v>0</v>
      </c>
      <c r="S115" s="5">
        <v>0</v>
      </c>
      <c r="T115" s="5">
        <v>0</v>
      </c>
      <c r="U115" s="5">
        <v>0</v>
      </c>
      <c r="V115" s="5">
        <v>0</v>
      </c>
      <c r="W115" s="5">
        <v>0</v>
      </c>
      <c r="X115" s="5">
        <v>0</v>
      </c>
      <c r="Y115" s="5">
        <v>0</v>
      </c>
      <c r="Z115" s="5">
        <v>0</v>
      </c>
      <c r="AA115" s="5">
        <v>0</v>
      </c>
      <c r="AB115" s="5">
        <v>0</v>
      </c>
      <c r="AC115" s="5">
        <v>0</v>
      </c>
      <c r="AD115" s="5">
        <v>0</v>
      </c>
      <c r="AE115" s="5">
        <v>0</v>
      </c>
      <c r="AF115" s="5">
        <v>0</v>
      </c>
      <c r="AG115" s="5">
        <v>0</v>
      </c>
      <c r="AH115" s="5">
        <v>0</v>
      </c>
      <c r="AI115" s="5">
        <v>0</v>
      </c>
      <c r="AJ115" s="6" t="s">
        <v>193</v>
      </c>
      <c r="AK115" s="6" t="s">
        <v>193</v>
      </c>
      <c r="AL115" s="6" t="s">
        <v>193</v>
      </c>
      <c r="AM115" s="6" t="s">
        <v>193</v>
      </c>
      <c r="AN115" s="6" t="s">
        <v>193</v>
      </c>
      <c r="AO115" s="6" t="s">
        <v>193</v>
      </c>
      <c r="AP115" s="6" t="s">
        <v>193</v>
      </c>
      <c r="AQ115" s="6" t="s">
        <v>193</v>
      </c>
      <c r="AR115" s="6" t="s">
        <v>193</v>
      </c>
      <c r="AS115" s="6" t="s">
        <v>193</v>
      </c>
      <c r="AT115" s="6" t="s">
        <v>193</v>
      </c>
      <c r="AU115" s="6" t="s">
        <v>193</v>
      </c>
      <c r="AV115" s="6" t="s">
        <v>193</v>
      </c>
      <c r="AW115" s="6" t="s">
        <v>193</v>
      </c>
      <c r="AX115" s="6" t="s">
        <v>193</v>
      </c>
      <c r="AY115" s="6" t="s">
        <v>193</v>
      </c>
      <c r="AZ115" s="6" t="s">
        <v>193</v>
      </c>
      <c r="BA115" s="6" t="s">
        <v>193</v>
      </c>
      <c r="BB115" s="6" t="s">
        <v>193</v>
      </c>
      <c r="BC115" s="6" t="s">
        <v>193</v>
      </c>
      <c r="BD115" s="6" t="s">
        <v>193</v>
      </c>
      <c r="BE115" s="6" t="s">
        <v>193</v>
      </c>
      <c r="BF115" s="6" t="s">
        <v>193</v>
      </c>
      <c r="BG115" s="6" t="s">
        <v>193</v>
      </c>
      <c r="BH115" s="6" t="s">
        <v>193</v>
      </c>
      <c r="BI115" s="6" t="s">
        <v>193</v>
      </c>
      <c r="BJ115" s="6" t="s">
        <v>193</v>
      </c>
      <c r="BK115" s="6" t="s">
        <v>193</v>
      </c>
      <c r="BL115" s="6" t="s">
        <v>193</v>
      </c>
      <c r="BM115" s="6" t="s">
        <v>193</v>
      </c>
      <c r="BN115" s="6" t="s">
        <v>193</v>
      </c>
      <c r="BO115" s="6" t="s">
        <v>193</v>
      </c>
      <c r="BP115" s="6" t="s">
        <v>193</v>
      </c>
      <c r="BQ115" s="6" t="s">
        <v>193</v>
      </c>
      <c r="BR115" s="6" t="s">
        <v>193</v>
      </c>
      <c r="BS115" s="6" t="s">
        <v>193</v>
      </c>
      <c r="BT115" s="6" t="s">
        <v>193</v>
      </c>
      <c r="BU115" s="6">
        <v>0.14000000000000001</v>
      </c>
      <c r="BV115" s="6">
        <v>0.14000000000000001</v>
      </c>
      <c r="BW115" s="6">
        <v>0.14000000000000001</v>
      </c>
      <c r="BX115" s="6">
        <v>0.13</v>
      </c>
      <c r="BY115" s="6">
        <v>0.13</v>
      </c>
      <c r="BZ115" s="6">
        <v>0.13</v>
      </c>
      <c r="CA115" s="6">
        <v>0.13</v>
      </c>
      <c r="CB115" s="6">
        <v>0.12</v>
      </c>
      <c r="CC115" s="6">
        <v>0.12</v>
      </c>
      <c r="CD115" s="6">
        <v>0.12</v>
      </c>
      <c r="CE115" s="6">
        <v>0.12</v>
      </c>
      <c r="CF115" s="6">
        <v>0.11</v>
      </c>
      <c r="CG115" s="6">
        <v>0.11</v>
      </c>
      <c r="CH115" s="6">
        <v>0.11</v>
      </c>
      <c r="CI115" s="6">
        <v>0.11</v>
      </c>
      <c r="CJ115" s="6">
        <v>2.1</v>
      </c>
      <c r="CK115" s="6">
        <v>0.1</v>
      </c>
      <c r="CL115" s="6">
        <v>0.1</v>
      </c>
      <c r="CM115" s="6">
        <v>0.1</v>
      </c>
      <c r="CN115" s="6">
        <v>0.09</v>
      </c>
      <c r="CO115" s="6">
        <v>0.09</v>
      </c>
      <c r="CP115" s="6">
        <v>0.09</v>
      </c>
      <c r="CQ115" s="6">
        <v>0.09</v>
      </c>
      <c r="CR115" s="6">
        <v>0.08</v>
      </c>
      <c r="CS115" s="6">
        <v>0.08</v>
      </c>
      <c r="CT115" s="6">
        <v>0.08</v>
      </c>
      <c r="CU115" s="6">
        <v>0.08</v>
      </c>
      <c r="CV115" s="6" t="s">
        <v>193</v>
      </c>
      <c r="CW115" s="6" t="s">
        <v>193</v>
      </c>
      <c r="CX115" s="6" t="s">
        <v>193</v>
      </c>
      <c r="CY115" s="6" t="s">
        <v>193</v>
      </c>
      <c r="CZ115" s="6" t="s">
        <v>193</v>
      </c>
      <c r="DA115" s="6">
        <v>0</v>
      </c>
      <c r="DB115" s="6">
        <v>0</v>
      </c>
      <c r="DC115" s="6">
        <v>0</v>
      </c>
      <c r="DD115" s="6">
        <v>0</v>
      </c>
      <c r="DE115" s="6">
        <v>0</v>
      </c>
      <c r="DF115" s="6">
        <v>0</v>
      </c>
      <c r="DG115" s="6">
        <v>0</v>
      </c>
      <c r="DH115" s="6">
        <v>0</v>
      </c>
      <c r="DI115" s="6">
        <v>0</v>
      </c>
      <c r="DJ115" s="6">
        <v>0</v>
      </c>
      <c r="DK115" s="6">
        <v>0</v>
      </c>
      <c r="DL115" s="6">
        <v>0</v>
      </c>
      <c r="DM115" s="6">
        <v>0</v>
      </c>
      <c r="DN115" s="6">
        <v>0</v>
      </c>
      <c r="DO115" s="6">
        <v>0</v>
      </c>
      <c r="DP115" s="6">
        <v>2</v>
      </c>
      <c r="DQ115" s="6">
        <v>0</v>
      </c>
      <c r="DR115" s="6">
        <v>0</v>
      </c>
      <c r="DS115" s="6">
        <v>0</v>
      </c>
      <c r="DT115" s="6">
        <v>0</v>
      </c>
      <c r="DU115" s="6">
        <v>0</v>
      </c>
      <c r="DV115" s="6">
        <v>0</v>
      </c>
      <c r="DW115" s="6">
        <v>0</v>
      </c>
      <c r="DX115" s="6">
        <v>0</v>
      </c>
      <c r="DY115" s="6">
        <v>0</v>
      </c>
      <c r="DZ115" s="6">
        <v>0</v>
      </c>
      <c r="EA115" s="6">
        <v>0</v>
      </c>
      <c r="EB115" s="5" t="s">
        <v>193</v>
      </c>
      <c r="EC115" s="5" t="s">
        <v>193</v>
      </c>
      <c r="ED115" s="5" t="s">
        <v>193</v>
      </c>
      <c r="EE115" s="5" t="s">
        <v>193</v>
      </c>
      <c r="EF115" s="5" t="s">
        <v>193</v>
      </c>
      <c r="EG115" s="5">
        <v>19927000</v>
      </c>
      <c r="EH115" s="5">
        <v>19926000</v>
      </c>
      <c r="EI115" s="5">
        <v>19924000</v>
      </c>
      <c r="EJ115" s="5">
        <v>19909000</v>
      </c>
      <c r="EK115" s="5">
        <v>19900000</v>
      </c>
      <c r="EL115" s="5">
        <v>19839000</v>
      </c>
      <c r="EM115" s="5">
        <v>19838000</v>
      </c>
      <c r="EN115" s="5">
        <v>19793000</v>
      </c>
      <c r="EO115" s="5">
        <v>19780000</v>
      </c>
      <c r="EP115" s="5">
        <v>19780000</v>
      </c>
      <c r="EQ115" s="5">
        <v>19755000</v>
      </c>
      <c r="ER115" s="5">
        <v>19661000</v>
      </c>
      <c r="ES115" s="5">
        <v>19657000</v>
      </c>
      <c r="ET115" s="5">
        <v>19657000</v>
      </c>
      <c r="EU115" s="5">
        <v>19635000</v>
      </c>
      <c r="EV115" s="5">
        <v>19591000</v>
      </c>
      <c r="EW115" s="5">
        <v>19476000</v>
      </c>
      <c r="EX115" s="5">
        <v>19416000</v>
      </c>
      <c r="EY115" s="5">
        <v>19414000</v>
      </c>
      <c r="EZ115" s="5">
        <v>19398000</v>
      </c>
      <c r="FA115" s="5">
        <v>19368000</v>
      </c>
      <c r="FB115" s="5">
        <v>19368000</v>
      </c>
      <c r="FC115" s="5">
        <v>19367000</v>
      </c>
      <c r="FD115" s="5">
        <v>19357000</v>
      </c>
      <c r="FE115" s="5">
        <v>19356000</v>
      </c>
      <c r="FF115" s="5">
        <v>19343000</v>
      </c>
      <c r="FG115" s="5">
        <v>19343000</v>
      </c>
      <c r="FH115" s="3"/>
    </row>
    <row r="116" spans="2:164" x14ac:dyDescent="0.25">
      <c r="B116" s="1" t="s">
        <v>106</v>
      </c>
      <c r="C116" s="2">
        <v>103293</v>
      </c>
      <c r="D116" s="5" t="s">
        <v>193</v>
      </c>
      <c r="E116" s="5">
        <v>0</v>
      </c>
      <c r="F116" s="5">
        <v>0</v>
      </c>
      <c r="G116" s="5">
        <v>0</v>
      </c>
      <c r="H116" s="5">
        <v>0</v>
      </c>
      <c r="I116" s="5">
        <v>0</v>
      </c>
      <c r="J116" s="5">
        <v>0</v>
      </c>
      <c r="K116" s="5">
        <v>0</v>
      </c>
      <c r="L116" s="5">
        <v>0</v>
      </c>
      <c r="M116" s="5">
        <v>0</v>
      </c>
      <c r="N116" s="5">
        <v>0</v>
      </c>
      <c r="O116" s="5">
        <v>0</v>
      </c>
      <c r="P116" s="5">
        <v>0</v>
      </c>
      <c r="Q116" s="5">
        <v>0</v>
      </c>
      <c r="R116" s="5">
        <v>0</v>
      </c>
      <c r="S116" s="5">
        <v>0</v>
      </c>
      <c r="T116" s="5">
        <v>0</v>
      </c>
      <c r="U116" s="5">
        <v>0</v>
      </c>
      <c r="V116" s="5">
        <v>0</v>
      </c>
      <c r="W116" s="5">
        <v>0</v>
      </c>
      <c r="X116" s="5">
        <v>0</v>
      </c>
      <c r="Y116" s="5">
        <v>0</v>
      </c>
      <c r="Z116" s="5">
        <v>0</v>
      </c>
      <c r="AA116" s="5">
        <v>0</v>
      </c>
      <c r="AB116" s="5">
        <v>0</v>
      </c>
      <c r="AC116" s="5">
        <v>0</v>
      </c>
      <c r="AD116" s="5">
        <v>0</v>
      </c>
      <c r="AE116" s="5">
        <v>0</v>
      </c>
      <c r="AF116" s="5">
        <v>0</v>
      </c>
      <c r="AG116" s="5">
        <v>0</v>
      </c>
      <c r="AH116" s="5">
        <v>0</v>
      </c>
      <c r="AI116" s="5">
        <v>0</v>
      </c>
      <c r="AJ116" s="6" t="s">
        <v>193</v>
      </c>
      <c r="AK116" s="6" t="s">
        <v>193</v>
      </c>
      <c r="AL116" s="6" t="s">
        <v>193</v>
      </c>
      <c r="AM116" s="6" t="s">
        <v>193</v>
      </c>
      <c r="AN116" s="6" t="s">
        <v>193</v>
      </c>
      <c r="AO116" s="6" t="s">
        <v>193</v>
      </c>
      <c r="AP116" s="6" t="s">
        <v>193</v>
      </c>
      <c r="AQ116" s="6" t="s">
        <v>193</v>
      </c>
      <c r="AR116" s="6" t="s">
        <v>193</v>
      </c>
      <c r="AS116" s="6" t="s">
        <v>193</v>
      </c>
      <c r="AT116" s="6" t="s">
        <v>193</v>
      </c>
      <c r="AU116" s="6" t="s">
        <v>193</v>
      </c>
      <c r="AV116" s="6" t="s">
        <v>193</v>
      </c>
      <c r="AW116" s="6" t="s">
        <v>193</v>
      </c>
      <c r="AX116" s="6" t="s">
        <v>193</v>
      </c>
      <c r="AY116" s="6" t="s">
        <v>193</v>
      </c>
      <c r="AZ116" s="6" t="s">
        <v>193</v>
      </c>
      <c r="BA116" s="6" t="s">
        <v>193</v>
      </c>
      <c r="BB116" s="6" t="s">
        <v>193</v>
      </c>
      <c r="BC116" s="6" t="s">
        <v>193</v>
      </c>
      <c r="BD116" s="6" t="s">
        <v>193</v>
      </c>
      <c r="BE116" s="6" t="s">
        <v>193</v>
      </c>
      <c r="BF116" s="6" t="s">
        <v>193</v>
      </c>
      <c r="BG116" s="6" t="s">
        <v>193</v>
      </c>
      <c r="BH116" s="6" t="s">
        <v>193</v>
      </c>
      <c r="BI116" s="6" t="s">
        <v>193</v>
      </c>
      <c r="BJ116" s="6" t="s">
        <v>193</v>
      </c>
      <c r="BK116" s="6" t="s">
        <v>193</v>
      </c>
      <c r="BL116" s="6" t="s">
        <v>193</v>
      </c>
      <c r="BM116" s="6" t="s">
        <v>193</v>
      </c>
      <c r="BN116" s="6" t="s">
        <v>193</v>
      </c>
      <c r="BO116" s="6" t="s">
        <v>193</v>
      </c>
      <c r="BP116" s="6" t="s">
        <v>193</v>
      </c>
      <c r="BQ116" s="6">
        <v>0.05</v>
      </c>
      <c r="BR116" s="6">
        <v>0.05</v>
      </c>
      <c r="BS116" s="6">
        <v>0.05</v>
      </c>
      <c r="BT116" s="6">
        <v>4.4999999999999998E-2</v>
      </c>
      <c r="BU116" s="6">
        <v>4.4999999999999998E-2</v>
      </c>
      <c r="BV116" s="6">
        <v>4.4999999999999998E-2</v>
      </c>
      <c r="BW116" s="6">
        <v>4.4999999999999998E-2</v>
      </c>
      <c r="BX116" s="6">
        <v>0.04</v>
      </c>
      <c r="BY116" s="6">
        <v>0.04</v>
      </c>
      <c r="BZ116" s="6">
        <v>0.04</v>
      </c>
      <c r="CA116" s="6">
        <v>0.04</v>
      </c>
      <c r="CB116" s="6">
        <v>0.03</v>
      </c>
      <c r="CC116" s="6">
        <v>0.03</v>
      </c>
      <c r="CD116" s="6">
        <v>0.03</v>
      </c>
      <c r="CE116" s="6">
        <v>0.03</v>
      </c>
      <c r="CF116" s="6">
        <v>2.5000000000000001E-2</v>
      </c>
      <c r="CG116" s="6">
        <v>2.5000000000000001E-2</v>
      </c>
      <c r="CH116" s="6">
        <v>2.5000000000000001E-2</v>
      </c>
      <c r="CI116" s="6">
        <v>2.5000000000000001E-2</v>
      </c>
      <c r="CJ116" s="6">
        <v>2.5000000000000001E-2</v>
      </c>
      <c r="CK116" s="6">
        <v>0.1</v>
      </c>
      <c r="CL116" s="6">
        <v>0.1</v>
      </c>
      <c r="CM116" s="6">
        <v>0.1</v>
      </c>
      <c r="CN116" s="6">
        <v>0.1</v>
      </c>
      <c r="CO116" s="6">
        <v>0.15</v>
      </c>
      <c r="CP116" s="6">
        <v>0.15</v>
      </c>
      <c r="CQ116" s="6">
        <v>0.15</v>
      </c>
      <c r="CR116" s="6">
        <v>0.15</v>
      </c>
      <c r="CS116" s="6">
        <v>0.15</v>
      </c>
      <c r="CT116" s="6">
        <v>0.15</v>
      </c>
      <c r="CU116" s="6">
        <v>0.15</v>
      </c>
      <c r="CV116" s="6" t="s">
        <v>193</v>
      </c>
      <c r="CW116" s="6">
        <v>0</v>
      </c>
      <c r="CX116" s="6">
        <v>0</v>
      </c>
      <c r="CY116" s="6">
        <v>0</v>
      </c>
      <c r="CZ116" s="6">
        <v>0</v>
      </c>
      <c r="DA116" s="6">
        <v>0</v>
      </c>
      <c r="DB116" s="6">
        <v>0</v>
      </c>
      <c r="DC116" s="6">
        <v>0</v>
      </c>
      <c r="DD116" s="6">
        <v>0</v>
      </c>
      <c r="DE116" s="6">
        <v>0</v>
      </c>
      <c r="DF116" s="6">
        <v>0</v>
      </c>
      <c r="DG116" s="6">
        <v>0</v>
      </c>
      <c r="DH116" s="6">
        <v>0</v>
      </c>
      <c r="DI116" s="6">
        <v>0</v>
      </c>
      <c r="DJ116" s="6">
        <v>0</v>
      </c>
      <c r="DK116" s="6">
        <v>0</v>
      </c>
      <c r="DL116" s="6">
        <v>0</v>
      </c>
      <c r="DM116" s="6">
        <v>0</v>
      </c>
      <c r="DN116" s="6">
        <v>0</v>
      </c>
      <c r="DO116" s="6">
        <v>0</v>
      </c>
      <c r="DP116" s="6">
        <v>0</v>
      </c>
      <c r="DQ116" s="6">
        <v>0</v>
      </c>
      <c r="DR116" s="6">
        <v>0</v>
      </c>
      <c r="DS116" s="6">
        <v>0</v>
      </c>
      <c r="DT116" s="6">
        <v>0</v>
      </c>
      <c r="DU116" s="6">
        <v>0</v>
      </c>
      <c r="DV116" s="6">
        <v>0</v>
      </c>
      <c r="DW116" s="6">
        <v>0</v>
      </c>
      <c r="DX116" s="6">
        <v>0</v>
      </c>
      <c r="DY116" s="6">
        <v>0</v>
      </c>
      <c r="DZ116" s="6">
        <v>0</v>
      </c>
      <c r="EA116" s="6">
        <v>0</v>
      </c>
      <c r="EB116" s="5" t="s">
        <v>193</v>
      </c>
      <c r="EC116" s="5">
        <v>2522312</v>
      </c>
      <c r="ED116" s="5">
        <v>2522312</v>
      </c>
      <c r="EE116" s="5">
        <v>2517339</v>
      </c>
      <c r="EF116" s="5">
        <v>2517339</v>
      </c>
      <c r="EG116" s="5">
        <v>2517339</v>
      </c>
      <c r="EH116" s="5">
        <v>2517339</v>
      </c>
      <c r="EI116" s="5">
        <v>2512425</v>
      </c>
      <c r="EJ116" s="5">
        <v>2512425</v>
      </c>
      <c r="EK116" s="5">
        <v>2512425</v>
      </c>
      <c r="EL116" s="5">
        <v>2512425</v>
      </c>
      <c r="EM116" s="5">
        <v>2507452</v>
      </c>
      <c r="EN116" s="5">
        <v>2507452</v>
      </c>
      <c r="EO116" s="5">
        <v>2507452</v>
      </c>
      <c r="EP116" s="5">
        <v>2507452</v>
      </c>
      <c r="EQ116" s="5">
        <v>2494480</v>
      </c>
      <c r="ER116" s="5">
        <v>2494480</v>
      </c>
      <c r="ES116" s="5">
        <v>2494480</v>
      </c>
      <c r="ET116" s="5">
        <v>2494480</v>
      </c>
      <c r="EU116" s="5">
        <v>2466600</v>
      </c>
      <c r="EV116" s="5">
        <v>2466600</v>
      </c>
      <c r="EW116" s="5">
        <v>2466600</v>
      </c>
      <c r="EX116" s="5">
        <v>2466600</v>
      </c>
      <c r="EY116" s="5">
        <v>2466600</v>
      </c>
      <c r="EZ116" s="5">
        <v>2466600</v>
      </c>
      <c r="FA116" s="5">
        <v>2466600</v>
      </c>
      <c r="FB116" s="5">
        <v>2466600</v>
      </c>
      <c r="FC116" s="5">
        <v>2466600</v>
      </c>
      <c r="FD116" s="5">
        <v>2466600</v>
      </c>
      <c r="FE116" s="5">
        <v>2466600</v>
      </c>
      <c r="FF116" s="5">
        <v>2466600</v>
      </c>
      <c r="FG116" s="5">
        <v>2466600</v>
      </c>
      <c r="FH116" s="3" t="s">
        <v>295</v>
      </c>
    </row>
    <row r="117" spans="2:164" x14ac:dyDescent="0.25">
      <c r="B117" s="1" t="s">
        <v>107</v>
      </c>
      <c r="C117" s="2">
        <v>4633670</v>
      </c>
      <c r="D117" s="5" t="s">
        <v>193</v>
      </c>
      <c r="E117" s="5">
        <v>0</v>
      </c>
      <c r="F117" s="5">
        <v>150</v>
      </c>
      <c r="G117" s="5">
        <v>100</v>
      </c>
      <c r="H117" s="5">
        <v>8000</v>
      </c>
      <c r="I117" s="5">
        <v>0</v>
      </c>
      <c r="J117" s="5">
        <v>0</v>
      </c>
      <c r="K117" s="5">
        <v>0</v>
      </c>
      <c r="L117" s="5">
        <v>0</v>
      </c>
      <c r="M117" s="5">
        <v>0</v>
      </c>
      <c r="N117" s="5">
        <v>0</v>
      </c>
      <c r="O117" s="5">
        <v>0</v>
      </c>
      <c r="P117" s="5">
        <v>1400</v>
      </c>
      <c r="Q117" s="5">
        <v>0</v>
      </c>
      <c r="R117" s="5">
        <v>1600</v>
      </c>
      <c r="S117" s="5">
        <v>3000</v>
      </c>
      <c r="T117" s="5">
        <v>3400</v>
      </c>
      <c r="U117" s="5">
        <v>12350</v>
      </c>
      <c r="V117" s="5">
        <v>26450</v>
      </c>
      <c r="W117" s="5">
        <v>2850</v>
      </c>
      <c r="X117" s="5">
        <v>0</v>
      </c>
      <c r="Y117" s="5">
        <v>0</v>
      </c>
      <c r="Z117" s="5">
        <v>0</v>
      </c>
      <c r="AA117" s="5">
        <v>0</v>
      </c>
      <c r="AB117" s="5">
        <v>0</v>
      </c>
      <c r="AC117" s="5">
        <v>0</v>
      </c>
      <c r="AD117" s="5">
        <v>0</v>
      </c>
      <c r="AE117" s="5">
        <v>0</v>
      </c>
      <c r="AF117" s="5">
        <v>0</v>
      </c>
      <c r="AG117" s="5">
        <v>0</v>
      </c>
      <c r="AH117" s="5">
        <v>0</v>
      </c>
      <c r="AI117" s="5">
        <v>0</v>
      </c>
      <c r="AJ117" s="6" t="s">
        <v>193</v>
      </c>
      <c r="AK117" s="6" t="s">
        <v>193</v>
      </c>
      <c r="AL117" s="6">
        <v>329.45</v>
      </c>
      <c r="AM117" s="6">
        <v>308.8</v>
      </c>
      <c r="AN117" s="6">
        <v>296.2</v>
      </c>
      <c r="AO117" s="6" t="s">
        <v>193</v>
      </c>
      <c r="AP117" s="6" t="s">
        <v>193</v>
      </c>
      <c r="AQ117" s="6" t="s">
        <v>193</v>
      </c>
      <c r="AR117" s="6" t="s">
        <v>193</v>
      </c>
      <c r="AS117" s="6" t="s">
        <v>193</v>
      </c>
      <c r="AT117" s="6" t="s">
        <v>193</v>
      </c>
      <c r="AU117" s="6" t="s">
        <v>193</v>
      </c>
      <c r="AV117" s="6">
        <v>267.47000000000003</v>
      </c>
      <c r="AW117" s="6" t="s">
        <v>193</v>
      </c>
      <c r="AX117" s="6">
        <v>251.52</v>
      </c>
      <c r="AY117" s="6">
        <v>252.76</v>
      </c>
      <c r="AZ117" s="6">
        <v>214.71</v>
      </c>
      <c r="BA117" s="6">
        <v>208.27</v>
      </c>
      <c r="BB117" s="6">
        <v>194.15</v>
      </c>
      <c r="BC117" s="6">
        <v>174.99</v>
      </c>
      <c r="BD117" s="6" t="s">
        <v>193</v>
      </c>
      <c r="BE117" s="6" t="s">
        <v>193</v>
      </c>
      <c r="BF117" s="6" t="s">
        <v>193</v>
      </c>
      <c r="BG117" s="6" t="s">
        <v>193</v>
      </c>
      <c r="BH117" s="6" t="s">
        <v>193</v>
      </c>
      <c r="BI117" s="6" t="s">
        <v>193</v>
      </c>
      <c r="BJ117" s="6" t="s">
        <v>193</v>
      </c>
      <c r="BK117" s="6" t="s">
        <v>193</v>
      </c>
      <c r="BL117" s="6" t="s">
        <v>193</v>
      </c>
      <c r="BM117" s="6" t="s">
        <v>193</v>
      </c>
      <c r="BN117" s="6" t="s">
        <v>193</v>
      </c>
      <c r="BO117" s="6" t="s">
        <v>193</v>
      </c>
      <c r="BP117" s="6" t="s">
        <v>193</v>
      </c>
      <c r="BQ117" s="6">
        <v>0</v>
      </c>
      <c r="BR117" s="6">
        <v>0</v>
      </c>
      <c r="BS117" s="6">
        <v>0</v>
      </c>
      <c r="BT117" s="6">
        <v>0.36</v>
      </c>
      <c r="BU117" s="6">
        <v>0</v>
      </c>
      <c r="BV117" s="6">
        <v>0</v>
      </c>
      <c r="BW117" s="6">
        <v>0</v>
      </c>
      <c r="BX117" s="6">
        <v>0.36</v>
      </c>
      <c r="BY117" s="6">
        <v>0</v>
      </c>
      <c r="BZ117" s="6">
        <v>0</v>
      </c>
      <c r="CA117" s="6">
        <v>0</v>
      </c>
      <c r="CB117" s="6">
        <v>0</v>
      </c>
      <c r="CC117" s="6">
        <v>0.36</v>
      </c>
      <c r="CD117" s="6">
        <v>0</v>
      </c>
      <c r="CE117" s="6">
        <v>0</v>
      </c>
      <c r="CF117" s="6">
        <v>0</v>
      </c>
      <c r="CG117" s="6">
        <v>0.36</v>
      </c>
      <c r="CH117" s="6">
        <v>0</v>
      </c>
      <c r="CI117" s="6">
        <v>0</v>
      </c>
      <c r="CJ117" s="6">
        <v>0</v>
      </c>
      <c r="CK117" s="6">
        <v>0.36</v>
      </c>
      <c r="CL117" s="6">
        <v>0</v>
      </c>
      <c r="CM117" s="6">
        <v>0</v>
      </c>
      <c r="CN117" s="6">
        <v>0</v>
      </c>
      <c r="CO117" s="6">
        <v>0.36</v>
      </c>
      <c r="CP117" s="6">
        <v>0</v>
      </c>
      <c r="CQ117" s="6">
        <v>0</v>
      </c>
      <c r="CR117" s="6">
        <v>0</v>
      </c>
      <c r="CS117" s="6">
        <v>0.36</v>
      </c>
      <c r="CT117" s="6">
        <v>0</v>
      </c>
      <c r="CU117" s="6">
        <v>0</v>
      </c>
      <c r="CV117" s="6" t="s">
        <v>193</v>
      </c>
      <c r="CW117" s="6">
        <v>0</v>
      </c>
      <c r="CX117" s="6">
        <v>0</v>
      </c>
      <c r="CY117" s="6">
        <v>0</v>
      </c>
      <c r="CZ117" s="6">
        <v>0</v>
      </c>
      <c r="DA117" s="6">
        <v>0</v>
      </c>
      <c r="DB117" s="6">
        <v>0</v>
      </c>
      <c r="DC117" s="6">
        <v>0</v>
      </c>
      <c r="DD117" s="6">
        <v>0</v>
      </c>
      <c r="DE117" s="6">
        <v>0</v>
      </c>
      <c r="DF117" s="6">
        <v>0</v>
      </c>
      <c r="DG117" s="6">
        <v>0</v>
      </c>
      <c r="DH117" s="6">
        <v>0</v>
      </c>
      <c r="DI117" s="6">
        <v>0</v>
      </c>
      <c r="DJ117" s="6">
        <v>0</v>
      </c>
      <c r="DK117" s="6">
        <v>0</v>
      </c>
      <c r="DL117" s="6">
        <v>0</v>
      </c>
      <c r="DM117" s="6">
        <v>0</v>
      </c>
      <c r="DN117" s="6">
        <v>0</v>
      </c>
      <c r="DO117" s="6">
        <v>0</v>
      </c>
      <c r="DP117" s="6">
        <v>0</v>
      </c>
      <c r="DQ117" s="6">
        <v>0</v>
      </c>
      <c r="DR117" s="6">
        <v>0</v>
      </c>
      <c r="DS117" s="6">
        <v>0</v>
      </c>
      <c r="DT117" s="6">
        <v>0</v>
      </c>
      <c r="DU117" s="6">
        <v>0</v>
      </c>
      <c r="DV117" s="6">
        <v>0</v>
      </c>
      <c r="DW117" s="6">
        <v>0</v>
      </c>
      <c r="DX117" s="6">
        <v>0</v>
      </c>
      <c r="DY117" s="6">
        <v>0</v>
      </c>
      <c r="DZ117" s="6">
        <v>0</v>
      </c>
      <c r="EA117" s="6">
        <v>0</v>
      </c>
      <c r="EB117" s="5" t="s">
        <v>193</v>
      </c>
      <c r="EC117" s="5">
        <v>3636166</v>
      </c>
      <c r="ED117" s="5">
        <v>3636166</v>
      </c>
      <c r="EE117" s="5">
        <v>3636166</v>
      </c>
      <c r="EF117" s="5">
        <v>3636166</v>
      </c>
      <c r="EG117" s="5">
        <v>3636166</v>
      </c>
      <c r="EH117" s="5">
        <v>3636166</v>
      </c>
      <c r="EI117" s="5">
        <v>3636166</v>
      </c>
      <c r="EJ117" s="5">
        <v>3636166</v>
      </c>
      <c r="EK117" s="5">
        <v>3636166</v>
      </c>
      <c r="EL117" s="5">
        <v>3636166</v>
      </c>
      <c r="EM117" s="5">
        <v>3636166</v>
      </c>
      <c r="EN117" s="5">
        <v>3636166</v>
      </c>
      <c r="EO117" s="5">
        <v>3636166</v>
      </c>
      <c r="EP117" s="5">
        <v>3636165</v>
      </c>
      <c r="EQ117" s="5">
        <v>3634765</v>
      </c>
      <c r="ER117" s="5">
        <v>3634765</v>
      </c>
      <c r="ES117" s="5">
        <v>3634763</v>
      </c>
      <c r="ET117" s="5">
        <v>3634763</v>
      </c>
      <c r="EU117" s="5">
        <v>3634763</v>
      </c>
      <c r="EV117" s="5">
        <v>3634763</v>
      </c>
      <c r="EW117" s="5">
        <v>3634763</v>
      </c>
      <c r="EX117" s="5">
        <v>3634763</v>
      </c>
      <c r="EY117" s="5">
        <v>3634766</v>
      </c>
      <c r="EZ117" s="5">
        <v>3634766</v>
      </c>
      <c r="FA117" s="5">
        <v>3634763</v>
      </c>
      <c r="FB117" s="5">
        <v>3634763</v>
      </c>
      <c r="FC117" s="5">
        <v>3632966</v>
      </c>
      <c r="FD117" s="5">
        <v>3629241</v>
      </c>
      <c r="FE117" s="5">
        <v>3628941</v>
      </c>
      <c r="FF117" s="5">
        <v>3625966</v>
      </c>
      <c r="FG117" s="5">
        <v>3625966</v>
      </c>
      <c r="FH117" s="3" t="s">
        <v>296</v>
      </c>
    </row>
    <row r="118" spans="2:164" x14ac:dyDescent="0.25">
      <c r="B118" s="1" t="s">
        <v>108</v>
      </c>
      <c r="C118" s="2">
        <v>103373</v>
      </c>
      <c r="D118" s="5">
        <v>0</v>
      </c>
      <c r="E118" s="5">
        <v>0</v>
      </c>
      <c r="F118" s="5">
        <v>0</v>
      </c>
      <c r="G118" s="5">
        <v>0</v>
      </c>
      <c r="H118" s="5">
        <v>0</v>
      </c>
      <c r="I118" s="5">
        <v>0</v>
      </c>
      <c r="J118" s="5">
        <v>0</v>
      </c>
      <c r="K118" s="5">
        <v>0</v>
      </c>
      <c r="L118" s="5">
        <v>0</v>
      </c>
      <c r="M118" s="5">
        <v>0</v>
      </c>
      <c r="N118" s="5">
        <v>0</v>
      </c>
      <c r="O118" s="5">
        <v>0</v>
      </c>
      <c r="P118" s="5">
        <v>0</v>
      </c>
      <c r="Q118" s="5">
        <v>0</v>
      </c>
      <c r="R118" s="5">
        <v>0</v>
      </c>
      <c r="S118" s="5">
        <v>0</v>
      </c>
      <c r="T118" s="5">
        <v>0</v>
      </c>
      <c r="U118" s="5">
        <v>0</v>
      </c>
      <c r="V118" s="5">
        <v>0</v>
      </c>
      <c r="W118" s="5">
        <v>0</v>
      </c>
      <c r="X118" s="5">
        <v>0</v>
      </c>
      <c r="Y118" s="5">
        <v>0</v>
      </c>
      <c r="Z118" s="5">
        <v>0</v>
      </c>
      <c r="AA118" s="5">
        <v>0</v>
      </c>
      <c r="AB118" s="5">
        <v>753822</v>
      </c>
      <c r="AC118" s="5">
        <v>1498152</v>
      </c>
      <c r="AD118" s="5">
        <v>1194052</v>
      </c>
      <c r="AE118" s="5">
        <v>512188</v>
      </c>
      <c r="AF118" s="5">
        <v>71132</v>
      </c>
      <c r="AG118" s="5">
        <v>194230</v>
      </c>
      <c r="AH118" s="5">
        <v>1116006</v>
      </c>
      <c r="AI118" s="5">
        <v>1147200</v>
      </c>
      <c r="AJ118" s="6" t="s">
        <v>193</v>
      </c>
      <c r="AK118" s="6" t="s">
        <v>193</v>
      </c>
      <c r="AL118" s="6" t="s">
        <v>193</v>
      </c>
      <c r="AM118" s="6" t="s">
        <v>193</v>
      </c>
      <c r="AN118" s="6" t="s">
        <v>193</v>
      </c>
      <c r="AO118" s="6" t="s">
        <v>193</v>
      </c>
      <c r="AP118" s="6" t="s">
        <v>193</v>
      </c>
      <c r="AQ118" s="6" t="s">
        <v>193</v>
      </c>
      <c r="AR118" s="6" t="s">
        <v>193</v>
      </c>
      <c r="AS118" s="6" t="s">
        <v>193</v>
      </c>
      <c r="AT118" s="6" t="s">
        <v>193</v>
      </c>
      <c r="AU118" s="6" t="s">
        <v>193</v>
      </c>
      <c r="AV118" s="6" t="s">
        <v>193</v>
      </c>
      <c r="AW118" s="6" t="s">
        <v>193</v>
      </c>
      <c r="AX118" s="6" t="s">
        <v>193</v>
      </c>
      <c r="AY118" s="6" t="s">
        <v>193</v>
      </c>
      <c r="AZ118" s="6" t="s">
        <v>193</v>
      </c>
      <c r="BA118" s="6" t="s">
        <v>193</v>
      </c>
      <c r="BB118" s="6" t="s">
        <v>193</v>
      </c>
      <c r="BC118" s="6" t="s">
        <v>193</v>
      </c>
      <c r="BD118" s="6" t="s">
        <v>193</v>
      </c>
      <c r="BE118" s="6" t="s">
        <v>193</v>
      </c>
      <c r="BF118" s="6" t="s">
        <v>193</v>
      </c>
      <c r="BG118" s="6" t="s">
        <v>193</v>
      </c>
      <c r="BH118" s="6">
        <v>22.805</v>
      </c>
      <c r="BI118" s="6">
        <v>21.515000000000001</v>
      </c>
      <c r="BJ118" s="6">
        <v>23.774999999999999</v>
      </c>
      <c r="BK118" s="6">
        <v>25.48</v>
      </c>
      <c r="BL118" s="6">
        <v>24.02</v>
      </c>
      <c r="BM118" s="6">
        <v>21.125</v>
      </c>
      <c r="BN118" s="6">
        <v>20.16</v>
      </c>
      <c r="BO118" s="6">
        <v>20.635000000000002</v>
      </c>
      <c r="BP118" s="6">
        <v>0.06</v>
      </c>
      <c r="BQ118" s="6">
        <v>0.06</v>
      </c>
      <c r="BR118" s="6">
        <v>0.06</v>
      </c>
      <c r="BS118" s="6">
        <v>4.4999999999999998E-2</v>
      </c>
      <c r="BT118" s="6">
        <v>4.4999999999999998E-2</v>
      </c>
      <c r="BU118" s="6">
        <v>4.4999999999999998E-2</v>
      </c>
      <c r="BV118" s="6">
        <v>4.4999999999999998E-2</v>
      </c>
      <c r="BW118" s="6">
        <v>0</v>
      </c>
      <c r="BX118" s="6">
        <v>0</v>
      </c>
      <c r="BY118" s="6">
        <v>0</v>
      </c>
      <c r="BZ118" s="6">
        <v>0</v>
      </c>
      <c r="CA118" s="6">
        <v>0</v>
      </c>
      <c r="CB118" s="6">
        <v>0</v>
      </c>
      <c r="CC118" s="6">
        <v>0</v>
      </c>
      <c r="CD118" s="6">
        <v>0</v>
      </c>
      <c r="CE118" s="6">
        <v>0</v>
      </c>
      <c r="CF118" s="6">
        <v>0</v>
      </c>
      <c r="CG118" s="6">
        <v>0</v>
      </c>
      <c r="CH118" s="6">
        <v>0</v>
      </c>
      <c r="CI118" s="6">
        <v>0</v>
      </c>
      <c r="CJ118" s="6">
        <v>0</v>
      </c>
      <c r="CK118" s="6">
        <v>0</v>
      </c>
      <c r="CL118" s="6">
        <v>0</v>
      </c>
      <c r="CM118" s="6">
        <v>0</v>
      </c>
      <c r="CN118" s="6">
        <v>0</v>
      </c>
      <c r="CO118" s="6">
        <v>0</v>
      </c>
      <c r="CP118" s="6">
        <v>0</v>
      </c>
      <c r="CQ118" s="6">
        <v>0</v>
      </c>
      <c r="CR118" s="6">
        <v>0</v>
      </c>
      <c r="CS118" s="6">
        <v>0</v>
      </c>
      <c r="CT118" s="6">
        <v>0</v>
      </c>
      <c r="CU118" s="6">
        <v>0</v>
      </c>
      <c r="CV118" s="6">
        <v>0</v>
      </c>
      <c r="CW118" s="6">
        <v>0</v>
      </c>
      <c r="CX118" s="6">
        <v>0</v>
      </c>
      <c r="CY118" s="6">
        <v>0</v>
      </c>
      <c r="CZ118" s="6">
        <v>0</v>
      </c>
      <c r="DA118" s="6">
        <v>0</v>
      </c>
      <c r="DB118" s="6">
        <v>0</v>
      </c>
      <c r="DC118" s="6">
        <v>0</v>
      </c>
      <c r="DD118" s="6">
        <v>0</v>
      </c>
      <c r="DE118" s="6">
        <v>0</v>
      </c>
      <c r="DF118" s="6">
        <v>0</v>
      </c>
      <c r="DG118" s="6">
        <v>0</v>
      </c>
      <c r="DH118" s="6">
        <v>0</v>
      </c>
      <c r="DI118" s="6">
        <v>0</v>
      </c>
      <c r="DJ118" s="6">
        <v>0</v>
      </c>
      <c r="DK118" s="6">
        <v>0</v>
      </c>
      <c r="DL118" s="6">
        <v>0</v>
      </c>
      <c r="DM118" s="6">
        <v>0</v>
      </c>
      <c r="DN118" s="6">
        <v>0</v>
      </c>
      <c r="DO118" s="6">
        <v>0</v>
      </c>
      <c r="DP118" s="6">
        <v>0</v>
      </c>
      <c r="DQ118" s="6">
        <v>0</v>
      </c>
      <c r="DR118" s="6">
        <v>0</v>
      </c>
      <c r="DS118" s="6">
        <v>0</v>
      </c>
      <c r="DT118" s="6">
        <v>0</v>
      </c>
      <c r="DU118" s="6">
        <v>0</v>
      </c>
      <c r="DV118" s="6">
        <v>0</v>
      </c>
      <c r="DW118" s="6">
        <v>0</v>
      </c>
      <c r="DX118" s="6">
        <v>0</v>
      </c>
      <c r="DY118" s="6">
        <v>0</v>
      </c>
      <c r="DZ118" s="6">
        <v>0</v>
      </c>
      <c r="EA118" s="6">
        <v>0</v>
      </c>
      <c r="EB118" s="5">
        <v>29507000</v>
      </c>
      <c r="EC118" s="5">
        <v>29503000</v>
      </c>
      <c r="ED118" s="5">
        <v>29475000</v>
      </c>
      <c r="EE118" s="5">
        <v>29461000</v>
      </c>
      <c r="EF118" s="5">
        <v>29124139</v>
      </c>
      <c r="EG118" s="5">
        <v>29118870</v>
      </c>
      <c r="EH118" s="5">
        <v>29088876</v>
      </c>
      <c r="EI118" s="5">
        <v>29062188</v>
      </c>
      <c r="EJ118" s="5">
        <v>28861778</v>
      </c>
      <c r="EK118" s="5">
        <v>28829886</v>
      </c>
      <c r="EL118" s="5">
        <v>28794708</v>
      </c>
      <c r="EM118" s="5">
        <v>28783636</v>
      </c>
      <c r="EN118" s="5">
        <v>28562932</v>
      </c>
      <c r="EO118" s="5">
        <v>28533502</v>
      </c>
      <c r="EP118" s="5">
        <v>28521958</v>
      </c>
      <c r="EQ118" s="5">
        <v>28510412</v>
      </c>
      <c r="ER118" s="5">
        <v>28396992</v>
      </c>
      <c r="ES118" s="5">
        <v>28293824</v>
      </c>
      <c r="ET118" s="5">
        <v>28267326</v>
      </c>
      <c r="EU118" s="5">
        <v>28259954</v>
      </c>
      <c r="EV118" s="5">
        <v>28093332</v>
      </c>
      <c r="EW118" s="5">
        <v>28073464</v>
      </c>
      <c r="EX118" s="5">
        <v>28023138</v>
      </c>
      <c r="EY118" s="5">
        <v>28004354</v>
      </c>
      <c r="EZ118" s="5">
        <v>27912470</v>
      </c>
      <c r="FA118" s="5">
        <v>28633528</v>
      </c>
      <c r="FB118" s="5">
        <v>30030928</v>
      </c>
      <c r="FC118" s="5">
        <v>31177310</v>
      </c>
      <c r="FD118" s="5">
        <v>31484334</v>
      </c>
      <c r="FE118" s="5">
        <v>31532006</v>
      </c>
      <c r="FF118" s="5">
        <v>31650794</v>
      </c>
      <c r="FG118" s="5">
        <v>32748872</v>
      </c>
      <c r="FH118" s="3" t="s">
        <v>297</v>
      </c>
    </row>
    <row r="119" spans="2:164" x14ac:dyDescent="0.25">
      <c r="B119" s="1" t="s">
        <v>109</v>
      </c>
      <c r="C119" s="2">
        <v>4837618</v>
      </c>
      <c r="D119" s="5" t="s">
        <v>193</v>
      </c>
      <c r="E119" s="5">
        <v>0</v>
      </c>
      <c r="F119" s="5">
        <v>446671</v>
      </c>
      <c r="G119" s="5">
        <v>0</v>
      </c>
      <c r="H119" s="5">
        <v>0</v>
      </c>
      <c r="I119" s="5">
        <v>0</v>
      </c>
      <c r="J119" s="5">
        <v>0</v>
      </c>
      <c r="K119" s="5">
        <v>0</v>
      </c>
      <c r="L119" s="5">
        <v>0</v>
      </c>
      <c r="M119" s="5">
        <v>0</v>
      </c>
      <c r="N119" s="5" t="s">
        <v>193</v>
      </c>
      <c r="O119" s="5" t="s">
        <v>193</v>
      </c>
      <c r="P119" s="5" t="s">
        <v>193</v>
      </c>
      <c r="Q119" s="5" t="s">
        <v>193</v>
      </c>
      <c r="R119" s="5" t="s">
        <v>193</v>
      </c>
      <c r="S119" s="5" t="s">
        <v>193</v>
      </c>
      <c r="T119" s="5" t="s">
        <v>193</v>
      </c>
      <c r="U119" s="5" t="s">
        <v>193</v>
      </c>
      <c r="V119" s="5" t="s">
        <v>193</v>
      </c>
      <c r="W119" s="5" t="s">
        <v>193</v>
      </c>
      <c r="X119" s="5" t="s">
        <v>193</v>
      </c>
      <c r="Y119" s="5" t="s">
        <v>193</v>
      </c>
      <c r="Z119" s="5" t="s">
        <v>193</v>
      </c>
      <c r="AA119" s="5" t="s">
        <v>193</v>
      </c>
      <c r="AB119" s="5" t="s">
        <v>193</v>
      </c>
      <c r="AC119" s="5" t="s">
        <v>193</v>
      </c>
      <c r="AD119" s="5" t="s">
        <v>193</v>
      </c>
      <c r="AE119" s="5" t="s">
        <v>193</v>
      </c>
      <c r="AF119" s="5" t="s">
        <v>193</v>
      </c>
      <c r="AG119" s="5" t="s">
        <v>193</v>
      </c>
      <c r="AH119" s="5" t="s">
        <v>193</v>
      </c>
      <c r="AI119" s="5" t="s">
        <v>193</v>
      </c>
      <c r="AJ119" s="6" t="s">
        <v>193</v>
      </c>
      <c r="AK119" s="6" t="s">
        <v>193</v>
      </c>
      <c r="AL119" s="6">
        <v>17.989999999999998</v>
      </c>
      <c r="AM119" s="6" t="s">
        <v>193</v>
      </c>
      <c r="AN119" s="6" t="s">
        <v>193</v>
      </c>
      <c r="AO119" s="6" t="s">
        <v>193</v>
      </c>
      <c r="AP119" s="6" t="s">
        <v>193</v>
      </c>
      <c r="AQ119" s="6" t="s">
        <v>193</v>
      </c>
      <c r="AR119" s="6" t="s">
        <v>193</v>
      </c>
      <c r="AS119" s="6" t="s">
        <v>193</v>
      </c>
      <c r="AT119" s="6" t="s">
        <v>193</v>
      </c>
      <c r="AU119" s="6" t="s">
        <v>193</v>
      </c>
      <c r="AV119" s="6" t="s">
        <v>193</v>
      </c>
      <c r="AW119" s="6" t="s">
        <v>193</v>
      </c>
      <c r="AX119" s="6" t="s">
        <v>193</v>
      </c>
      <c r="AY119" s="6" t="s">
        <v>193</v>
      </c>
      <c r="AZ119" s="6" t="s">
        <v>193</v>
      </c>
      <c r="BA119" s="6" t="s">
        <v>193</v>
      </c>
      <c r="BB119" s="6" t="s">
        <v>193</v>
      </c>
      <c r="BC119" s="6" t="s">
        <v>193</v>
      </c>
      <c r="BD119" s="6" t="s">
        <v>193</v>
      </c>
      <c r="BE119" s="6" t="s">
        <v>193</v>
      </c>
      <c r="BF119" s="6" t="s">
        <v>193</v>
      </c>
      <c r="BG119" s="6" t="s">
        <v>193</v>
      </c>
      <c r="BH119" s="6" t="s">
        <v>193</v>
      </c>
      <c r="BI119" s="6" t="s">
        <v>193</v>
      </c>
      <c r="BJ119" s="6" t="s">
        <v>193</v>
      </c>
      <c r="BK119" s="6" t="s">
        <v>193</v>
      </c>
      <c r="BL119" s="6" t="s">
        <v>193</v>
      </c>
      <c r="BM119" s="6" t="s">
        <v>193</v>
      </c>
      <c r="BN119" s="6" t="s">
        <v>193</v>
      </c>
      <c r="BO119" s="6" t="s">
        <v>193</v>
      </c>
      <c r="BP119" s="6" t="s">
        <v>193</v>
      </c>
      <c r="BQ119" s="6">
        <v>0</v>
      </c>
      <c r="BR119" s="6">
        <v>0</v>
      </c>
      <c r="BS119" s="6">
        <v>0</v>
      </c>
      <c r="BT119" s="6" t="s">
        <v>193</v>
      </c>
      <c r="BU119" s="6" t="s">
        <v>193</v>
      </c>
      <c r="BV119" s="6" t="s">
        <v>193</v>
      </c>
      <c r="BW119" s="6" t="s">
        <v>193</v>
      </c>
      <c r="BX119" s="6" t="s">
        <v>193</v>
      </c>
      <c r="BY119" s="6" t="s">
        <v>193</v>
      </c>
      <c r="BZ119" s="6" t="s">
        <v>193</v>
      </c>
      <c r="CA119" s="6" t="s">
        <v>193</v>
      </c>
      <c r="CB119" s="6" t="s">
        <v>193</v>
      </c>
      <c r="CC119" s="6" t="s">
        <v>193</v>
      </c>
      <c r="CD119" s="6" t="s">
        <v>193</v>
      </c>
      <c r="CE119" s="6" t="s">
        <v>193</v>
      </c>
      <c r="CF119" s="6" t="s">
        <v>193</v>
      </c>
      <c r="CG119" s="6" t="s">
        <v>193</v>
      </c>
      <c r="CH119" s="6" t="s">
        <v>193</v>
      </c>
      <c r="CI119" s="6" t="s">
        <v>193</v>
      </c>
      <c r="CJ119" s="6" t="s">
        <v>193</v>
      </c>
      <c r="CK119" s="6" t="s">
        <v>193</v>
      </c>
      <c r="CL119" s="6" t="s">
        <v>193</v>
      </c>
      <c r="CM119" s="6" t="s">
        <v>193</v>
      </c>
      <c r="CN119" s="6" t="s">
        <v>193</v>
      </c>
      <c r="CO119" s="6" t="s">
        <v>193</v>
      </c>
      <c r="CP119" s="6" t="s">
        <v>193</v>
      </c>
      <c r="CQ119" s="6" t="s">
        <v>193</v>
      </c>
      <c r="CR119" s="6" t="s">
        <v>193</v>
      </c>
      <c r="CS119" s="6" t="s">
        <v>193</v>
      </c>
      <c r="CT119" s="6" t="s">
        <v>193</v>
      </c>
      <c r="CU119" s="6" t="s">
        <v>193</v>
      </c>
      <c r="CV119" s="6" t="s">
        <v>193</v>
      </c>
      <c r="CW119" s="6">
        <v>0</v>
      </c>
      <c r="CX119" s="6">
        <v>0</v>
      </c>
      <c r="CY119" s="6">
        <v>0</v>
      </c>
      <c r="CZ119" s="6" t="s">
        <v>193</v>
      </c>
      <c r="DA119" s="6" t="s">
        <v>193</v>
      </c>
      <c r="DB119" s="6" t="s">
        <v>193</v>
      </c>
      <c r="DC119" s="6" t="s">
        <v>193</v>
      </c>
      <c r="DD119" s="6" t="s">
        <v>193</v>
      </c>
      <c r="DE119" s="6" t="s">
        <v>193</v>
      </c>
      <c r="DF119" s="6" t="s">
        <v>193</v>
      </c>
      <c r="DG119" s="6" t="s">
        <v>193</v>
      </c>
      <c r="DH119" s="6" t="s">
        <v>193</v>
      </c>
      <c r="DI119" s="6" t="s">
        <v>193</v>
      </c>
      <c r="DJ119" s="6" t="s">
        <v>193</v>
      </c>
      <c r="DK119" s="6" t="s">
        <v>193</v>
      </c>
      <c r="DL119" s="6" t="s">
        <v>193</v>
      </c>
      <c r="DM119" s="6" t="s">
        <v>193</v>
      </c>
      <c r="DN119" s="6" t="s">
        <v>193</v>
      </c>
      <c r="DO119" s="6" t="s">
        <v>193</v>
      </c>
      <c r="DP119" s="6" t="s">
        <v>193</v>
      </c>
      <c r="DQ119" s="6" t="s">
        <v>193</v>
      </c>
      <c r="DR119" s="6" t="s">
        <v>193</v>
      </c>
      <c r="DS119" s="6" t="s">
        <v>193</v>
      </c>
      <c r="DT119" s="6" t="s">
        <v>193</v>
      </c>
      <c r="DU119" s="6" t="s">
        <v>193</v>
      </c>
      <c r="DV119" s="6" t="s">
        <v>193</v>
      </c>
      <c r="DW119" s="6" t="s">
        <v>193</v>
      </c>
      <c r="DX119" s="6" t="s">
        <v>193</v>
      </c>
      <c r="DY119" s="6" t="s">
        <v>193</v>
      </c>
      <c r="DZ119" s="6" t="s">
        <v>193</v>
      </c>
      <c r="EA119" s="6" t="s">
        <v>193</v>
      </c>
      <c r="EB119" s="5" t="s">
        <v>193</v>
      </c>
      <c r="EC119" s="5">
        <v>22313329</v>
      </c>
      <c r="ED119" s="5">
        <v>22313329</v>
      </c>
      <c r="EE119" s="5" t="s">
        <v>193</v>
      </c>
      <c r="EF119" s="5" t="s">
        <v>193</v>
      </c>
      <c r="EG119" s="5" t="s">
        <v>193</v>
      </c>
      <c r="EH119" s="5" t="s">
        <v>193</v>
      </c>
      <c r="EI119" s="5" t="s">
        <v>193</v>
      </c>
      <c r="EJ119" s="5" t="s">
        <v>193</v>
      </c>
      <c r="EK119" s="5" t="s">
        <v>193</v>
      </c>
      <c r="EL119" s="5" t="s">
        <v>193</v>
      </c>
      <c r="EM119" s="5" t="s">
        <v>193</v>
      </c>
      <c r="EN119" s="5" t="s">
        <v>193</v>
      </c>
      <c r="EO119" s="5" t="s">
        <v>193</v>
      </c>
      <c r="EP119" s="5" t="s">
        <v>193</v>
      </c>
      <c r="EQ119" s="5" t="s">
        <v>193</v>
      </c>
      <c r="ER119" s="5" t="s">
        <v>193</v>
      </c>
      <c r="ES119" s="5" t="s">
        <v>193</v>
      </c>
      <c r="ET119" s="5" t="s">
        <v>193</v>
      </c>
      <c r="EU119" s="5" t="s">
        <v>193</v>
      </c>
      <c r="EV119" s="5" t="s">
        <v>193</v>
      </c>
      <c r="EW119" s="5" t="s">
        <v>193</v>
      </c>
      <c r="EX119" s="5" t="s">
        <v>193</v>
      </c>
      <c r="EY119" s="5" t="s">
        <v>193</v>
      </c>
      <c r="EZ119" s="5" t="s">
        <v>193</v>
      </c>
      <c r="FA119" s="5" t="s">
        <v>193</v>
      </c>
      <c r="FB119" s="5" t="s">
        <v>193</v>
      </c>
      <c r="FC119" s="5" t="s">
        <v>193</v>
      </c>
      <c r="FD119" s="5" t="s">
        <v>193</v>
      </c>
      <c r="FE119" s="5" t="s">
        <v>193</v>
      </c>
      <c r="FF119" s="5" t="s">
        <v>193</v>
      </c>
      <c r="FG119" s="5" t="s">
        <v>193</v>
      </c>
      <c r="FH119" s="3" t="s">
        <v>298</v>
      </c>
    </row>
    <row r="120" spans="2:164" x14ac:dyDescent="0.25">
      <c r="B120" s="1" t="s">
        <v>110</v>
      </c>
      <c r="C120" s="2">
        <v>4333424</v>
      </c>
      <c r="D120" s="5">
        <v>0</v>
      </c>
      <c r="E120" s="5">
        <v>0</v>
      </c>
      <c r="F120" s="5">
        <v>0</v>
      </c>
      <c r="G120" s="5">
        <v>0</v>
      </c>
      <c r="H120" s="5">
        <v>0</v>
      </c>
      <c r="I120" s="5">
        <v>0</v>
      </c>
      <c r="J120" s="5">
        <v>0</v>
      </c>
      <c r="K120" s="5">
        <v>0</v>
      </c>
      <c r="L120" s="5">
        <v>0</v>
      </c>
      <c r="M120" s="5">
        <v>0</v>
      </c>
      <c r="N120" s="5">
        <v>0</v>
      </c>
      <c r="O120" s="5">
        <v>0</v>
      </c>
      <c r="P120" s="5">
        <v>0</v>
      </c>
      <c r="Q120" s="5">
        <v>0</v>
      </c>
      <c r="R120" s="5">
        <v>0</v>
      </c>
      <c r="S120" s="5">
        <v>0</v>
      </c>
      <c r="T120" s="5">
        <v>0</v>
      </c>
      <c r="U120" s="5">
        <v>0</v>
      </c>
      <c r="V120" s="5">
        <v>0</v>
      </c>
      <c r="W120" s="5" t="s">
        <v>193</v>
      </c>
      <c r="X120" s="5" t="s">
        <v>193</v>
      </c>
      <c r="Y120" s="5" t="s">
        <v>193</v>
      </c>
      <c r="Z120" s="5" t="s">
        <v>193</v>
      </c>
      <c r="AA120" s="5" t="s">
        <v>193</v>
      </c>
      <c r="AB120" s="5" t="s">
        <v>193</v>
      </c>
      <c r="AC120" s="5" t="s">
        <v>193</v>
      </c>
      <c r="AD120" s="5" t="s">
        <v>193</v>
      </c>
      <c r="AE120" s="5" t="s">
        <v>193</v>
      </c>
      <c r="AF120" s="5" t="s">
        <v>193</v>
      </c>
      <c r="AG120" s="5" t="s">
        <v>193</v>
      </c>
      <c r="AH120" s="5" t="s">
        <v>193</v>
      </c>
      <c r="AI120" s="5" t="s">
        <v>193</v>
      </c>
      <c r="AJ120" s="6" t="s">
        <v>193</v>
      </c>
      <c r="AK120" s="6" t="s">
        <v>193</v>
      </c>
      <c r="AL120" s="6" t="s">
        <v>193</v>
      </c>
      <c r="AM120" s="6" t="s">
        <v>193</v>
      </c>
      <c r="AN120" s="6" t="s">
        <v>193</v>
      </c>
      <c r="AO120" s="6" t="s">
        <v>193</v>
      </c>
      <c r="AP120" s="6" t="s">
        <v>193</v>
      </c>
      <c r="AQ120" s="6" t="s">
        <v>193</v>
      </c>
      <c r="AR120" s="6" t="s">
        <v>193</v>
      </c>
      <c r="AS120" s="6" t="s">
        <v>193</v>
      </c>
      <c r="AT120" s="6" t="s">
        <v>193</v>
      </c>
      <c r="AU120" s="6" t="s">
        <v>193</v>
      </c>
      <c r="AV120" s="6" t="s">
        <v>193</v>
      </c>
      <c r="AW120" s="6" t="s">
        <v>193</v>
      </c>
      <c r="AX120" s="6" t="s">
        <v>193</v>
      </c>
      <c r="AY120" s="6" t="s">
        <v>193</v>
      </c>
      <c r="AZ120" s="6" t="s">
        <v>193</v>
      </c>
      <c r="BA120" s="6" t="s">
        <v>193</v>
      </c>
      <c r="BB120" s="6" t="s">
        <v>193</v>
      </c>
      <c r="BC120" s="6" t="s">
        <v>193</v>
      </c>
      <c r="BD120" s="6" t="s">
        <v>193</v>
      </c>
      <c r="BE120" s="6" t="s">
        <v>193</v>
      </c>
      <c r="BF120" s="6" t="s">
        <v>193</v>
      </c>
      <c r="BG120" s="6" t="s">
        <v>193</v>
      </c>
      <c r="BH120" s="6" t="s">
        <v>193</v>
      </c>
      <c r="BI120" s="6" t="s">
        <v>193</v>
      </c>
      <c r="BJ120" s="6" t="s">
        <v>193</v>
      </c>
      <c r="BK120" s="6" t="s">
        <v>193</v>
      </c>
      <c r="BL120" s="6" t="s">
        <v>193</v>
      </c>
      <c r="BM120" s="6" t="s">
        <v>193</v>
      </c>
      <c r="BN120" s="6" t="s">
        <v>193</v>
      </c>
      <c r="BO120" s="6" t="s">
        <v>193</v>
      </c>
      <c r="BP120" s="6">
        <v>0</v>
      </c>
      <c r="BQ120" s="6">
        <v>0</v>
      </c>
      <c r="BR120" s="6">
        <v>0</v>
      </c>
      <c r="BS120" s="6">
        <v>0</v>
      </c>
      <c r="BT120" s="6">
        <v>0</v>
      </c>
      <c r="BU120" s="6">
        <v>0</v>
      </c>
      <c r="BV120" s="6">
        <v>0</v>
      </c>
      <c r="BW120" s="6">
        <v>0</v>
      </c>
      <c r="BX120" s="6">
        <v>0</v>
      </c>
      <c r="BY120" s="6">
        <v>0</v>
      </c>
      <c r="BZ120" s="6">
        <v>0</v>
      </c>
      <c r="CA120" s="6">
        <v>0</v>
      </c>
      <c r="CB120" s="6">
        <v>0</v>
      </c>
      <c r="CC120" s="6">
        <v>0</v>
      </c>
      <c r="CD120" s="6">
        <v>0</v>
      </c>
      <c r="CE120" s="6">
        <v>0</v>
      </c>
      <c r="CF120" s="6">
        <v>0</v>
      </c>
      <c r="CG120" s="6" t="s">
        <v>193</v>
      </c>
      <c r="CH120" s="6" t="s">
        <v>193</v>
      </c>
      <c r="CI120" s="6" t="s">
        <v>193</v>
      </c>
      <c r="CJ120" s="6" t="s">
        <v>193</v>
      </c>
      <c r="CK120" s="6" t="s">
        <v>193</v>
      </c>
      <c r="CL120" s="6" t="s">
        <v>193</v>
      </c>
      <c r="CM120" s="6" t="s">
        <v>193</v>
      </c>
      <c r="CN120" s="6" t="s">
        <v>193</v>
      </c>
      <c r="CO120" s="6" t="s">
        <v>193</v>
      </c>
      <c r="CP120" s="6" t="s">
        <v>193</v>
      </c>
      <c r="CQ120" s="6" t="s">
        <v>193</v>
      </c>
      <c r="CR120" s="6" t="s">
        <v>193</v>
      </c>
      <c r="CS120" s="6" t="s">
        <v>193</v>
      </c>
      <c r="CT120" s="6" t="s">
        <v>193</v>
      </c>
      <c r="CU120" s="6" t="s">
        <v>193</v>
      </c>
      <c r="CV120" s="6">
        <v>0</v>
      </c>
      <c r="CW120" s="6">
        <v>0</v>
      </c>
      <c r="CX120" s="6">
        <v>0</v>
      </c>
      <c r="CY120" s="6">
        <v>0</v>
      </c>
      <c r="CZ120" s="6">
        <v>0</v>
      </c>
      <c r="DA120" s="6">
        <v>0</v>
      </c>
      <c r="DB120" s="6">
        <v>0</v>
      </c>
      <c r="DC120" s="6">
        <v>0</v>
      </c>
      <c r="DD120" s="6">
        <v>0</v>
      </c>
      <c r="DE120" s="6">
        <v>0</v>
      </c>
      <c r="DF120" s="6">
        <v>0</v>
      </c>
      <c r="DG120" s="6">
        <v>0</v>
      </c>
      <c r="DH120" s="6">
        <v>0</v>
      </c>
      <c r="DI120" s="6">
        <v>0</v>
      </c>
      <c r="DJ120" s="6">
        <v>0</v>
      </c>
      <c r="DK120" s="6">
        <v>0</v>
      </c>
      <c r="DL120" s="6">
        <v>0</v>
      </c>
      <c r="DM120" s="6" t="s">
        <v>193</v>
      </c>
      <c r="DN120" s="6" t="s">
        <v>193</v>
      </c>
      <c r="DO120" s="6" t="s">
        <v>193</v>
      </c>
      <c r="DP120" s="6" t="s">
        <v>193</v>
      </c>
      <c r="DQ120" s="6" t="s">
        <v>193</v>
      </c>
      <c r="DR120" s="6" t="s">
        <v>193</v>
      </c>
      <c r="DS120" s="6" t="s">
        <v>193</v>
      </c>
      <c r="DT120" s="6" t="s">
        <v>193</v>
      </c>
      <c r="DU120" s="6" t="s">
        <v>193</v>
      </c>
      <c r="DV120" s="6" t="s">
        <v>193</v>
      </c>
      <c r="DW120" s="6" t="s">
        <v>193</v>
      </c>
      <c r="DX120" s="6" t="s">
        <v>193</v>
      </c>
      <c r="DY120" s="6" t="s">
        <v>193</v>
      </c>
      <c r="DZ120" s="6" t="s">
        <v>193</v>
      </c>
      <c r="EA120" s="6" t="s">
        <v>193</v>
      </c>
      <c r="EB120" s="5">
        <v>60517512</v>
      </c>
      <c r="EC120" s="5">
        <v>59928092</v>
      </c>
      <c r="ED120" s="5">
        <v>59858418</v>
      </c>
      <c r="EE120" s="5">
        <v>59783358</v>
      </c>
      <c r="EF120" s="5">
        <v>59145161</v>
      </c>
      <c r="EG120" s="5">
        <v>59138663</v>
      </c>
      <c r="EH120" s="5">
        <v>59128011</v>
      </c>
      <c r="EI120" s="5">
        <v>59080468</v>
      </c>
      <c r="EJ120" s="5">
        <v>58807825</v>
      </c>
      <c r="EK120" s="5">
        <v>58743867</v>
      </c>
      <c r="EL120" s="5">
        <v>58740100</v>
      </c>
      <c r="EM120" s="5">
        <v>58519558</v>
      </c>
      <c r="EN120" s="5">
        <v>58428548</v>
      </c>
      <c r="EO120" s="5">
        <v>58363334</v>
      </c>
      <c r="EP120" s="5">
        <v>58363334</v>
      </c>
      <c r="EQ120" s="5">
        <v>58067326</v>
      </c>
      <c r="ER120" s="5">
        <v>58052480</v>
      </c>
      <c r="ES120" s="5">
        <v>55637480</v>
      </c>
      <c r="ET120" s="5">
        <v>55637480</v>
      </c>
      <c r="EU120" s="5" t="s">
        <v>193</v>
      </c>
      <c r="EV120" s="5" t="s">
        <v>193</v>
      </c>
      <c r="EW120" s="5" t="s">
        <v>193</v>
      </c>
      <c r="EX120" s="5" t="s">
        <v>193</v>
      </c>
      <c r="EY120" s="5" t="s">
        <v>193</v>
      </c>
      <c r="EZ120" s="5" t="s">
        <v>193</v>
      </c>
      <c r="FA120" s="5" t="s">
        <v>193</v>
      </c>
      <c r="FB120" s="5" t="s">
        <v>193</v>
      </c>
      <c r="FC120" s="5" t="s">
        <v>193</v>
      </c>
      <c r="FD120" s="5" t="s">
        <v>193</v>
      </c>
      <c r="FE120" s="5" t="s">
        <v>193</v>
      </c>
      <c r="FF120" s="5" t="s">
        <v>193</v>
      </c>
      <c r="FG120" s="5" t="s">
        <v>193</v>
      </c>
      <c r="FH120" s="3" t="s">
        <v>299</v>
      </c>
    </row>
    <row r="121" spans="2:164" x14ac:dyDescent="0.25">
      <c r="B121" s="1" t="s">
        <v>111</v>
      </c>
      <c r="C121" s="2">
        <v>103407</v>
      </c>
      <c r="D121" s="5">
        <v>0</v>
      </c>
      <c r="E121" s="5">
        <v>0</v>
      </c>
      <c r="F121" s="5">
        <v>0</v>
      </c>
      <c r="G121" s="5">
        <v>0</v>
      </c>
      <c r="H121" s="5">
        <v>0</v>
      </c>
      <c r="I121" s="5">
        <v>0</v>
      </c>
      <c r="J121" s="5">
        <v>0</v>
      </c>
      <c r="K121" s="5">
        <v>0</v>
      </c>
      <c r="L121" s="5">
        <v>0</v>
      </c>
      <c r="M121" s="5">
        <v>0</v>
      </c>
      <c r="N121" s="5">
        <v>0</v>
      </c>
      <c r="O121" s="5">
        <v>0</v>
      </c>
      <c r="P121" s="5">
        <v>0</v>
      </c>
      <c r="Q121" s="5">
        <v>0</v>
      </c>
      <c r="R121" s="5">
        <v>0</v>
      </c>
      <c r="S121" s="5">
        <v>0</v>
      </c>
      <c r="T121" s="5">
        <v>0</v>
      </c>
      <c r="U121" s="5">
        <v>0</v>
      </c>
      <c r="V121" s="5">
        <v>0</v>
      </c>
      <c r="W121" s="5">
        <v>0</v>
      </c>
      <c r="X121" s="5">
        <v>0</v>
      </c>
      <c r="Y121" s="5">
        <v>0</v>
      </c>
      <c r="Z121" s="5">
        <v>0</v>
      </c>
      <c r="AA121" s="5">
        <v>0</v>
      </c>
      <c r="AB121" s="5">
        <v>0</v>
      </c>
      <c r="AC121" s="5">
        <v>0</v>
      </c>
      <c r="AD121" s="5">
        <v>0</v>
      </c>
      <c r="AE121" s="5">
        <v>0</v>
      </c>
      <c r="AF121" s="5">
        <v>0</v>
      </c>
      <c r="AG121" s="5">
        <v>0</v>
      </c>
      <c r="AH121" s="5">
        <v>0</v>
      </c>
      <c r="AI121" s="5">
        <v>0</v>
      </c>
      <c r="AJ121" s="6" t="s">
        <v>193</v>
      </c>
      <c r="AK121" s="6" t="s">
        <v>193</v>
      </c>
      <c r="AL121" s="6" t="s">
        <v>193</v>
      </c>
      <c r="AM121" s="6" t="s">
        <v>193</v>
      </c>
      <c r="AN121" s="6" t="s">
        <v>193</v>
      </c>
      <c r="AO121" s="6" t="s">
        <v>193</v>
      </c>
      <c r="AP121" s="6" t="s">
        <v>193</v>
      </c>
      <c r="AQ121" s="6" t="s">
        <v>193</v>
      </c>
      <c r="AR121" s="6" t="s">
        <v>193</v>
      </c>
      <c r="AS121" s="6" t="s">
        <v>193</v>
      </c>
      <c r="AT121" s="6" t="s">
        <v>193</v>
      </c>
      <c r="AU121" s="6" t="s">
        <v>193</v>
      </c>
      <c r="AV121" s="6" t="s">
        <v>193</v>
      </c>
      <c r="AW121" s="6" t="s">
        <v>193</v>
      </c>
      <c r="AX121" s="6" t="s">
        <v>193</v>
      </c>
      <c r="AY121" s="6" t="s">
        <v>193</v>
      </c>
      <c r="AZ121" s="6" t="s">
        <v>193</v>
      </c>
      <c r="BA121" s="6" t="s">
        <v>193</v>
      </c>
      <c r="BB121" s="6" t="s">
        <v>193</v>
      </c>
      <c r="BC121" s="6" t="s">
        <v>193</v>
      </c>
      <c r="BD121" s="6" t="s">
        <v>193</v>
      </c>
      <c r="BE121" s="6" t="s">
        <v>193</v>
      </c>
      <c r="BF121" s="6" t="s">
        <v>193</v>
      </c>
      <c r="BG121" s="6" t="s">
        <v>193</v>
      </c>
      <c r="BH121" s="6" t="s">
        <v>193</v>
      </c>
      <c r="BI121" s="6" t="s">
        <v>193</v>
      </c>
      <c r="BJ121" s="6" t="s">
        <v>193</v>
      </c>
      <c r="BK121" s="6" t="s">
        <v>193</v>
      </c>
      <c r="BL121" s="6" t="s">
        <v>193</v>
      </c>
      <c r="BM121" s="6" t="s">
        <v>193</v>
      </c>
      <c r="BN121" s="6" t="s">
        <v>193</v>
      </c>
      <c r="BO121" s="6" t="s">
        <v>193</v>
      </c>
      <c r="BP121" s="6">
        <v>1.19</v>
      </c>
      <c r="BQ121" s="6">
        <v>0.19</v>
      </c>
      <c r="BR121" s="6">
        <v>0.19</v>
      </c>
      <c r="BS121" s="6">
        <v>0.19</v>
      </c>
      <c r="BT121" s="6">
        <v>0.1875</v>
      </c>
      <c r="BU121" s="6">
        <v>0.1875</v>
      </c>
      <c r="BV121" s="6">
        <v>0.1875</v>
      </c>
      <c r="BW121" s="6">
        <v>0.1875</v>
      </c>
      <c r="BX121" s="6">
        <v>0.185</v>
      </c>
      <c r="BY121" s="6">
        <v>0.185</v>
      </c>
      <c r="BZ121" s="6">
        <v>0.185</v>
      </c>
      <c r="CA121" s="6">
        <v>0.185</v>
      </c>
      <c r="CB121" s="6">
        <v>0.1825</v>
      </c>
      <c r="CC121" s="6">
        <v>0.1825</v>
      </c>
      <c r="CD121" s="6">
        <v>0.1825</v>
      </c>
      <c r="CE121" s="6">
        <v>0.1825</v>
      </c>
      <c r="CF121" s="6">
        <v>0.18</v>
      </c>
      <c r="CG121" s="6">
        <v>0.18</v>
      </c>
      <c r="CH121" s="6">
        <v>0.18</v>
      </c>
      <c r="CI121" s="6">
        <v>0.18</v>
      </c>
      <c r="CJ121" s="6">
        <v>0.17749999999999999</v>
      </c>
      <c r="CK121" s="6">
        <v>0.17749999999999999</v>
      </c>
      <c r="CL121" s="6">
        <v>0.17749999999999999</v>
      </c>
      <c r="CM121" s="6">
        <v>0.17749999999999999</v>
      </c>
      <c r="CN121" s="6">
        <v>0.17499999999999999</v>
      </c>
      <c r="CO121" s="6">
        <v>0.17499999999999999</v>
      </c>
      <c r="CP121" s="6">
        <v>0.17499999999999999</v>
      </c>
      <c r="CQ121" s="6">
        <v>0.17499999999999999</v>
      </c>
      <c r="CR121" s="6">
        <v>0.17249999999999999</v>
      </c>
      <c r="CS121" s="6">
        <v>0.17249999999999999</v>
      </c>
      <c r="CT121" s="6">
        <v>0.17249999999999999</v>
      </c>
      <c r="CU121" s="6">
        <v>0.17249999999999999</v>
      </c>
      <c r="CV121" s="6">
        <v>0</v>
      </c>
      <c r="CW121" s="6">
        <v>0</v>
      </c>
      <c r="CX121" s="6">
        <v>0</v>
      </c>
      <c r="CY121" s="6">
        <v>0</v>
      </c>
      <c r="CZ121" s="6">
        <v>0</v>
      </c>
      <c r="DA121" s="6">
        <v>0</v>
      </c>
      <c r="DB121" s="6">
        <v>0</v>
      </c>
      <c r="DC121" s="6">
        <v>0</v>
      </c>
      <c r="DD121" s="6">
        <v>0</v>
      </c>
      <c r="DE121" s="6">
        <v>0</v>
      </c>
      <c r="DF121" s="6">
        <v>0</v>
      </c>
      <c r="DG121" s="6">
        <v>0</v>
      </c>
      <c r="DH121" s="6">
        <v>0</v>
      </c>
      <c r="DI121" s="6">
        <v>0</v>
      </c>
      <c r="DJ121" s="6">
        <v>0</v>
      </c>
      <c r="DK121" s="6">
        <v>0</v>
      </c>
      <c r="DL121" s="6">
        <v>0</v>
      </c>
      <c r="DM121" s="6">
        <v>0</v>
      </c>
      <c r="DN121" s="6">
        <v>0</v>
      </c>
      <c r="DO121" s="6">
        <v>0</v>
      </c>
      <c r="DP121" s="6">
        <v>0</v>
      </c>
      <c r="DQ121" s="6">
        <v>0</v>
      </c>
      <c r="DR121" s="6">
        <v>0</v>
      </c>
      <c r="DS121" s="6">
        <v>0</v>
      </c>
      <c r="DT121" s="6">
        <v>0</v>
      </c>
      <c r="DU121" s="6">
        <v>0</v>
      </c>
      <c r="DV121" s="6">
        <v>0</v>
      </c>
      <c r="DW121" s="6">
        <v>0</v>
      </c>
      <c r="DX121" s="6">
        <v>0</v>
      </c>
      <c r="DY121" s="6">
        <v>0</v>
      </c>
      <c r="DZ121" s="6">
        <v>0</v>
      </c>
      <c r="EA121" s="6">
        <v>0</v>
      </c>
      <c r="EB121" s="5" t="s">
        <v>193</v>
      </c>
      <c r="EC121" s="5">
        <v>263806691</v>
      </c>
      <c r="ED121" s="5">
        <v>263687811</v>
      </c>
      <c r="EE121" s="5">
        <v>263586666</v>
      </c>
      <c r="EF121" s="5">
        <v>262719660</v>
      </c>
      <c r="EG121" s="5">
        <v>262600130</v>
      </c>
      <c r="EH121" s="5">
        <v>262445592</v>
      </c>
      <c r="EI121" s="5">
        <v>262175827</v>
      </c>
      <c r="EJ121" s="5">
        <v>261968328</v>
      </c>
      <c r="EK121" s="5">
        <v>261446604</v>
      </c>
      <c r="EL121" s="5">
        <v>261306701</v>
      </c>
      <c r="EM121" s="5">
        <v>261162860</v>
      </c>
      <c r="EN121" s="5">
        <v>260946810</v>
      </c>
      <c r="EO121" s="5">
        <v>260889104</v>
      </c>
      <c r="EP121" s="5">
        <v>260827571</v>
      </c>
      <c r="EQ121" s="5">
        <v>260546465</v>
      </c>
      <c r="ER121" s="5">
        <v>260462217</v>
      </c>
      <c r="ES121" s="5">
        <v>259997750</v>
      </c>
      <c r="ET121" s="5">
        <v>259803068</v>
      </c>
      <c r="EU121" s="5">
        <v>259574937</v>
      </c>
      <c r="EV121" s="5">
        <v>259490089</v>
      </c>
      <c r="EW121" s="5">
        <v>259463122</v>
      </c>
      <c r="EX121" s="5">
        <v>259441153</v>
      </c>
      <c r="EY121" s="5">
        <v>259452659</v>
      </c>
      <c r="EZ121" s="5">
        <v>259328278</v>
      </c>
      <c r="FA121" s="5">
        <v>259304985</v>
      </c>
      <c r="FB121" s="5">
        <v>259281604</v>
      </c>
      <c r="FC121" s="5">
        <v>259268655</v>
      </c>
      <c r="FD121" s="5">
        <v>259222360</v>
      </c>
      <c r="FE121" s="5">
        <v>241079437</v>
      </c>
      <c r="FF121" s="5">
        <v>241061132</v>
      </c>
      <c r="FG121" s="5">
        <v>241029255</v>
      </c>
      <c r="FH121" s="3" t="s">
        <v>300</v>
      </c>
    </row>
    <row r="122" spans="2:164" x14ac:dyDescent="0.25">
      <c r="B122" s="1" t="s">
        <v>112</v>
      </c>
      <c r="C122" s="2">
        <v>4050998</v>
      </c>
      <c r="D122" s="5" t="s">
        <v>193</v>
      </c>
      <c r="E122" s="5" t="s">
        <v>193</v>
      </c>
      <c r="F122" s="5">
        <v>0</v>
      </c>
      <c r="G122" s="5">
        <v>67273</v>
      </c>
      <c r="H122" s="5">
        <v>0</v>
      </c>
      <c r="I122" s="5">
        <v>0</v>
      </c>
      <c r="J122" s="5">
        <v>0</v>
      </c>
      <c r="K122" s="5">
        <v>915330</v>
      </c>
      <c r="L122" s="5">
        <v>166368</v>
      </c>
      <c r="M122" s="5">
        <v>0</v>
      </c>
      <c r="N122" s="5">
        <v>0</v>
      </c>
      <c r="O122" s="5">
        <v>112051</v>
      </c>
      <c r="P122" s="5">
        <v>0</v>
      </c>
      <c r="Q122" s="5">
        <v>0</v>
      </c>
      <c r="R122" s="5">
        <v>0</v>
      </c>
      <c r="S122" s="5">
        <v>106366</v>
      </c>
      <c r="T122" s="5">
        <v>0</v>
      </c>
      <c r="U122" s="5">
        <v>0</v>
      </c>
      <c r="V122" s="5">
        <v>0</v>
      </c>
      <c r="W122" s="5">
        <v>3300</v>
      </c>
      <c r="X122" s="5">
        <v>0</v>
      </c>
      <c r="Y122" s="5">
        <v>0</v>
      </c>
      <c r="Z122" s="5">
        <v>0</v>
      </c>
      <c r="AA122" s="5">
        <v>0</v>
      </c>
      <c r="AB122" s="5">
        <v>0</v>
      </c>
      <c r="AC122" s="5">
        <v>0</v>
      </c>
      <c r="AD122" s="5">
        <v>0</v>
      </c>
      <c r="AE122" s="5">
        <v>0</v>
      </c>
      <c r="AF122" s="5">
        <v>0</v>
      </c>
      <c r="AG122" s="5">
        <v>317786</v>
      </c>
      <c r="AH122" s="5">
        <v>408943</v>
      </c>
      <c r="AI122" s="5">
        <v>0</v>
      </c>
      <c r="AJ122" s="6" t="s">
        <v>193</v>
      </c>
      <c r="AK122" s="6" t="s">
        <v>193</v>
      </c>
      <c r="AL122" s="6" t="s">
        <v>193</v>
      </c>
      <c r="AM122" s="6">
        <v>16.351299999999998</v>
      </c>
      <c r="AN122" s="6" t="s">
        <v>193</v>
      </c>
      <c r="AO122" s="6" t="s">
        <v>193</v>
      </c>
      <c r="AP122" s="6" t="s">
        <v>193</v>
      </c>
      <c r="AQ122" s="6">
        <v>12.48</v>
      </c>
      <c r="AR122" s="6">
        <v>12.62</v>
      </c>
      <c r="AS122" s="6" t="s">
        <v>193</v>
      </c>
      <c r="AT122" s="6" t="s">
        <v>193</v>
      </c>
      <c r="AU122" s="6">
        <v>15.28</v>
      </c>
      <c r="AV122" s="6" t="s">
        <v>193</v>
      </c>
      <c r="AW122" s="6" t="s">
        <v>193</v>
      </c>
      <c r="AX122" s="6" t="s">
        <v>193</v>
      </c>
      <c r="AY122" s="6">
        <v>15.93</v>
      </c>
      <c r="AZ122" s="6" t="s">
        <v>193</v>
      </c>
      <c r="BA122" s="6" t="s">
        <v>193</v>
      </c>
      <c r="BB122" s="6" t="s">
        <v>193</v>
      </c>
      <c r="BC122" s="6" t="s">
        <v>193</v>
      </c>
      <c r="BD122" s="6" t="s">
        <v>193</v>
      </c>
      <c r="BE122" s="6" t="s">
        <v>193</v>
      </c>
      <c r="BF122" s="6" t="s">
        <v>193</v>
      </c>
      <c r="BG122" s="6" t="s">
        <v>193</v>
      </c>
      <c r="BH122" s="6" t="s">
        <v>193</v>
      </c>
      <c r="BI122" s="6" t="s">
        <v>193</v>
      </c>
      <c r="BJ122" s="6" t="s">
        <v>193</v>
      </c>
      <c r="BK122" s="6" t="s">
        <v>193</v>
      </c>
      <c r="BL122" s="6" t="s">
        <v>193</v>
      </c>
      <c r="BM122" s="6">
        <v>14.4</v>
      </c>
      <c r="BN122" s="6">
        <v>14.43</v>
      </c>
      <c r="BO122" s="6" t="s">
        <v>193</v>
      </c>
      <c r="BP122" s="6" t="s">
        <v>193</v>
      </c>
      <c r="BQ122" s="6" t="s">
        <v>193</v>
      </c>
      <c r="BR122" s="6">
        <v>0.21</v>
      </c>
      <c r="BS122" s="6">
        <v>0.21</v>
      </c>
      <c r="BT122" s="6">
        <v>0.21</v>
      </c>
      <c r="BU122" s="6">
        <v>0.21</v>
      </c>
      <c r="BV122" s="6">
        <v>0.21</v>
      </c>
      <c r="BW122" s="6">
        <v>0.21</v>
      </c>
      <c r="BX122" s="6">
        <v>0.21</v>
      </c>
      <c r="BY122" s="6">
        <v>0.21</v>
      </c>
      <c r="BZ122" s="6">
        <v>0.21</v>
      </c>
      <c r="CA122" s="6">
        <v>0.21</v>
      </c>
      <c r="CB122" s="6">
        <v>0.21</v>
      </c>
      <c r="CC122" s="6">
        <v>0.21</v>
      </c>
      <c r="CD122" s="6">
        <v>0.21</v>
      </c>
      <c r="CE122" s="6">
        <v>0.21</v>
      </c>
      <c r="CF122" s="6">
        <v>0.21</v>
      </c>
      <c r="CG122" s="6">
        <v>0.21</v>
      </c>
      <c r="CH122" s="6">
        <v>0.21</v>
      </c>
      <c r="CI122" s="6">
        <v>0.21</v>
      </c>
      <c r="CJ122" s="6">
        <v>0.21</v>
      </c>
      <c r="CK122" s="6">
        <v>0.21</v>
      </c>
      <c r="CL122" s="6">
        <v>0.21</v>
      </c>
      <c r="CM122" s="6">
        <v>0.21</v>
      </c>
      <c r="CN122" s="6">
        <v>0.21</v>
      </c>
      <c r="CO122" s="6">
        <v>0.21</v>
      </c>
      <c r="CP122" s="6">
        <v>1.21</v>
      </c>
      <c r="CQ122" s="6">
        <v>0.21</v>
      </c>
      <c r="CR122" s="6">
        <v>0.21</v>
      </c>
      <c r="CS122" s="6">
        <v>2.71</v>
      </c>
      <c r="CT122" s="6">
        <v>0.21</v>
      </c>
      <c r="CU122" s="6">
        <v>0.21</v>
      </c>
      <c r="CV122" s="6" t="s">
        <v>193</v>
      </c>
      <c r="CW122" s="6" t="s">
        <v>193</v>
      </c>
      <c r="CX122" s="6">
        <v>0</v>
      </c>
      <c r="CY122" s="6">
        <v>0</v>
      </c>
      <c r="CZ122" s="6">
        <v>0</v>
      </c>
      <c r="DA122" s="6">
        <v>0</v>
      </c>
      <c r="DB122" s="6">
        <v>0</v>
      </c>
      <c r="DC122" s="6">
        <v>0</v>
      </c>
      <c r="DD122" s="6">
        <v>0</v>
      </c>
      <c r="DE122" s="6">
        <v>0</v>
      </c>
      <c r="DF122" s="6">
        <v>0</v>
      </c>
      <c r="DG122" s="6">
        <v>0</v>
      </c>
      <c r="DH122" s="6">
        <v>0</v>
      </c>
      <c r="DI122" s="6">
        <v>0</v>
      </c>
      <c r="DJ122" s="6">
        <v>0</v>
      </c>
      <c r="DK122" s="6">
        <v>0</v>
      </c>
      <c r="DL122" s="6">
        <v>0</v>
      </c>
      <c r="DM122" s="6">
        <v>0</v>
      </c>
      <c r="DN122" s="6">
        <v>0</v>
      </c>
      <c r="DO122" s="6">
        <v>0</v>
      </c>
      <c r="DP122" s="6">
        <v>0</v>
      </c>
      <c r="DQ122" s="6">
        <v>0</v>
      </c>
      <c r="DR122" s="6">
        <v>0</v>
      </c>
      <c r="DS122" s="6">
        <v>0</v>
      </c>
      <c r="DT122" s="6">
        <v>0</v>
      </c>
      <c r="DU122" s="6">
        <v>0</v>
      </c>
      <c r="DV122" s="6">
        <v>1</v>
      </c>
      <c r="DW122" s="6">
        <v>0</v>
      </c>
      <c r="DX122" s="6">
        <v>0</v>
      </c>
      <c r="DY122" s="6">
        <v>2.5</v>
      </c>
      <c r="DZ122" s="6">
        <v>0</v>
      </c>
      <c r="EA122" s="6">
        <v>0</v>
      </c>
      <c r="EB122" s="5" t="s">
        <v>193</v>
      </c>
      <c r="EC122" s="5" t="s">
        <v>193</v>
      </c>
      <c r="ED122" s="5">
        <v>94741356</v>
      </c>
      <c r="EE122" s="5">
        <v>94741356</v>
      </c>
      <c r="EF122" s="5">
        <v>94347469</v>
      </c>
      <c r="EG122" s="5">
        <v>94347469</v>
      </c>
      <c r="EH122" s="5">
        <v>94347469</v>
      </c>
      <c r="EI122" s="5">
        <v>94344560</v>
      </c>
      <c r="EJ122" s="5">
        <v>95089240</v>
      </c>
      <c r="EK122" s="5">
        <v>95263836</v>
      </c>
      <c r="EL122" s="5">
        <v>95263836</v>
      </c>
      <c r="EM122" s="5">
        <v>95258786</v>
      </c>
      <c r="EN122" s="5">
        <v>95296387</v>
      </c>
      <c r="EO122" s="5">
        <v>95296387</v>
      </c>
      <c r="EP122" s="5">
        <v>95296387</v>
      </c>
      <c r="EQ122" s="5">
        <v>95296387</v>
      </c>
      <c r="ER122" s="5">
        <v>95404138</v>
      </c>
      <c r="ES122" s="5">
        <v>95404138</v>
      </c>
      <c r="ET122" s="5">
        <v>95407138</v>
      </c>
      <c r="EU122" s="5">
        <v>95382879</v>
      </c>
      <c r="EV122" s="5">
        <v>95386179</v>
      </c>
      <c r="EW122" s="5">
        <v>95388512</v>
      </c>
      <c r="EX122" s="5">
        <v>95388512</v>
      </c>
      <c r="EY122" s="5">
        <v>95368457</v>
      </c>
      <c r="EZ122" s="5">
        <v>95068457</v>
      </c>
      <c r="FA122" s="5">
        <v>94438457</v>
      </c>
      <c r="FB122" s="5">
        <v>94438457</v>
      </c>
      <c r="FC122" s="5">
        <v>94416477</v>
      </c>
      <c r="FD122" s="5">
        <v>94416477</v>
      </c>
      <c r="FE122" s="5">
        <v>94416477</v>
      </c>
      <c r="FF122" s="5">
        <v>94734263</v>
      </c>
      <c r="FG122" s="5">
        <v>95123138</v>
      </c>
      <c r="FH122" s="3"/>
    </row>
    <row r="123" spans="2:164" x14ac:dyDescent="0.25">
      <c r="B123" s="1" t="s">
        <v>113</v>
      </c>
      <c r="C123" s="2">
        <v>4429394</v>
      </c>
      <c r="D123" s="5" t="s">
        <v>193</v>
      </c>
      <c r="E123" s="5">
        <v>72747</v>
      </c>
      <c r="F123" s="5">
        <v>55538</v>
      </c>
      <c r="G123" s="5">
        <v>54277</v>
      </c>
      <c r="H123" s="5">
        <v>65464</v>
      </c>
      <c r="I123" s="5">
        <v>66857</v>
      </c>
      <c r="J123" s="5">
        <v>11530</v>
      </c>
      <c r="K123" s="5">
        <v>0</v>
      </c>
      <c r="L123" s="5">
        <v>0</v>
      </c>
      <c r="M123" s="5">
        <v>0</v>
      </c>
      <c r="N123" s="5">
        <v>0</v>
      </c>
      <c r="O123" s="5">
        <v>0</v>
      </c>
      <c r="P123" s="5">
        <v>0</v>
      </c>
      <c r="Q123" s="5">
        <v>0</v>
      </c>
      <c r="R123" s="5">
        <v>0</v>
      </c>
      <c r="S123" s="5">
        <v>0</v>
      </c>
      <c r="T123" s="5">
        <v>0</v>
      </c>
      <c r="U123" s="5">
        <v>0</v>
      </c>
      <c r="V123" s="5">
        <v>0</v>
      </c>
      <c r="W123" s="5" t="s">
        <v>193</v>
      </c>
      <c r="X123" s="5" t="s">
        <v>193</v>
      </c>
      <c r="Y123" s="5" t="s">
        <v>193</v>
      </c>
      <c r="Z123" s="5" t="s">
        <v>193</v>
      </c>
      <c r="AA123" s="5" t="s">
        <v>193</v>
      </c>
      <c r="AB123" s="5" t="s">
        <v>193</v>
      </c>
      <c r="AC123" s="5" t="s">
        <v>193</v>
      </c>
      <c r="AD123" s="5" t="s">
        <v>193</v>
      </c>
      <c r="AE123" s="5" t="s">
        <v>193</v>
      </c>
      <c r="AF123" s="5" t="s">
        <v>193</v>
      </c>
      <c r="AG123" s="5" t="s">
        <v>193</v>
      </c>
      <c r="AH123" s="5" t="s">
        <v>193</v>
      </c>
      <c r="AI123" s="5" t="s">
        <v>193</v>
      </c>
      <c r="AJ123" s="6" t="s">
        <v>193</v>
      </c>
      <c r="AK123" s="6">
        <v>5.37</v>
      </c>
      <c r="AL123" s="6">
        <v>5.98</v>
      </c>
      <c r="AM123" s="6">
        <v>6.23</v>
      </c>
      <c r="AN123" s="6">
        <v>5.25</v>
      </c>
      <c r="AO123" s="6">
        <v>5.0599999999999996</v>
      </c>
      <c r="AP123" s="6">
        <v>5.22</v>
      </c>
      <c r="AQ123" s="6" t="s">
        <v>193</v>
      </c>
      <c r="AR123" s="6" t="s">
        <v>193</v>
      </c>
      <c r="AS123" s="6" t="s">
        <v>193</v>
      </c>
      <c r="AT123" s="6" t="s">
        <v>193</v>
      </c>
      <c r="AU123" s="6" t="s">
        <v>193</v>
      </c>
      <c r="AV123" s="6" t="s">
        <v>193</v>
      </c>
      <c r="AW123" s="6" t="s">
        <v>193</v>
      </c>
      <c r="AX123" s="6" t="s">
        <v>193</v>
      </c>
      <c r="AY123" s="6" t="s">
        <v>193</v>
      </c>
      <c r="AZ123" s="6" t="s">
        <v>193</v>
      </c>
      <c r="BA123" s="6" t="s">
        <v>193</v>
      </c>
      <c r="BB123" s="6" t="s">
        <v>193</v>
      </c>
      <c r="BC123" s="6" t="s">
        <v>193</v>
      </c>
      <c r="BD123" s="6" t="s">
        <v>193</v>
      </c>
      <c r="BE123" s="6" t="s">
        <v>193</v>
      </c>
      <c r="BF123" s="6" t="s">
        <v>193</v>
      </c>
      <c r="BG123" s="6" t="s">
        <v>193</v>
      </c>
      <c r="BH123" s="6" t="s">
        <v>193</v>
      </c>
      <c r="BI123" s="6" t="s">
        <v>193</v>
      </c>
      <c r="BJ123" s="6" t="s">
        <v>193</v>
      </c>
      <c r="BK123" s="6" t="s">
        <v>193</v>
      </c>
      <c r="BL123" s="6" t="s">
        <v>193</v>
      </c>
      <c r="BM123" s="6" t="s">
        <v>193</v>
      </c>
      <c r="BN123" s="6" t="s">
        <v>193</v>
      </c>
      <c r="BO123" s="6" t="s">
        <v>193</v>
      </c>
      <c r="BP123" s="6" t="s">
        <v>193</v>
      </c>
      <c r="BQ123" s="6">
        <v>0.12</v>
      </c>
      <c r="BR123" s="6">
        <v>0.12</v>
      </c>
      <c r="BS123" s="6">
        <v>0.12</v>
      </c>
      <c r="BT123" s="6">
        <v>0.12</v>
      </c>
      <c r="BU123" s="6">
        <v>0.12</v>
      </c>
      <c r="BV123" s="6">
        <v>0.12</v>
      </c>
      <c r="BW123" s="6">
        <v>0.12</v>
      </c>
      <c r="BX123" s="6">
        <v>0.12</v>
      </c>
      <c r="BY123" s="6">
        <v>0.12</v>
      </c>
      <c r="BZ123" s="6">
        <v>0.12</v>
      </c>
      <c r="CA123" s="6">
        <v>0.12</v>
      </c>
      <c r="CB123" s="6">
        <v>0.12</v>
      </c>
      <c r="CC123" s="6">
        <v>0.12</v>
      </c>
      <c r="CD123" s="6">
        <v>0</v>
      </c>
      <c r="CE123" s="6" t="s">
        <v>193</v>
      </c>
      <c r="CF123" s="6" t="s">
        <v>193</v>
      </c>
      <c r="CG123" s="6" t="s">
        <v>193</v>
      </c>
      <c r="CH123" s="6" t="s">
        <v>193</v>
      </c>
      <c r="CI123" s="6" t="s">
        <v>193</v>
      </c>
      <c r="CJ123" s="6" t="s">
        <v>193</v>
      </c>
      <c r="CK123" s="6" t="s">
        <v>193</v>
      </c>
      <c r="CL123" s="6" t="s">
        <v>193</v>
      </c>
      <c r="CM123" s="6" t="s">
        <v>193</v>
      </c>
      <c r="CN123" s="6" t="s">
        <v>193</v>
      </c>
      <c r="CO123" s="6" t="s">
        <v>193</v>
      </c>
      <c r="CP123" s="6" t="s">
        <v>193</v>
      </c>
      <c r="CQ123" s="6" t="s">
        <v>193</v>
      </c>
      <c r="CR123" s="6" t="s">
        <v>193</v>
      </c>
      <c r="CS123" s="6" t="s">
        <v>193</v>
      </c>
      <c r="CT123" s="6" t="s">
        <v>193</v>
      </c>
      <c r="CU123" s="6" t="s">
        <v>193</v>
      </c>
      <c r="CV123" s="6" t="s">
        <v>193</v>
      </c>
      <c r="CW123" s="6">
        <v>0</v>
      </c>
      <c r="CX123" s="6">
        <v>0</v>
      </c>
      <c r="CY123" s="6">
        <v>0</v>
      </c>
      <c r="CZ123" s="6">
        <v>0</v>
      </c>
      <c r="DA123" s="6">
        <v>0</v>
      </c>
      <c r="DB123" s="6">
        <v>0</v>
      </c>
      <c r="DC123" s="6">
        <v>0</v>
      </c>
      <c r="DD123" s="6">
        <v>0</v>
      </c>
      <c r="DE123" s="6">
        <v>0</v>
      </c>
      <c r="DF123" s="6">
        <v>0</v>
      </c>
      <c r="DG123" s="6">
        <v>0</v>
      </c>
      <c r="DH123" s="6">
        <v>0</v>
      </c>
      <c r="DI123" s="6">
        <v>0</v>
      </c>
      <c r="DJ123" s="6">
        <v>0</v>
      </c>
      <c r="DK123" s="6" t="s">
        <v>193</v>
      </c>
      <c r="DL123" s="6" t="s">
        <v>193</v>
      </c>
      <c r="DM123" s="6" t="s">
        <v>193</v>
      </c>
      <c r="DN123" s="6" t="s">
        <v>193</v>
      </c>
      <c r="DO123" s="6" t="s">
        <v>193</v>
      </c>
      <c r="DP123" s="6" t="s">
        <v>193</v>
      </c>
      <c r="DQ123" s="6" t="s">
        <v>193</v>
      </c>
      <c r="DR123" s="6" t="s">
        <v>193</v>
      </c>
      <c r="DS123" s="6" t="s">
        <v>193</v>
      </c>
      <c r="DT123" s="6" t="s">
        <v>193</v>
      </c>
      <c r="DU123" s="6" t="s">
        <v>193</v>
      </c>
      <c r="DV123" s="6" t="s">
        <v>193</v>
      </c>
      <c r="DW123" s="6" t="s">
        <v>193</v>
      </c>
      <c r="DX123" s="6" t="s">
        <v>193</v>
      </c>
      <c r="DY123" s="6" t="s">
        <v>193</v>
      </c>
      <c r="DZ123" s="6" t="s">
        <v>193</v>
      </c>
      <c r="EA123" s="6" t="s">
        <v>193</v>
      </c>
      <c r="EB123" s="5" t="s">
        <v>193</v>
      </c>
      <c r="EC123" s="5">
        <v>5733587</v>
      </c>
      <c r="ED123" s="5">
        <v>5806334</v>
      </c>
      <c r="EE123" s="5">
        <v>5861872</v>
      </c>
      <c r="EF123" s="5">
        <v>5916149</v>
      </c>
      <c r="EG123" s="5">
        <v>5981613</v>
      </c>
      <c r="EH123" s="5">
        <v>6048470</v>
      </c>
      <c r="EI123" s="5">
        <v>6060000</v>
      </c>
      <c r="EJ123" s="5">
        <v>6060000</v>
      </c>
      <c r="EK123" s="5">
        <v>6060000</v>
      </c>
      <c r="EL123" s="5">
        <v>6060000</v>
      </c>
      <c r="EM123" s="5">
        <v>6060000</v>
      </c>
      <c r="EN123" s="5">
        <v>6000000</v>
      </c>
      <c r="EO123" s="5">
        <v>6000000</v>
      </c>
      <c r="EP123" s="5">
        <v>6000000</v>
      </c>
      <c r="EQ123" s="5">
        <v>6000000</v>
      </c>
      <c r="ER123" s="5">
        <v>1115350</v>
      </c>
      <c r="ES123" s="5" t="s">
        <v>193</v>
      </c>
      <c r="ET123" s="5" t="s">
        <v>193</v>
      </c>
      <c r="EU123" s="5" t="s">
        <v>193</v>
      </c>
      <c r="EV123" s="5" t="s">
        <v>193</v>
      </c>
      <c r="EW123" s="5" t="s">
        <v>193</v>
      </c>
      <c r="EX123" s="5" t="s">
        <v>193</v>
      </c>
      <c r="EY123" s="5" t="s">
        <v>193</v>
      </c>
      <c r="EZ123" s="5" t="s">
        <v>193</v>
      </c>
      <c r="FA123" s="5" t="s">
        <v>193</v>
      </c>
      <c r="FB123" s="5" t="s">
        <v>193</v>
      </c>
      <c r="FC123" s="5" t="s">
        <v>193</v>
      </c>
      <c r="FD123" s="5" t="s">
        <v>193</v>
      </c>
      <c r="FE123" s="5" t="s">
        <v>193</v>
      </c>
      <c r="FF123" s="5" t="s">
        <v>193</v>
      </c>
      <c r="FG123" s="5" t="s">
        <v>193</v>
      </c>
      <c r="FH123" s="3" t="s">
        <v>301</v>
      </c>
    </row>
    <row r="124" spans="2:164" x14ac:dyDescent="0.25">
      <c r="B124" s="1" t="s">
        <v>114</v>
      </c>
      <c r="C124" s="2">
        <v>103445</v>
      </c>
      <c r="D124" s="5">
        <v>0</v>
      </c>
      <c r="E124" s="5">
        <v>0</v>
      </c>
      <c r="F124" s="5">
        <v>0</v>
      </c>
      <c r="G124" s="5">
        <v>0</v>
      </c>
      <c r="H124" s="5">
        <v>0</v>
      </c>
      <c r="I124" s="5">
        <v>0</v>
      </c>
      <c r="J124" s="5">
        <v>0</v>
      </c>
      <c r="K124" s="5">
        <v>0</v>
      </c>
      <c r="L124" s="5">
        <v>0</v>
      </c>
      <c r="M124" s="5">
        <v>0</v>
      </c>
      <c r="N124" s="5">
        <v>0</v>
      </c>
      <c r="O124" s="5">
        <v>525000</v>
      </c>
      <c r="P124" s="5">
        <v>1606325</v>
      </c>
      <c r="Q124" s="5">
        <v>510000</v>
      </c>
      <c r="R124" s="5">
        <v>1265000</v>
      </c>
      <c r="S124" s="5">
        <v>1806000</v>
      </c>
      <c r="T124" s="5">
        <v>1015700</v>
      </c>
      <c r="U124" s="5">
        <v>1155000</v>
      </c>
      <c r="V124" s="5">
        <v>3691361</v>
      </c>
      <c r="W124" s="5">
        <v>1801020</v>
      </c>
      <c r="X124" s="5">
        <v>2713120</v>
      </c>
      <c r="Y124" s="5">
        <v>1252900</v>
      </c>
      <c r="Z124" s="5">
        <v>2957645</v>
      </c>
      <c r="AA124" s="5">
        <v>182500</v>
      </c>
      <c r="AB124" s="5">
        <v>2612831</v>
      </c>
      <c r="AC124" s="5">
        <v>0</v>
      </c>
      <c r="AD124" s="5">
        <v>0</v>
      </c>
      <c r="AE124" s="5">
        <v>2784639</v>
      </c>
      <c r="AF124" s="5">
        <v>5089518</v>
      </c>
      <c r="AG124" s="5">
        <v>1092200</v>
      </c>
      <c r="AH124" s="5">
        <v>4853304</v>
      </c>
      <c r="AI124" s="5">
        <v>3006873</v>
      </c>
      <c r="AJ124" s="6" t="s">
        <v>193</v>
      </c>
      <c r="AK124" s="6" t="s">
        <v>193</v>
      </c>
      <c r="AL124" s="6" t="s">
        <v>193</v>
      </c>
      <c r="AM124" s="6" t="s">
        <v>193</v>
      </c>
      <c r="AN124" s="6" t="s">
        <v>193</v>
      </c>
      <c r="AO124" s="6" t="s">
        <v>193</v>
      </c>
      <c r="AP124" s="6" t="s">
        <v>193</v>
      </c>
      <c r="AQ124" s="6" t="s">
        <v>193</v>
      </c>
      <c r="AR124" s="6" t="s">
        <v>193</v>
      </c>
      <c r="AS124" s="6" t="s">
        <v>193</v>
      </c>
      <c r="AT124" s="6" t="s">
        <v>193</v>
      </c>
      <c r="AU124" s="6">
        <v>112.89</v>
      </c>
      <c r="AV124" s="6">
        <v>113.93</v>
      </c>
      <c r="AW124" s="6">
        <v>108.36</v>
      </c>
      <c r="AX124" s="6">
        <v>105.12</v>
      </c>
      <c r="AY124" s="6">
        <v>99.76</v>
      </c>
      <c r="AZ124" s="6">
        <v>99.41</v>
      </c>
      <c r="BA124" s="6">
        <v>88.99</v>
      </c>
      <c r="BB124" s="6">
        <v>89.88</v>
      </c>
      <c r="BC124" s="6">
        <v>88.71</v>
      </c>
      <c r="BD124" s="6">
        <v>80.47</v>
      </c>
      <c r="BE124" s="6">
        <v>73.92</v>
      </c>
      <c r="BF124" s="6">
        <v>70.87</v>
      </c>
      <c r="BG124" s="6">
        <v>67.91</v>
      </c>
      <c r="BH124" s="6">
        <v>64.88</v>
      </c>
      <c r="BI124" s="6" t="s">
        <v>193</v>
      </c>
      <c r="BJ124" s="6" t="s">
        <v>193</v>
      </c>
      <c r="BK124" s="6">
        <v>81.412000000000006</v>
      </c>
      <c r="BL124" s="6">
        <v>78.62</v>
      </c>
      <c r="BM124" s="6">
        <v>75.430000000000007</v>
      </c>
      <c r="BN124" s="6">
        <v>75.98</v>
      </c>
      <c r="BO124" s="6">
        <v>76.94</v>
      </c>
      <c r="BP124" s="6" t="s">
        <v>193</v>
      </c>
      <c r="BQ124" s="6" t="s">
        <v>193</v>
      </c>
      <c r="BR124" s="6" t="s">
        <v>193</v>
      </c>
      <c r="BS124" s="6" t="s">
        <v>193</v>
      </c>
      <c r="BT124" s="6" t="s">
        <v>193</v>
      </c>
      <c r="BU124" s="6" t="s">
        <v>193</v>
      </c>
      <c r="BV124" s="6" t="s">
        <v>193</v>
      </c>
      <c r="BW124" s="6">
        <v>0.83</v>
      </c>
      <c r="BX124" s="6">
        <v>3.7</v>
      </c>
      <c r="BY124" s="6">
        <v>0.7</v>
      </c>
      <c r="BZ124" s="6">
        <v>0.7</v>
      </c>
      <c r="CA124" s="6">
        <v>0.7</v>
      </c>
      <c r="CB124" s="6">
        <v>0.67</v>
      </c>
      <c r="CC124" s="6">
        <v>0.67</v>
      </c>
      <c r="CD124" s="6">
        <v>0.67</v>
      </c>
      <c r="CE124" s="6">
        <v>0.67</v>
      </c>
      <c r="CF124" s="6">
        <v>0.64</v>
      </c>
      <c r="CG124" s="6">
        <v>0.64</v>
      </c>
      <c r="CH124" s="6">
        <v>0.64</v>
      </c>
      <c r="CI124" s="6">
        <v>0.64</v>
      </c>
      <c r="CJ124" s="6">
        <v>0.62</v>
      </c>
      <c r="CK124" s="6">
        <v>0.62</v>
      </c>
      <c r="CL124" s="6">
        <v>0.62</v>
      </c>
      <c r="CM124" s="6">
        <v>0.62</v>
      </c>
      <c r="CN124" s="6">
        <v>0.6</v>
      </c>
      <c r="CO124" s="6">
        <v>0.6</v>
      </c>
      <c r="CP124" s="6">
        <v>0.6</v>
      </c>
      <c r="CQ124" s="6">
        <v>0.55000000000000004</v>
      </c>
      <c r="CR124" s="6">
        <v>0.55000000000000004</v>
      </c>
      <c r="CS124" s="6">
        <v>0.5</v>
      </c>
      <c r="CT124" s="6">
        <v>0.5</v>
      </c>
      <c r="CU124" s="6">
        <v>0.5</v>
      </c>
      <c r="CV124" s="6" t="s">
        <v>193</v>
      </c>
      <c r="CW124" s="6" t="s">
        <v>193</v>
      </c>
      <c r="CX124" s="6" t="s">
        <v>193</v>
      </c>
      <c r="CY124" s="6" t="s">
        <v>193</v>
      </c>
      <c r="CZ124" s="6" t="s">
        <v>193</v>
      </c>
      <c r="DA124" s="6" t="s">
        <v>193</v>
      </c>
      <c r="DB124" s="6" t="s">
        <v>193</v>
      </c>
      <c r="DC124" s="6">
        <v>3</v>
      </c>
      <c r="DD124" s="6">
        <v>0</v>
      </c>
      <c r="DE124" s="6">
        <v>0</v>
      </c>
      <c r="DF124" s="6">
        <v>0</v>
      </c>
      <c r="DG124" s="6">
        <v>0</v>
      </c>
      <c r="DH124" s="6">
        <v>0</v>
      </c>
      <c r="DI124" s="6">
        <v>0</v>
      </c>
      <c r="DJ124" s="6">
        <v>0</v>
      </c>
      <c r="DK124" s="6">
        <v>0</v>
      </c>
      <c r="DL124" s="6">
        <v>0</v>
      </c>
      <c r="DM124" s="6">
        <v>0</v>
      </c>
      <c r="DN124" s="6">
        <v>0</v>
      </c>
      <c r="DO124" s="6">
        <v>0</v>
      </c>
      <c r="DP124" s="6">
        <v>0</v>
      </c>
      <c r="DQ124" s="6">
        <v>0</v>
      </c>
      <c r="DR124" s="6">
        <v>0</v>
      </c>
      <c r="DS124" s="6">
        <v>0</v>
      </c>
      <c r="DT124" s="6">
        <v>0</v>
      </c>
      <c r="DU124" s="6">
        <v>0</v>
      </c>
      <c r="DV124" s="6">
        <v>0</v>
      </c>
      <c r="DW124" s="6">
        <v>0</v>
      </c>
      <c r="DX124" s="6">
        <v>0</v>
      </c>
      <c r="DY124" s="6">
        <v>0</v>
      </c>
      <c r="DZ124" s="6">
        <v>0</v>
      </c>
      <c r="EA124" s="6">
        <v>0</v>
      </c>
      <c r="EB124" s="5" t="s">
        <v>193</v>
      </c>
      <c r="EC124" s="5" t="s">
        <v>193</v>
      </c>
      <c r="ED124" s="5" t="s">
        <v>193</v>
      </c>
      <c r="EE124" s="5" t="s">
        <v>193</v>
      </c>
      <c r="EF124" s="5" t="s">
        <v>193</v>
      </c>
      <c r="EG124" s="5" t="s">
        <v>193</v>
      </c>
      <c r="EH124" s="5" t="s">
        <v>193</v>
      </c>
      <c r="EI124" s="5" t="s">
        <v>193</v>
      </c>
      <c r="EJ124" s="5">
        <v>47934152</v>
      </c>
      <c r="EK124" s="5">
        <v>47901756</v>
      </c>
      <c r="EL124" s="5">
        <v>47835909</v>
      </c>
      <c r="EM124" s="5">
        <v>47664648</v>
      </c>
      <c r="EN124" s="5">
        <v>47836284</v>
      </c>
      <c r="EO124" s="5">
        <v>49347349</v>
      </c>
      <c r="EP124" s="5">
        <v>49822482</v>
      </c>
      <c r="EQ124" s="5">
        <v>50859821</v>
      </c>
      <c r="ER124" s="5">
        <v>52443434</v>
      </c>
      <c r="ES124" s="5">
        <v>53227765</v>
      </c>
      <c r="ET124" s="5">
        <v>54321732</v>
      </c>
      <c r="EU124" s="5">
        <v>57660188</v>
      </c>
      <c r="EV124" s="5">
        <v>58909375</v>
      </c>
      <c r="EW124" s="5">
        <v>61366657</v>
      </c>
      <c r="EX124" s="5">
        <v>62557489</v>
      </c>
      <c r="EY124" s="5">
        <v>65312993</v>
      </c>
      <c r="EZ124" s="5">
        <v>65322328</v>
      </c>
      <c r="FA124" s="5">
        <v>67749414</v>
      </c>
      <c r="FB124" s="5">
        <v>67737776</v>
      </c>
      <c r="FC124" s="5">
        <v>67439641</v>
      </c>
      <c r="FD124" s="5">
        <v>69986194</v>
      </c>
      <c r="FE124" s="5">
        <v>74581357</v>
      </c>
      <c r="FF124" s="5">
        <v>75349855</v>
      </c>
      <c r="FG124" s="5">
        <v>80015410</v>
      </c>
      <c r="FH124" s="3"/>
    </row>
    <row r="125" spans="2:164" x14ac:dyDescent="0.25">
      <c r="B125" s="1" t="s">
        <v>115</v>
      </c>
      <c r="C125" s="2">
        <v>4556538</v>
      </c>
      <c r="D125" s="5" t="s">
        <v>193</v>
      </c>
      <c r="E125" s="5" t="s">
        <v>193</v>
      </c>
      <c r="F125" s="5" t="s">
        <v>193</v>
      </c>
      <c r="G125" s="5" t="s">
        <v>193</v>
      </c>
      <c r="H125" s="5" t="s">
        <v>193</v>
      </c>
      <c r="I125" s="5">
        <v>0</v>
      </c>
      <c r="J125" s="5">
        <v>368275</v>
      </c>
      <c r="K125" s="5">
        <v>992182</v>
      </c>
      <c r="L125" s="5">
        <v>0</v>
      </c>
      <c r="M125" s="5">
        <v>0</v>
      </c>
      <c r="N125" s="5">
        <v>0</v>
      </c>
      <c r="O125" s="5">
        <v>0</v>
      </c>
      <c r="P125" s="5">
        <v>0</v>
      </c>
      <c r="Q125" s="5">
        <v>0</v>
      </c>
      <c r="R125" s="5">
        <v>0</v>
      </c>
      <c r="S125" s="5">
        <v>0</v>
      </c>
      <c r="T125" s="5">
        <v>0</v>
      </c>
      <c r="U125" s="5" t="s">
        <v>193</v>
      </c>
      <c r="V125" s="5" t="s">
        <v>193</v>
      </c>
      <c r="W125" s="5" t="s">
        <v>193</v>
      </c>
      <c r="X125" s="5" t="s">
        <v>193</v>
      </c>
      <c r="Y125" s="5" t="s">
        <v>193</v>
      </c>
      <c r="Z125" s="5" t="s">
        <v>193</v>
      </c>
      <c r="AA125" s="5" t="s">
        <v>193</v>
      </c>
      <c r="AB125" s="5" t="s">
        <v>193</v>
      </c>
      <c r="AC125" s="5" t="s">
        <v>193</v>
      </c>
      <c r="AD125" s="5" t="s">
        <v>193</v>
      </c>
      <c r="AE125" s="5" t="s">
        <v>193</v>
      </c>
      <c r="AF125" s="5" t="s">
        <v>193</v>
      </c>
      <c r="AG125" s="5" t="s">
        <v>193</v>
      </c>
      <c r="AH125" s="5" t="s">
        <v>193</v>
      </c>
      <c r="AI125" s="5" t="s">
        <v>193</v>
      </c>
      <c r="AJ125" s="6" t="s">
        <v>193</v>
      </c>
      <c r="AK125" s="6" t="s">
        <v>193</v>
      </c>
      <c r="AL125" s="6" t="s">
        <v>193</v>
      </c>
      <c r="AM125" s="6" t="s">
        <v>193</v>
      </c>
      <c r="AN125" s="6" t="s">
        <v>193</v>
      </c>
      <c r="AO125" s="6" t="s">
        <v>193</v>
      </c>
      <c r="AP125" s="6">
        <v>8.1461000000000006</v>
      </c>
      <c r="AQ125" s="6">
        <v>5.7449000000000003</v>
      </c>
      <c r="AR125" s="6" t="s">
        <v>193</v>
      </c>
      <c r="AS125" s="6" t="s">
        <v>193</v>
      </c>
      <c r="AT125" s="6" t="s">
        <v>193</v>
      </c>
      <c r="AU125" s="6" t="s">
        <v>193</v>
      </c>
      <c r="AV125" s="6" t="s">
        <v>193</v>
      </c>
      <c r="AW125" s="6" t="s">
        <v>193</v>
      </c>
      <c r="AX125" s="6" t="s">
        <v>193</v>
      </c>
      <c r="AY125" s="6" t="s">
        <v>193</v>
      </c>
      <c r="AZ125" s="6" t="s">
        <v>193</v>
      </c>
      <c r="BA125" s="6" t="s">
        <v>193</v>
      </c>
      <c r="BB125" s="6" t="s">
        <v>193</v>
      </c>
      <c r="BC125" s="6" t="s">
        <v>193</v>
      </c>
      <c r="BD125" s="6" t="s">
        <v>193</v>
      </c>
      <c r="BE125" s="6" t="s">
        <v>193</v>
      </c>
      <c r="BF125" s="6" t="s">
        <v>193</v>
      </c>
      <c r="BG125" s="6" t="s">
        <v>193</v>
      </c>
      <c r="BH125" s="6" t="s">
        <v>193</v>
      </c>
      <c r="BI125" s="6" t="s">
        <v>193</v>
      </c>
      <c r="BJ125" s="6" t="s">
        <v>193</v>
      </c>
      <c r="BK125" s="6" t="s">
        <v>193</v>
      </c>
      <c r="BL125" s="6" t="s">
        <v>193</v>
      </c>
      <c r="BM125" s="6" t="s">
        <v>193</v>
      </c>
      <c r="BN125" s="6" t="s">
        <v>193</v>
      </c>
      <c r="BO125" s="6" t="s">
        <v>193</v>
      </c>
      <c r="BP125" s="6" t="s">
        <v>193</v>
      </c>
      <c r="BQ125" s="6" t="s">
        <v>193</v>
      </c>
      <c r="BR125" s="6" t="s">
        <v>193</v>
      </c>
      <c r="BS125" s="6" t="s">
        <v>193</v>
      </c>
      <c r="BT125" s="6">
        <v>2.5</v>
      </c>
      <c r="BU125" s="6">
        <v>0</v>
      </c>
      <c r="BV125" s="6">
        <v>0</v>
      </c>
      <c r="BW125" s="6">
        <v>0</v>
      </c>
      <c r="BX125" s="6">
        <v>0</v>
      </c>
      <c r="BY125" s="6">
        <v>0</v>
      </c>
      <c r="BZ125" s="6">
        <v>0</v>
      </c>
      <c r="CA125" s="6">
        <v>0</v>
      </c>
      <c r="CB125" s="6" t="s">
        <v>193</v>
      </c>
      <c r="CC125" s="6" t="s">
        <v>193</v>
      </c>
      <c r="CD125" s="6" t="s">
        <v>193</v>
      </c>
      <c r="CE125" s="6" t="s">
        <v>193</v>
      </c>
      <c r="CF125" s="6" t="s">
        <v>193</v>
      </c>
      <c r="CG125" s="6" t="s">
        <v>193</v>
      </c>
      <c r="CH125" s="6" t="s">
        <v>193</v>
      </c>
      <c r="CI125" s="6" t="s">
        <v>193</v>
      </c>
      <c r="CJ125" s="6" t="s">
        <v>193</v>
      </c>
      <c r="CK125" s="6" t="s">
        <v>193</v>
      </c>
      <c r="CL125" s="6" t="s">
        <v>193</v>
      </c>
      <c r="CM125" s="6" t="s">
        <v>193</v>
      </c>
      <c r="CN125" s="6" t="s">
        <v>193</v>
      </c>
      <c r="CO125" s="6" t="s">
        <v>193</v>
      </c>
      <c r="CP125" s="6" t="s">
        <v>193</v>
      </c>
      <c r="CQ125" s="6" t="s">
        <v>193</v>
      </c>
      <c r="CR125" s="6" t="s">
        <v>193</v>
      </c>
      <c r="CS125" s="6" t="s">
        <v>193</v>
      </c>
      <c r="CT125" s="6" t="s">
        <v>193</v>
      </c>
      <c r="CU125" s="6" t="s">
        <v>193</v>
      </c>
      <c r="CV125" s="6" t="s">
        <v>193</v>
      </c>
      <c r="CW125" s="6" t="s">
        <v>193</v>
      </c>
      <c r="CX125" s="6" t="s">
        <v>193</v>
      </c>
      <c r="CY125" s="6" t="s">
        <v>193</v>
      </c>
      <c r="CZ125" s="6">
        <v>0</v>
      </c>
      <c r="DA125" s="6">
        <v>0</v>
      </c>
      <c r="DB125" s="6">
        <v>0</v>
      </c>
      <c r="DC125" s="6">
        <v>0</v>
      </c>
      <c r="DD125" s="6">
        <v>0</v>
      </c>
      <c r="DE125" s="6">
        <v>0</v>
      </c>
      <c r="DF125" s="6">
        <v>0</v>
      </c>
      <c r="DG125" s="6">
        <v>0</v>
      </c>
      <c r="DH125" s="6" t="s">
        <v>193</v>
      </c>
      <c r="DI125" s="6" t="s">
        <v>193</v>
      </c>
      <c r="DJ125" s="6" t="s">
        <v>193</v>
      </c>
      <c r="DK125" s="6" t="s">
        <v>193</v>
      </c>
      <c r="DL125" s="6" t="s">
        <v>193</v>
      </c>
      <c r="DM125" s="6" t="s">
        <v>193</v>
      </c>
      <c r="DN125" s="6" t="s">
        <v>193</v>
      </c>
      <c r="DO125" s="6" t="s">
        <v>193</v>
      </c>
      <c r="DP125" s="6" t="s">
        <v>193</v>
      </c>
      <c r="DQ125" s="6" t="s">
        <v>193</v>
      </c>
      <c r="DR125" s="6" t="s">
        <v>193</v>
      </c>
      <c r="DS125" s="6" t="s">
        <v>193</v>
      </c>
      <c r="DT125" s="6" t="s">
        <v>193</v>
      </c>
      <c r="DU125" s="6" t="s">
        <v>193</v>
      </c>
      <c r="DV125" s="6" t="s">
        <v>193</v>
      </c>
      <c r="DW125" s="6" t="s">
        <v>193</v>
      </c>
      <c r="DX125" s="6" t="s">
        <v>193</v>
      </c>
      <c r="DY125" s="6" t="s">
        <v>193</v>
      </c>
      <c r="DZ125" s="6" t="s">
        <v>193</v>
      </c>
      <c r="EA125" s="6" t="s">
        <v>193</v>
      </c>
      <c r="EB125" s="5" t="s">
        <v>193</v>
      </c>
      <c r="EC125" s="5" t="s">
        <v>193</v>
      </c>
      <c r="ED125" s="5" t="s">
        <v>193</v>
      </c>
      <c r="EE125" s="5" t="s">
        <v>193</v>
      </c>
      <c r="EF125" s="5" t="s">
        <v>193</v>
      </c>
      <c r="EG125" s="5">
        <v>26487000</v>
      </c>
      <c r="EH125" s="5">
        <v>26390000</v>
      </c>
      <c r="EI125" s="5">
        <v>27215000</v>
      </c>
      <c r="EJ125" s="5">
        <v>27550000</v>
      </c>
      <c r="EK125" s="5">
        <v>27051000</v>
      </c>
      <c r="EL125" s="5">
        <v>26390000</v>
      </c>
      <c r="EM125" s="5">
        <v>26390000</v>
      </c>
      <c r="EN125" s="5">
        <v>18075000</v>
      </c>
      <c r="EO125" s="5">
        <v>18074715</v>
      </c>
      <c r="EP125" s="5" t="s">
        <v>193</v>
      </c>
      <c r="EQ125" s="5" t="s">
        <v>193</v>
      </c>
      <c r="ER125" s="5">
        <v>14288000</v>
      </c>
      <c r="ES125" s="5" t="s">
        <v>193</v>
      </c>
      <c r="ET125" s="5" t="s">
        <v>193</v>
      </c>
      <c r="EU125" s="5" t="s">
        <v>193</v>
      </c>
      <c r="EV125" s="5" t="s">
        <v>193</v>
      </c>
      <c r="EW125" s="5" t="s">
        <v>193</v>
      </c>
      <c r="EX125" s="5" t="s">
        <v>193</v>
      </c>
      <c r="EY125" s="5" t="s">
        <v>193</v>
      </c>
      <c r="EZ125" s="5" t="s">
        <v>193</v>
      </c>
      <c r="FA125" s="5" t="s">
        <v>193</v>
      </c>
      <c r="FB125" s="5" t="s">
        <v>193</v>
      </c>
      <c r="FC125" s="5" t="s">
        <v>193</v>
      </c>
      <c r="FD125" s="5" t="s">
        <v>193</v>
      </c>
      <c r="FE125" s="5" t="s">
        <v>193</v>
      </c>
      <c r="FF125" s="5" t="s">
        <v>193</v>
      </c>
      <c r="FG125" s="5" t="s">
        <v>193</v>
      </c>
      <c r="FH125" s="3" t="s">
        <v>302</v>
      </c>
    </row>
    <row r="126" spans="2:164" x14ac:dyDescent="0.25">
      <c r="B126" s="1" t="s">
        <v>116</v>
      </c>
      <c r="C126" s="2">
        <v>4047462</v>
      </c>
      <c r="D126" s="5" t="s">
        <v>193</v>
      </c>
      <c r="E126" s="5" t="s">
        <v>193</v>
      </c>
      <c r="F126" s="5" t="s">
        <v>193</v>
      </c>
      <c r="G126" s="5" t="s">
        <v>193</v>
      </c>
      <c r="H126" s="5" t="s">
        <v>193</v>
      </c>
      <c r="I126" s="5" t="s">
        <v>193</v>
      </c>
      <c r="J126" s="5" t="s">
        <v>193</v>
      </c>
      <c r="K126" s="5" t="s">
        <v>193</v>
      </c>
      <c r="L126" s="5" t="s">
        <v>193</v>
      </c>
      <c r="M126" s="5" t="s">
        <v>193</v>
      </c>
      <c r="N126" s="5" t="s">
        <v>193</v>
      </c>
      <c r="O126" s="5" t="s">
        <v>193</v>
      </c>
      <c r="P126" s="5" t="s">
        <v>193</v>
      </c>
      <c r="Q126" s="5" t="s">
        <v>193</v>
      </c>
      <c r="R126" s="5" t="s">
        <v>193</v>
      </c>
      <c r="S126" s="5" t="s">
        <v>193</v>
      </c>
      <c r="T126" s="5" t="s">
        <v>193</v>
      </c>
      <c r="U126" s="5" t="s">
        <v>193</v>
      </c>
      <c r="V126" s="5" t="s">
        <v>193</v>
      </c>
      <c r="W126" s="5" t="s">
        <v>193</v>
      </c>
      <c r="X126" s="5" t="s">
        <v>193</v>
      </c>
      <c r="Y126" s="5" t="s">
        <v>193</v>
      </c>
      <c r="Z126" s="5" t="s">
        <v>193</v>
      </c>
      <c r="AA126" s="5" t="s">
        <v>193</v>
      </c>
      <c r="AB126" s="5" t="s">
        <v>193</v>
      </c>
      <c r="AC126" s="5" t="s">
        <v>193</v>
      </c>
      <c r="AD126" s="5" t="s">
        <v>193</v>
      </c>
      <c r="AE126" s="5" t="s">
        <v>193</v>
      </c>
      <c r="AF126" s="5" t="s">
        <v>193</v>
      </c>
      <c r="AG126" s="5" t="s">
        <v>193</v>
      </c>
      <c r="AH126" s="5" t="s">
        <v>193</v>
      </c>
      <c r="AI126" s="5" t="s">
        <v>193</v>
      </c>
      <c r="AJ126" s="6" t="s">
        <v>193</v>
      </c>
      <c r="AK126" s="6" t="s">
        <v>193</v>
      </c>
      <c r="AL126" s="6" t="s">
        <v>193</v>
      </c>
      <c r="AM126" s="6" t="s">
        <v>193</v>
      </c>
      <c r="AN126" s="6" t="s">
        <v>193</v>
      </c>
      <c r="AO126" s="6" t="s">
        <v>193</v>
      </c>
      <c r="AP126" s="6" t="s">
        <v>193</v>
      </c>
      <c r="AQ126" s="6" t="s">
        <v>193</v>
      </c>
      <c r="AR126" s="6" t="s">
        <v>193</v>
      </c>
      <c r="AS126" s="6" t="s">
        <v>193</v>
      </c>
      <c r="AT126" s="6" t="s">
        <v>193</v>
      </c>
      <c r="AU126" s="6" t="s">
        <v>193</v>
      </c>
      <c r="AV126" s="6" t="s">
        <v>193</v>
      </c>
      <c r="AW126" s="6" t="s">
        <v>193</v>
      </c>
      <c r="AX126" s="6" t="s">
        <v>193</v>
      </c>
      <c r="AY126" s="6" t="s">
        <v>193</v>
      </c>
      <c r="AZ126" s="6" t="s">
        <v>193</v>
      </c>
      <c r="BA126" s="6" t="s">
        <v>193</v>
      </c>
      <c r="BB126" s="6" t="s">
        <v>193</v>
      </c>
      <c r="BC126" s="6" t="s">
        <v>193</v>
      </c>
      <c r="BD126" s="6" t="s">
        <v>193</v>
      </c>
      <c r="BE126" s="6" t="s">
        <v>193</v>
      </c>
      <c r="BF126" s="6" t="s">
        <v>193</v>
      </c>
      <c r="BG126" s="6" t="s">
        <v>193</v>
      </c>
      <c r="BH126" s="6" t="s">
        <v>193</v>
      </c>
      <c r="BI126" s="6" t="s">
        <v>193</v>
      </c>
      <c r="BJ126" s="6" t="s">
        <v>193</v>
      </c>
      <c r="BK126" s="6" t="s">
        <v>193</v>
      </c>
      <c r="BL126" s="6" t="s">
        <v>193</v>
      </c>
      <c r="BM126" s="6" t="s">
        <v>193</v>
      </c>
      <c r="BN126" s="6" t="s">
        <v>193</v>
      </c>
      <c r="BO126" s="6" t="s">
        <v>193</v>
      </c>
      <c r="BP126" s="6" t="s">
        <v>193</v>
      </c>
      <c r="BQ126" s="6">
        <v>0.35849999999999999</v>
      </c>
      <c r="BR126" s="6">
        <v>0.35849999999999999</v>
      </c>
      <c r="BS126" s="6">
        <v>0.33500000000000002</v>
      </c>
      <c r="BT126" s="6">
        <v>0.33500000000000002</v>
      </c>
      <c r="BU126" s="6">
        <v>0.33500000000000002</v>
      </c>
      <c r="BV126" s="6">
        <v>0.33500000000000002</v>
      </c>
      <c r="BW126" s="6">
        <v>0.31125000000000003</v>
      </c>
      <c r="BX126" s="6">
        <v>0.31125000000000003</v>
      </c>
      <c r="BY126" s="6">
        <v>0.31125000000000003</v>
      </c>
      <c r="BZ126" s="6">
        <v>0.31125000000000003</v>
      </c>
      <c r="CA126" s="6">
        <v>0.28999999999999998</v>
      </c>
      <c r="CB126" s="6">
        <v>0.28999999999999998</v>
      </c>
      <c r="CC126" s="6">
        <v>0.28999999999999998</v>
      </c>
      <c r="CD126" s="6">
        <v>0.28999999999999998</v>
      </c>
      <c r="CE126" s="6">
        <v>0.28999999999999998</v>
      </c>
      <c r="CF126" s="6">
        <v>0.28999999999999998</v>
      </c>
      <c r="CG126" s="6">
        <v>0.28999999999999998</v>
      </c>
      <c r="CH126" s="6">
        <v>0.28999999999999998</v>
      </c>
      <c r="CI126" s="6">
        <v>0.64</v>
      </c>
      <c r="CJ126" s="6">
        <v>0.28999999999999998</v>
      </c>
      <c r="CK126" s="6">
        <v>0.28999999999999998</v>
      </c>
      <c r="CL126" s="6">
        <v>0.28999999999999998</v>
      </c>
      <c r="CM126" s="6">
        <v>0.28999999999999998</v>
      </c>
      <c r="CN126" s="6">
        <v>0.28999999999999998</v>
      </c>
      <c r="CO126" s="6">
        <v>0.28999999999999998</v>
      </c>
      <c r="CP126" s="6">
        <v>0.28999999999999998</v>
      </c>
      <c r="CQ126" s="6">
        <v>0.28999999999999998</v>
      </c>
      <c r="CR126" s="6">
        <v>0.28999999999999998</v>
      </c>
      <c r="CS126" s="6">
        <v>0.28999999999999998</v>
      </c>
      <c r="CT126" s="6">
        <v>0.28999999999999998</v>
      </c>
      <c r="CU126" s="6">
        <v>0.28999999999999998</v>
      </c>
      <c r="CV126" s="6" t="s">
        <v>193</v>
      </c>
      <c r="CW126" s="6">
        <v>0</v>
      </c>
      <c r="CX126" s="6">
        <v>0</v>
      </c>
      <c r="CY126" s="6">
        <v>0</v>
      </c>
      <c r="CZ126" s="6">
        <v>0</v>
      </c>
      <c r="DA126" s="6">
        <v>0</v>
      </c>
      <c r="DB126" s="6">
        <v>0</v>
      </c>
      <c r="DC126" s="6">
        <v>0</v>
      </c>
      <c r="DD126" s="6">
        <v>0</v>
      </c>
      <c r="DE126" s="6">
        <v>0</v>
      </c>
      <c r="DF126" s="6">
        <v>0</v>
      </c>
      <c r="DG126" s="6">
        <v>0</v>
      </c>
      <c r="DH126" s="6">
        <v>0</v>
      </c>
      <c r="DI126" s="6">
        <v>0</v>
      </c>
      <c r="DJ126" s="6">
        <v>0</v>
      </c>
      <c r="DK126" s="6">
        <v>0</v>
      </c>
      <c r="DL126" s="6">
        <v>0</v>
      </c>
      <c r="DM126" s="6">
        <v>0</v>
      </c>
      <c r="DN126" s="6">
        <v>0</v>
      </c>
      <c r="DO126" s="6">
        <v>0</v>
      </c>
      <c r="DP126" s="6">
        <v>0</v>
      </c>
      <c r="DQ126" s="6">
        <v>0</v>
      </c>
      <c r="DR126" s="6">
        <v>0</v>
      </c>
      <c r="DS126" s="6">
        <v>0</v>
      </c>
      <c r="DT126" s="6">
        <v>0</v>
      </c>
      <c r="DU126" s="6">
        <v>0</v>
      </c>
      <c r="DV126" s="6">
        <v>0</v>
      </c>
      <c r="DW126" s="6">
        <v>0</v>
      </c>
      <c r="DX126" s="6">
        <v>0</v>
      </c>
      <c r="DY126" s="6">
        <v>0</v>
      </c>
      <c r="DZ126" s="6">
        <v>0</v>
      </c>
      <c r="EA126" s="6">
        <v>0</v>
      </c>
      <c r="EB126" s="5" t="s">
        <v>193</v>
      </c>
      <c r="EC126" s="5">
        <v>415144675</v>
      </c>
      <c r="ED126" s="5">
        <v>414944574</v>
      </c>
      <c r="EE126" s="5">
        <v>414944574</v>
      </c>
      <c r="EF126" s="5">
        <v>414461536</v>
      </c>
      <c r="EG126" s="5">
        <v>414367113</v>
      </c>
      <c r="EH126" s="5">
        <v>414367113</v>
      </c>
      <c r="EI126" s="5">
        <v>414366313</v>
      </c>
      <c r="EJ126" s="5">
        <v>414366313</v>
      </c>
      <c r="EK126" s="5">
        <v>414206153</v>
      </c>
      <c r="EL126" s="5">
        <v>414190430</v>
      </c>
      <c r="EM126" s="5">
        <v>413889448</v>
      </c>
      <c r="EN126" s="5">
        <v>412637791</v>
      </c>
      <c r="EO126" s="5">
        <v>412551391</v>
      </c>
      <c r="EP126" s="5">
        <v>412437221</v>
      </c>
      <c r="EQ126" s="5">
        <v>411733721</v>
      </c>
      <c r="ER126" s="5">
        <v>411399721</v>
      </c>
      <c r="ES126" s="5">
        <v>411311769</v>
      </c>
      <c r="ET126" s="5">
        <v>411273579</v>
      </c>
      <c r="EU126" s="5">
        <v>411179778</v>
      </c>
      <c r="EV126" s="5">
        <v>411144806</v>
      </c>
      <c r="EW126" s="5">
        <v>411144806</v>
      </c>
      <c r="EX126" s="5">
        <v>411090260</v>
      </c>
      <c r="EY126" s="5">
        <v>411065200</v>
      </c>
      <c r="EZ126" s="5">
        <v>411042894</v>
      </c>
      <c r="FA126" s="5">
        <v>459897666</v>
      </c>
      <c r="FB126" s="5">
        <v>459817666</v>
      </c>
      <c r="FC126" s="5">
        <v>459797666</v>
      </c>
      <c r="FD126" s="5">
        <v>409776632</v>
      </c>
      <c r="FE126" s="5">
        <v>458201404</v>
      </c>
      <c r="FF126" s="5">
        <v>458008404</v>
      </c>
      <c r="FG126" s="5">
        <v>457926414</v>
      </c>
      <c r="FH126" s="3" t="s">
        <v>303</v>
      </c>
    </row>
    <row r="127" spans="2:164" x14ac:dyDescent="0.25">
      <c r="B127" s="1" t="s">
        <v>117</v>
      </c>
      <c r="C127" s="2">
        <v>4023431</v>
      </c>
      <c r="D127" s="5" t="s">
        <v>193</v>
      </c>
      <c r="E127" s="5" t="s">
        <v>193</v>
      </c>
      <c r="F127" s="5" t="s">
        <v>193</v>
      </c>
      <c r="G127" s="5" t="s">
        <v>193</v>
      </c>
      <c r="H127" s="5" t="s">
        <v>193</v>
      </c>
      <c r="I127" s="5" t="s">
        <v>193</v>
      </c>
      <c r="J127" s="5" t="s">
        <v>193</v>
      </c>
      <c r="K127" s="5" t="s">
        <v>193</v>
      </c>
      <c r="L127" s="5" t="s">
        <v>193</v>
      </c>
      <c r="M127" s="5" t="s">
        <v>193</v>
      </c>
      <c r="N127" s="5" t="s">
        <v>193</v>
      </c>
      <c r="O127" s="5" t="s">
        <v>193</v>
      </c>
      <c r="P127" s="5" t="s">
        <v>193</v>
      </c>
      <c r="Q127" s="5" t="s">
        <v>193</v>
      </c>
      <c r="R127" s="5" t="s">
        <v>193</v>
      </c>
      <c r="S127" s="5" t="s">
        <v>193</v>
      </c>
      <c r="T127" s="5" t="s">
        <v>193</v>
      </c>
      <c r="U127" s="5" t="s">
        <v>193</v>
      </c>
      <c r="V127" s="5" t="s">
        <v>193</v>
      </c>
      <c r="W127" s="5" t="s">
        <v>193</v>
      </c>
      <c r="X127" s="5" t="s">
        <v>193</v>
      </c>
      <c r="Y127" s="5" t="s">
        <v>193</v>
      </c>
      <c r="Z127" s="5" t="s">
        <v>193</v>
      </c>
      <c r="AA127" s="5" t="s">
        <v>193</v>
      </c>
      <c r="AB127" s="5" t="s">
        <v>193</v>
      </c>
      <c r="AC127" s="5" t="s">
        <v>193</v>
      </c>
      <c r="AD127" s="5" t="s">
        <v>193</v>
      </c>
      <c r="AE127" s="5" t="s">
        <v>193</v>
      </c>
      <c r="AF127" s="5" t="s">
        <v>193</v>
      </c>
      <c r="AG127" s="5" t="s">
        <v>193</v>
      </c>
      <c r="AH127" s="5" t="s">
        <v>193</v>
      </c>
      <c r="AI127" s="5" t="s">
        <v>193</v>
      </c>
      <c r="AJ127" s="6" t="s">
        <v>193</v>
      </c>
      <c r="AK127" s="6" t="s">
        <v>193</v>
      </c>
      <c r="AL127" s="6" t="s">
        <v>193</v>
      </c>
      <c r="AM127" s="6" t="s">
        <v>193</v>
      </c>
      <c r="AN127" s="6" t="s">
        <v>193</v>
      </c>
      <c r="AO127" s="6" t="s">
        <v>193</v>
      </c>
      <c r="AP127" s="6" t="s">
        <v>193</v>
      </c>
      <c r="AQ127" s="6" t="s">
        <v>193</v>
      </c>
      <c r="AR127" s="6" t="s">
        <v>193</v>
      </c>
      <c r="AS127" s="6" t="s">
        <v>193</v>
      </c>
      <c r="AT127" s="6" t="s">
        <v>193</v>
      </c>
      <c r="AU127" s="6" t="s">
        <v>193</v>
      </c>
      <c r="AV127" s="6" t="s">
        <v>193</v>
      </c>
      <c r="AW127" s="6" t="s">
        <v>193</v>
      </c>
      <c r="AX127" s="6" t="s">
        <v>193</v>
      </c>
      <c r="AY127" s="6" t="s">
        <v>193</v>
      </c>
      <c r="AZ127" s="6" t="s">
        <v>193</v>
      </c>
      <c r="BA127" s="6" t="s">
        <v>193</v>
      </c>
      <c r="BB127" s="6" t="s">
        <v>193</v>
      </c>
      <c r="BC127" s="6" t="s">
        <v>193</v>
      </c>
      <c r="BD127" s="6" t="s">
        <v>193</v>
      </c>
      <c r="BE127" s="6" t="s">
        <v>193</v>
      </c>
      <c r="BF127" s="6" t="s">
        <v>193</v>
      </c>
      <c r="BG127" s="6" t="s">
        <v>193</v>
      </c>
      <c r="BH127" s="6" t="s">
        <v>193</v>
      </c>
      <c r="BI127" s="6" t="s">
        <v>193</v>
      </c>
      <c r="BJ127" s="6" t="s">
        <v>193</v>
      </c>
      <c r="BK127" s="6" t="s">
        <v>193</v>
      </c>
      <c r="BL127" s="6" t="s">
        <v>193</v>
      </c>
      <c r="BM127" s="6" t="s">
        <v>193</v>
      </c>
      <c r="BN127" s="6" t="s">
        <v>193</v>
      </c>
      <c r="BO127" s="6" t="s">
        <v>193</v>
      </c>
      <c r="BP127" s="6" t="s">
        <v>193</v>
      </c>
      <c r="BQ127" s="6">
        <v>0.41249999999999998</v>
      </c>
      <c r="BR127" s="6">
        <v>0.41249999999999998</v>
      </c>
      <c r="BS127" s="6">
        <v>0.41249999999999998</v>
      </c>
      <c r="BT127" s="6">
        <v>0.39250000000000002</v>
      </c>
      <c r="BU127" s="6">
        <v>0.39250000000000002</v>
      </c>
      <c r="BV127" s="6">
        <v>0.39250000000000002</v>
      </c>
      <c r="BW127" s="6">
        <v>0.39250000000000002</v>
      </c>
      <c r="BX127" s="6">
        <v>0.3725</v>
      </c>
      <c r="BY127" s="6">
        <v>0.3725</v>
      </c>
      <c r="BZ127" s="6">
        <v>0.3725</v>
      </c>
      <c r="CA127" s="6">
        <v>0.3725</v>
      </c>
      <c r="CB127" s="6">
        <v>0.35</v>
      </c>
      <c r="CC127" s="6">
        <v>0.35</v>
      </c>
      <c r="CD127" s="6">
        <v>0.35</v>
      </c>
      <c r="CE127" s="6">
        <v>0.35</v>
      </c>
      <c r="CF127" s="6">
        <v>0.35</v>
      </c>
      <c r="CG127" s="6">
        <v>0.35</v>
      </c>
      <c r="CH127" s="6">
        <v>0.35</v>
      </c>
      <c r="CI127" s="6">
        <v>0.35</v>
      </c>
      <c r="CJ127" s="6">
        <v>0.35</v>
      </c>
      <c r="CK127" s="6">
        <v>0.35</v>
      </c>
      <c r="CL127" s="6">
        <v>0.35</v>
      </c>
      <c r="CM127" s="6">
        <v>0.35</v>
      </c>
      <c r="CN127" s="6">
        <v>0.35</v>
      </c>
      <c r="CO127" s="6">
        <v>0.35</v>
      </c>
      <c r="CP127" s="6">
        <v>0.35</v>
      </c>
      <c r="CQ127" s="6">
        <v>0.35</v>
      </c>
      <c r="CR127" s="6">
        <v>0.35</v>
      </c>
      <c r="CS127" s="6">
        <v>0.35</v>
      </c>
      <c r="CT127" s="6">
        <v>0.35</v>
      </c>
      <c r="CU127" s="6">
        <v>0.35</v>
      </c>
      <c r="CV127" s="6" t="s">
        <v>193</v>
      </c>
      <c r="CW127" s="6">
        <v>0</v>
      </c>
      <c r="CX127" s="6">
        <v>0</v>
      </c>
      <c r="CY127" s="6">
        <v>0</v>
      </c>
      <c r="CZ127" s="6">
        <v>0</v>
      </c>
      <c r="DA127" s="6">
        <v>0</v>
      </c>
      <c r="DB127" s="6">
        <v>0</v>
      </c>
      <c r="DC127" s="6">
        <v>0</v>
      </c>
      <c r="DD127" s="6">
        <v>0</v>
      </c>
      <c r="DE127" s="6">
        <v>0</v>
      </c>
      <c r="DF127" s="6">
        <v>0</v>
      </c>
      <c r="DG127" s="6">
        <v>0</v>
      </c>
      <c r="DH127" s="6">
        <v>0</v>
      </c>
      <c r="DI127" s="6">
        <v>0</v>
      </c>
      <c r="DJ127" s="6">
        <v>0</v>
      </c>
      <c r="DK127" s="6">
        <v>0</v>
      </c>
      <c r="DL127" s="6">
        <v>0</v>
      </c>
      <c r="DM127" s="6">
        <v>0</v>
      </c>
      <c r="DN127" s="6">
        <v>0</v>
      </c>
      <c r="DO127" s="6">
        <v>0</v>
      </c>
      <c r="DP127" s="6">
        <v>0</v>
      </c>
      <c r="DQ127" s="6">
        <v>0</v>
      </c>
      <c r="DR127" s="6">
        <v>0</v>
      </c>
      <c r="DS127" s="6">
        <v>0</v>
      </c>
      <c r="DT127" s="6">
        <v>0</v>
      </c>
      <c r="DU127" s="6">
        <v>0</v>
      </c>
      <c r="DV127" s="6">
        <v>0</v>
      </c>
      <c r="DW127" s="6">
        <v>0</v>
      </c>
      <c r="DX127" s="6">
        <v>0</v>
      </c>
      <c r="DY127" s="6">
        <v>0</v>
      </c>
      <c r="DZ127" s="6">
        <v>0</v>
      </c>
      <c r="EA127" s="6">
        <v>0</v>
      </c>
      <c r="EB127" s="5" t="s">
        <v>193</v>
      </c>
      <c r="EC127" s="5">
        <v>713488699</v>
      </c>
      <c r="ED127" s="5">
        <v>713288699</v>
      </c>
      <c r="EE127" s="5">
        <v>713288699</v>
      </c>
      <c r="EF127" s="5">
        <v>713269660</v>
      </c>
      <c r="EG127" s="5">
        <v>713238680</v>
      </c>
      <c r="EH127" s="5">
        <v>713238680</v>
      </c>
      <c r="EI127" s="5">
        <v>713238680</v>
      </c>
      <c r="EJ127" s="5">
        <v>713238680</v>
      </c>
      <c r="EK127" s="5">
        <v>713238680</v>
      </c>
      <c r="EL127" s="5">
        <v>713238680</v>
      </c>
      <c r="EM127" s="5">
        <v>713238680</v>
      </c>
      <c r="EN127" s="5">
        <v>711723680</v>
      </c>
      <c r="EO127" s="5">
        <v>711723680</v>
      </c>
      <c r="EP127" s="5">
        <v>711223680</v>
      </c>
      <c r="EQ127" s="5">
        <v>711173680</v>
      </c>
      <c r="ER127" s="5">
        <v>711173680</v>
      </c>
      <c r="ES127" s="5">
        <v>711173680</v>
      </c>
      <c r="ET127" s="5">
        <v>711173680</v>
      </c>
      <c r="EU127" s="5">
        <v>711173680</v>
      </c>
      <c r="EV127" s="5">
        <v>709104080</v>
      </c>
      <c r="EW127" s="5">
        <v>708173680</v>
      </c>
      <c r="EX127" s="5">
        <v>708173680</v>
      </c>
      <c r="EY127" s="5">
        <v>708173680</v>
      </c>
      <c r="EZ127" s="5">
        <v>708173680</v>
      </c>
      <c r="FA127" s="5">
        <v>708013680</v>
      </c>
      <c r="FB127" s="5">
        <v>708013680</v>
      </c>
      <c r="FC127" s="5">
        <v>708013680</v>
      </c>
      <c r="FD127" s="5">
        <v>708013680</v>
      </c>
      <c r="FE127" s="5">
        <v>708013680</v>
      </c>
      <c r="FF127" s="5">
        <v>708013680</v>
      </c>
      <c r="FG127" s="5">
        <v>706065480</v>
      </c>
      <c r="FH127" s="3" t="s">
        <v>304</v>
      </c>
    </row>
    <row r="128" spans="2:164" x14ac:dyDescent="0.25">
      <c r="B128" s="1" t="s">
        <v>118</v>
      </c>
      <c r="C128" s="2">
        <v>4245322</v>
      </c>
      <c r="D128" s="5" t="s">
        <v>193</v>
      </c>
      <c r="E128" s="5">
        <v>744173</v>
      </c>
      <c r="F128" s="5">
        <v>584698</v>
      </c>
      <c r="G128" s="5">
        <v>480419</v>
      </c>
      <c r="H128" s="5">
        <v>370294</v>
      </c>
      <c r="I128" s="5">
        <v>743592</v>
      </c>
      <c r="J128" s="5">
        <v>894937</v>
      </c>
      <c r="K128" s="5">
        <v>1230431</v>
      </c>
      <c r="L128" s="5">
        <v>440699</v>
      </c>
      <c r="M128" s="5">
        <v>1634588</v>
      </c>
      <c r="N128" s="5">
        <v>1547257</v>
      </c>
      <c r="O128" s="5">
        <v>909674</v>
      </c>
      <c r="P128" s="5">
        <v>1634697</v>
      </c>
      <c r="Q128" s="5">
        <v>623017</v>
      </c>
      <c r="R128" s="5">
        <v>481471</v>
      </c>
      <c r="S128" s="5">
        <v>424732</v>
      </c>
      <c r="T128" s="5">
        <v>0</v>
      </c>
      <c r="U128" s="5">
        <v>0</v>
      </c>
      <c r="V128" s="5">
        <v>2846045</v>
      </c>
      <c r="W128" s="5">
        <v>95988</v>
      </c>
      <c r="X128" s="5">
        <v>3468059</v>
      </c>
      <c r="Y128" s="5">
        <v>308214</v>
      </c>
      <c r="Z128" s="5">
        <v>6093084</v>
      </c>
      <c r="AA128" s="5">
        <v>64201</v>
      </c>
      <c r="AB128" s="5">
        <v>8920606</v>
      </c>
      <c r="AC128" s="5">
        <v>120</v>
      </c>
      <c r="AD128" s="5">
        <v>161172</v>
      </c>
      <c r="AE128" s="5">
        <v>0</v>
      </c>
      <c r="AF128" s="5">
        <v>0</v>
      </c>
      <c r="AG128" s="5">
        <v>0</v>
      </c>
      <c r="AH128" s="5">
        <v>0</v>
      </c>
      <c r="AI128" s="5">
        <v>0</v>
      </c>
      <c r="AJ128" s="6" t="s">
        <v>193</v>
      </c>
      <c r="AK128" s="6">
        <v>77.849999999999994</v>
      </c>
      <c r="AL128" s="6">
        <v>77.260000000000005</v>
      </c>
      <c r="AM128" s="6">
        <v>78.61</v>
      </c>
      <c r="AN128" s="6">
        <v>55.84</v>
      </c>
      <c r="AO128" s="6">
        <v>55.16</v>
      </c>
      <c r="AP128" s="6">
        <v>50.51</v>
      </c>
      <c r="AQ128" s="6">
        <v>43.04</v>
      </c>
      <c r="AR128" s="6">
        <v>46.59</v>
      </c>
      <c r="AS128" s="6">
        <v>43.67</v>
      </c>
      <c r="AT128" s="6">
        <v>45.88</v>
      </c>
      <c r="AU128" s="6">
        <v>52.46</v>
      </c>
      <c r="AV128" s="6">
        <v>50.43</v>
      </c>
      <c r="AW128" s="6">
        <v>49.26</v>
      </c>
      <c r="AX128" s="6">
        <v>45.63</v>
      </c>
      <c r="AY128" s="6">
        <v>45.51</v>
      </c>
      <c r="AZ128" s="6" t="s">
        <v>193</v>
      </c>
      <c r="BA128" s="6" t="s">
        <v>193</v>
      </c>
      <c r="BB128" s="6">
        <v>34.43</v>
      </c>
      <c r="BC128" s="6">
        <v>32.07</v>
      </c>
      <c r="BD128" s="6">
        <v>28.32</v>
      </c>
      <c r="BE128" s="6">
        <v>29.6</v>
      </c>
      <c r="BF128" s="6">
        <v>26.1</v>
      </c>
      <c r="BG128" s="6">
        <v>25.46</v>
      </c>
      <c r="BH128" s="6">
        <v>22.42</v>
      </c>
      <c r="BI128" s="6">
        <v>19.809999999999999</v>
      </c>
      <c r="BJ128" s="6">
        <v>25.51</v>
      </c>
      <c r="BK128" s="6" t="s">
        <v>193</v>
      </c>
      <c r="BL128" s="6" t="s">
        <v>193</v>
      </c>
      <c r="BM128" s="6" t="s">
        <v>193</v>
      </c>
      <c r="BN128" s="6" t="s">
        <v>193</v>
      </c>
      <c r="BO128" s="6" t="s">
        <v>193</v>
      </c>
      <c r="BP128" s="6">
        <v>0.2</v>
      </c>
      <c r="BQ128" s="6">
        <v>0.2</v>
      </c>
      <c r="BR128" s="6">
        <v>0.19</v>
      </c>
      <c r="BS128" s="6">
        <v>0.19</v>
      </c>
      <c r="BT128" s="6">
        <v>0.18</v>
      </c>
      <c r="BU128" s="6">
        <v>0.18</v>
      </c>
      <c r="BV128" s="6">
        <v>0.17</v>
      </c>
      <c r="BW128" s="6">
        <v>0.17</v>
      </c>
      <c r="BX128" s="6">
        <v>0.16</v>
      </c>
      <c r="BY128" s="6">
        <v>0.16</v>
      </c>
      <c r="BZ128" s="6">
        <v>0.16</v>
      </c>
      <c r="CA128" s="6">
        <v>0.16</v>
      </c>
      <c r="CB128" s="6">
        <v>0.12</v>
      </c>
      <c r="CC128" s="6">
        <v>0.12</v>
      </c>
      <c r="CD128" s="6">
        <v>0.12</v>
      </c>
      <c r="CE128" s="6">
        <v>0.12</v>
      </c>
      <c r="CF128" s="6">
        <v>0.11</v>
      </c>
      <c r="CG128" s="6">
        <v>0.11</v>
      </c>
      <c r="CH128" s="6">
        <v>0.11</v>
      </c>
      <c r="CI128" s="6">
        <v>0.11</v>
      </c>
      <c r="CJ128" s="6">
        <v>0.09</v>
      </c>
      <c r="CK128" s="6">
        <v>7.0000000000000007E-2</v>
      </c>
      <c r="CL128" s="6">
        <v>0.05</v>
      </c>
      <c r="CM128" s="6">
        <v>0.03</v>
      </c>
      <c r="CN128" s="6">
        <v>0.03</v>
      </c>
      <c r="CO128" s="6">
        <v>0.03</v>
      </c>
      <c r="CP128" s="6">
        <v>0.03</v>
      </c>
      <c r="CQ128" s="6">
        <v>0.01</v>
      </c>
      <c r="CR128" s="6">
        <v>0.01</v>
      </c>
      <c r="CS128" s="6">
        <v>0.01</v>
      </c>
      <c r="CT128" s="6">
        <v>0</v>
      </c>
      <c r="CU128" s="6">
        <v>0</v>
      </c>
      <c r="CV128" s="6">
        <v>0</v>
      </c>
      <c r="CW128" s="6">
        <v>0</v>
      </c>
      <c r="CX128" s="6">
        <v>0</v>
      </c>
      <c r="CY128" s="6">
        <v>0</v>
      </c>
      <c r="CZ128" s="6">
        <v>0</v>
      </c>
      <c r="DA128" s="6">
        <v>0</v>
      </c>
      <c r="DB128" s="6">
        <v>0</v>
      </c>
      <c r="DC128" s="6">
        <v>0</v>
      </c>
      <c r="DD128" s="6">
        <v>0</v>
      </c>
      <c r="DE128" s="6">
        <v>0</v>
      </c>
      <c r="DF128" s="6">
        <v>0</v>
      </c>
      <c r="DG128" s="6">
        <v>0</v>
      </c>
      <c r="DH128" s="6">
        <v>0</v>
      </c>
      <c r="DI128" s="6">
        <v>0</v>
      </c>
      <c r="DJ128" s="6">
        <v>0</v>
      </c>
      <c r="DK128" s="6">
        <v>0</v>
      </c>
      <c r="DL128" s="6">
        <v>0</v>
      </c>
      <c r="DM128" s="6">
        <v>0</v>
      </c>
      <c r="DN128" s="6">
        <v>0</v>
      </c>
      <c r="DO128" s="6">
        <v>0</v>
      </c>
      <c r="DP128" s="6">
        <v>0</v>
      </c>
      <c r="DQ128" s="6">
        <v>0</v>
      </c>
      <c r="DR128" s="6">
        <v>0</v>
      </c>
      <c r="DS128" s="6">
        <v>0</v>
      </c>
      <c r="DT128" s="6">
        <v>0</v>
      </c>
      <c r="DU128" s="6">
        <v>0</v>
      </c>
      <c r="DV128" s="6">
        <v>0</v>
      </c>
      <c r="DW128" s="6">
        <v>0</v>
      </c>
      <c r="DX128" s="6">
        <v>0</v>
      </c>
      <c r="DY128" s="6">
        <v>0</v>
      </c>
      <c r="DZ128" s="6">
        <v>0</v>
      </c>
      <c r="EA128" s="6" t="s">
        <v>193</v>
      </c>
      <c r="EB128" s="5">
        <v>44251256</v>
      </c>
      <c r="EC128" s="5">
        <v>44380349</v>
      </c>
      <c r="ED128" s="5">
        <v>45034788</v>
      </c>
      <c r="EE128" s="5">
        <v>45549739</v>
      </c>
      <c r="EF128" s="5">
        <v>45720822</v>
      </c>
      <c r="EG128" s="5">
        <v>45961671</v>
      </c>
      <c r="EH128" s="5">
        <v>46601587</v>
      </c>
      <c r="EI128" s="5">
        <v>47295175</v>
      </c>
      <c r="EJ128" s="5">
        <v>48296623</v>
      </c>
      <c r="EK128" s="5">
        <v>48571139</v>
      </c>
      <c r="EL128" s="5">
        <v>50110938</v>
      </c>
      <c r="EM128" s="5">
        <v>51554770</v>
      </c>
      <c r="EN128" s="5">
        <v>52168653</v>
      </c>
      <c r="EO128" s="5">
        <v>53681705</v>
      </c>
      <c r="EP128" s="5">
        <v>54193684</v>
      </c>
      <c r="EQ128" s="5">
        <v>54569108</v>
      </c>
      <c r="ER128" s="5">
        <v>54833510</v>
      </c>
      <c r="ES128" s="5">
        <v>54686613</v>
      </c>
      <c r="ET128" s="5">
        <v>54503822</v>
      </c>
      <c r="EU128" s="5">
        <v>56682195</v>
      </c>
      <c r="EV128" s="5">
        <v>56373795</v>
      </c>
      <c r="EW128" s="5">
        <v>59722559</v>
      </c>
      <c r="EX128" s="5">
        <v>59868486</v>
      </c>
      <c r="EY128" s="5">
        <v>65303547</v>
      </c>
      <c r="EZ128" s="5">
        <v>64882643</v>
      </c>
      <c r="FA128" s="5">
        <v>73740120</v>
      </c>
      <c r="FB128" s="5">
        <v>73603111</v>
      </c>
      <c r="FC128" s="5">
        <v>73187837</v>
      </c>
      <c r="FD128" s="5">
        <v>72843213</v>
      </c>
      <c r="FE128" s="5">
        <v>72727173</v>
      </c>
      <c r="FF128" s="5">
        <v>72729617</v>
      </c>
      <c r="FG128" s="5" t="s">
        <v>193</v>
      </c>
      <c r="FH128" s="3" t="s">
        <v>305</v>
      </c>
    </row>
    <row r="129" spans="2:164" x14ac:dyDescent="0.25">
      <c r="B129" s="1" t="s">
        <v>119</v>
      </c>
      <c r="C129" s="2">
        <v>110230</v>
      </c>
      <c r="D129" s="5">
        <v>35208</v>
      </c>
      <c r="E129" s="5">
        <v>773803</v>
      </c>
      <c r="F129" s="5">
        <v>421385</v>
      </c>
      <c r="G129" s="5">
        <v>2331701</v>
      </c>
      <c r="H129" s="5">
        <v>545692</v>
      </c>
      <c r="I129" s="5">
        <v>857080</v>
      </c>
      <c r="J129" s="5">
        <v>2474742</v>
      </c>
      <c r="K129" s="5">
        <v>2850098</v>
      </c>
      <c r="L129" s="5">
        <v>2286473</v>
      </c>
      <c r="M129" s="5">
        <v>2201629</v>
      </c>
      <c r="N129" s="5">
        <v>2760</v>
      </c>
      <c r="O129" s="5">
        <v>1479262</v>
      </c>
      <c r="P129" s="5">
        <v>3970</v>
      </c>
      <c r="Q129" s="5">
        <v>1409657</v>
      </c>
      <c r="R129" s="5">
        <v>1291478</v>
      </c>
      <c r="S129" s="5">
        <v>1947883</v>
      </c>
      <c r="T129" s="5">
        <v>4858</v>
      </c>
      <c r="U129" s="5">
        <v>1493491</v>
      </c>
      <c r="V129" s="5">
        <v>12973</v>
      </c>
      <c r="W129" s="5">
        <v>2896706</v>
      </c>
      <c r="X129" s="5">
        <v>513</v>
      </c>
      <c r="Y129" s="5">
        <v>2701225</v>
      </c>
      <c r="Z129" s="5">
        <v>5448281</v>
      </c>
      <c r="AA129" s="5">
        <v>2334996</v>
      </c>
      <c r="AB129" s="5">
        <v>4132647</v>
      </c>
      <c r="AC129" s="5">
        <v>9111886</v>
      </c>
      <c r="AD129" s="5">
        <v>7701652</v>
      </c>
      <c r="AE129" s="5">
        <v>176602</v>
      </c>
      <c r="AF129" s="5">
        <v>7734</v>
      </c>
      <c r="AG129" s="5">
        <v>13113</v>
      </c>
      <c r="AH129" s="5">
        <v>9814</v>
      </c>
      <c r="AI129" s="5">
        <v>76341</v>
      </c>
      <c r="AJ129" s="6">
        <v>67.295400000000001</v>
      </c>
      <c r="AK129" s="6">
        <v>62.981999999999999</v>
      </c>
      <c r="AL129" s="6">
        <v>62.932600000000001</v>
      </c>
      <c r="AM129" s="6">
        <v>61.056600000000003</v>
      </c>
      <c r="AN129" s="6">
        <v>58.728200000000001</v>
      </c>
      <c r="AO129" s="6">
        <v>41.395699999999998</v>
      </c>
      <c r="AP129" s="6">
        <v>42.063099999999999</v>
      </c>
      <c r="AQ129" s="6">
        <v>37.074199999999998</v>
      </c>
      <c r="AR129" s="6">
        <v>49.160600000000002</v>
      </c>
      <c r="AS129" s="6">
        <v>51.141599999999997</v>
      </c>
      <c r="AT129" s="6">
        <v>51.8065</v>
      </c>
      <c r="AU129" s="6">
        <v>50.957900000000002</v>
      </c>
      <c r="AV129" s="6">
        <v>51.651600000000002</v>
      </c>
      <c r="AW129" s="6">
        <v>51.880699999999997</v>
      </c>
      <c r="AX129" s="6">
        <v>47.069299999999998</v>
      </c>
      <c r="AY129" s="6">
        <v>45.468800000000002</v>
      </c>
      <c r="AZ129" s="6">
        <v>48.476100000000002</v>
      </c>
      <c r="BA129" s="6">
        <v>41.540999999999997</v>
      </c>
      <c r="BB129" s="6">
        <v>36.041200000000003</v>
      </c>
      <c r="BC129" s="6">
        <v>31.37</v>
      </c>
      <c r="BD129" s="6">
        <v>27.85</v>
      </c>
      <c r="BE129" s="6">
        <v>25.72</v>
      </c>
      <c r="BF129" s="6">
        <v>25.52</v>
      </c>
      <c r="BG129" s="6">
        <v>27.42</v>
      </c>
      <c r="BH129" s="6">
        <v>24.2</v>
      </c>
      <c r="BI129" s="6">
        <v>24.16</v>
      </c>
      <c r="BJ129" s="6">
        <v>29.9009</v>
      </c>
      <c r="BK129" s="6">
        <v>33.775300000000001</v>
      </c>
      <c r="BL129" s="6">
        <v>28.788</v>
      </c>
      <c r="BM129" s="6">
        <v>23.765599999999999</v>
      </c>
      <c r="BN129" s="6">
        <v>25.579799999999999</v>
      </c>
      <c r="BO129" s="6">
        <v>23.330200000000001</v>
      </c>
      <c r="BP129" s="6">
        <v>0.49</v>
      </c>
      <c r="BQ129" s="6">
        <v>0.47</v>
      </c>
      <c r="BR129" s="6">
        <v>0.46</v>
      </c>
      <c r="BS129" s="6">
        <v>0.45</v>
      </c>
      <c r="BT129" s="6">
        <v>0.43</v>
      </c>
      <c r="BU129" s="6">
        <v>0.41</v>
      </c>
      <c r="BV129" s="6">
        <v>0.39</v>
      </c>
      <c r="BW129" s="6">
        <v>0.38</v>
      </c>
      <c r="BX129" s="6">
        <v>0.38</v>
      </c>
      <c r="BY129" s="6">
        <v>0.38</v>
      </c>
      <c r="BZ129" s="6">
        <v>0.38</v>
      </c>
      <c r="CA129" s="6">
        <v>0.36</v>
      </c>
      <c r="CB129" s="6">
        <v>0.34</v>
      </c>
      <c r="CC129" s="6">
        <v>0.34</v>
      </c>
      <c r="CD129" s="6">
        <v>0.32</v>
      </c>
      <c r="CE129" s="6">
        <v>0.28000000000000003</v>
      </c>
      <c r="CF129" s="6">
        <v>0.26</v>
      </c>
      <c r="CG129" s="6">
        <v>0.26</v>
      </c>
      <c r="CH129" s="6">
        <v>0.23</v>
      </c>
      <c r="CI129" s="6">
        <v>0.23</v>
      </c>
      <c r="CJ129" s="6">
        <v>0.21</v>
      </c>
      <c r="CK129" s="6">
        <v>0.21</v>
      </c>
      <c r="CL129" s="6">
        <v>0.18</v>
      </c>
      <c r="CM129" s="6">
        <v>0.18</v>
      </c>
      <c r="CN129" s="6">
        <v>0.7</v>
      </c>
      <c r="CO129" s="6">
        <v>0</v>
      </c>
      <c r="CP129" s="6">
        <v>0</v>
      </c>
      <c r="CQ129" s="6">
        <v>0</v>
      </c>
      <c r="CR129" s="6">
        <v>0.55000000000000004</v>
      </c>
      <c r="CS129" s="6">
        <v>0</v>
      </c>
      <c r="CT129" s="6">
        <v>0</v>
      </c>
      <c r="CU129" s="6">
        <v>0</v>
      </c>
      <c r="CV129" s="6">
        <v>0</v>
      </c>
      <c r="CW129" s="6">
        <v>0</v>
      </c>
      <c r="CX129" s="6">
        <v>0</v>
      </c>
      <c r="CY129" s="6">
        <v>0</v>
      </c>
      <c r="CZ129" s="6">
        <v>0</v>
      </c>
      <c r="DA129" s="6">
        <v>0</v>
      </c>
      <c r="DB129" s="6">
        <v>0</v>
      </c>
      <c r="DC129" s="6">
        <v>0</v>
      </c>
      <c r="DD129" s="6">
        <v>0</v>
      </c>
      <c r="DE129" s="6">
        <v>0</v>
      </c>
      <c r="DF129" s="6">
        <v>0</v>
      </c>
      <c r="DG129" s="6">
        <v>0</v>
      </c>
      <c r="DH129" s="6">
        <v>0</v>
      </c>
      <c r="DI129" s="6">
        <v>0</v>
      </c>
      <c r="DJ129" s="6">
        <v>0</v>
      </c>
      <c r="DK129" s="6">
        <v>0</v>
      </c>
      <c r="DL129" s="6">
        <v>0</v>
      </c>
      <c r="DM129" s="6">
        <v>0</v>
      </c>
      <c r="DN129" s="6">
        <v>0</v>
      </c>
      <c r="DO129" s="6">
        <v>0</v>
      </c>
      <c r="DP129" s="6">
        <v>0</v>
      </c>
      <c r="DQ129" s="6">
        <v>0</v>
      </c>
      <c r="DR129" s="6">
        <v>0</v>
      </c>
      <c r="DS129" s="6">
        <v>0</v>
      </c>
      <c r="DT129" s="6">
        <v>0</v>
      </c>
      <c r="DU129" s="6">
        <v>0</v>
      </c>
      <c r="DV129" s="6">
        <v>0</v>
      </c>
      <c r="DW129" s="6">
        <v>0</v>
      </c>
      <c r="DX129" s="6">
        <v>0</v>
      </c>
      <c r="DY129" s="6">
        <v>0</v>
      </c>
      <c r="DZ129" s="6">
        <v>0</v>
      </c>
      <c r="EA129" s="6">
        <v>0</v>
      </c>
      <c r="EB129" s="5">
        <v>289000000</v>
      </c>
      <c r="EC129" s="5">
        <v>288500000</v>
      </c>
      <c r="ED129" s="5">
        <v>288600000</v>
      </c>
      <c r="EE129" s="5">
        <v>288100000</v>
      </c>
      <c r="EF129" s="5">
        <v>287700000</v>
      </c>
      <c r="EG129" s="5">
        <v>287700000</v>
      </c>
      <c r="EH129" s="5">
        <v>288000000</v>
      </c>
      <c r="EI129" s="5">
        <v>290400000</v>
      </c>
      <c r="EJ129" s="5">
        <v>291400000</v>
      </c>
      <c r="EK129" s="5">
        <v>293500000</v>
      </c>
      <c r="EL129" s="5">
        <v>294700000</v>
      </c>
      <c r="EM129" s="5">
        <v>294400000</v>
      </c>
      <c r="EN129" s="5">
        <v>293900000</v>
      </c>
      <c r="EO129" s="5">
        <v>293600000</v>
      </c>
      <c r="EP129" s="5">
        <v>293800000</v>
      </c>
      <c r="EQ129" s="5">
        <v>294814710</v>
      </c>
      <c r="ER129" s="5">
        <v>295200000</v>
      </c>
      <c r="ES129" s="5">
        <v>293900000</v>
      </c>
      <c r="ET129" s="5">
        <v>293900000</v>
      </c>
      <c r="EU129" s="5">
        <v>293300000</v>
      </c>
      <c r="EV129" s="5">
        <v>293800000</v>
      </c>
      <c r="EW129" s="5">
        <v>293600000</v>
      </c>
      <c r="EX129" s="5">
        <v>295600000</v>
      </c>
      <c r="EY129" s="5">
        <v>300900000</v>
      </c>
      <c r="EZ129" s="5">
        <v>301100000</v>
      </c>
      <c r="FA129" s="5">
        <v>305100000</v>
      </c>
      <c r="FB129" s="5">
        <v>313700000</v>
      </c>
      <c r="FC129" s="5">
        <v>321300000</v>
      </c>
      <c r="FD129" s="5">
        <v>320400000</v>
      </c>
      <c r="FE129" s="5">
        <v>320300000</v>
      </c>
      <c r="FF129" s="5">
        <v>319800000</v>
      </c>
      <c r="FG129" s="5">
        <v>319700000</v>
      </c>
      <c r="FH129" s="3" t="s">
        <v>306</v>
      </c>
    </row>
    <row r="130" spans="2:164" x14ac:dyDescent="0.25">
      <c r="B130" s="1" t="s">
        <v>120</v>
      </c>
      <c r="C130" s="2">
        <v>4064418</v>
      </c>
      <c r="D130" s="5">
        <v>0</v>
      </c>
      <c r="E130" s="5">
        <v>0</v>
      </c>
      <c r="F130" s="5">
        <v>0</v>
      </c>
      <c r="G130" s="5">
        <v>0</v>
      </c>
      <c r="H130" s="5">
        <v>0</v>
      </c>
      <c r="I130" s="5">
        <v>0</v>
      </c>
      <c r="J130" s="5">
        <v>16789</v>
      </c>
      <c r="K130" s="5">
        <v>27669</v>
      </c>
      <c r="L130" s="5">
        <v>94700</v>
      </c>
      <c r="M130" s="5">
        <v>866809</v>
      </c>
      <c r="N130" s="5">
        <v>1459269</v>
      </c>
      <c r="O130" s="5">
        <v>1258910</v>
      </c>
      <c r="P130" s="5">
        <v>1208485</v>
      </c>
      <c r="Q130" s="5">
        <v>999269</v>
      </c>
      <c r="R130" s="5">
        <v>863475</v>
      </c>
      <c r="S130" s="5">
        <v>1838008</v>
      </c>
      <c r="T130" s="5">
        <v>507192</v>
      </c>
      <c r="U130" s="5">
        <v>174710</v>
      </c>
      <c r="V130" s="5">
        <v>0</v>
      </c>
      <c r="W130" s="5">
        <v>0</v>
      </c>
      <c r="X130" s="5">
        <v>0</v>
      </c>
      <c r="Y130" s="5">
        <v>0</v>
      </c>
      <c r="Z130" s="5">
        <v>0</v>
      </c>
      <c r="AA130" s="5">
        <v>0</v>
      </c>
      <c r="AB130" s="5">
        <v>0</v>
      </c>
      <c r="AC130" s="5">
        <v>164168</v>
      </c>
      <c r="AD130" s="5">
        <v>0</v>
      </c>
      <c r="AE130" s="5">
        <v>517642</v>
      </c>
      <c r="AF130" s="5">
        <v>411550</v>
      </c>
      <c r="AG130" s="5">
        <v>1950920</v>
      </c>
      <c r="AH130" s="5">
        <v>1347116</v>
      </c>
      <c r="AI130" s="5">
        <v>0</v>
      </c>
      <c r="AJ130" s="6" t="s">
        <v>193</v>
      </c>
      <c r="AK130" s="6" t="s">
        <v>193</v>
      </c>
      <c r="AL130" s="6" t="s">
        <v>193</v>
      </c>
      <c r="AM130" s="6" t="s">
        <v>193</v>
      </c>
      <c r="AN130" s="6" t="s">
        <v>193</v>
      </c>
      <c r="AO130" s="6" t="s">
        <v>193</v>
      </c>
      <c r="AP130" s="6">
        <v>47.94</v>
      </c>
      <c r="AQ130" s="6">
        <v>47.01</v>
      </c>
      <c r="AR130" s="6">
        <v>48.72</v>
      </c>
      <c r="AS130" s="6">
        <v>48.29</v>
      </c>
      <c r="AT130" s="6">
        <v>45.3</v>
      </c>
      <c r="AU130" s="6">
        <v>45.38</v>
      </c>
      <c r="AV130" s="6">
        <v>45.59</v>
      </c>
      <c r="AW130" s="6">
        <v>44.97</v>
      </c>
      <c r="AX130" s="6">
        <v>44.71</v>
      </c>
      <c r="AY130" s="6">
        <v>45.49</v>
      </c>
      <c r="AZ130" s="6">
        <v>48.26</v>
      </c>
      <c r="BA130" s="6">
        <v>45.56</v>
      </c>
      <c r="BB130" s="6" t="s">
        <v>193</v>
      </c>
      <c r="BC130" s="6" t="s">
        <v>193</v>
      </c>
      <c r="BD130" s="6" t="s">
        <v>193</v>
      </c>
      <c r="BE130" s="6" t="s">
        <v>193</v>
      </c>
      <c r="BF130" s="6" t="s">
        <v>193</v>
      </c>
      <c r="BG130" s="6" t="s">
        <v>193</v>
      </c>
      <c r="BH130" s="6" t="s">
        <v>193</v>
      </c>
      <c r="BI130" s="6">
        <v>33.96</v>
      </c>
      <c r="BJ130" s="6" t="s">
        <v>193</v>
      </c>
      <c r="BK130" s="6">
        <v>29.824999999999999</v>
      </c>
      <c r="BL130" s="6">
        <v>28.855</v>
      </c>
      <c r="BM130" s="6">
        <v>28.344999999999999</v>
      </c>
      <c r="BN130" s="6">
        <v>29.074999999999999</v>
      </c>
      <c r="BO130" s="6" t="s">
        <v>193</v>
      </c>
      <c r="BP130" s="6">
        <v>5</v>
      </c>
      <c r="BQ130" s="6">
        <v>0.31</v>
      </c>
      <c r="BR130" s="6">
        <v>0.31</v>
      </c>
      <c r="BS130" s="6">
        <v>0.31</v>
      </c>
      <c r="BT130" s="6">
        <v>5</v>
      </c>
      <c r="BU130" s="6">
        <v>0.31</v>
      </c>
      <c r="BV130" s="6">
        <v>0.31</v>
      </c>
      <c r="BW130" s="6">
        <v>0.31</v>
      </c>
      <c r="BX130" s="6">
        <v>1.31</v>
      </c>
      <c r="BY130" s="6">
        <v>0.31</v>
      </c>
      <c r="BZ130" s="6">
        <v>0.31</v>
      </c>
      <c r="CA130" s="6">
        <v>0.31</v>
      </c>
      <c r="CB130" s="6">
        <v>2.96</v>
      </c>
      <c r="CC130" s="6">
        <v>0.3</v>
      </c>
      <c r="CD130" s="6">
        <v>0.3</v>
      </c>
      <c r="CE130" s="6">
        <v>0.3</v>
      </c>
      <c r="CF130" s="6">
        <v>0.3</v>
      </c>
      <c r="CG130" s="6">
        <v>0.25</v>
      </c>
      <c r="CH130" s="6">
        <v>0.25</v>
      </c>
      <c r="CI130" s="6">
        <v>0.25</v>
      </c>
      <c r="CJ130" s="6">
        <v>2.75</v>
      </c>
      <c r="CK130" s="6">
        <v>0.125</v>
      </c>
      <c r="CL130" s="6">
        <v>0.125</v>
      </c>
      <c r="CM130" s="6">
        <v>0.125</v>
      </c>
      <c r="CN130" s="6">
        <v>0.125</v>
      </c>
      <c r="CO130" s="6">
        <v>0.125</v>
      </c>
      <c r="CP130" s="6">
        <v>0</v>
      </c>
      <c r="CQ130" s="6">
        <v>0</v>
      </c>
      <c r="CR130" s="6">
        <v>0</v>
      </c>
      <c r="CS130" s="6">
        <v>0</v>
      </c>
      <c r="CT130" s="6">
        <v>0</v>
      </c>
      <c r="CU130" s="6">
        <v>0</v>
      </c>
      <c r="CV130" s="6">
        <v>0</v>
      </c>
      <c r="CW130" s="6">
        <v>0</v>
      </c>
      <c r="CX130" s="6">
        <v>0</v>
      </c>
      <c r="CY130" s="6">
        <v>4.6900000000000004</v>
      </c>
      <c r="CZ130" s="6">
        <v>0</v>
      </c>
      <c r="DA130" s="6">
        <v>0</v>
      </c>
      <c r="DB130" s="6">
        <v>0</v>
      </c>
      <c r="DC130" s="6">
        <v>1</v>
      </c>
      <c r="DD130" s="6">
        <v>0</v>
      </c>
      <c r="DE130" s="6">
        <v>0</v>
      </c>
      <c r="DF130" s="6">
        <v>0</v>
      </c>
      <c r="DG130" s="6">
        <v>2.65</v>
      </c>
      <c r="DH130" s="6">
        <v>0</v>
      </c>
      <c r="DI130" s="6">
        <v>0</v>
      </c>
      <c r="DJ130" s="6">
        <v>0</v>
      </c>
      <c r="DK130" s="6">
        <v>0</v>
      </c>
      <c r="DL130" s="6">
        <v>0</v>
      </c>
      <c r="DM130" s="6">
        <v>0</v>
      </c>
      <c r="DN130" s="6">
        <v>0</v>
      </c>
      <c r="DO130" s="6">
        <v>0</v>
      </c>
      <c r="DP130" s="6">
        <v>2.5</v>
      </c>
      <c r="DQ130" s="6">
        <v>0</v>
      </c>
      <c r="DR130" s="6">
        <v>0</v>
      </c>
      <c r="DS130" s="6">
        <v>0</v>
      </c>
      <c r="DT130" s="6">
        <v>0</v>
      </c>
      <c r="DU130" s="6">
        <v>0</v>
      </c>
      <c r="DV130" s="6">
        <v>0</v>
      </c>
      <c r="DW130" s="6">
        <v>0</v>
      </c>
      <c r="DX130" s="6">
        <v>0</v>
      </c>
      <c r="DY130" s="6">
        <v>0</v>
      </c>
      <c r="DZ130" s="6">
        <v>0</v>
      </c>
      <c r="EA130" s="6">
        <v>0</v>
      </c>
      <c r="EB130" s="5">
        <v>53457021</v>
      </c>
      <c r="EC130" s="5">
        <v>53413451</v>
      </c>
      <c r="ED130" s="5">
        <v>53413156</v>
      </c>
      <c r="EE130" s="5">
        <v>53396308</v>
      </c>
      <c r="EF130" s="5">
        <v>53251257</v>
      </c>
      <c r="EG130" s="5">
        <v>53206492</v>
      </c>
      <c r="EH130" s="5">
        <v>53203604</v>
      </c>
      <c r="EI130" s="5">
        <v>53201347</v>
      </c>
      <c r="EJ130" s="5">
        <v>53100558</v>
      </c>
      <c r="EK130" s="5">
        <v>53149816</v>
      </c>
      <c r="EL130" s="5">
        <v>54015056</v>
      </c>
      <c r="EM130" s="5">
        <v>55452658</v>
      </c>
      <c r="EN130" s="5">
        <v>56533826</v>
      </c>
      <c r="EO130" s="5">
        <v>57687426</v>
      </c>
      <c r="EP130" s="5">
        <v>58681579</v>
      </c>
      <c r="EQ130" s="5">
        <v>59531073</v>
      </c>
      <c r="ER130" s="5">
        <v>61196506</v>
      </c>
      <c r="ES130" s="5">
        <v>61673924</v>
      </c>
      <c r="ET130" s="5">
        <v>61834337</v>
      </c>
      <c r="EU130" s="5">
        <v>61816896</v>
      </c>
      <c r="EV130" s="5">
        <v>61623504</v>
      </c>
      <c r="EW130" s="5">
        <v>61447738</v>
      </c>
      <c r="EX130" s="5">
        <v>61326324</v>
      </c>
      <c r="EY130" s="5">
        <v>61299150</v>
      </c>
      <c r="EZ130" s="5">
        <v>61107086</v>
      </c>
      <c r="FA130" s="5">
        <v>61054944</v>
      </c>
      <c r="FB130" s="5">
        <v>61181950</v>
      </c>
      <c r="FC130" s="5">
        <v>61148814</v>
      </c>
      <c r="FD130" s="5">
        <v>61506468</v>
      </c>
      <c r="FE130" s="5">
        <v>61735680</v>
      </c>
      <c r="FF130" s="5">
        <v>63684778</v>
      </c>
      <c r="FG130" s="5">
        <v>65009872</v>
      </c>
      <c r="FH130" s="3" t="s">
        <v>307</v>
      </c>
    </row>
    <row r="131" spans="2:164" x14ac:dyDescent="0.25">
      <c r="B131" s="1" t="s">
        <v>121</v>
      </c>
      <c r="C131" s="2">
        <v>103383</v>
      </c>
      <c r="D131" s="5" t="s">
        <v>193</v>
      </c>
      <c r="E131" s="5">
        <v>828952</v>
      </c>
      <c r="F131" s="5">
        <v>65813</v>
      </c>
      <c r="G131" s="5">
        <v>598138</v>
      </c>
      <c r="H131" s="5">
        <v>912469</v>
      </c>
      <c r="I131" s="5">
        <v>1626571</v>
      </c>
      <c r="J131" s="5">
        <v>1281854</v>
      </c>
      <c r="K131" s="5">
        <v>2272920</v>
      </c>
      <c r="L131" s="5">
        <v>1078187</v>
      </c>
      <c r="M131" s="5">
        <v>2239754</v>
      </c>
      <c r="N131" s="5">
        <v>1563236</v>
      </c>
      <c r="O131" s="5">
        <v>2459453</v>
      </c>
      <c r="P131" s="5">
        <v>1464673</v>
      </c>
      <c r="Q131" s="5">
        <v>3847915</v>
      </c>
      <c r="R131" s="5">
        <v>1854606</v>
      </c>
      <c r="S131" s="5">
        <v>3885557</v>
      </c>
      <c r="T131" s="5">
        <v>4252941</v>
      </c>
      <c r="U131" s="5">
        <v>1507165</v>
      </c>
      <c r="V131" s="5">
        <v>2994062</v>
      </c>
      <c r="W131" s="5">
        <v>2269034</v>
      </c>
      <c r="X131" s="5">
        <v>194846</v>
      </c>
      <c r="Y131" s="5">
        <v>4402597</v>
      </c>
      <c r="Z131" s="5">
        <v>2134326</v>
      </c>
      <c r="AA131" s="5">
        <v>1866149</v>
      </c>
      <c r="AB131" s="5">
        <v>9006610</v>
      </c>
      <c r="AC131" s="5">
        <v>22187884</v>
      </c>
      <c r="AD131" s="5">
        <v>13302612</v>
      </c>
      <c r="AE131" s="5">
        <v>6801484</v>
      </c>
      <c r="AF131" s="5">
        <v>2585907</v>
      </c>
      <c r="AG131" s="5">
        <v>5000000</v>
      </c>
      <c r="AH131" s="5">
        <v>3316892</v>
      </c>
      <c r="AI131" s="5">
        <v>2428961</v>
      </c>
      <c r="AJ131" s="6" t="s">
        <v>193</v>
      </c>
      <c r="AK131" s="6">
        <v>45.77</v>
      </c>
      <c r="AL131" s="6">
        <v>40.47</v>
      </c>
      <c r="AM131" s="6">
        <v>35.86</v>
      </c>
      <c r="AN131" s="6">
        <v>31.64</v>
      </c>
      <c r="AO131" s="6">
        <v>31.7</v>
      </c>
      <c r="AP131" s="6">
        <v>32.57</v>
      </c>
      <c r="AQ131" s="6">
        <v>30.94</v>
      </c>
      <c r="AR131" s="6">
        <v>31.21</v>
      </c>
      <c r="AS131" s="6">
        <v>29.81</v>
      </c>
      <c r="AT131" s="6">
        <v>27</v>
      </c>
      <c r="AU131" s="6">
        <v>26.8</v>
      </c>
      <c r="AV131" s="6">
        <v>25.1</v>
      </c>
      <c r="AW131" s="6">
        <v>24.6</v>
      </c>
      <c r="AX131" s="6">
        <v>24.45</v>
      </c>
      <c r="AY131" s="6">
        <v>24.37</v>
      </c>
      <c r="AZ131" s="6">
        <v>25.53</v>
      </c>
      <c r="BA131" s="6">
        <v>25.32</v>
      </c>
      <c r="BB131" s="6">
        <v>25.19</v>
      </c>
      <c r="BC131" s="6">
        <v>22.59</v>
      </c>
      <c r="BD131" s="6">
        <v>20.94</v>
      </c>
      <c r="BE131" s="6">
        <v>19.8</v>
      </c>
      <c r="BF131" s="6">
        <v>21.21</v>
      </c>
      <c r="BG131" s="6">
        <v>20.190000000000001</v>
      </c>
      <c r="BH131" s="6">
        <v>18.41</v>
      </c>
      <c r="BI131" s="6">
        <v>18.53</v>
      </c>
      <c r="BJ131" s="6">
        <v>21.26</v>
      </c>
      <c r="BK131" s="6">
        <v>20.29</v>
      </c>
      <c r="BL131" s="6">
        <v>20.51</v>
      </c>
      <c r="BM131" s="6">
        <v>19.649999999999999</v>
      </c>
      <c r="BN131" s="6">
        <v>19.52</v>
      </c>
      <c r="BO131" s="6">
        <v>17.53</v>
      </c>
      <c r="BP131" s="6">
        <v>1.1247</v>
      </c>
      <c r="BQ131" s="6">
        <v>0</v>
      </c>
      <c r="BR131" s="6">
        <v>0</v>
      </c>
      <c r="BS131" s="6">
        <v>0</v>
      </c>
      <c r="BT131" s="6">
        <v>0.68079999999999996</v>
      </c>
      <c r="BU131" s="6">
        <v>0</v>
      </c>
      <c r="BV131" s="6">
        <v>0</v>
      </c>
      <c r="BW131" s="6">
        <v>0</v>
      </c>
      <c r="BX131" s="6">
        <v>0.88819999999999999</v>
      </c>
      <c r="BY131" s="6">
        <v>0</v>
      </c>
      <c r="BZ131" s="6">
        <v>0</v>
      </c>
      <c r="CA131" s="6">
        <v>0</v>
      </c>
      <c r="CB131" s="6">
        <v>0.68620000000000003</v>
      </c>
      <c r="CC131" s="6">
        <v>0</v>
      </c>
      <c r="CD131" s="6">
        <v>0</v>
      </c>
      <c r="CE131" s="6">
        <v>0</v>
      </c>
      <c r="CF131" s="6">
        <v>1.4928999999999999</v>
      </c>
      <c r="CG131" s="6">
        <v>0</v>
      </c>
      <c r="CH131" s="6">
        <v>0</v>
      </c>
      <c r="CI131" s="6">
        <v>0</v>
      </c>
      <c r="CJ131" s="6">
        <v>1.2845</v>
      </c>
      <c r="CK131" s="6">
        <v>0</v>
      </c>
      <c r="CL131" s="6">
        <v>0</v>
      </c>
      <c r="CM131" s="6">
        <v>0</v>
      </c>
      <c r="CN131" s="6">
        <v>0.40720000000000001</v>
      </c>
      <c r="CO131" s="6">
        <v>0</v>
      </c>
      <c r="CP131" s="6">
        <v>0</v>
      </c>
      <c r="CQ131" s="6">
        <v>0</v>
      </c>
      <c r="CR131" s="6">
        <v>1.3987000000000001</v>
      </c>
      <c r="CS131" s="6">
        <v>0</v>
      </c>
      <c r="CT131" s="6">
        <v>0</v>
      </c>
      <c r="CU131" s="6">
        <v>0</v>
      </c>
      <c r="CV131" s="6">
        <v>0</v>
      </c>
      <c r="CW131" s="6">
        <v>0</v>
      </c>
      <c r="CX131" s="6">
        <v>0</v>
      </c>
      <c r="CY131" s="6">
        <v>0</v>
      </c>
      <c r="CZ131" s="6">
        <v>0</v>
      </c>
      <c r="DA131" s="6">
        <v>0</v>
      </c>
      <c r="DB131" s="6">
        <v>0</v>
      </c>
      <c r="DC131" s="6">
        <v>0</v>
      </c>
      <c r="DD131" s="6">
        <v>0</v>
      </c>
      <c r="DE131" s="6">
        <v>0</v>
      </c>
      <c r="DF131" s="6">
        <v>0</v>
      </c>
      <c r="DG131" s="6">
        <v>0</v>
      </c>
      <c r="DH131" s="6">
        <v>0</v>
      </c>
      <c r="DI131" s="6">
        <v>0</v>
      </c>
      <c r="DJ131" s="6">
        <v>0</v>
      </c>
      <c r="DK131" s="6">
        <v>1</v>
      </c>
      <c r="DL131" s="6">
        <v>0</v>
      </c>
      <c r="DM131" s="6">
        <v>0</v>
      </c>
      <c r="DN131" s="6">
        <v>0</v>
      </c>
      <c r="DO131" s="6">
        <v>0</v>
      </c>
      <c r="DP131" s="6">
        <v>1</v>
      </c>
      <c r="DQ131" s="6">
        <v>0</v>
      </c>
      <c r="DR131" s="6">
        <v>0</v>
      </c>
      <c r="DS131" s="6">
        <v>0</v>
      </c>
      <c r="DT131" s="6">
        <v>0</v>
      </c>
      <c r="DU131" s="6">
        <v>0</v>
      </c>
      <c r="DV131" s="6">
        <v>0</v>
      </c>
      <c r="DW131" s="6">
        <v>0</v>
      </c>
      <c r="DX131" s="6">
        <v>1</v>
      </c>
      <c r="DY131" s="6">
        <v>0</v>
      </c>
      <c r="DZ131" s="6">
        <v>0</v>
      </c>
      <c r="EA131" s="6">
        <v>0</v>
      </c>
      <c r="EB131" s="5">
        <v>581700000</v>
      </c>
      <c r="EC131" s="5">
        <v>581634009</v>
      </c>
      <c r="ED131" s="5">
        <v>581048285</v>
      </c>
      <c r="EE131" s="5">
        <v>580902022</v>
      </c>
      <c r="EF131" s="5">
        <v>579900000</v>
      </c>
      <c r="EG131" s="5">
        <v>580781045</v>
      </c>
      <c r="EH131" s="5">
        <v>581915711</v>
      </c>
      <c r="EI131" s="5">
        <v>582996534</v>
      </c>
      <c r="EJ131" s="5">
        <v>583600000</v>
      </c>
      <c r="EK131" s="5">
        <v>584544245</v>
      </c>
      <c r="EL131" s="5">
        <v>585932347</v>
      </c>
      <c r="EM131" s="5">
        <v>587300000</v>
      </c>
      <c r="EN131" s="5">
        <v>587800000</v>
      </c>
      <c r="EO131" s="5">
        <v>589206958</v>
      </c>
      <c r="EP131" s="5">
        <v>591471615</v>
      </c>
      <c r="EQ131" s="5">
        <v>593100000</v>
      </c>
      <c r="ER131" s="5">
        <v>595800000</v>
      </c>
      <c r="ES131" s="5">
        <v>599996304</v>
      </c>
      <c r="ET131" s="5">
        <v>600362159</v>
      </c>
      <c r="EU131" s="5">
        <v>603170892</v>
      </c>
      <c r="EV131" s="5">
        <v>604600000</v>
      </c>
      <c r="EW131" s="5">
        <v>604748737</v>
      </c>
      <c r="EX131" s="5">
        <v>609158487</v>
      </c>
      <c r="EY131" s="5">
        <v>611155122</v>
      </c>
      <c r="EZ131" s="5">
        <v>613000000</v>
      </c>
      <c r="FA131" s="5">
        <v>620628395</v>
      </c>
      <c r="FB131" s="5">
        <v>642703902</v>
      </c>
      <c r="FC131" s="5">
        <v>655740546</v>
      </c>
      <c r="FD131" s="5">
        <v>662400000</v>
      </c>
      <c r="FE131" s="5">
        <v>663350123</v>
      </c>
      <c r="FF131" s="5">
        <v>667629839</v>
      </c>
      <c r="FG131" s="5">
        <v>670500000</v>
      </c>
      <c r="FH131" s="3" t="s">
        <v>308</v>
      </c>
    </row>
    <row r="132" spans="2:164" x14ac:dyDescent="0.25">
      <c r="B132" s="1" t="s">
        <v>122</v>
      </c>
      <c r="C132" s="2">
        <v>4072932</v>
      </c>
      <c r="D132" s="5">
        <v>2787629</v>
      </c>
      <c r="E132" s="5">
        <v>2958086</v>
      </c>
      <c r="F132" s="5">
        <v>2957453</v>
      </c>
      <c r="G132" s="5">
        <v>3360647</v>
      </c>
      <c r="H132" s="5">
        <v>6668284</v>
      </c>
      <c r="I132" s="5">
        <v>8091808</v>
      </c>
      <c r="J132" s="5">
        <v>4993841</v>
      </c>
      <c r="K132" s="5">
        <v>5943351</v>
      </c>
      <c r="L132" s="5">
        <v>3114969</v>
      </c>
      <c r="M132" s="5">
        <v>3023461</v>
      </c>
      <c r="N132" s="5">
        <v>2963369</v>
      </c>
      <c r="O132" s="5">
        <v>3628060</v>
      </c>
      <c r="P132" s="5">
        <v>2949987</v>
      </c>
      <c r="Q132" s="5">
        <v>2801111</v>
      </c>
      <c r="R132" s="5">
        <v>2985982</v>
      </c>
      <c r="S132" s="5">
        <v>3390832</v>
      </c>
      <c r="T132" s="5">
        <v>2933075</v>
      </c>
      <c r="U132" s="5">
        <v>3193646</v>
      </c>
      <c r="V132" s="5">
        <v>3883967</v>
      </c>
      <c r="W132" s="5">
        <v>542782</v>
      </c>
      <c r="X132" s="5">
        <v>8951</v>
      </c>
      <c r="Y132" s="5">
        <v>2698482</v>
      </c>
      <c r="Z132" s="5">
        <v>4813421</v>
      </c>
      <c r="AA132" s="5">
        <v>5076320</v>
      </c>
      <c r="AB132" s="5">
        <v>4964260</v>
      </c>
      <c r="AC132" s="5">
        <v>14934690</v>
      </c>
      <c r="AD132" s="5">
        <v>8668</v>
      </c>
      <c r="AE132" s="5">
        <v>284746</v>
      </c>
      <c r="AF132" s="5">
        <v>14772</v>
      </c>
      <c r="AG132" s="5">
        <v>3985</v>
      </c>
      <c r="AH132" s="5">
        <v>5722</v>
      </c>
      <c r="AI132" s="5">
        <v>358492</v>
      </c>
      <c r="AJ132" s="6">
        <v>112.5</v>
      </c>
      <c r="AK132" s="6">
        <v>106.35</v>
      </c>
      <c r="AL132" s="6">
        <v>106.17</v>
      </c>
      <c r="AM132" s="6">
        <v>108.36</v>
      </c>
      <c r="AN132" s="6">
        <v>93.85</v>
      </c>
      <c r="AO132" s="6">
        <v>77.38</v>
      </c>
      <c r="AP132" s="6">
        <v>75.37</v>
      </c>
      <c r="AQ132" s="6">
        <v>68.72</v>
      </c>
      <c r="AR132" s="6">
        <v>80.8</v>
      </c>
      <c r="AS132" s="6">
        <v>82.93</v>
      </c>
      <c r="AT132" s="6">
        <v>84.87</v>
      </c>
      <c r="AU132" s="6">
        <v>80.760000000000005</v>
      </c>
      <c r="AV132" s="6">
        <v>85.86</v>
      </c>
      <c r="AW132" s="6">
        <v>89.41</v>
      </c>
      <c r="AX132" s="6">
        <v>83.87</v>
      </c>
      <c r="AY132" s="6">
        <v>85.69</v>
      </c>
      <c r="AZ132" s="6">
        <v>85.35</v>
      </c>
      <c r="BA132" s="6">
        <v>78.459999999999994</v>
      </c>
      <c r="BB132" s="6">
        <v>64.44</v>
      </c>
      <c r="BC132" s="6">
        <v>57.54</v>
      </c>
      <c r="BD132" s="6">
        <v>53.03</v>
      </c>
      <c r="BE132" s="6">
        <v>55.75</v>
      </c>
      <c r="BF132" s="6">
        <v>52</v>
      </c>
      <c r="BG132" s="6">
        <v>61.51</v>
      </c>
      <c r="BH132" s="6">
        <v>50.4</v>
      </c>
      <c r="BI132" s="6">
        <v>50.67</v>
      </c>
      <c r="BJ132" s="6">
        <v>61.11</v>
      </c>
      <c r="BK132" s="6">
        <v>64.59</v>
      </c>
      <c r="BL132" s="6">
        <v>54.56</v>
      </c>
      <c r="BM132" s="6">
        <v>54.81</v>
      </c>
      <c r="BN132" s="6">
        <v>60.41</v>
      </c>
      <c r="BO132" s="6">
        <v>48.85</v>
      </c>
      <c r="BP132" s="6">
        <v>0.75</v>
      </c>
      <c r="BQ132" s="6">
        <v>0.75</v>
      </c>
      <c r="BR132" s="6">
        <v>0.75</v>
      </c>
      <c r="BS132" s="6">
        <v>0.75</v>
      </c>
      <c r="BT132" s="6">
        <v>0.7</v>
      </c>
      <c r="BU132" s="6">
        <v>0.7</v>
      </c>
      <c r="BV132" s="6">
        <v>0.7</v>
      </c>
      <c r="BW132" s="6">
        <v>0.7</v>
      </c>
      <c r="BX132" s="6">
        <v>0.7</v>
      </c>
      <c r="BY132" s="6">
        <v>0.57999999999999996</v>
      </c>
      <c r="BZ132" s="6">
        <v>0.57999999999999996</v>
      </c>
      <c r="CA132" s="6">
        <v>0.57999999999999996</v>
      </c>
      <c r="CB132" s="6">
        <v>0.57999999999999996</v>
      </c>
      <c r="CC132" s="6">
        <v>0.53</v>
      </c>
      <c r="CD132" s="6">
        <v>0.53</v>
      </c>
      <c r="CE132" s="6">
        <v>0.53</v>
      </c>
      <c r="CF132" s="6">
        <v>0.53</v>
      </c>
      <c r="CG132" s="6">
        <v>0.4</v>
      </c>
      <c r="CH132" s="6">
        <v>0.4</v>
      </c>
      <c r="CI132" s="6">
        <v>0.4</v>
      </c>
      <c r="CJ132" s="6">
        <v>1.6</v>
      </c>
      <c r="CK132" s="6">
        <v>0</v>
      </c>
      <c r="CL132" s="6">
        <v>0</v>
      </c>
      <c r="CM132" s="6">
        <v>0</v>
      </c>
      <c r="CN132" s="6">
        <v>1.45</v>
      </c>
      <c r="CO132" s="6">
        <v>0</v>
      </c>
      <c r="CP132" s="6">
        <v>0</v>
      </c>
      <c r="CQ132" s="6">
        <v>0</v>
      </c>
      <c r="CR132" s="6">
        <v>1.1499999999999999</v>
      </c>
      <c r="CS132" s="6">
        <v>0</v>
      </c>
      <c r="CT132" s="6">
        <v>0</v>
      </c>
      <c r="CU132" s="6">
        <v>0</v>
      </c>
      <c r="CV132" s="6">
        <v>0</v>
      </c>
      <c r="CW132" s="6">
        <v>0</v>
      </c>
      <c r="CX132" s="6">
        <v>0</v>
      </c>
      <c r="CY132" s="6">
        <v>0</v>
      </c>
      <c r="CZ132" s="6">
        <v>0</v>
      </c>
      <c r="DA132" s="6">
        <v>0</v>
      </c>
      <c r="DB132" s="6">
        <v>0</v>
      </c>
      <c r="DC132" s="6">
        <v>0</v>
      </c>
      <c r="DD132" s="6">
        <v>0</v>
      </c>
      <c r="DE132" s="6">
        <v>0</v>
      </c>
      <c r="DF132" s="6">
        <v>0</v>
      </c>
      <c r="DG132" s="6">
        <v>0</v>
      </c>
      <c r="DH132" s="6">
        <v>0</v>
      </c>
      <c r="DI132" s="6">
        <v>0</v>
      </c>
      <c r="DJ132" s="6">
        <v>0</v>
      </c>
      <c r="DK132" s="6">
        <v>0</v>
      </c>
      <c r="DL132" s="6">
        <v>0</v>
      </c>
      <c r="DM132" s="6">
        <v>0</v>
      </c>
      <c r="DN132" s="6">
        <v>0</v>
      </c>
      <c r="DO132" s="6">
        <v>0</v>
      </c>
      <c r="DP132" s="6">
        <v>0</v>
      </c>
      <c r="DQ132" s="6">
        <v>0</v>
      </c>
      <c r="DR132" s="6">
        <v>0</v>
      </c>
      <c r="DS132" s="6">
        <v>0</v>
      </c>
      <c r="DT132" s="6">
        <v>0</v>
      </c>
      <c r="DU132" s="6">
        <v>0</v>
      </c>
      <c r="DV132" s="6">
        <v>0</v>
      </c>
      <c r="DW132" s="6">
        <v>0</v>
      </c>
      <c r="DX132" s="6">
        <v>0</v>
      </c>
      <c r="DY132" s="6">
        <v>0</v>
      </c>
      <c r="DZ132" s="6">
        <v>0</v>
      </c>
      <c r="EA132" s="6">
        <v>0</v>
      </c>
      <c r="EB132" s="5">
        <v>422552221</v>
      </c>
      <c r="EC132" s="5">
        <v>424733235</v>
      </c>
      <c r="ED132" s="5">
        <v>427044124</v>
      </c>
      <c r="EE132" s="5">
        <v>429296283</v>
      </c>
      <c r="EF132" s="5">
        <v>429574173</v>
      </c>
      <c r="EG132" s="5">
        <v>431704363</v>
      </c>
      <c r="EH132" s="5">
        <v>438739038</v>
      </c>
      <c r="EI132" s="5">
        <v>443146404</v>
      </c>
      <c r="EJ132" s="5">
        <v>447101369</v>
      </c>
      <c r="EK132" s="5">
        <v>449443830</v>
      </c>
      <c r="EL132" s="5">
        <v>451912251</v>
      </c>
      <c r="EM132" s="5">
        <v>453522236</v>
      </c>
      <c r="EN132" s="5">
        <v>454833477</v>
      </c>
      <c r="EO132" s="5">
        <v>459093830</v>
      </c>
      <c r="EP132" s="5">
        <v>460403997</v>
      </c>
      <c r="EQ132" s="5">
        <v>462427045</v>
      </c>
      <c r="ER132" s="5">
        <v>463055252</v>
      </c>
      <c r="ES132" s="5">
        <v>463887015</v>
      </c>
      <c r="ET132" s="5">
        <v>464955748</v>
      </c>
      <c r="EU132" s="5">
        <v>467333985</v>
      </c>
      <c r="EV132" s="5">
        <v>465033367</v>
      </c>
      <c r="EW132" s="5">
        <v>464022728</v>
      </c>
      <c r="EX132" s="5">
        <v>466027726</v>
      </c>
      <c r="EY132" s="5">
        <v>470034455</v>
      </c>
      <c r="EZ132" s="5">
        <v>470038651</v>
      </c>
      <c r="FA132" s="5">
        <v>473896978</v>
      </c>
      <c r="FB132" s="5">
        <v>488120271</v>
      </c>
      <c r="FC132" s="5">
        <v>487551417</v>
      </c>
      <c r="FD132" s="5">
        <v>485798763</v>
      </c>
      <c r="FE132" s="5">
        <v>466949802</v>
      </c>
      <c r="FF132" s="5">
        <v>466461879</v>
      </c>
      <c r="FG132" s="5">
        <v>465611208</v>
      </c>
      <c r="FH132" s="3" t="s">
        <v>309</v>
      </c>
    </row>
    <row r="133" spans="2:164" x14ac:dyDescent="0.25">
      <c r="B133" s="1" t="s">
        <v>123</v>
      </c>
      <c r="C133" s="2">
        <v>103563</v>
      </c>
      <c r="D133" s="5" t="s">
        <v>193</v>
      </c>
      <c r="E133" s="5">
        <v>0</v>
      </c>
      <c r="F133" s="5">
        <v>380</v>
      </c>
      <c r="G133" s="5">
        <v>0</v>
      </c>
      <c r="H133" s="5">
        <v>0</v>
      </c>
      <c r="I133" s="5">
        <v>0</v>
      </c>
      <c r="J133" s="5">
        <v>0</v>
      </c>
      <c r="K133" s="5">
        <v>9654297</v>
      </c>
      <c r="L133" s="5">
        <v>0</v>
      </c>
      <c r="M133" s="5">
        <v>1826960</v>
      </c>
      <c r="N133" s="5">
        <v>11501500</v>
      </c>
      <c r="O133" s="5">
        <v>0</v>
      </c>
      <c r="P133" s="5">
        <v>0</v>
      </c>
      <c r="Q133" s="5">
        <v>0</v>
      </c>
      <c r="R133" s="5">
        <v>0</v>
      </c>
      <c r="S133" s="5">
        <v>0</v>
      </c>
      <c r="T133" s="5">
        <v>0</v>
      </c>
      <c r="U133" s="5">
        <v>0</v>
      </c>
      <c r="V133" s="5">
        <v>0</v>
      </c>
      <c r="W133" s="5">
        <v>0</v>
      </c>
      <c r="X133" s="5">
        <v>0</v>
      </c>
      <c r="Y133" s="5">
        <v>0</v>
      </c>
      <c r="Z133" s="5">
        <v>0</v>
      </c>
      <c r="AA133" s="5">
        <v>0</v>
      </c>
      <c r="AB133" s="5">
        <v>0</v>
      </c>
      <c r="AC133" s="5">
        <v>0</v>
      </c>
      <c r="AD133" s="5">
        <v>0</v>
      </c>
      <c r="AE133" s="5">
        <v>0</v>
      </c>
      <c r="AF133" s="5">
        <v>0</v>
      </c>
      <c r="AG133" s="5">
        <v>0</v>
      </c>
      <c r="AH133" s="5">
        <v>0</v>
      </c>
      <c r="AI133" s="5">
        <v>0</v>
      </c>
      <c r="AJ133" s="6" t="s">
        <v>193</v>
      </c>
      <c r="AK133" s="6" t="s">
        <v>193</v>
      </c>
      <c r="AL133" s="6">
        <v>15.59</v>
      </c>
      <c r="AM133" s="6" t="s">
        <v>193</v>
      </c>
      <c r="AN133" s="6" t="s">
        <v>193</v>
      </c>
      <c r="AO133" s="6" t="s">
        <v>193</v>
      </c>
      <c r="AP133" s="6" t="s">
        <v>193</v>
      </c>
      <c r="AQ133" s="6">
        <v>10.6479</v>
      </c>
      <c r="AR133" s="6" t="s">
        <v>193</v>
      </c>
      <c r="AS133" s="6">
        <v>16.4755</v>
      </c>
      <c r="AT133" s="6">
        <v>18.6814</v>
      </c>
      <c r="AU133" s="6" t="s">
        <v>193</v>
      </c>
      <c r="AV133" s="6" t="s">
        <v>193</v>
      </c>
      <c r="AW133" s="6" t="s">
        <v>193</v>
      </c>
      <c r="AX133" s="6" t="s">
        <v>193</v>
      </c>
      <c r="AY133" s="6" t="s">
        <v>193</v>
      </c>
      <c r="AZ133" s="6" t="s">
        <v>193</v>
      </c>
      <c r="BA133" s="6" t="s">
        <v>193</v>
      </c>
      <c r="BB133" s="6" t="s">
        <v>193</v>
      </c>
      <c r="BC133" s="6" t="s">
        <v>193</v>
      </c>
      <c r="BD133" s="6" t="s">
        <v>193</v>
      </c>
      <c r="BE133" s="6" t="s">
        <v>193</v>
      </c>
      <c r="BF133" s="6" t="s">
        <v>193</v>
      </c>
      <c r="BG133" s="6" t="s">
        <v>193</v>
      </c>
      <c r="BH133" s="6" t="s">
        <v>193</v>
      </c>
      <c r="BI133" s="6" t="s">
        <v>193</v>
      </c>
      <c r="BJ133" s="6" t="s">
        <v>193</v>
      </c>
      <c r="BK133" s="6" t="s">
        <v>193</v>
      </c>
      <c r="BL133" s="6" t="s">
        <v>193</v>
      </c>
      <c r="BM133" s="6" t="s">
        <v>193</v>
      </c>
      <c r="BN133" s="6" t="s">
        <v>193</v>
      </c>
      <c r="BO133" s="6" t="s">
        <v>193</v>
      </c>
      <c r="BP133" s="6">
        <v>0</v>
      </c>
      <c r="BQ133" s="6">
        <v>5.0000000000000001E-3</v>
      </c>
      <c r="BR133" s="6">
        <v>2.5000000000000001E-3</v>
      </c>
      <c r="BS133" s="6">
        <v>2.5000000000000001E-3</v>
      </c>
      <c r="BT133" s="6">
        <v>2.5000000000000001E-3</v>
      </c>
      <c r="BU133" s="6">
        <v>2.5000000000000001E-3</v>
      </c>
      <c r="BV133" s="6">
        <v>2.5000000000000001E-3</v>
      </c>
      <c r="BW133" s="6">
        <v>2.5000000000000001E-3</v>
      </c>
      <c r="BX133" s="6">
        <v>2.5000000000000001E-3</v>
      </c>
      <c r="BY133" s="6">
        <v>2.5000000000000001E-3</v>
      </c>
      <c r="BZ133" s="6">
        <v>2.5000000000000001E-3</v>
      </c>
      <c r="CA133" s="6">
        <v>2.5000000000000001E-3</v>
      </c>
      <c r="CB133" s="6">
        <v>2.5000000000000001E-3</v>
      </c>
      <c r="CC133" s="6">
        <v>2.5000000000000001E-3</v>
      </c>
      <c r="CD133" s="6">
        <v>2.5000000000000001E-3</v>
      </c>
      <c r="CE133" s="6">
        <v>2.5000000000000001E-3</v>
      </c>
      <c r="CF133" s="6">
        <v>2.5000000000000001E-3</v>
      </c>
      <c r="CG133" s="6">
        <v>2.5000000000000001E-3</v>
      </c>
      <c r="CH133" s="6">
        <v>2.5000000000000001E-3</v>
      </c>
      <c r="CI133" s="6">
        <v>2.5000000000000001E-3</v>
      </c>
      <c r="CJ133" s="6">
        <v>2.5000000000000001E-3</v>
      </c>
      <c r="CK133" s="6">
        <v>2.5000000000000001E-3</v>
      </c>
      <c r="CL133" s="6">
        <v>2.5000000000000001E-3</v>
      </c>
      <c r="CM133" s="6">
        <v>2.5000000000000001E-3</v>
      </c>
      <c r="CN133" s="6">
        <v>2.5000000000000001E-3</v>
      </c>
      <c r="CO133" s="6">
        <v>2.5000000000000001E-3</v>
      </c>
      <c r="CP133" s="6">
        <v>2.5000000000000001E-3</v>
      </c>
      <c r="CQ133" s="6">
        <v>2.5000000000000001E-3</v>
      </c>
      <c r="CR133" s="6">
        <v>2.5000000000000001E-3</v>
      </c>
      <c r="CS133" s="6">
        <v>2.5000000000000001E-3</v>
      </c>
      <c r="CT133" s="6">
        <v>2.5000000000000001E-3</v>
      </c>
      <c r="CU133" s="6">
        <v>2.5000000000000001E-3</v>
      </c>
      <c r="CV133" s="6">
        <v>0</v>
      </c>
      <c r="CW133" s="6">
        <v>0</v>
      </c>
      <c r="CX133" s="6">
        <v>0</v>
      </c>
      <c r="CY133" s="6">
        <v>0</v>
      </c>
      <c r="CZ133" s="6">
        <v>0</v>
      </c>
      <c r="DA133" s="6">
        <v>0</v>
      </c>
      <c r="DB133" s="6">
        <v>0</v>
      </c>
      <c r="DC133" s="6">
        <v>0</v>
      </c>
      <c r="DD133" s="6">
        <v>0</v>
      </c>
      <c r="DE133" s="6">
        <v>0</v>
      </c>
      <c r="DF133" s="6">
        <v>0</v>
      </c>
      <c r="DG133" s="6">
        <v>0</v>
      </c>
      <c r="DH133" s="6">
        <v>0</v>
      </c>
      <c r="DI133" s="6">
        <v>0</v>
      </c>
      <c r="DJ133" s="6">
        <v>0</v>
      </c>
      <c r="DK133" s="6">
        <v>0</v>
      </c>
      <c r="DL133" s="6">
        <v>0</v>
      </c>
      <c r="DM133" s="6">
        <v>0</v>
      </c>
      <c r="DN133" s="6">
        <v>0</v>
      </c>
      <c r="DO133" s="6">
        <v>0</v>
      </c>
      <c r="DP133" s="6">
        <v>0</v>
      </c>
      <c r="DQ133" s="6">
        <v>0</v>
      </c>
      <c r="DR133" s="6">
        <v>0</v>
      </c>
      <c r="DS133" s="6">
        <v>0</v>
      </c>
      <c r="DT133" s="6">
        <v>0</v>
      </c>
      <c r="DU133" s="6">
        <v>0</v>
      </c>
      <c r="DV133" s="6">
        <v>0</v>
      </c>
      <c r="DW133" s="6">
        <v>0</v>
      </c>
      <c r="DX133" s="6">
        <v>0</v>
      </c>
      <c r="DY133" s="6">
        <v>0</v>
      </c>
      <c r="DZ133" s="6">
        <v>0</v>
      </c>
      <c r="EA133" s="6">
        <v>0</v>
      </c>
      <c r="EB133" s="5">
        <v>215814000</v>
      </c>
      <c r="EC133" s="5">
        <v>215298551</v>
      </c>
      <c r="ED133" s="5">
        <v>215174898</v>
      </c>
      <c r="EE133" s="5">
        <v>215090781</v>
      </c>
      <c r="EF133" s="5">
        <v>214521079</v>
      </c>
      <c r="EG133" s="5">
        <v>214405103</v>
      </c>
      <c r="EH133" s="5">
        <v>214283918</v>
      </c>
      <c r="EI133" s="5">
        <v>214265168</v>
      </c>
      <c r="EJ133" s="5">
        <v>206871768</v>
      </c>
      <c r="EK133" s="5">
        <v>206869775</v>
      </c>
      <c r="EL133" s="5">
        <v>208586516</v>
      </c>
      <c r="EM133" s="5">
        <v>191415726</v>
      </c>
      <c r="EN133" s="5">
        <v>191053530</v>
      </c>
      <c r="EO133" s="5">
        <v>191049937</v>
      </c>
      <c r="EP133" s="5">
        <v>191013948</v>
      </c>
      <c r="EQ133" s="5">
        <v>173166892</v>
      </c>
      <c r="ER133" s="5">
        <v>173099515</v>
      </c>
      <c r="ES133" s="5">
        <v>173097494</v>
      </c>
      <c r="ET133" s="5">
        <v>173028101</v>
      </c>
      <c r="EU133" s="5">
        <v>172864500</v>
      </c>
      <c r="EV133" s="5">
        <v>133647216</v>
      </c>
      <c r="EW133" s="5">
        <v>133642414</v>
      </c>
      <c r="EX133" s="5">
        <v>133520514</v>
      </c>
      <c r="EY133" s="5">
        <v>133290984</v>
      </c>
      <c r="EZ133" s="5">
        <v>133199159</v>
      </c>
      <c r="FA133" s="5">
        <v>133194174</v>
      </c>
      <c r="FB133" s="5">
        <v>133113518</v>
      </c>
      <c r="FC133" s="5">
        <v>133105845</v>
      </c>
      <c r="FD133" s="5">
        <v>133049213</v>
      </c>
      <c r="FE133" s="5">
        <v>132942783</v>
      </c>
      <c r="FF133" s="5">
        <v>132809129</v>
      </c>
      <c r="FG133" s="5">
        <v>82915064</v>
      </c>
      <c r="FH133" s="3" t="s">
        <v>310</v>
      </c>
    </row>
    <row r="134" spans="2:164" x14ac:dyDescent="0.25">
      <c r="B134" s="1" t="s">
        <v>124</v>
      </c>
      <c r="C134" s="2">
        <v>103450</v>
      </c>
      <c r="D134" s="5" t="s">
        <v>193</v>
      </c>
      <c r="E134" s="5">
        <v>236505</v>
      </c>
      <c r="F134" s="5">
        <v>58888</v>
      </c>
      <c r="G134" s="5">
        <v>24422</v>
      </c>
      <c r="H134" s="5">
        <v>8438</v>
      </c>
      <c r="I134" s="5">
        <v>11221</v>
      </c>
      <c r="J134" s="5">
        <v>161989</v>
      </c>
      <c r="K134" s="5">
        <v>1240152</v>
      </c>
      <c r="L134" s="5">
        <v>572604</v>
      </c>
      <c r="M134" s="5">
        <v>784682</v>
      </c>
      <c r="N134" s="5">
        <v>259683</v>
      </c>
      <c r="O134" s="5">
        <v>2019375</v>
      </c>
      <c r="P134" s="5">
        <v>4314</v>
      </c>
      <c r="Q134" s="5">
        <v>264928</v>
      </c>
      <c r="R134" s="5">
        <v>857292</v>
      </c>
      <c r="S134" s="5">
        <v>1453638</v>
      </c>
      <c r="T134" s="5">
        <v>0</v>
      </c>
      <c r="U134" s="5">
        <v>471405</v>
      </c>
      <c r="V134" s="5">
        <v>2989229</v>
      </c>
      <c r="W134" s="5">
        <v>815046</v>
      </c>
      <c r="X134" s="5">
        <v>0</v>
      </c>
      <c r="Y134" s="5">
        <v>0</v>
      </c>
      <c r="Z134" s="5">
        <v>0</v>
      </c>
      <c r="AA134" s="5">
        <v>124781</v>
      </c>
      <c r="AB134" s="5">
        <v>0</v>
      </c>
      <c r="AC134" s="5">
        <v>838362</v>
      </c>
      <c r="AD134" s="5">
        <v>0</v>
      </c>
      <c r="AE134" s="5">
        <v>5549669</v>
      </c>
      <c r="AF134" s="5">
        <v>0</v>
      </c>
      <c r="AG134" s="5">
        <v>0</v>
      </c>
      <c r="AH134" s="5">
        <v>0</v>
      </c>
      <c r="AI134" s="5">
        <v>15528</v>
      </c>
      <c r="AJ134" s="6" t="s">
        <v>193</v>
      </c>
      <c r="AK134" s="6">
        <v>130.15860000000001</v>
      </c>
      <c r="AL134" s="6">
        <v>127.1969</v>
      </c>
      <c r="AM134" s="6">
        <v>126.4217</v>
      </c>
      <c r="AN134" s="6">
        <v>119.1871</v>
      </c>
      <c r="AO134" s="6">
        <v>98.391499999999994</v>
      </c>
      <c r="AP134" s="6">
        <v>92.856300000000005</v>
      </c>
      <c r="AQ134" s="6">
        <v>85.317300000000003</v>
      </c>
      <c r="AR134" s="6">
        <v>89.218299999999999</v>
      </c>
      <c r="AS134" s="6">
        <v>90.378500000000003</v>
      </c>
      <c r="AT134" s="6">
        <v>92.935599999999994</v>
      </c>
      <c r="AU134" s="6">
        <v>94.650099999999995</v>
      </c>
      <c r="AV134" s="6">
        <v>85.208100000000002</v>
      </c>
      <c r="AW134" s="6">
        <v>79.616399999999999</v>
      </c>
      <c r="AX134" s="6">
        <v>78.327399999999997</v>
      </c>
      <c r="AY134" s="6">
        <v>77.689400000000006</v>
      </c>
      <c r="AZ134" s="6" t="s">
        <v>193</v>
      </c>
      <c r="BA134" s="6">
        <v>65.424800000000005</v>
      </c>
      <c r="BB134" s="6">
        <v>63.814399999999999</v>
      </c>
      <c r="BC134" s="6">
        <v>58.450800000000001</v>
      </c>
      <c r="BD134" s="6" t="s">
        <v>193</v>
      </c>
      <c r="BE134" s="6" t="s">
        <v>193</v>
      </c>
      <c r="BF134" s="6" t="s">
        <v>193</v>
      </c>
      <c r="BG134" s="6">
        <v>55.49</v>
      </c>
      <c r="BH134" s="6" t="s">
        <v>193</v>
      </c>
      <c r="BI134" s="6">
        <v>51.39</v>
      </c>
      <c r="BJ134" s="6" t="s">
        <v>193</v>
      </c>
      <c r="BK134" s="6">
        <v>60.501899999999999</v>
      </c>
      <c r="BL134" s="6" t="s">
        <v>193</v>
      </c>
      <c r="BM134" s="6" t="s">
        <v>193</v>
      </c>
      <c r="BN134" s="6" t="s">
        <v>193</v>
      </c>
      <c r="BO134" s="6">
        <v>46.23</v>
      </c>
      <c r="BP134" s="6">
        <v>0.5</v>
      </c>
      <c r="BQ134" s="6">
        <v>0.5</v>
      </c>
      <c r="BR134" s="6">
        <v>0.41</v>
      </c>
      <c r="BS134" s="6">
        <v>0.41</v>
      </c>
      <c r="BT134" s="6">
        <v>0.41</v>
      </c>
      <c r="BU134" s="6">
        <v>0.41</v>
      </c>
      <c r="BV134" s="6">
        <v>0.37</v>
      </c>
      <c r="BW134" s="6">
        <v>0.37</v>
      </c>
      <c r="BX134" s="6">
        <v>0.37</v>
      </c>
      <c r="BY134" s="6">
        <v>0.37</v>
      </c>
      <c r="BZ134" s="6">
        <v>0.33</v>
      </c>
      <c r="CA134" s="6">
        <v>0.33</v>
      </c>
      <c r="CB134" s="6">
        <v>0.33</v>
      </c>
      <c r="CC134" s="6">
        <v>0.33</v>
      </c>
      <c r="CD134" s="6">
        <v>0.3</v>
      </c>
      <c r="CE134" s="6">
        <v>0.3</v>
      </c>
      <c r="CF134" s="6">
        <v>0.3</v>
      </c>
      <c r="CG134" s="6">
        <v>0.3</v>
      </c>
      <c r="CH134" s="6">
        <v>0.24</v>
      </c>
      <c r="CI134" s="6">
        <v>0.24</v>
      </c>
      <c r="CJ134" s="6">
        <v>0.24</v>
      </c>
      <c r="CK134" s="6">
        <v>0.24</v>
      </c>
      <c r="CL134" s="6">
        <v>0.18</v>
      </c>
      <c r="CM134" s="6">
        <v>0.18</v>
      </c>
      <c r="CN134" s="6">
        <v>0.18</v>
      </c>
      <c r="CO134" s="6">
        <v>0.18</v>
      </c>
      <c r="CP134" s="6">
        <v>0.12</v>
      </c>
      <c r="CQ134" s="6">
        <v>0.12</v>
      </c>
      <c r="CR134" s="6">
        <v>0.12</v>
      </c>
      <c r="CS134" s="6">
        <v>0.12</v>
      </c>
      <c r="CT134" s="6">
        <v>0.12</v>
      </c>
      <c r="CU134" s="6">
        <v>0.12</v>
      </c>
      <c r="CV134" s="6">
        <v>0</v>
      </c>
      <c r="CW134" s="6">
        <v>0</v>
      </c>
      <c r="CX134" s="6">
        <v>0</v>
      </c>
      <c r="CY134" s="6">
        <v>0</v>
      </c>
      <c r="CZ134" s="6">
        <v>0</v>
      </c>
      <c r="DA134" s="6">
        <v>0</v>
      </c>
      <c r="DB134" s="6">
        <v>0</v>
      </c>
      <c r="DC134" s="6">
        <v>0</v>
      </c>
      <c r="DD134" s="6">
        <v>0</v>
      </c>
      <c r="DE134" s="6">
        <v>0</v>
      </c>
      <c r="DF134" s="6">
        <v>0</v>
      </c>
      <c r="DG134" s="6">
        <v>0</v>
      </c>
      <c r="DH134" s="6">
        <v>0</v>
      </c>
      <c r="DI134" s="6">
        <v>0</v>
      </c>
      <c r="DJ134" s="6">
        <v>0</v>
      </c>
      <c r="DK134" s="6">
        <v>0</v>
      </c>
      <c r="DL134" s="6">
        <v>0</v>
      </c>
      <c r="DM134" s="6">
        <v>0</v>
      </c>
      <c r="DN134" s="6">
        <v>0</v>
      </c>
      <c r="DO134" s="6">
        <v>0</v>
      </c>
      <c r="DP134" s="6">
        <v>0</v>
      </c>
      <c r="DQ134" s="6">
        <v>0</v>
      </c>
      <c r="DR134" s="6">
        <v>0</v>
      </c>
      <c r="DS134" s="6">
        <v>0</v>
      </c>
      <c r="DT134" s="6">
        <v>0</v>
      </c>
      <c r="DU134" s="6">
        <v>0</v>
      </c>
      <c r="DV134" s="6">
        <v>0</v>
      </c>
      <c r="DW134" s="6">
        <v>0</v>
      </c>
      <c r="DX134" s="6">
        <v>0</v>
      </c>
      <c r="DY134" s="6">
        <v>0</v>
      </c>
      <c r="DZ134" s="6">
        <v>0</v>
      </c>
      <c r="EA134" s="6">
        <v>0</v>
      </c>
      <c r="EB134" s="5">
        <v>64452000</v>
      </c>
      <c r="EC134" s="5">
        <v>64368271</v>
      </c>
      <c r="ED134" s="5">
        <v>64491857</v>
      </c>
      <c r="EE134" s="5">
        <v>64388551</v>
      </c>
      <c r="EF134" s="5">
        <v>64302502</v>
      </c>
      <c r="EG134" s="5">
        <v>64206273</v>
      </c>
      <c r="EH134" s="5">
        <v>64069749</v>
      </c>
      <c r="EI134" s="5">
        <v>64065410</v>
      </c>
      <c r="EJ134" s="5">
        <v>65204526</v>
      </c>
      <c r="EK134" s="5">
        <v>65749401</v>
      </c>
      <c r="EL134" s="5">
        <v>66421660</v>
      </c>
      <c r="EM134" s="5">
        <v>66438559</v>
      </c>
      <c r="EN134" s="5">
        <v>68772961</v>
      </c>
      <c r="EO134" s="5">
        <v>68665642</v>
      </c>
      <c r="EP134" s="5">
        <v>68810103</v>
      </c>
      <c r="EQ134" s="5">
        <v>69514009</v>
      </c>
      <c r="ER134" s="5">
        <v>70768218</v>
      </c>
      <c r="ES134" s="5">
        <v>70543024</v>
      </c>
      <c r="ET134" s="5">
        <v>70967692</v>
      </c>
      <c r="EU134" s="5">
        <v>73300797</v>
      </c>
      <c r="EV134" s="5">
        <v>73927331</v>
      </c>
      <c r="EW134" s="5">
        <v>73852349</v>
      </c>
      <c r="EX134" s="5">
        <v>73722355</v>
      </c>
      <c r="EY134" s="5">
        <v>73712236</v>
      </c>
      <c r="EZ134" s="5">
        <v>73367734</v>
      </c>
      <c r="FA134" s="5">
        <v>73266886</v>
      </c>
      <c r="FB134" s="5">
        <v>74075744</v>
      </c>
      <c r="FC134" s="5">
        <v>73797146</v>
      </c>
      <c r="FD134" s="5">
        <v>73363195</v>
      </c>
      <c r="FE134" s="5">
        <v>73171527</v>
      </c>
      <c r="FF134" s="5">
        <v>73153561</v>
      </c>
      <c r="FG134" s="5">
        <v>73102889</v>
      </c>
      <c r="FH134" s="3" t="s">
        <v>311</v>
      </c>
    </row>
    <row r="135" spans="2:164" x14ac:dyDescent="0.25">
      <c r="B135" s="1" t="s">
        <v>125</v>
      </c>
      <c r="C135" s="2">
        <v>103554</v>
      </c>
      <c r="D135" s="5">
        <v>9636</v>
      </c>
      <c r="E135" s="5">
        <v>274917</v>
      </c>
      <c r="F135" s="5">
        <v>502749</v>
      </c>
      <c r="G135" s="5">
        <v>607057</v>
      </c>
      <c r="H135" s="5">
        <v>19372</v>
      </c>
      <c r="I135" s="5">
        <v>340703</v>
      </c>
      <c r="J135" s="5">
        <v>1650996</v>
      </c>
      <c r="K135" s="5">
        <v>828053</v>
      </c>
      <c r="L135" s="5">
        <v>449627</v>
      </c>
      <c r="M135" s="5">
        <v>1945616</v>
      </c>
      <c r="N135" s="5">
        <v>82617</v>
      </c>
      <c r="O135" s="5">
        <v>35145</v>
      </c>
      <c r="P135" s="5">
        <v>363371</v>
      </c>
      <c r="Q135" s="5">
        <v>1635255</v>
      </c>
      <c r="R135" s="5">
        <v>385306</v>
      </c>
      <c r="S135" s="5">
        <v>3046315</v>
      </c>
      <c r="T135" s="5">
        <v>737174</v>
      </c>
      <c r="U135" s="5">
        <v>227892</v>
      </c>
      <c r="V135" s="5">
        <v>129997</v>
      </c>
      <c r="W135" s="5">
        <v>1434363</v>
      </c>
      <c r="X135" s="5">
        <v>2785703</v>
      </c>
      <c r="Y135" s="5">
        <v>2394666</v>
      </c>
      <c r="Z135" s="5">
        <v>1179581</v>
      </c>
      <c r="AA135" s="5">
        <v>116605</v>
      </c>
      <c r="AB135" s="5">
        <v>244507</v>
      </c>
      <c r="AC135" s="5">
        <v>5520</v>
      </c>
      <c r="AD135" s="5">
        <v>881</v>
      </c>
      <c r="AE135" s="5">
        <v>2733201</v>
      </c>
      <c r="AF135" s="5">
        <v>788520</v>
      </c>
      <c r="AG135" s="5">
        <v>5934</v>
      </c>
      <c r="AH135" s="5">
        <v>3742586</v>
      </c>
      <c r="AI135" s="5">
        <v>3781630</v>
      </c>
      <c r="AJ135" s="6">
        <v>127.36</v>
      </c>
      <c r="AK135" s="6">
        <v>144.01</v>
      </c>
      <c r="AL135" s="6">
        <v>139</v>
      </c>
      <c r="AM135" s="6">
        <v>145.69</v>
      </c>
      <c r="AN135" s="6">
        <v>135.25</v>
      </c>
      <c r="AO135" s="6">
        <v>115.82</v>
      </c>
      <c r="AP135" s="6">
        <v>113.33</v>
      </c>
      <c r="AQ135" s="6">
        <v>111.02</v>
      </c>
      <c r="AR135" s="6">
        <v>108.35</v>
      </c>
      <c r="AS135" s="6">
        <v>104.49</v>
      </c>
      <c r="AT135" s="6">
        <v>101.98</v>
      </c>
      <c r="AU135" s="6">
        <v>102.36</v>
      </c>
      <c r="AV135" s="6">
        <v>99.56</v>
      </c>
      <c r="AW135" s="6">
        <v>100.45</v>
      </c>
      <c r="AX135" s="6">
        <v>97.29</v>
      </c>
      <c r="AY135" s="6">
        <v>93.09</v>
      </c>
      <c r="AZ135" s="6">
        <v>91.83</v>
      </c>
      <c r="BA135" s="6">
        <v>84.44</v>
      </c>
      <c r="BB135" s="6">
        <v>83.41</v>
      </c>
      <c r="BC135" s="6">
        <v>81.58</v>
      </c>
      <c r="BD135" s="6">
        <v>80.03</v>
      </c>
      <c r="BE135" s="6">
        <v>75.41</v>
      </c>
      <c r="BF135" s="6">
        <v>74.7</v>
      </c>
      <c r="BG135" s="6">
        <v>72.92</v>
      </c>
      <c r="BH135" s="6">
        <v>71.83</v>
      </c>
      <c r="BI135" s="6">
        <v>67.33</v>
      </c>
      <c r="BJ135" s="6">
        <v>69.78</v>
      </c>
      <c r="BK135" s="6">
        <v>65.72</v>
      </c>
      <c r="BL135" s="6">
        <v>62.71</v>
      </c>
      <c r="BM135" s="6">
        <v>57.58</v>
      </c>
      <c r="BN135" s="6">
        <v>56.11</v>
      </c>
      <c r="BO135" s="6">
        <v>54.8</v>
      </c>
      <c r="BP135" s="6">
        <v>0.32</v>
      </c>
      <c r="BQ135" s="6">
        <v>0.32</v>
      </c>
      <c r="BR135" s="6">
        <v>0.32</v>
      </c>
      <c r="BS135" s="6">
        <v>0.32</v>
      </c>
      <c r="BT135" s="6">
        <v>0.31</v>
      </c>
      <c r="BU135" s="6">
        <v>0.31</v>
      </c>
      <c r="BV135" s="6">
        <v>0.31</v>
      </c>
      <c r="BW135" s="6">
        <v>0.31</v>
      </c>
      <c r="BX135" s="6">
        <v>0.3</v>
      </c>
      <c r="BY135" s="6">
        <v>0.3</v>
      </c>
      <c r="BZ135" s="6">
        <v>0.3</v>
      </c>
      <c r="CA135" s="6">
        <v>0.3</v>
      </c>
      <c r="CB135" s="6">
        <v>0.28999999999999998</v>
      </c>
      <c r="CC135" s="6">
        <v>0.28999999999999998</v>
      </c>
      <c r="CD135" s="6">
        <v>0.28999999999999998</v>
      </c>
      <c r="CE135" s="6">
        <v>0.28999999999999998</v>
      </c>
      <c r="CF135" s="6">
        <v>0.28000000000000003</v>
      </c>
      <c r="CG135" s="6">
        <v>0.28000000000000003</v>
      </c>
      <c r="CH135" s="6">
        <v>0.28000000000000003</v>
      </c>
      <c r="CI135" s="6">
        <v>0.28000000000000003</v>
      </c>
      <c r="CJ135" s="6">
        <v>0.27</v>
      </c>
      <c r="CK135" s="6">
        <v>0.27</v>
      </c>
      <c r="CL135" s="6">
        <v>0.27</v>
      </c>
      <c r="CM135" s="6">
        <v>0.27</v>
      </c>
      <c r="CN135" s="6">
        <v>0.26</v>
      </c>
      <c r="CO135" s="6">
        <v>0.26</v>
      </c>
      <c r="CP135" s="6">
        <v>0.26</v>
      </c>
      <c r="CQ135" s="6">
        <v>0.26</v>
      </c>
      <c r="CR135" s="6">
        <v>0.25</v>
      </c>
      <c r="CS135" s="6">
        <v>0.25</v>
      </c>
      <c r="CT135" s="6">
        <v>0.25</v>
      </c>
      <c r="CU135" s="6">
        <v>0.25</v>
      </c>
      <c r="CV135" s="6">
        <v>0</v>
      </c>
      <c r="CW135" s="6">
        <v>0</v>
      </c>
      <c r="CX135" s="6">
        <v>0</v>
      </c>
      <c r="CY135" s="6">
        <v>0</v>
      </c>
      <c r="CZ135" s="6">
        <v>0</v>
      </c>
      <c r="DA135" s="6">
        <v>0</v>
      </c>
      <c r="DB135" s="6">
        <v>0</v>
      </c>
      <c r="DC135" s="6">
        <v>0</v>
      </c>
      <c r="DD135" s="6">
        <v>0</v>
      </c>
      <c r="DE135" s="6">
        <v>0</v>
      </c>
      <c r="DF135" s="6">
        <v>0</v>
      </c>
      <c r="DG135" s="6">
        <v>0</v>
      </c>
      <c r="DH135" s="6">
        <v>0</v>
      </c>
      <c r="DI135" s="6">
        <v>0</v>
      </c>
      <c r="DJ135" s="6">
        <v>0</v>
      </c>
      <c r="DK135" s="6">
        <v>0</v>
      </c>
      <c r="DL135" s="6">
        <v>0</v>
      </c>
      <c r="DM135" s="6">
        <v>0</v>
      </c>
      <c r="DN135" s="6">
        <v>0</v>
      </c>
      <c r="DO135" s="6">
        <v>0</v>
      </c>
      <c r="DP135" s="6">
        <v>0</v>
      </c>
      <c r="DQ135" s="6">
        <v>0</v>
      </c>
      <c r="DR135" s="6">
        <v>0</v>
      </c>
      <c r="DS135" s="6">
        <v>0</v>
      </c>
      <c r="DT135" s="6">
        <v>0</v>
      </c>
      <c r="DU135" s="6">
        <v>0</v>
      </c>
      <c r="DV135" s="6">
        <v>0</v>
      </c>
      <c r="DW135" s="6">
        <v>0</v>
      </c>
      <c r="DX135" s="6">
        <v>0</v>
      </c>
      <c r="DY135" s="6">
        <v>0</v>
      </c>
      <c r="DZ135" s="6">
        <v>0</v>
      </c>
      <c r="EA135" s="6">
        <v>0</v>
      </c>
      <c r="EB135" s="5">
        <v>40023789</v>
      </c>
      <c r="EC135" s="5">
        <v>40029116</v>
      </c>
      <c r="ED135" s="5">
        <v>40282418</v>
      </c>
      <c r="EE135" s="5">
        <v>40785167</v>
      </c>
      <c r="EF135" s="5">
        <v>41187413</v>
      </c>
      <c r="EG135" s="5">
        <v>41155526</v>
      </c>
      <c r="EH135" s="5">
        <v>41496229</v>
      </c>
      <c r="EI135" s="5">
        <v>43095065</v>
      </c>
      <c r="EJ135" s="5">
        <v>43701064</v>
      </c>
      <c r="EK135" s="5">
        <v>44121489</v>
      </c>
      <c r="EL135" s="5">
        <v>46012505</v>
      </c>
      <c r="EM135" s="5">
        <v>46025698</v>
      </c>
      <c r="EN135" s="5">
        <v>38441972</v>
      </c>
      <c r="EO135" s="5">
        <v>38887563</v>
      </c>
      <c r="EP135" s="5">
        <v>40522818</v>
      </c>
      <c r="EQ135" s="5">
        <v>40855729</v>
      </c>
      <c r="ER135" s="5">
        <v>43646436</v>
      </c>
      <c r="ES135" s="5">
        <v>44390632</v>
      </c>
      <c r="ET135" s="5">
        <v>44385324</v>
      </c>
      <c r="EU135" s="5">
        <v>44510091</v>
      </c>
      <c r="EV135" s="5">
        <v>45542203</v>
      </c>
      <c r="EW135" s="5">
        <v>48228296</v>
      </c>
      <c r="EX135" s="5">
        <v>50608641</v>
      </c>
      <c r="EY135" s="5">
        <v>51765197</v>
      </c>
      <c r="EZ135" s="5">
        <v>51542955</v>
      </c>
      <c r="FA135" s="5">
        <v>51787000</v>
      </c>
      <c r="FB135" s="5">
        <v>51753000</v>
      </c>
      <c r="FC135" s="5">
        <v>51742000</v>
      </c>
      <c r="FD135" s="5">
        <v>54109840</v>
      </c>
      <c r="FE135" s="5">
        <v>54875000</v>
      </c>
      <c r="FF135" s="5">
        <v>54872000</v>
      </c>
      <c r="FG135" s="5">
        <v>58320000</v>
      </c>
      <c r="FH135" s="3" t="s">
        <v>312</v>
      </c>
    </row>
    <row r="136" spans="2:164" x14ac:dyDescent="0.25">
      <c r="B136" s="1" t="s">
        <v>126</v>
      </c>
      <c r="C136" s="2">
        <v>103386</v>
      </c>
      <c r="D136" s="5">
        <v>0</v>
      </c>
      <c r="E136" s="5">
        <v>0</v>
      </c>
      <c r="F136" s="5">
        <v>0</v>
      </c>
      <c r="G136" s="5">
        <v>0</v>
      </c>
      <c r="H136" s="5">
        <v>0</v>
      </c>
      <c r="I136" s="5">
        <v>0</v>
      </c>
      <c r="J136" s="5">
        <v>0</v>
      </c>
      <c r="K136" s="5">
        <v>0</v>
      </c>
      <c r="L136" s="5">
        <v>0</v>
      </c>
      <c r="M136" s="5">
        <v>0</v>
      </c>
      <c r="N136" s="5">
        <v>0</v>
      </c>
      <c r="O136" s="5">
        <v>0</v>
      </c>
      <c r="P136" s="5">
        <v>0</v>
      </c>
      <c r="Q136" s="5">
        <v>0</v>
      </c>
      <c r="R136" s="5">
        <v>0</v>
      </c>
      <c r="S136" s="5">
        <v>0</v>
      </c>
      <c r="T136" s="5">
        <v>0</v>
      </c>
      <c r="U136" s="5">
        <v>0</v>
      </c>
      <c r="V136" s="5">
        <v>0</v>
      </c>
      <c r="W136" s="5">
        <v>0</v>
      </c>
      <c r="X136" s="5">
        <v>0</v>
      </c>
      <c r="Y136" s="5">
        <v>0</v>
      </c>
      <c r="Z136" s="5">
        <v>0</v>
      </c>
      <c r="AA136" s="5">
        <v>0</v>
      </c>
      <c r="AB136" s="5">
        <v>0</v>
      </c>
      <c r="AC136" s="5">
        <v>129712</v>
      </c>
      <c r="AD136" s="5">
        <v>94200</v>
      </c>
      <c r="AE136" s="5">
        <v>0</v>
      </c>
      <c r="AF136" s="5">
        <v>0</v>
      </c>
      <c r="AG136" s="5">
        <v>70950</v>
      </c>
      <c r="AH136" s="5">
        <v>378750</v>
      </c>
      <c r="AI136" s="5">
        <v>427866</v>
      </c>
      <c r="AJ136" s="6" t="s">
        <v>193</v>
      </c>
      <c r="AK136" s="6" t="s">
        <v>193</v>
      </c>
      <c r="AL136" s="6" t="s">
        <v>193</v>
      </c>
      <c r="AM136" s="6" t="s">
        <v>193</v>
      </c>
      <c r="AN136" s="6" t="s">
        <v>193</v>
      </c>
      <c r="AO136" s="6" t="s">
        <v>193</v>
      </c>
      <c r="AP136" s="6" t="s">
        <v>193</v>
      </c>
      <c r="AQ136" s="6" t="s">
        <v>193</v>
      </c>
      <c r="AR136" s="6" t="s">
        <v>193</v>
      </c>
      <c r="AS136" s="6" t="s">
        <v>193</v>
      </c>
      <c r="AT136" s="6" t="s">
        <v>193</v>
      </c>
      <c r="AU136" s="6" t="s">
        <v>193</v>
      </c>
      <c r="AV136" s="6" t="s">
        <v>193</v>
      </c>
      <c r="AW136" s="6" t="s">
        <v>193</v>
      </c>
      <c r="AX136" s="6" t="s">
        <v>193</v>
      </c>
      <c r="AY136" s="6" t="s">
        <v>193</v>
      </c>
      <c r="AZ136" s="6" t="s">
        <v>193</v>
      </c>
      <c r="BA136" s="6" t="s">
        <v>193</v>
      </c>
      <c r="BB136" s="6" t="s">
        <v>193</v>
      </c>
      <c r="BC136" s="6" t="s">
        <v>193</v>
      </c>
      <c r="BD136" s="6" t="s">
        <v>193</v>
      </c>
      <c r="BE136" s="6" t="s">
        <v>193</v>
      </c>
      <c r="BF136" s="6" t="s">
        <v>193</v>
      </c>
      <c r="BG136" s="6" t="s">
        <v>193</v>
      </c>
      <c r="BH136" s="6" t="s">
        <v>193</v>
      </c>
      <c r="BI136" s="6">
        <v>29.62</v>
      </c>
      <c r="BJ136" s="6">
        <v>29.53</v>
      </c>
      <c r="BK136" s="6" t="s">
        <v>193</v>
      </c>
      <c r="BL136" s="6" t="s">
        <v>193</v>
      </c>
      <c r="BM136" s="6">
        <v>28.195</v>
      </c>
      <c r="BN136" s="6">
        <v>27.89</v>
      </c>
      <c r="BO136" s="6">
        <v>26.395</v>
      </c>
      <c r="BP136" s="6">
        <v>1.96</v>
      </c>
      <c r="BQ136" s="6">
        <v>0.21</v>
      </c>
      <c r="BR136" s="6">
        <v>0.21</v>
      </c>
      <c r="BS136" s="6">
        <v>0.2</v>
      </c>
      <c r="BT136" s="6">
        <v>2.2000000000000002</v>
      </c>
      <c r="BU136" s="6">
        <v>0.2</v>
      </c>
      <c r="BV136" s="6">
        <v>0.2</v>
      </c>
      <c r="BW136" s="6">
        <v>0.19</v>
      </c>
      <c r="BX136" s="6">
        <v>2.19</v>
      </c>
      <c r="BY136" s="6">
        <v>0.19</v>
      </c>
      <c r="BZ136" s="6">
        <v>0.19</v>
      </c>
      <c r="CA136" s="6">
        <v>0.18</v>
      </c>
      <c r="CB136" s="6">
        <v>3.18</v>
      </c>
      <c r="CC136" s="6">
        <v>0.18</v>
      </c>
      <c r="CD136" s="6">
        <v>0.18</v>
      </c>
      <c r="CE136" s="6">
        <v>0.17</v>
      </c>
      <c r="CF136" s="6">
        <v>1.67</v>
      </c>
      <c r="CG136" s="6">
        <v>0.17</v>
      </c>
      <c r="CH136" s="6">
        <v>0.17</v>
      </c>
      <c r="CI136" s="6">
        <v>0.16</v>
      </c>
      <c r="CJ136" s="6">
        <v>2.66</v>
      </c>
      <c r="CK136" s="6">
        <v>0.16</v>
      </c>
      <c r="CL136" s="6">
        <v>0.16</v>
      </c>
      <c r="CM136" s="6">
        <v>0.15</v>
      </c>
      <c r="CN136" s="6">
        <v>2.65</v>
      </c>
      <c r="CO136" s="6">
        <v>0.15</v>
      </c>
      <c r="CP136" s="6">
        <v>0.15</v>
      </c>
      <c r="CQ136" s="6">
        <v>0.14499999999999999</v>
      </c>
      <c r="CR136" s="6">
        <v>3.645</v>
      </c>
      <c r="CS136" s="6">
        <v>0.14499999999999999</v>
      </c>
      <c r="CT136" s="6">
        <v>0.14499999999999999</v>
      </c>
      <c r="CU136" s="6">
        <v>0.14000000000000001</v>
      </c>
      <c r="CV136" s="6">
        <v>1.75</v>
      </c>
      <c r="CW136" s="6">
        <v>0</v>
      </c>
      <c r="CX136" s="6">
        <v>0</v>
      </c>
      <c r="CY136" s="6">
        <v>0</v>
      </c>
      <c r="CZ136" s="6">
        <v>2</v>
      </c>
      <c r="DA136" s="6">
        <v>0</v>
      </c>
      <c r="DB136" s="6">
        <v>0</v>
      </c>
      <c r="DC136" s="6">
        <v>0</v>
      </c>
      <c r="DD136" s="6">
        <v>2</v>
      </c>
      <c r="DE136" s="6">
        <v>0</v>
      </c>
      <c r="DF136" s="6">
        <v>0</v>
      </c>
      <c r="DG136" s="6">
        <v>0</v>
      </c>
      <c r="DH136" s="6">
        <v>3</v>
      </c>
      <c r="DI136" s="6">
        <v>0</v>
      </c>
      <c r="DJ136" s="6">
        <v>0</v>
      </c>
      <c r="DK136" s="6">
        <v>0</v>
      </c>
      <c r="DL136" s="6">
        <v>1.5</v>
      </c>
      <c r="DM136" s="6">
        <v>0</v>
      </c>
      <c r="DN136" s="6">
        <v>0</v>
      </c>
      <c r="DO136" s="6">
        <v>0</v>
      </c>
      <c r="DP136" s="6">
        <v>2.5</v>
      </c>
      <c r="DQ136" s="6">
        <v>0</v>
      </c>
      <c r="DR136" s="6">
        <v>0</v>
      </c>
      <c r="DS136" s="6">
        <v>0</v>
      </c>
      <c r="DT136" s="6">
        <v>2.5</v>
      </c>
      <c r="DU136" s="6">
        <v>0</v>
      </c>
      <c r="DV136" s="6">
        <v>0</v>
      </c>
      <c r="DW136" s="6">
        <v>0</v>
      </c>
      <c r="DX136" s="6">
        <v>3.5</v>
      </c>
      <c r="DY136" s="6">
        <v>0</v>
      </c>
      <c r="DZ136" s="6">
        <v>0</v>
      </c>
      <c r="EA136" s="6">
        <v>0</v>
      </c>
      <c r="EB136" s="5">
        <v>44148355</v>
      </c>
      <c r="EC136" s="5">
        <v>44059831</v>
      </c>
      <c r="ED136" s="5">
        <v>44046316</v>
      </c>
      <c r="EE136" s="5">
        <v>43969904</v>
      </c>
      <c r="EF136" s="5">
        <v>43944697</v>
      </c>
      <c r="EG136" s="5">
        <v>43906953</v>
      </c>
      <c r="EH136" s="5">
        <v>43774537</v>
      </c>
      <c r="EI136" s="5">
        <v>43671676</v>
      </c>
      <c r="EJ136" s="5">
        <v>43544128</v>
      </c>
      <c r="EK136" s="5">
        <v>43383736</v>
      </c>
      <c r="EL136" s="5">
        <v>43232625</v>
      </c>
      <c r="EM136" s="5">
        <v>43190481</v>
      </c>
      <c r="EN136" s="5">
        <v>43102715</v>
      </c>
      <c r="EO136" s="5">
        <v>43027044</v>
      </c>
      <c r="EP136" s="5">
        <v>43023504</v>
      </c>
      <c r="EQ136" s="5">
        <v>42989221</v>
      </c>
      <c r="ER136" s="5">
        <v>42982424</v>
      </c>
      <c r="ES136" s="5">
        <v>42893632</v>
      </c>
      <c r="ET136" s="5">
        <v>42681622</v>
      </c>
      <c r="EU136" s="5">
        <v>42565116</v>
      </c>
      <c r="EV136" s="5">
        <v>42525248</v>
      </c>
      <c r="EW136" s="5">
        <v>42440962</v>
      </c>
      <c r="EX136" s="5">
        <v>42436650</v>
      </c>
      <c r="EY136" s="5">
        <v>42419706</v>
      </c>
      <c r="EZ136" s="5">
        <v>42324000</v>
      </c>
      <c r="FA136" s="5">
        <v>42154440</v>
      </c>
      <c r="FB136" s="5">
        <v>42144868</v>
      </c>
      <c r="FC136" s="5">
        <v>42110290</v>
      </c>
      <c r="FD136" s="5">
        <v>41929000</v>
      </c>
      <c r="FE136" s="5">
        <v>41895588</v>
      </c>
      <c r="FF136" s="5">
        <v>41862992</v>
      </c>
      <c r="FG136" s="5">
        <v>42194634</v>
      </c>
      <c r="FH136" s="3" t="s">
        <v>313</v>
      </c>
    </row>
    <row r="137" spans="2:164" x14ac:dyDescent="0.25">
      <c r="B137" s="1" t="s">
        <v>127</v>
      </c>
      <c r="C137" s="2">
        <v>4074760</v>
      </c>
      <c r="D137" s="5" t="s">
        <v>193</v>
      </c>
      <c r="E137" s="5">
        <v>0</v>
      </c>
      <c r="F137" s="5">
        <v>0</v>
      </c>
      <c r="G137" s="5">
        <v>0</v>
      </c>
      <c r="H137" s="5">
        <v>0</v>
      </c>
      <c r="I137" s="5">
        <v>0</v>
      </c>
      <c r="J137" s="5">
        <v>0</v>
      </c>
      <c r="K137" s="5">
        <v>0</v>
      </c>
      <c r="L137" s="5">
        <v>0</v>
      </c>
      <c r="M137" s="5">
        <v>0</v>
      </c>
      <c r="N137" s="5">
        <v>0</v>
      </c>
      <c r="O137" s="5">
        <v>0</v>
      </c>
      <c r="P137" s="5">
        <v>0</v>
      </c>
      <c r="Q137" s="5">
        <v>0</v>
      </c>
      <c r="R137" s="5">
        <v>460023</v>
      </c>
      <c r="S137" s="5">
        <v>0</v>
      </c>
      <c r="T137" s="5">
        <v>0</v>
      </c>
      <c r="U137" s="5">
        <v>0</v>
      </c>
      <c r="V137" s="5">
        <v>90902</v>
      </c>
      <c r="W137" s="5">
        <v>0</v>
      </c>
      <c r="X137" s="5">
        <v>0</v>
      </c>
      <c r="Y137" s="5">
        <v>0</v>
      </c>
      <c r="Z137" s="5">
        <v>0</v>
      </c>
      <c r="AA137" s="5">
        <v>0</v>
      </c>
      <c r="AB137" s="5">
        <v>0</v>
      </c>
      <c r="AC137" s="5">
        <v>1190</v>
      </c>
      <c r="AD137" s="5">
        <v>0</v>
      </c>
      <c r="AE137" s="5">
        <v>0</v>
      </c>
      <c r="AF137" s="5">
        <v>0</v>
      </c>
      <c r="AG137" s="5">
        <v>0</v>
      </c>
      <c r="AH137" s="5">
        <v>162907</v>
      </c>
      <c r="AI137" s="5">
        <v>0</v>
      </c>
      <c r="AJ137" s="6" t="s">
        <v>193</v>
      </c>
      <c r="AK137" s="6" t="s">
        <v>193</v>
      </c>
      <c r="AL137" s="6" t="s">
        <v>193</v>
      </c>
      <c r="AM137" s="6" t="s">
        <v>193</v>
      </c>
      <c r="AN137" s="6" t="s">
        <v>193</v>
      </c>
      <c r="AO137" s="6" t="s">
        <v>193</v>
      </c>
      <c r="AP137" s="6" t="s">
        <v>193</v>
      </c>
      <c r="AQ137" s="6" t="s">
        <v>193</v>
      </c>
      <c r="AR137" s="6" t="s">
        <v>193</v>
      </c>
      <c r="AS137" s="6" t="s">
        <v>193</v>
      </c>
      <c r="AT137" s="6" t="s">
        <v>193</v>
      </c>
      <c r="AU137" s="6" t="s">
        <v>193</v>
      </c>
      <c r="AV137" s="6" t="s">
        <v>193</v>
      </c>
      <c r="AW137" s="6" t="s">
        <v>193</v>
      </c>
      <c r="AX137" s="6">
        <v>51.011400000000002</v>
      </c>
      <c r="AY137" s="6" t="s">
        <v>193</v>
      </c>
      <c r="AZ137" s="6" t="s">
        <v>193</v>
      </c>
      <c r="BA137" s="6" t="s">
        <v>193</v>
      </c>
      <c r="BB137" s="6">
        <v>52.7849</v>
      </c>
      <c r="BC137" s="6" t="s">
        <v>193</v>
      </c>
      <c r="BD137" s="6" t="s">
        <v>193</v>
      </c>
      <c r="BE137" s="6" t="s">
        <v>193</v>
      </c>
      <c r="BF137" s="6" t="s">
        <v>193</v>
      </c>
      <c r="BG137" s="6" t="s">
        <v>193</v>
      </c>
      <c r="BH137" s="6" t="s">
        <v>193</v>
      </c>
      <c r="BI137" s="6">
        <v>36.03</v>
      </c>
      <c r="BJ137" s="6" t="s">
        <v>193</v>
      </c>
      <c r="BK137" s="6" t="s">
        <v>193</v>
      </c>
      <c r="BL137" s="6" t="s">
        <v>193</v>
      </c>
      <c r="BM137" s="6" t="s">
        <v>193</v>
      </c>
      <c r="BN137" s="6">
        <v>35.689100000000003</v>
      </c>
      <c r="BO137" s="6" t="s">
        <v>193</v>
      </c>
      <c r="BP137" s="6" t="s">
        <v>193</v>
      </c>
      <c r="BQ137" s="6">
        <v>0.8</v>
      </c>
      <c r="BR137" s="6">
        <v>0.7</v>
      </c>
      <c r="BS137" s="6">
        <v>0.7</v>
      </c>
      <c r="BT137" s="6">
        <v>0.7</v>
      </c>
      <c r="BU137" s="6">
        <v>0.7</v>
      </c>
      <c r="BV137" s="6">
        <v>0.7</v>
      </c>
      <c r="BW137" s="6">
        <v>0.7</v>
      </c>
      <c r="BX137" s="6">
        <v>0.7</v>
      </c>
      <c r="BY137" s="6">
        <v>0.7</v>
      </c>
      <c r="BZ137" s="6">
        <v>0.7</v>
      </c>
      <c r="CA137" s="6">
        <v>0.7</v>
      </c>
      <c r="CB137" s="6">
        <v>0.7</v>
      </c>
      <c r="CC137" s="6">
        <v>0.7</v>
      </c>
      <c r="CD137" s="6">
        <v>0.6</v>
      </c>
      <c r="CE137" s="6">
        <v>0.6</v>
      </c>
      <c r="CF137" s="6">
        <v>0.6</v>
      </c>
      <c r="CG137" s="6">
        <v>0.6</v>
      </c>
      <c r="CH137" s="6">
        <v>0.6</v>
      </c>
      <c r="CI137" s="6">
        <v>0.6</v>
      </c>
      <c r="CJ137" s="6">
        <v>0.6</v>
      </c>
      <c r="CK137" s="6">
        <v>0.6</v>
      </c>
      <c r="CL137" s="6">
        <v>0.5</v>
      </c>
      <c r="CM137" s="6">
        <v>0.5</v>
      </c>
      <c r="CN137" s="6">
        <v>0.5</v>
      </c>
      <c r="CO137" s="6">
        <v>0.5</v>
      </c>
      <c r="CP137" s="6">
        <v>0.5</v>
      </c>
      <c r="CQ137" s="6">
        <v>0.5</v>
      </c>
      <c r="CR137" s="6">
        <v>0.5</v>
      </c>
      <c r="CS137" s="6">
        <v>0.5</v>
      </c>
      <c r="CT137" s="6">
        <v>0.4</v>
      </c>
      <c r="CU137" s="6">
        <v>0.4</v>
      </c>
      <c r="CV137" s="6" t="s">
        <v>193</v>
      </c>
      <c r="CW137" s="6">
        <v>0</v>
      </c>
      <c r="CX137" s="6">
        <v>0</v>
      </c>
      <c r="CY137" s="6">
        <v>0</v>
      </c>
      <c r="CZ137" s="6">
        <v>0</v>
      </c>
      <c r="DA137" s="6">
        <v>0</v>
      </c>
      <c r="DB137" s="6">
        <v>0</v>
      </c>
      <c r="DC137" s="6">
        <v>0</v>
      </c>
      <c r="DD137" s="6">
        <v>0</v>
      </c>
      <c r="DE137" s="6">
        <v>0</v>
      </c>
      <c r="DF137" s="6">
        <v>0</v>
      </c>
      <c r="DG137" s="6">
        <v>0</v>
      </c>
      <c r="DH137" s="6">
        <v>0</v>
      </c>
      <c r="DI137" s="6">
        <v>0</v>
      </c>
      <c r="DJ137" s="6">
        <v>0</v>
      </c>
      <c r="DK137" s="6">
        <v>0</v>
      </c>
      <c r="DL137" s="6">
        <v>0</v>
      </c>
      <c r="DM137" s="6">
        <v>0</v>
      </c>
      <c r="DN137" s="6">
        <v>0</v>
      </c>
      <c r="DO137" s="6">
        <v>0</v>
      </c>
      <c r="DP137" s="6">
        <v>0</v>
      </c>
      <c r="DQ137" s="6">
        <v>0</v>
      </c>
      <c r="DR137" s="6">
        <v>0</v>
      </c>
      <c r="DS137" s="6">
        <v>0</v>
      </c>
      <c r="DT137" s="6">
        <v>0</v>
      </c>
      <c r="DU137" s="6">
        <v>0</v>
      </c>
      <c r="DV137" s="6">
        <v>0</v>
      </c>
      <c r="DW137" s="6">
        <v>0</v>
      </c>
      <c r="DX137" s="6">
        <v>0</v>
      </c>
      <c r="DY137" s="6">
        <v>0</v>
      </c>
      <c r="DZ137" s="6">
        <v>0</v>
      </c>
      <c r="EA137" s="6">
        <v>0</v>
      </c>
      <c r="EB137" s="5" t="s">
        <v>193</v>
      </c>
      <c r="EC137" s="5">
        <v>15219974</v>
      </c>
      <c r="ED137" s="5">
        <v>15219074</v>
      </c>
      <c r="EE137" s="5">
        <v>15219074</v>
      </c>
      <c r="EF137" s="5">
        <v>15150619</v>
      </c>
      <c r="EG137" s="5">
        <v>15150619</v>
      </c>
      <c r="EH137" s="5">
        <v>15158074</v>
      </c>
      <c r="EI137" s="5">
        <v>15148327</v>
      </c>
      <c r="EJ137" s="5">
        <v>15094073</v>
      </c>
      <c r="EK137" s="5">
        <v>15092333</v>
      </c>
      <c r="EL137" s="5">
        <v>15092639</v>
      </c>
      <c r="EM137" s="5">
        <v>15092424</v>
      </c>
      <c r="EN137" s="5">
        <v>15009158</v>
      </c>
      <c r="EO137" s="5">
        <v>15005658</v>
      </c>
      <c r="EP137" s="5">
        <v>15008934</v>
      </c>
      <c r="EQ137" s="5">
        <v>15467324</v>
      </c>
      <c r="ER137" s="5">
        <v>15388382</v>
      </c>
      <c r="ES137" s="5">
        <v>15385587</v>
      </c>
      <c r="ET137" s="5">
        <v>15380914</v>
      </c>
      <c r="EU137" s="5">
        <v>15429891</v>
      </c>
      <c r="EV137" s="5">
        <v>15323389</v>
      </c>
      <c r="EW137" s="5">
        <v>15318459</v>
      </c>
      <c r="EX137" s="5">
        <v>15304048</v>
      </c>
      <c r="EY137" s="5">
        <v>15301208</v>
      </c>
      <c r="EZ137" s="5">
        <v>15186787</v>
      </c>
      <c r="FA137" s="5">
        <v>15186587</v>
      </c>
      <c r="FB137" s="5">
        <v>15187577</v>
      </c>
      <c r="FC137" s="5">
        <v>15181062</v>
      </c>
      <c r="FD137" s="5">
        <v>15068049</v>
      </c>
      <c r="FE137" s="5">
        <v>15027272</v>
      </c>
      <c r="FF137" s="5">
        <v>15012472</v>
      </c>
      <c r="FG137" s="5">
        <v>15169584</v>
      </c>
      <c r="FH137" s="3" t="s">
        <v>314</v>
      </c>
    </row>
    <row r="138" spans="2:164" x14ac:dyDescent="0.25">
      <c r="B138" s="1" t="s">
        <v>128</v>
      </c>
      <c r="C138" s="2">
        <v>103458</v>
      </c>
      <c r="D138" s="5" t="s">
        <v>193</v>
      </c>
      <c r="E138" s="5">
        <v>0</v>
      </c>
      <c r="F138" s="5">
        <v>0</v>
      </c>
      <c r="G138" s="5">
        <v>30863</v>
      </c>
      <c r="H138" s="5">
        <v>0</v>
      </c>
      <c r="I138" s="5">
        <v>0</v>
      </c>
      <c r="J138" s="5">
        <v>0</v>
      </c>
      <c r="K138" s="5">
        <v>0</v>
      </c>
      <c r="L138" s="5">
        <v>0</v>
      </c>
      <c r="M138" s="5">
        <v>0</v>
      </c>
      <c r="N138" s="5">
        <v>0</v>
      </c>
      <c r="O138" s="5">
        <v>0</v>
      </c>
      <c r="P138" s="5">
        <v>0</v>
      </c>
      <c r="Q138" s="5">
        <v>0</v>
      </c>
      <c r="R138" s="5">
        <v>0</v>
      </c>
      <c r="S138" s="5">
        <v>0</v>
      </c>
      <c r="T138" s="5">
        <v>0</v>
      </c>
      <c r="U138" s="5">
        <v>0</v>
      </c>
      <c r="V138" s="5">
        <v>0</v>
      </c>
      <c r="W138" s="5">
        <v>0</v>
      </c>
      <c r="X138" s="5">
        <v>0</v>
      </c>
      <c r="Y138" s="5">
        <v>0</v>
      </c>
      <c r="Z138" s="5">
        <v>0</v>
      </c>
      <c r="AA138" s="5">
        <v>0</v>
      </c>
      <c r="AB138" s="5">
        <v>0</v>
      </c>
      <c r="AC138" s="5">
        <v>0</v>
      </c>
      <c r="AD138" s="5">
        <v>0</v>
      </c>
      <c r="AE138" s="5">
        <v>0</v>
      </c>
      <c r="AF138" s="5">
        <v>0</v>
      </c>
      <c r="AG138" s="5">
        <v>0</v>
      </c>
      <c r="AH138" s="5">
        <v>0</v>
      </c>
      <c r="AI138" s="5">
        <v>0</v>
      </c>
      <c r="AJ138" s="6" t="s">
        <v>193</v>
      </c>
      <c r="AK138" s="6" t="s">
        <v>193</v>
      </c>
      <c r="AL138" s="6" t="s">
        <v>193</v>
      </c>
      <c r="AM138" s="6">
        <v>6.0095000000000001</v>
      </c>
      <c r="AN138" s="6" t="s">
        <v>193</v>
      </c>
      <c r="AO138" s="6" t="s">
        <v>193</v>
      </c>
      <c r="AP138" s="6" t="s">
        <v>193</v>
      </c>
      <c r="AQ138" s="6" t="s">
        <v>193</v>
      </c>
      <c r="AR138" s="6" t="s">
        <v>193</v>
      </c>
      <c r="AS138" s="6" t="s">
        <v>193</v>
      </c>
      <c r="AT138" s="6" t="s">
        <v>193</v>
      </c>
      <c r="AU138" s="6" t="s">
        <v>193</v>
      </c>
      <c r="AV138" s="6" t="s">
        <v>193</v>
      </c>
      <c r="AW138" s="6" t="s">
        <v>193</v>
      </c>
      <c r="AX138" s="6" t="s">
        <v>193</v>
      </c>
      <c r="AY138" s="6" t="s">
        <v>193</v>
      </c>
      <c r="AZ138" s="6" t="s">
        <v>193</v>
      </c>
      <c r="BA138" s="6" t="s">
        <v>193</v>
      </c>
      <c r="BB138" s="6" t="s">
        <v>193</v>
      </c>
      <c r="BC138" s="6" t="s">
        <v>193</v>
      </c>
      <c r="BD138" s="6" t="s">
        <v>193</v>
      </c>
      <c r="BE138" s="6" t="s">
        <v>193</v>
      </c>
      <c r="BF138" s="6" t="s">
        <v>193</v>
      </c>
      <c r="BG138" s="6" t="s">
        <v>193</v>
      </c>
      <c r="BH138" s="6" t="s">
        <v>193</v>
      </c>
      <c r="BI138" s="6" t="s">
        <v>193</v>
      </c>
      <c r="BJ138" s="6" t="s">
        <v>193</v>
      </c>
      <c r="BK138" s="6" t="s">
        <v>193</v>
      </c>
      <c r="BL138" s="6" t="s">
        <v>193</v>
      </c>
      <c r="BM138" s="6" t="s">
        <v>193</v>
      </c>
      <c r="BN138" s="6" t="s">
        <v>193</v>
      </c>
      <c r="BO138" s="6" t="s">
        <v>193</v>
      </c>
      <c r="BP138" s="6" t="s">
        <v>193</v>
      </c>
      <c r="BQ138" s="6">
        <v>0</v>
      </c>
      <c r="BR138" s="6">
        <v>0</v>
      </c>
      <c r="BS138" s="6">
        <v>0</v>
      </c>
      <c r="BT138" s="6">
        <v>0</v>
      </c>
      <c r="BU138" s="6">
        <v>0</v>
      </c>
      <c r="BV138" s="6">
        <v>0</v>
      </c>
      <c r="BW138" s="6">
        <v>0</v>
      </c>
      <c r="BX138" s="6">
        <v>0</v>
      </c>
      <c r="BY138" s="6">
        <v>0</v>
      </c>
      <c r="BZ138" s="6">
        <v>0</v>
      </c>
      <c r="CA138" s="6">
        <v>0</v>
      </c>
      <c r="CB138" s="6">
        <v>0</v>
      </c>
      <c r="CC138" s="6">
        <v>0</v>
      </c>
      <c r="CD138" s="6">
        <v>0</v>
      </c>
      <c r="CE138" s="6">
        <v>0</v>
      </c>
      <c r="CF138" s="6">
        <v>0</v>
      </c>
      <c r="CG138" s="6">
        <v>0</v>
      </c>
      <c r="CH138" s="6">
        <v>0</v>
      </c>
      <c r="CI138" s="6">
        <v>0</v>
      </c>
      <c r="CJ138" s="6">
        <v>0</v>
      </c>
      <c r="CK138" s="6">
        <v>0</v>
      </c>
      <c r="CL138" s="6">
        <v>0</v>
      </c>
      <c r="CM138" s="6">
        <v>0</v>
      </c>
      <c r="CN138" s="6">
        <v>0</v>
      </c>
      <c r="CO138" s="6">
        <v>0</v>
      </c>
      <c r="CP138" s="6">
        <v>0</v>
      </c>
      <c r="CQ138" s="6">
        <v>0</v>
      </c>
      <c r="CR138" s="6">
        <v>0</v>
      </c>
      <c r="CS138" s="6">
        <v>0</v>
      </c>
      <c r="CT138" s="6">
        <v>0</v>
      </c>
      <c r="CU138" s="6">
        <v>0</v>
      </c>
      <c r="CV138" s="6" t="s">
        <v>193</v>
      </c>
      <c r="CW138" s="6">
        <v>0</v>
      </c>
      <c r="CX138" s="6">
        <v>0</v>
      </c>
      <c r="CY138" s="6">
        <v>0</v>
      </c>
      <c r="CZ138" s="6">
        <v>0</v>
      </c>
      <c r="DA138" s="6">
        <v>0</v>
      </c>
      <c r="DB138" s="6">
        <v>0</v>
      </c>
      <c r="DC138" s="6">
        <v>0</v>
      </c>
      <c r="DD138" s="6">
        <v>0</v>
      </c>
      <c r="DE138" s="6">
        <v>0</v>
      </c>
      <c r="DF138" s="6">
        <v>0</v>
      </c>
      <c r="DG138" s="6">
        <v>0</v>
      </c>
      <c r="DH138" s="6">
        <v>0</v>
      </c>
      <c r="DI138" s="6">
        <v>0</v>
      </c>
      <c r="DJ138" s="6">
        <v>0</v>
      </c>
      <c r="DK138" s="6">
        <v>0</v>
      </c>
      <c r="DL138" s="6">
        <v>0</v>
      </c>
      <c r="DM138" s="6">
        <v>0</v>
      </c>
      <c r="DN138" s="6">
        <v>0</v>
      </c>
      <c r="DO138" s="6">
        <v>0</v>
      </c>
      <c r="DP138" s="6">
        <v>0</v>
      </c>
      <c r="DQ138" s="6">
        <v>0</v>
      </c>
      <c r="DR138" s="6">
        <v>0</v>
      </c>
      <c r="DS138" s="6">
        <v>0</v>
      </c>
      <c r="DT138" s="6">
        <v>0</v>
      </c>
      <c r="DU138" s="6">
        <v>0</v>
      </c>
      <c r="DV138" s="6">
        <v>0</v>
      </c>
      <c r="DW138" s="6">
        <v>0</v>
      </c>
      <c r="DX138" s="6">
        <v>0</v>
      </c>
      <c r="DY138" s="6">
        <v>0</v>
      </c>
      <c r="DZ138" s="6">
        <v>0</v>
      </c>
      <c r="EA138" s="6">
        <v>0</v>
      </c>
      <c r="EB138" s="5" t="s">
        <v>193</v>
      </c>
      <c r="EC138" s="5">
        <v>16028775</v>
      </c>
      <c r="ED138" s="5">
        <v>15959196</v>
      </c>
      <c r="EE138" s="5">
        <v>15786911</v>
      </c>
      <c r="EF138" s="5">
        <v>15767969</v>
      </c>
      <c r="EG138" s="5">
        <v>15576917</v>
      </c>
      <c r="EH138" s="5">
        <v>15480457</v>
      </c>
      <c r="EI138" s="5">
        <v>15400752</v>
      </c>
      <c r="EJ138" s="5">
        <v>15311734</v>
      </c>
      <c r="EK138" s="5">
        <v>15169667</v>
      </c>
      <c r="EL138" s="5">
        <v>15103090</v>
      </c>
      <c r="EM138" s="5">
        <v>15026165</v>
      </c>
      <c r="EN138" s="5">
        <v>14895213</v>
      </c>
      <c r="EO138" s="5">
        <v>14811249</v>
      </c>
      <c r="EP138" s="5">
        <v>14735147</v>
      </c>
      <c r="EQ138" s="5">
        <v>14672202</v>
      </c>
      <c r="ER138" s="5">
        <v>13887399</v>
      </c>
      <c r="ES138" s="5">
        <v>14529019</v>
      </c>
      <c r="ET138" s="5">
        <v>14190556</v>
      </c>
      <c r="EU138" s="5">
        <v>14035107</v>
      </c>
      <c r="EV138" s="5">
        <v>13839448</v>
      </c>
      <c r="EW138" s="5">
        <v>12854712</v>
      </c>
      <c r="EX138" s="5">
        <v>12808890</v>
      </c>
      <c r="EY138" s="5">
        <v>12741087</v>
      </c>
      <c r="EZ138" s="5">
        <v>12066258</v>
      </c>
      <c r="FA138" s="5">
        <v>12589346</v>
      </c>
      <c r="FB138" s="5">
        <v>12528699</v>
      </c>
      <c r="FC138" s="5">
        <v>12483692</v>
      </c>
      <c r="FD138" s="5">
        <v>12414688</v>
      </c>
      <c r="FE138" s="5">
        <v>11718617</v>
      </c>
      <c r="FF138" s="5">
        <v>12219795</v>
      </c>
      <c r="FG138" s="5">
        <v>12167763</v>
      </c>
      <c r="FH138" s="3" t="s">
        <v>315</v>
      </c>
    </row>
    <row r="139" spans="2:164" x14ac:dyDescent="0.25">
      <c r="B139" s="1" t="s">
        <v>129</v>
      </c>
      <c r="C139" s="2">
        <v>103451</v>
      </c>
      <c r="D139" s="5">
        <v>193</v>
      </c>
      <c r="E139" s="5">
        <v>1102</v>
      </c>
      <c r="F139" s="5">
        <v>7263</v>
      </c>
      <c r="G139" s="5">
        <v>127647</v>
      </c>
      <c r="H139" s="5">
        <v>203</v>
      </c>
      <c r="I139" s="5">
        <v>14385</v>
      </c>
      <c r="J139" s="5">
        <v>15757</v>
      </c>
      <c r="K139" s="5">
        <v>122250</v>
      </c>
      <c r="L139" s="5">
        <v>8430</v>
      </c>
      <c r="M139" s="5">
        <v>9679</v>
      </c>
      <c r="N139" s="5">
        <v>95</v>
      </c>
      <c r="O139" s="5">
        <v>129257</v>
      </c>
      <c r="P139" s="5">
        <v>23986</v>
      </c>
      <c r="Q139" s="5">
        <v>5754</v>
      </c>
      <c r="R139" s="5">
        <v>5943</v>
      </c>
      <c r="S139" s="5">
        <v>118876</v>
      </c>
      <c r="T139" s="5">
        <v>16291</v>
      </c>
      <c r="U139" s="5">
        <v>442</v>
      </c>
      <c r="V139" s="5">
        <v>4677</v>
      </c>
      <c r="W139" s="5">
        <v>146436</v>
      </c>
      <c r="X139" s="5">
        <v>18062</v>
      </c>
      <c r="Y139" s="5">
        <v>2893</v>
      </c>
      <c r="Z139" s="5">
        <v>5006</v>
      </c>
      <c r="AA139" s="5">
        <v>168614</v>
      </c>
      <c r="AB139" s="5">
        <v>12330</v>
      </c>
      <c r="AC139" s="5">
        <v>763</v>
      </c>
      <c r="AD139" s="5">
        <v>1809</v>
      </c>
      <c r="AE139" s="5">
        <v>135095</v>
      </c>
      <c r="AF139" s="5">
        <v>9006</v>
      </c>
      <c r="AG139" s="5">
        <v>603</v>
      </c>
      <c r="AH139" s="5">
        <v>323</v>
      </c>
      <c r="AI139" s="5">
        <v>97493</v>
      </c>
      <c r="AJ139" s="6">
        <v>54.95</v>
      </c>
      <c r="AK139" s="6">
        <v>51.44</v>
      </c>
      <c r="AL139" s="6">
        <v>51.12</v>
      </c>
      <c r="AM139" s="6">
        <v>43.65</v>
      </c>
      <c r="AN139" s="6">
        <v>35.75</v>
      </c>
      <c r="AO139" s="6">
        <v>39.35</v>
      </c>
      <c r="AP139" s="6">
        <v>36.4</v>
      </c>
      <c r="AQ139" s="6">
        <v>31.46</v>
      </c>
      <c r="AR139" s="6">
        <v>35.03</v>
      </c>
      <c r="AS139" s="6">
        <v>31.52</v>
      </c>
      <c r="AT139" s="6">
        <v>28.7</v>
      </c>
      <c r="AU139" s="6">
        <v>27.7</v>
      </c>
      <c r="AV139" s="6">
        <v>26.8</v>
      </c>
      <c r="AW139" s="6">
        <v>23.22</v>
      </c>
      <c r="AX139" s="6">
        <v>22.47</v>
      </c>
      <c r="AY139" s="6">
        <v>22.31</v>
      </c>
      <c r="AZ139" s="6">
        <v>25.37</v>
      </c>
      <c r="BA139" s="6">
        <v>23.93</v>
      </c>
      <c r="BB139" s="6">
        <v>23.3</v>
      </c>
      <c r="BC139" s="6">
        <v>21.68</v>
      </c>
      <c r="BD139" s="6">
        <v>18.872</v>
      </c>
      <c r="BE139" s="6">
        <v>18.02</v>
      </c>
      <c r="BF139" s="6">
        <v>17.38</v>
      </c>
      <c r="BG139" s="6">
        <v>17.88</v>
      </c>
      <c r="BH139" s="6">
        <v>16.5</v>
      </c>
      <c r="BI139" s="6">
        <v>14.28</v>
      </c>
      <c r="BJ139" s="6">
        <v>16.86</v>
      </c>
      <c r="BK139" s="6">
        <v>18.47</v>
      </c>
      <c r="BL139" s="6">
        <v>17.543900000000001</v>
      </c>
      <c r="BM139" s="6">
        <v>16.2</v>
      </c>
      <c r="BN139" s="6">
        <v>16.77</v>
      </c>
      <c r="BO139" s="6">
        <v>15.5191</v>
      </c>
      <c r="BP139" s="6">
        <v>0.18</v>
      </c>
      <c r="BQ139" s="6">
        <v>0.16</v>
      </c>
      <c r="BR139" s="6">
        <v>0.16</v>
      </c>
      <c r="BS139" s="6">
        <v>0.16</v>
      </c>
      <c r="BT139" s="6">
        <v>0.16</v>
      </c>
      <c r="BU139" s="6">
        <v>0.15</v>
      </c>
      <c r="BV139" s="6">
        <v>0.15</v>
      </c>
      <c r="BW139" s="6">
        <v>0.15</v>
      </c>
      <c r="BX139" s="6">
        <v>0.15</v>
      </c>
      <c r="BY139" s="6">
        <v>0.14000000000000001</v>
      </c>
      <c r="BZ139" s="6">
        <v>0.14000000000000001</v>
      </c>
      <c r="CA139" s="6">
        <v>0.14000000000000001</v>
      </c>
      <c r="CB139" s="6">
        <v>0.14000000000000001</v>
      </c>
      <c r="CC139" s="6">
        <v>0.13</v>
      </c>
      <c r="CD139" s="6">
        <v>0.13</v>
      </c>
      <c r="CE139" s="6">
        <v>0.13</v>
      </c>
      <c r="CF139" s="6">
        <v>0.13</v>
      </c>
      <c r="CG139" s="6">
        <v>0.13</v>
      </c>
      <c r="CH139" s="6">
        <v>0.13</v>
      </c>
      <c r="CI139" s="6">
        <v>0.13</v>
      </c>
      <c r="CJ139" s="6">
        <v>0.13</v>
      </c>
      <c r="CK139" s="6">
        <v>0.13</v>
      </c>
      <c r="CL139" s="6">
        <v>0.13</v>
      </c>
      <c r="CM139" s="6">
        <v>0.13</v>
      </c>
      <c r="CN139" s="6">
        <v>0.13</v>
      </c>
      <c r="CO139" s="6">
        <v>0.13</v>
      </c>
      <c r="CP139" s="6">
        <v>0.13</v>
      </c>
      <c r="CQ139" s="6">
        <v>0.13</v>
      </c>
      <c r="CR139" s="6">
        <v>0.13</v>
      </c>
      <c r="CS139" s="6">
        <v>0.13</v>
      </c>
      <c r="CT139" s="6">
        <v>0.13</v>
      </c>
      <c r="CU139" s="6">
        <v>0.13</v>
      </c>
      <c r="CV139" s="6">
        <v>0</v>
      </c>
      <c r="CW139" s="6">
        <v>0</v>
      </c>
      <c r="CX139" s="6">
        <v>0</v>
      </c>
      <c r="CY139" s="6">
        <v>0</v>
      </c>
      <c r="CZ139" s="6">
        <v>0</v>
      </c>
      <c r="DA139" s="6">
        <v>0</v>
      </c>
      <c r="DB139" s="6">
        <v>0</v>
      </c>
      <c r="DC139" s="6">
        <v>0</v>
      </c>
      <c r="DD139" s="6">
        <v>0</v>
      </c>
      <c r="DE139" s="6">
        <v>0</v>
      </c>
      <c r="DF139" s="6">
        <v>0</v>
      </c>
      <c r="DG139" s="6">
        <v>0</v>
      </c>
      <c r="DH139" s="6">
        <v>0</v>
      </c>
      <c r="DI139" s="6">
        <v>0</v>
      </c>
      <c r="DJ139" s="6">
        <v>0</v>
      </c>
      <c r="DK139" s="6">
        <v>0</v>
      </c>
      <c r="DL139" s="6">
        <v>0</v>
      </c>
      <c r="DM139" s="6">
        <v>0</v>
      </c>
      <c r="DN139" s="6">
        <v>0</v>
      </c>
      <c r="DO139" s="6">
        <v>0</v>
      </c>
      <c r="DP139" s="6">
        <v>0</v>
      </c>
      <c r="DQ139" s="6">
        <v>0</v>
      </c>
      <c r="DR139" s="6">
        <v>0</v>
      </c>
      <c r="DS139" s="6">
        <v>0</v>
      </c>
      <c r="DT139" s="6">
        <v>0</v>
      </c>
      <c r="DU139" s="6">
        <v>0</v>
      </c>
      <c r="DV139" s="6">
        <v>0</v>
      </c>
      <c r="DW139" s="6">
        <v>0</v>
      </c>
      <c r="DX139" s="6">
        <v>0</v>
      </c>
      <c r="DY139" s="6">
        <v>0</v>
      </c>
      <c r="DZ139" s="6">
        <v>0</v>
      </c>
      <c r="EA139" s="6">
        <v>0</v>
      </c>
      <c r="EB139" s="5">
        <v>58495122</v>
      </c>
      <c r="EC139" s="5">
        <v>58391053</v>
      </c>
      <c r="ED139" s="5">
        <v>58362719</v>
      </c>
      <c r="EE139" s="5">
        <v>58247563</v>
      </c>
      <c r="EF139" s="5">
        <v>57967199</v>
      </c>
      <c r="EG139" s="5">
        <v>57852167</v>
      </c>
      <c r="EH139" s="5">
        <v>57812565</v>
      </c>
      <c r="EI139" s="5">
        <v>57635978</v>
      </c>
      <c r="EJ139" s="5">
        <v>57360730</v>
      </c>
      <c r="EK139" s="5">
        <v>57181652</v>
      </c>
      <c r="EL139" s="5">
        <v>57103319</v>
      </c>
      <c r="EM139" s="5">
        <v>56948042</v>
      </c>
      <c r="EN139" s="5">
        <v>56594752</v>
      </c>
      <c r="EO139" s="5">
        <v>56424220</v>
      </c>
      <c r="EP139" s="5">
        <v>56373933</v>
      </c>
      <c r="EQ139" s="5">
        <v>56219199</v>
      </c>
      <c r="ER139" s="5">
        <v>55921613</v>
      </c>
      <c r="ES139" s="5">
        <v>55774851</v>
      </c>
      <c r="ET139" s="5">
        <v>55728510</v>
      </c>
      <c r="EU139" s="5">
        <v>55530973</v>
      </c>
      <c r="EV139" s="5">
        <v>55163448</v>
      </c>
      <c r="EW139" s="5">
        <v>55001360</v>
      </c>
      <c r="EX139" s="5">
        <v>54950993</v>
      </c>
      <c r="EY139" s="5">
        <v>54805134</v>
      </c>
      <c r="EZ139" s="5">
        <v>54410510</v>
      </c>
      <c r="FA139" s="5">
        <v>54220632</v>
      </c>
      <c r="FB139" s="5">
        <v>54164792</v>
      </c>
      <c r="FC139" s="5">
        <v>54017474</v>
      </c>
      <c r="FD139" s="5">
        <v>53676463</v>
      </c>
      <c r="FE139" s="5">
        <v>53512025</v>
      </c>
      <c r="FF139" s="5">
        <v>53418161</v>
      </c>
      <c r="FG139" s="5">
        <v>53251735</v>
      </c>
      <c r="FH139" s="3" t="s">
        <v>316</v>
      </c>
    </row>
    <row r="140" spans="2:164" x14ac:dyDescent="0.25">
      <c r="B140" s="1" t="s">
        <v>130</v>
      </c>
      <c r="C140" s="2">
        <v>4046616</v>
      </c>
      <c r="D140" s="5" t="s">
        <v>193</v>
      </c>
      <c r="E140" s="5" t="s">
        <v>193</v>
      </c>
      <c r="F140" s="5" t="s">
        <v>193</v>
      </c>
      <c r="G140" s="5" t="s">
        <v>193</v>
      </c>
      <c r="H140" s="5" t="s">
        <v>193</v>
      </c>
      <c r="I140" s="5" t="s">
        <v>193</v>
      </c>
      <c r="J140" s="5" t="s">
        <v>193</v>
      </c>
      <c r="K140" s="5" t="s">
        <v>193</v>
      </c>
      <c r="L140" s="5">
        <v>0</v>
      </c>
      <c r="M140" s="5">
        <v>0</v>
      </c>
      <c r="N140" s="5">
        <v>0</v>
      </c>
      <c r="O140" s="5">
        <v>0</v>
      </c>
      <c r="P140" s="5">
        <v>446199</v>
      </c>
      <c r="Q140" s="5">
        <v>530898</v>
      </c>
      <c r="R140" s="5">
        <v>852878</v>
      </c>
      <c r="S140" s="5">
        <v>553200</v>
      </c>
      <c r="T140" s="5">
        <v>193721</v>
      </c>
      <c r="U140" s="5">
        <v>818478</v>
      </c>
      <c r="V140" s="5">
        <v>382495</v>
      </c>
      <c r="W140" s="5">
        <v>249794</v>
      </c>
      <c r="X140" s="5">
        <v>0</v>
      </c>
      <c r="Y140" s="5">
        <v>0</v>
      </c>
      <c r="Z140" s="5">
        <v>279700</v>
      </c>
      <c r="AA140" s="5">
        <v>0</v>
      </c>
      <c r="AB140" s="5">
        <v>10100</v>
      </c>
      <c r="AC140" s="5">
        <v>357000</v>
      </c>
      <c r="AD140" s="5">
        <v>960700</v>
      </c>
      <c r="AE140" s="5">
        <v>852300</v>
      </c>
      <c r="AF140" s="5">
        <v>48600</v>
      </c>
      <c r="AG140" s="5">
        <v>934100</v>
      </c>
      <c r="AH140" s="5">
        <v>519078</v>
      </c>
      <c r="AI140" s="5">
        <v>541035</v>
      </c>
      <c r="AJ140" s="6" t="s">
        <v>193</v>
      </c>
      <c r="AK140" s="6" t="s">
        <v>193</v>
      </c>
      <c r="AL140" s="6" t="s">
        <v>193</v>
      </c>
      <c r="AM140" s="6" t="s">
        <v>193</v>
      </c>
      <c r="AN140" s="6" t="s">
        <v>193</v>
      </c>
      <c r="AO140" s="6" t="s">
        <v>193</v>
      </c>
      <c r="AP140" s="6" t="s">
        <v>193</v>
      </c>
      <c r="AQ140" s="6" t="s">
        <v>193</v>
      </c>
      <c r="AR140" s="6" t="s">
        <v>193</v>
      </c>
      <c r="AS140" s="6" t="s">
        <v>193</v>
      </c>
      <c r="AT140" s="6" t="s">
        <v>193</v>
      </c>
      <c r="AU140" s="6" t="s">
        <v>193</v>
      </c>
      <c r="AV140" s="6">
        <v>62.52</v>
      </c>
      <c r="AW140" s="6">
        <v>62.45</v>
      </c>
      <c r="AX140" s="6">
        <v>60.13</v>
      </c>
      <c r="AY140" s="6">
        <v>62.63</v>
      </c>
      <c r="AZ140" s="6">
        <v>58.98</v>
      </c>
      <c r="BA140" s="6">
        <v>53.93</v>
      </c>
      <c r="BB140" s="6">
        <v>44.14</v>
      </c>
      <c r="BC140" s="6">
        <v>39.549999999999997</v>
      </c>
      <c r="BD140" s="6" t="s">
        <v>193</v>
      </c>
      <c r="BE140" s="6" t="s">
        <v>193</v>
      </c>
      <c r="BF140" s="6">
        <v>35.68</v>
      </c>
      <c r="BG140" s="6" t="s">
        <v>193</v>
      </c>
      <c r="BH140" s="6">
        <v>31.97</v>
      </c>
      <c r="BI140" s="6">
        <v>27.16</v>
      </c>
      <c r="BJ140" s="6">
        <v>43.23</v>
      </c>
      <c r="BK140" s="6">
        <v>45.45</v>
      </c>
      <c r="BL140" s="6">
        <v>39.08</v>
      </c>
      <c r="BM140" s="6">
        <v>38.11</v>
      </c>
      <c r="BN140" s="6">
        <v>43.12</v>
      </c>
      <c r="BO140" s="6">
        <v>41.12</v>
      </c>
      <c r="BP140" s="6" t="s">
        <v>193</v>
      </c>
      <c r="BQ140" s="6" t="s">
        <v>193</v>
      </c>
      <c r="BR140" s="6" t="s">
        <v>193</v>
      </c>
      <c r="BS140" s="6" t="s">
        <v>193</v>
      </c>
      <c r="BT140" s="6" t="s">
        <v>193</v>
      </c>
      <c r="BU140" s="6" t="s">
        <v>193</v>
      </c>
      <c r="BV140" s="6" t="s">
        <v>193</v>
      </c>
      <c r="BW140" s="6" t="s">
        <v>193</v>
      </c>
      <c r="BX140" s="6">
        <v>1.4</v>
      </c>
      <c r="BY140" s="6">
        <v>0</v>
      </c>
      <c r="BZ140" s="6">
        <v>0</v>
      </c>
      <c r="CA140" s="6">
        <v>0</v>
      </c>
      <c r="CB140" s="6">
        <v>1.3</v>
      </c>
      <c r="CC140" s="6">
        <v>0</v>
      </c>
      <c r="CD140" s="6">
        <v>0</v>
      </c>
      <c r="CE140" s="6">
        <v>0</v>
      </c>
      <c r="CF140" s="6">
        <v>1.1000000000000001</v>
      </c>
      <c r="CG140" s="6">
        <v>0</v>
      </c>
      <c r="CH140" s="6">
        <v>0</v>
      </c>
      <c r="CI140" s="6">
        <v>0</v>
      </c>
      <c r="CJ140" s="6">
        <v>0.93</v>
      </c>
      <c r="CK140" s="6">
        <v>0</v>
      </c>
      <c r="CL140" s="6">
        <v>0</v>
      </c>
      <c r="CM140" s="6">
        <v>0</v>
      </c>
      <c r="CN140" s="6">
        <v>0.89</v>
      </c>
      <c r="CO140" s="6">
        <v>0</v>
      </c>
      <c r="CP140" s="6">
        <v>0</v>
      </c>
      <c r="CQ140" s="6">
        <v>0</v>
      </c>
      <c r="CR140" s="6">
        <v>0.86</v>
      </c>
      <c r="CS140" s="6">
        <v>0</v>
      </c>
      <c r="CT140" s="6">
        <v>0</v>
      </c>
      <c r="CU140" s="6">
        <v>0</v>
      </c>
      <c r="CV140" s="6" t="s">
        <v>193</v>
      </c>
      <c r="CW140" s="6" t="s">
        <v>193</v>
      </c>
      <c r="CX140" s="6" t="s">
        <v>193</v>
      </c>
      <c r="CY140" s="6" t="s">
        <v>193</v>
      </c>
      <c r="CZ140" s="6" t="s">
        <v>193</v>
      </c>
      <c r="DA140" s="6" t="s">
        <v>193</v>
      </c>
      <c r="DB140" s="6" t="s">
        <v>193</v>
      </c>
      <c r="DC140" s="6" t="s">
        <v>193</v>
      </c>
      <c r="DD140" s="6">
        <v>0</v>
      </c>
      <c r="DE140" s="6">
        <v>0</v>
      </c>
      <c r="DF140" s="6">
        <v>0</v>
      </c>
      <c r="DG140" s="6">
        <v>0</v>
      </c>
      <c r="DH140" s="6">
        <v>0</v>
      </c>
      <c r="DI140" s="6">
        <v>0</v>
      </c>
      <c r="DJ140" s="6">
        <v>0</v>
      </c>
      <c r="DK140" s="6">
        <v>0</v>
      </c>
      <c r="DL140" s="6">
        <v>0</v>
      </c>
      <c r="DM140" s="6">
        <v>0</v>
      </c>
      <c r="DN140" s="6">
        <v>0</v>
      </c>
      <c r="DO140" s="6">
        <v>0</v>
      </c>
      <c r="DP140" s="6">
        <v>0</v>
      </c>
      <c r="DQ140" s="6">
        <v>0</v>
      </c>
      <c r="DR140" s="6">
        <v>0</v>
      </c>
      <c r="DS140" s="6">
        <v>0</v>
      </c>
      <c r="DT140" s="6">
        <v>0</v>
      </c>
      <c r="DU140" s="6">
        <v>0</v>
      </c>
      <c r="DV140" s="6">
        <v>0</v>
      </c>
      <c r="DW140" s="6">
        <v>0</v>
      </c>
      <c r="DX140" s="6">
        <v>0</v>
      </c>
      <c r="DY140" s="6">
        <v>0</v>
      </c>
      <c r="DZ140" s="6">
        <v>0</v>
      </c>
      <c r="EA140" s="6">
        <v>0</v>
      </c>
      <c r="EB140" s="5" t="s">
        <v>193</v>
      </c>
      <c r="EC140" s="5" t="s">
        <v>193</v>
      </c>
      <c r="ED140" s="5" t="s">
        <v>193</v>
      </c>
      <c r="EE140" s="5" t="s">
        <v>193</v>
      </c>
      <c r="EF140" s="5" t="s">
        <v>193</v>
      </c>
      <c r="EG140" s="5" t="s">
        <v>193</v>
      </c>
      <c r="EH140" s="5" t="s">
        <v>193</v>
      </c>
      <c r="EI140" s="5" t="s">
        <v>193</v>
      </c>
      <c r="EJ140" s="5">
        <v>42506236</v>
      </c>
      <c r="EK140" s="5">
        <v>42342304</v>
      </c>
      <c r="EL140" s="5">
        <v>42289837</v>
      </c>
      <c r="EM140" s="5">
        <v>42186489</v>
      </c>
      <c r="EN140" s="5">
        <v>42077825</v>
      </c>
      <c r="EO140" s="5">
        <v>42475479</v>
      </c>
      <c r="EP140" s="5">
        <v>42949566</v>
      </c>
      <c r="EQ140" s="5">
        <v>43748487</v>
      </c>
      <c r="ER140" s="5">
        <v>44126389</v>
      </c>
      <c r="ES140" s="5">
        <v>43995153</v>
      </c>
      <c r="ET140" s="5">
        <v>44149730</v>
      </c>
      <c r="EU140" s="5">
        <v>44323664</v>
      </c>
      <c r="EV140" s="5">
        <v>44419448</v>
      </c>
      <c r="EW140" s="5">
        <v>44239608</v>
      </c>
      <c r="EX140" s="5">
        <v>44116208</v>
      </c>
      <c r="EY140" s="5">
        <v>44377419</v>
      </c>
      <c r="EZ140" s="5">
        <v>44268859</v>
      </c>
      <c r="FA140" s="5">
        <v>44186432</v>
      </c>
      <c r="FB140" s="5">
        <v>44540232</v>
      </c>
      <c r="FC140" s="5">
        <v>45384126</v>
      </c>
      <c r="FD140" s="5">
        <v>46159387</v>
      </c>
      <c r="FE140" s="5">
        <v>46028626</v>
      </c>
      <c r="FF140" s="5">
        <v>46959126</v>
      </c>
      <c r="FG140" s="5">
        <v>47344740</v>
      </c>
      <c r="FH140" s="3"/>
    </row>
    <row r="141" spans="2:164" x14ac:dyDescent="0.25">
      <c r="B141" s="1" t="s">
        <v>131</v>
      </c>
      <c r="C141" s="2">
        <v>103392</v>
      </c>
      <c r="D141" s="5">
        <v>0</v>
      </c>
      <c r="E141" s="5">
        <v>0</v>
      </c>
      <c r="F141" s="5">
        <v>0</v>
      </c>
      <c r="G141" s="5">
        <v>0</v>
      </c>
      <c r="H141" s="5">
        <v>0</v>
      </c>
      <c r="I141" s="5">
        <v>0</v>
      </c>
      <c r="J141" s="5">
        <v>0</v>
      </c>
      <c r="K141" s="5">
        <v>0</v>
      </c>
      <c r="L141" s="5">
        <v>0</v>
      </c>
      <c r="M141" s="5">
        <v>0</v>
      </c>
      <c r="N141" s="5">
        <v>0</v>
      </c>
      <c r="O141" s="5">
        <v>0</v>
      </c>
      <c r="P141" s="5">
        <v>0</v>
      </c>
      <c r="Q141" s="5">
        <v>0</v>
      </c>
      <c r="R141" s="5">
        <v>0</v>
      </c>
      <c r="S141" s="5">
        <v>0</v>
      </c>
      <c r="T141" s="5">
        <v>0</v>
      </c>
      <c r="U141" s="5">
        <v>0</v>
      </c>
      <c r="V141" s="5">
        <v>0</v>
      </c>
      <c r="W141" s="5">
        <v>0</v>
      </c>
      <c r="X141" s="5">
        <v>0</v>
      </c>
      <c r="Y141" s="5">
        <v>0</v>
      </c>
      <c r="Z141" s="5">
        <v>0</v>
      </c>
      <c r="AA141" s="5">
        <v>0</v>
      </c>
      <c r="AB141" s="5">
        <v>0</v>
      </c>
      <c r="AC141" s="5">
        <v>0</v>
      </c>
      <c r="AD141" s="5">
        <v>0</v>
      </c>
      <c r="AE141" s="5">
        <v>0</v>
      </c>
      <c r="AF141" s="5">
        <v>0</v>
      </c>
      <c r="AG141" s="5">
        <v>0</v>
      </c>
      <c r="AH141" s="5">
        <v>4765</v>
      </c>
      <c r="AI141" s="5">
        <v>0</v>
      </c>
      <c r="AJ141" s="6" t="s">
        <v>193</v>
      </c>
      <c r="AK141" s="6" t="s">
        <v>193</v>
      </c>
      <c r="AL141" s="6" t="s">
        <v>193</v>
      </c>
      <c r="AM141" s="6" t="s">
        <v>193</v>
      </c>
      <c r="AN141" s="6" t="s">
        <v>193</v>
      </c>
      <c r="AO141" s="6" t="s">
        <v>193</v>
      </c>
      <c r="AP141" s="6" t="s">
        <v>193</v>
      </c>
      <c r="AQ141" s="6" t="s">
        <v>193</v>
      </c>
      <c r="AR141" s="6" t="s">
        <v>193</v>
      </c>
      <c r="AS141" s="6" t="s">
        <v>193</v>
      </c>
      <c r="AT141" s="6" t="s">
        <v>193</v>
      </c>
      <c r="AU141" s="6" t="s">
        <v>193</v>
      </c>
      <c r="AV141" s="6" t="s">
        <v>193</v>
      </c>
      <c r="AW141" s="6" t="s">
        <v>193</v>
      </c>
      <c r="AX141" s="6" t="s">
        <v>193</v>
      </c>
      <c r="AY141" s="6" t="s">
        <v>193</v>
      </c>
      <c r="AZ141" s="6" t="s">
        <v>193</v>
      </c>
      <c r="BA141" s="6" t="s">
        <v>193</v>
      </c>
      <c r="BB141" s="6" t="s">
        <v>193</v>
      </c>
      <c r="BC141" s="6" t="s">
        <v>193</v>
      </c>
      <c r="BD141" s="6" t="s">
        <v>193</v>
      </c>
      <c r="BE141" s="6" t="s">
        <v>193</v>
      </c>
      <c r="BF141" s="6" t="s">
        <v>193</v>
      </c>
      <c r="BG141" s="6" t="s">
        <v>193</v>
      </c>
      <c r="BH141" s="6" t="s">
        <v>193</v>
      </c>
      <c r="BI141" s="6" t="s">
        <v>193</v>
      </c>
      <c r="BJ141" s="6" t="s">
        <v>193</v>
      </c>
      <c r="BK141" s="6" t="s">
        <v>193</v>
      </c>
      <c r="BL141" s="6" t="s">
        <v>193</v>
      </c>
      <c r="BM141" s="6" t="s">
        <v>193</v>
      </c>
      <c r="BN141" s="6">
        <v>19.04</v>
      </c>
      <c r="BO141" s="6" t="s">
        <v>193</v>
      </c>
      <c r="BP141" s="6">
        <v>0.1</v>
      </c>
      <c r="BQ141" s="6">
        <v>0.1</v>
      </c>
      <c r="BR141" s="6">
        <v>0.1</v>
      </c>
      <c r="BS141" s="6">
        <v>0.1</v>
      </c>
      <c r="BT141" s="6">
        <v>0.1</v>
      </c>
      <c r="BU141" s="6">
        <v>0.1</v>
      </c>
      <c r="BV141" s="6">
        <v>0.1</v>
      </c>
      <c r="BW141" s="6">
        <v>0.1</v>
      </c>
      <c r="BX141" s="6">
        <v>0.1</v>
      </c>
      <c r="BY141" s="6">
        <v>0.1</v>
      </c>
      <c r="BZ141" s="6">
        <v>0.1</v>
      </c>
      <c r="CA141" s="6">
        <v>0.1</v>
      </c>
      <c r="CB141" s="6">
        <v>0.1</v>
      </c>
      <c r="CC141" s="6">
        <v>0.1</v>
      </c>
      <c r="CD141" s="6">
        <v>0.1</v>
      </c>
      <c r="CE141" s="6">
        <v>0.1</v>
      </c>
      <c r="CF141" s="6">
        <v>0.1</v>
      </c>
      <c r="CG141" s="6">
        <v>0.1</v>
      </c>
      <c r="CH141" s="6">
        <v>0.1</v>
      </c>
      <c r="CI141" s="6">
        <v>0.1</v>
      </c>
      <c r="CJ141" s="6">
        <v>0.1</v>
      </c>
      <c r="CK141" s="6">
        <v>0.15</v>
      </c>
      <c r="CL141" s="6">
        <v>0.15</v>
      </c>
      <c r="CM141" s="6">
        <v>0.15</v>
      </c>
      <c r="CN141" s="6">
        <v>0.15</v>
      </c>
      <c r="CO141" s="6">
        <v>0.15</v>
      </c>
      <c r="CP141" s="6">
        <v>0.15</v>
      </c>
      <c r="CQ141" s="6">
        <v>0.15</v>
      </c>
      <c r="CR141" s="6">
        <v>0.15</v>
      </c>
      <c r="CS141" s="6">
        <v>0.15</v>
      </c>
      <c r="CT141" s="6">
        <v>0.15</v>
      </c>
      <c r="CU141" s="6">
        <v>0.15</v>
      </c>
      <c r="CV141" s="6">
        <v>0</v>
      </c>
      <c r="CW141" s="6">
        <v>0</v>
      </c>
      <c r="CX141" s="6">
        <v>0</v>
      </c>
      <c r="CY141" s="6">
        <v>0</v>
      </c>
      <c r="CZ141" s="6">
        <v>0</v>
      </c>
      <c r="DA141" s="6">
        <v>0</v>
      </c>
      <c r="DB141" s="6">
        <v>0</v>
      </c>
      <c r="DC141" s="6">
        <v>0</v>
      </c>
      <c r="DD141" s="6">
        <v>0</v>
      </c>
      <c r="DE141" s="6">
        <v>0</v>
      </c>
      <c r="DF141" s="6">
        <v>0</v>
      </c>
      <c r="DG141" s="6">
        <v>0</v>
      </c>
      <c r="DH141" s="6">
        <v>0</v>
      </c>
      <c r="DI141" s="6">
        <v>0</v>
      </c>
      <c r="DJ141" s="6">
        <v>0</v>
      </c>
      <c r="DK141" s="6">
        <v>0</v>
      </c>
      <c r="DL141" s="6">
        <v>0</v>
      </c>
      <c r="DM141" s="6">
        <v>0</v>
      </c>
      <c r="DN141" s="6">
        <v>0</v>
      </c>
      <c r="DO141" s="6">
        <v>0</v>
      </c>
      <c r="DP141" s="6">
        <v>0</v>
      </c>
      <c r="DQ141" s="6">
        <v>0</v>
      </c>
      <c r="DR141" s="6">
        <v>0</v>
      </c>
      <c r="DS141" s="6">
        <v>0</v>
      </c>
      <c r="DT141" s="6">
        <v>0</v>
      </c>
      <c r="DU141" s="6">
        <v>0</v>
      </c>
      <c r="DV141" s="6">
        <v>0</v>
      </c>
      <c r="DW141" s="6">
        <v>0</v>
      </c>
      <c r="DX141" s="6">
        <v>0</v>
      </c>
      <c r="DY141" s="6">
        <v>0</v>
      </c>
      <c r="DZ141" s="6">
        <v>0</v>
      </c>
      <c r="EA141" s="6">
        <v>0</v>
      </c>
      <c r="EB141" s="5">
        <v>42400000</v>
      </c>
      <c r="EC141" s="5">
        <v>42200000</v>
      </c>
      <c r="ED141" s="5">
        <v>42100000</v>
      </c>
      <c r="EE141" s="5">
        <v>41900000</v>
      </c>
      <c r="EF141" s="5">
        <v>41800000</v>
      </c>
      <c r="EG141" s="5">
        <v>41600000</v>
      </c>
      <c r="EH141" s="5">
        <v>41600000</v>
      </c>
      <c r="EI141" s="5">
        <v>41400000</v>
      </c>
      <c r="EJ141" s="5">
        <v>41300000</v>
      </c>
      <c r="EK141" s="5">
        <v>41100000</v>
      </c>
      <c r="EL141" s="5">
        <v>41100000</v>
      </c>
      <c r="EM141" s="5">
        <v>41000000</v>
      </c>
      <c r="EN141" s="5">
        <v>40900000</v>
      </c>
      <c r="EO141" s="5">
        <v>40888914</v>
      </c>
      <c r="EP141" s="5">
        <v>40863504</v>
      </c>
      <c r="EQ141" s="5">
        <v>40783224</v>
      </c>
      <c r="ER141" s="5">
        <v>40735786</v>
      </c>
      <c r="ES141" s="5">
        <v>40625182</v>
      </c>
      <c r="ET141" s="5">
        <v>40582583</v>
      </c>
      <c r="EU141" s="5">
        <v>40476901</v>
      </c>
      <c r="EV141" s="5">
        <v>40459169</v>
      </c>
      <c r="EW141" s="5">
        <v>40393632</v>
      </c>
      <c r="EX141" s="5">
        <v>40392921</v>
      </c>
      <c r="EY141" s="5">
        <v>40321528</v>
      </c>
      <c r="EZ141" s="5">
        <v>40321528</v>
      </c>
      <c r="FA141" s="5">
        <v>40240122</v>
      </c>
      <c r="FB141" s="5">
        <v>40240122</v>
      </c>
      <c r="FC141" s="5">
        <v>40151144</v>
      </c>
      <c r="FD141" s="5">
        <v>40127788</v>
      </c>
      <c r="FE141" s="5">
        <v>40018053</v>
      </c>
      <c r="FF141" s="5">
        <v>40018053</v>
      </c>
      <c r="FG141" s="5">
        <v>39875560</v>
      </c>
      <c r="FH141" s="3" t="s">
        <v>317</v>
      </c>
    </row>
    <row r="142" spans="2:164" x14ac:dyDescent="0.25">
      <c r="B142" s="1" t="s">
        <v>132</v>
      </c>
      <c r="C142" s="2">
        <v>4202551</v>
      </c>
      <c r="D142" s="5" t="s">
        <v>193</v>
      </c>
      <c r="E142" s="5">
        <v>0</v>
      </c>
      <c r="F142" s="5">
        <v>0</v>
      </c>
      <c r="G142" s="5">
        <v>0</v>
      </c>
      <c r="H142" s="5">
        <v>272243</v>
      </c>
      <c r="I142" s="5">
        <v>187311</v>
      </c>
      <c r="J142" s="5">
        <v>336266</v>
      </c>
      <c r="K142" s="5">
        <v>173521</v>
      </c>
      <c r="L142" s="5">
        <v>1788640</v>
      </c>
      <c r="M142" s="5">
        <v>0</v>
      </c>
      <c r="N142" s="5">
        <v>0</v>
      </c>
      <c r="O142" s="5">
        <v>0</v>
      </c>
      <c r="P142" s="5">
        <v>0</v>
      </c>
      <c r="Q142" s="5">
        <v>0</v>
      </c>
      <c r="R142" s="5">
        <v>21030294</v>
      </c>
      <c r="S142" s="5">
        <v>0</v>
      </c>
      <c r="T142" s="5">
        <v>0</v>
      </c>
      <c r="U142" s="5">
        <v>0</v>
      </c>
      <c r="V142" s="5">
        <v>0</v>
      </c>
      <c r="W142" s="5">
        <v>0</v>
      </c>
      <c r="X142" s="5" t="s">
        <v>193</v>
      </c>
      <c r="Y142" s="5" t="s">
        <v>193</v>
      </c>
      <c r="Z142" s="5" t="s">
        <v>193</v>
      </c>
      <c r="AA142" s="5" t="s">
        <v>193</v>
      </c>
      <c r="AB142" s="5" t="s">
        <v>193</v>
      </c>
      <c r="AC142" s="5" t="s">
        <v>193</v>
      </c>
      <c r="AD142" s="5" t="s">
        <v>193</v>
      </c>
      <c r="AE142" s="5" t="s">
        <v>193</v>
      </c>
      <c r="AF142" s="5" t="s">
        <v>193</v>
      </c>
      <c r="AG142" s="5" t="s">
        <v>193</v>
      </c>
      <c r="AH142" s="5" t="s">
        <v>193</v>
      </c>
      <c r="AI142" s="5" t="s">
        <v>193</v>
      </c>
      <c r="AJ142" s="6" t="s">
        <v>193</v>
      </c>
      <c r="AK142" s="6" t="s">
        <v>193</v>
      </c>
      <c r="AL142" s="6" t="s">
        <v>193</v>
      </c>
      <c r="AM142" s="6" t="s">
        <v>193</v>
      </c>
      <c r="AN142" s="6">
        <v>10.69</v>
      </c>
      <c r="AO142" s="6">
        <v>10.3399</v>
      </c>
      <c r="AP142" s="6">
        <v>10.51</v>
      </c>
      <c r="AQ142" s="6">
        <v>9.2208000000000006</v>
      </c>
      <c r="AR142" s="6">
        <v>9.6199999999999992</v>
      </c>
      <c r="AS142" s="6" t="s">
        <v>193</v>
      </c>
      <c r="AT142" s="6" t="s">
        <v>193</v>
      </c>
      <c r="AU142" s="6" t="s">
        <v>193</v>
      </c>
      <c r="AV142" s="6" t="s">
        <v>193</v>
      </c>
      <c r="AW142" s="6" t="s">
        <v>193</v>
      </c>
      <c r="AX142" s="6">
        <v>9.0631000000000004</v>
      </c>
      <c r="AY142" s="6" t="s">
        <v>193</v>
      </c>
      <c r="AZ142" s="6" t="s">
        <v>193</v>
      </c>
      <c r="BA142" s="6" t="s">
        <v>193</v>
      </c>
      <c r="BB142" s="6" t="s">
        <v>193</v>
      </c>
      <c r="BC142" s="6" t="s">
        <v>193</v>
      </c>
      <c r="BD142" s="6" t="s">
        <v>193</v>
      </c>
      <c r="BE142" s="6" t="s">
        <v>193</v>
      </c>
      <c r="BF142" s="6" t="s">
        <v>193</v>
      </c>
      <c r="BG142" s="6" t="s">
        <v>193</v>
      </c>
      <c r="BH142" s="6" t="s">
        <v>193</v>
      </c>
      <c r="BI142" s="6" t="s">
        <v>193</v>
      </c>
      <c r="BJ142" s="6" t="s">
        <v>193</v>
      </c>
      <c r="BK142" s="6" t="s">
        <v>193</v>
      </c>
      <c r="BL142" s="6" t="s">
        <v>193</v>
      </c>
      <c r="BM142" s="6" t="s">
        <v>193</v>
      </c>
      <c r="BN142" s="6" t="s">
        <v>193</v>
      </c>
      <c r="BO142" s="6" t="s">
        <v>193</v>
      </c>
      <c r="BP142" s="6" t="s">
        <v>193</v>
      </c>
      <c r="BQ142" s="6">
        <v>0.06</v>
      </c>
      <c r="BR142" s="6">
        <v>0.06</v>
      </c>
      <c r="BS142" s="6">
        <v>0.06</v>
      </c>
      <c r="BT142" s="6">
        <v>0.06</v>
      </c>
      <c r="BU142" s="6">
        <v>0.06</v>
      </c>
      <c r="BV142" s="6">
        <v>0.06</v>
      </c>
      <c r="BW142" s="6">
        <v>0.06</v>
      </c>
      <c r="BX142" s="6">
        <v>0.06</v>
      </c>
      <c r="BY142" s="6">
        <v>0.06</v>
      </c>
      <c r="BZ142" s="6">
        <v>0.01</v>
      </c>
      <c r="CA142" s="6">
        <v>0.01</v>
      </c>
      <c r="CB142" s="6">
        <v>0.01</v>
      </c>
      <c r="CC142" s="6" t="s">
        <v>193</v>
      </c>
      <c r="CD142" s="6" t="s">
        <v>193</v>
      </c>
      <c r="CE142" s="6" t="s">
        <v>193</v>
      </c>
      <c r="CF142" s="6" t="s">
        <v>193</v>
      </c>
      <c r="CG142" s="6" t="s">
        <v>193</v>
      </c>
      <c r="CH142" s="6" t="s">
        <v>193</v>
      </c>
      <c r="CI142" s="6" t="s">
        <v>193</v>
      </c>
      <c r="CJ142" s="6" t="s">
        <v>193</v>
      </c>
      <c r="CK142" s="6" t="s">
        <v>193</v>
      </c>
      <c r="CL142" s="6" t="s">
        <v>193</v>
      </c>
      <c r="CM142" s="6" t="s">
        <v>193</v>
      </c>
      <c r="CN142" s="6" t="s">
        <v>193</v>
      </c>
      <c r="CO142" s="6" t="s">
        <v>193</v>
      </c>
      <c r="CP142" s="6" t="s">
        <v>193</v>
      </c>
      <c r="CQ142" s="6" t="s">
        <v>193</v>
      </c>
      <c r="CR142" s="6" t="s">
        <v>193</v>
      </c>
      <c r="CS142" s="6" t="s">
        <v>193</v>
      </c>
      <c r="CT142" s="6" t="s">
        <v>193</v>
      </c>
      <c r="CU142" s="6" t="s">
        <v>193</v>
      </c>
      <c r="CV142" s="6" t="s">
        <v>193</v>
      </c>
      <c r="CW142" s="6">
        <v>0</v>
      </c>
      <c r="CX142" s="6">
        <v>0</v>
      </c>
      <c r="CY142" s="6">
        <v>0</v>
      </c>
      <c r="CZ142" s="6">
        <v>0</v>
      </c>
      <c r="DA142" s="6">
        <v>0</v>
      </c>
      <c r="DB142" s="6">
        <v>0</v>
      </c>
      <c r="DC142" s="6">
        <v>0</v>
      </c>
      <c r="DD142" s="6">
        <v>0</v>
      </c>
      <c r="DE142" s="6">
        <v>0</v>
      </c>
      <c r="DF142" s="6">
        <v>0</v>
      </c>
      <c r="DG142" s="6">
        <v>0</v>
      </c>
      <c r="DH142" s="6">
        <v>0</v>
      </c>
      <c r="DI142" s="6" t="s">
        <v>193</v>
      </c>
      <c r="DJ142" s="6" t="s">
        <v>193</v>
      </c>
      <c r="DK142" s="6" t="s">
        <v>193</v>
      </c>
      <c r="DL142" s="6" t="s">
        <v>193</v>
      </c>
      <c r="DM142" s="6" t="s">
        <v>193</v>
      </c>
      <c r="DN142" s="6" t="s">
        <v>193</v>
      </c>
      <c r="DO142" s="6" t="s">
        <v>193</v>
      </c>
      <c r="DP142" s="6" t="s">
        <v>193</v>
      </c>
      <c r="DQ142" s="6" t="s">
        <v>193</v>
      </c>
      <c r="DR142" s="6" t="s">
        <v>193</v>
      </c>
      <c r="DS142" s="6" t="s">
        <v>193</v>
      </c>
      <c r="DT142" s="6" t="s">
        <v>193</v>
      </c>
      <c r="DU142" s="6" t="s">
        <v>193</v>
      </c>
      <c r="DV142" s="6" t="s">
        <v>193</v>
      </c>
      <c r="DW142" s="6" t="s">
        <v>193</v>
      </c>
      <c r="DX142" s="6" t="s">
        <v>193</v>
      </c>
      <c r="DY142" s="6" t="s">
        <v>193</v>
      </c>
      <c r="DZ142" s="6" t="s">
        <v>193</v>
      </c>
      <c r="EA142" s="6" t="s">
        <v>193</v>
      </c>
      <c r="EB142" s="5" t="s">
        <v>193</v>
      </c>
      <c r="EC142" s="5">
        <v>42173561</v>
      </c>
      <c r="ED142" s="5">
        <v>42173561</v>
      </c>
      <c r="EE142" s="5">
        <v>42173561</v>
      </c>
      <c r="EF142" s="5">
        <v>41924440</v>
      </c>
      <c r="EG142" s="5">
        <v>42196683</v>
      </c>
      <c r="EH142" s="5">
        <v>42383994</v>
      </c>
      <c r="EI142" s="5">
        <v>42704712</v>
      </c>
      <c r="EJ142" s="5">
        <v>42699550</v>
      </c>
      <c r="EK142" s="5">
        <v>44488190</v>
      </c>
      <c r="EL142" s="5">
        <v>44488190</v>
      </c>
      <c r="EM142" s="5">
        <v>44477162</v>
      </c>
      <c r="EN142" s="5">
        <v>44247102</v>
      </c>
      <c r="EO142" s="5">
        <v>44247102</v>
      </c>
      <c r="EP142" s="5">
        <v>44208602</v>
      </c>
      <c r="EQ142" s="5">
        <v>34176896</v>
      </c>
      <c r="ER142" s="5">
        <v>34176896</v>
      </c>
      <c r="ES142" s="5">
        <v>34176896</v>
      </c>
      <c r="ET142" s="5">
        <v>34176896</v>
      </c>
      <c r="EU142" s="5">
        <v>34176896</v>
      </c>
      <c r="EV142" s="5" t="s">
        <v>193</v>
      </c>
      <c r="EW142" s="5" t="s">
        <v>193</v>
      </c>
      <c r="EX142" s="5" t="s">
        <v>193</v>
      </c>
      <c r="EY142" s="5" t="s">
        <v>193</v>
      </c>
      <c r="EZ142" s="5" t="s">
        <v>193</v>
      </c>
      <c r="FA142" s="5" t="s">
        <v>193</v>
      </c>
      <c r="FB142" s="5" t="s">
        <v>193</v>
      </c>
      <c r="FC142" s="5" t="s">
        <v>193</v>
      </c>
      <c r="FD142" s="5" t="s">
        <v>193</v>
      </c>
      <c r="FE142" s="5" t="s">
        <v>193</v>
      </c>
      <c r="FF142" s="5" t="s">
        <v>193</v>
      </c>
      <c r="FG142" s="5" t="s">
        <v>193</v>
      </c>
      <c r="FH142" s="3"/>
    </row>
    <row r="143" spans="2:164" x14ac:dyDescent="0.25">
      <c r="B143" s="1" t="s">
        <v>133</v>
      </c>
      <c r="C143" s="2">
        <v>103414</v>
      </c>
      <c r="D143" s="5">
        <v>0</v>
      </c>
      <c r="E143" s="5">
        <v>0</v>
      </c>
      <c r="F143" s="5">
        <v>0</v>
      </c>
      <c r="G143" s="5">
        <v>0</v>
      </c>
      <c r="H143" s="5">
        <v>0</v>
      </c>
      <c r="I143" s="5">
        <v>0</v>
      </c>
      <c r="J143" s="5">
        <v>0</v>
      </c>
      <c r="K143" s="5">
        <v>0</v>
      </c>
      <c r="L143" s="5">
        <v>0</v>
      </c>
      <c r="M143" s="5">
        <v>600</v>
      </c>
      <c r="N143" s="5">
        <v>719756</v>
      </c>
      <c r="O143" s="5">
        <v>38425</v>
      </c>
      <c r="P143" s="5">
        <v>166880</v>
      </c>
      <c r="Q143" s="5">
        <v>422323</v>
      </c>
      <c r="R143" s="5">
        <v>96042</v>
      </c>
      <c r="S143" s="5">
        <v>0</v>
      </c>
      <c r="T143" s="5">
        <v>0</v>
      </c>
      <c r="U143" s="5">
        <v>0</v>
      </c>
      <c r="V143" s="5">
        <v>0</v>
      </c>
      <c r="W143" s="5">
        <v>0</v>
      </c>
      <c r="X143" s="5">
        <v>0</v>
      </c>
      <c r="Y143" s="5">
        <v>0</v>
      </c>
      <c r="Z143" s="5">
        <v>0</v>
      </c>
      <c r="AA143" s="5">
        <v>0</v>
      </c>
      <c r="AB143" s="5">
        <v>0</v>
      </c>
      <c r="AC143" s="5">
        <v>0</v>
      </c>
      <c r="AD143" s="5">
        <v>0</v>
      </c>
      <c r="AE143" s="5">
        <v>0</v>
      </c>
      <c r="AF143" s="5">
        <v>0</v>
      </c>
      <c r="AG143" s="5">
        <v>0</v>
      </c>
      <c r="AH143" s="5">
        <v>0</v>
      </c>
      <c r="AI143" s="5">
        <v>0</v>
      </c>
      <c r="AJ143" s="6" t="s">
        <v>193</v>
      </c>
      <c r="AK143" s="6" t="s">
        <v>193</v>
      </c>
      <c r="AL143" s="6" t="s">
        <v>193</v>
      </c>
      <c r="AM143" s="6" t="s">
        <v>193</v>
      </c>
      <c r="AN143" s="6" t="s">
        <v>193</v>
      </c>
      <c r="AO143" s="6" t="s">
        <v>193</v>
      </c>
      <c r="AP143" s="6" t="s">
        <v>193</v>
      </c>
      <c r="AQ143" s="6" t="s">
        <v>193</v>
      </c>
      <c r="AR143" s="6" t="s">
        <v>193</v>
      </c>
      <c r="AS143" s="6">
        <v>37.630000000000003</v>
      </c>
      <c r="AT143" s="6">
        <v>36.679000000000002</v>
      </c>
      <c r="AU143" s="6">
        <v>36.247900000000001</v>
      </c>
      <c r="AV143" s="6">
        <v>34.520000000000003</v>
      </c>
      <c r="AW143" s="6">
        <v>31.76</v>
      </c>
      <c r="AX143" s="6">
        <v>30.45</v>
      </c>
      <c r="AY143" s="6" t="s">
        <v>193</v>
      </c>
      <c r="AZ143" s="6" t="s">
        <v>193</v>
      </c>
      <c r="BA143" s="6" t="s">
        <v>193</v>
      </c>
      <c r="BB143" s="6" t="s">
        <v>193</v>
      </c>
      <c r="BC143" s="6" t="s">
        <v>193</v>
      </c>
      <c r="BD143" s="6" t="s">
        <v>193</v>
      </c>
      <c r="BE143" s="6" t="s">
        <v>193</v>
      </c>
      <c r="BF143" s="6" t="s">
        <v>193</v>
      </c>
      <c r="BG143" s="6" t="s">
        <v>193</v>
      </c>
      <c r="BH143" s="6" t="s">
        <v>193</v>
      </c>
      <c r="BI143" s="6" t="s">
        <v>193</v>
      </c>
      <c r="BJ143" s="6" t="s">
        <v>193</v>
      </c>
      <c r="BK143" s="6" t="s">
        <v>193</v>
      </c>
      <c r="BL143" s="6" t="s">
        <v>193</v>
      </c>
      <c r="BM143" s="6" t="s">
        <v>193</v>
      </c>
      <c r="BN143" s="6" t="s">
        <v>193</v>
      </c>
      <c r="BO143" s="6" t="s">
        <v>193</v>
      </c>
      <c r="BP143" s="6">
        <v>0.3</v>
      </c>
      <c r="BQ143" s="6">
        <v>0.3</v>
      </c>
      <c r="BR143" s="6">
        <v>0.3</v>
      </c>
      <c r="BS143" s="6">
        <v>0.3</v>
      </c>
      <c r="BT143" s="6">
        <v>0.3</v>
      </c>
      <c r="BU143" s="6">
        <v>0.3</v>
      </c>
      <c r="BV143" s="6">
        <v>0.3</v>
      </c>
      <c r="BW143" s="6">
        <v>0.3</v>
      </c>
      <c r="BX143" s="6">
        <v>0.3</v>
      </c>
      <c r="BY143" s="6">
        <v>0.25</v>
      </c>
      <c r="BZ143" s="6">
        <v>0.25</v>
      </c>
      <c r="CA143" s="6">
        <v>0</v>
      </c>
      <c r="CB143" s="6">
        <v>0.1</v>
      </c>
      <c r="CC143" s="6">
        <v>0</v>
      </c>
      <c r="CD143" s="6">
        <v>0</v>
      </c>
      <c r="CE143" s="6">
        <v>0</v>
      </c>
      <c r="CF143" s="6">
        <v>0.1</v>
      </c>
      <c r="CG143" s="6">
        <v>0</v>
      </c>
      <c r="CH143" s="6">
        <v>0</v>
      </c>
      <c r="CI143" s="6">
        <v>0</v>
      </c>
      <c r="CJ143" s="6">
        <v>0.1</v>
      </c>
      <c r="CK143" s="6">
        <v>0</v>
      </c>
      <c r="CL143" s="6">
        <v>0</v>
      </c>
      <c r="CM143" s="6">
        <v>0</v>
      </c>
      <c r="CN143" s="6">
        <v>0.05</v>
      </c>
      <c r="CO143" s="6">
        <v>0</v>
      </c>
      <c r="CP143" s="6">
        <v>0</v>
      </c>
      <c r="CQ143" s="6">
        <v>0</v>
      </c>
      <c r="CR143" s="6">
        <v>0.05</v>
      </c>
      <c r="CS143" s="6">
        <v>0</v>
      </c>
      <c r="CT143" s="6">
        <v>0</v>
      </c>
      <c r="CU143" s="6">
        <v>0</v>
      </c>
      <c r="CV143" s="6">
        <v>0</v>
      </c>
      <c r="CW143" s="6">
        <v>0</v>
      </c>
      <c r="CX143" s="6">
        <v>0</v>
      </c>
      <c r="CY143" s="6">
        <v>0</v>
      </c>
      <c r="CZ143" s="6">
        <v>0</v>
      </c>
      <c r="DA143" s="6">
        <v>0</v>
      </c>
      <c r="DB143" s="6">
        <v>0</v>
      </c>
      <c r="DC143" s="6">
        <v>0</v>
      </c>
      <c r="DD143" s="6">
        <v>0</v>
      </c>
      <c r="DE143" s="6">
        <v>0</v>
      </c>
      <c r="DF143" s="6">
        <v>0</v>
      </c>
      <c r="DG143" s="6">
        <v>0</v>
      </c>
      <c r="DH143" s="6">
        <v>0</v>
      </c>
      <c r="DI143" s="6">
        <v>0</v>
      </c>
      <c r="DJ143" s="6">
        <v>0</v>
      </c>
      <c r="DK143" s="6">
        <v>0</v>
      </c>
      <c r="DL143" s="6">
        <v>0</v>
      </c>
      <c r="DM143" s="6">
        <v>0</v>
      </c>
      <c r="DN143" s="6">
        <v>0</v>
      </c>
      <c r="DO143" s="6">
        <v>0</v>
      </c>
      <c r="DP143" s="6">
        <v>0</v>
      </c>
      <c r="DQ143" s="6">
        <v>0</v>
      </c>
      <c r="DR143" s="6">
        <v>0</v>
      </c>
      <c r="DS143" s="6">
        <v>0</v>
      </c>
      <c r="DT143" s="6">
        <v>0</v>
      </c>
      <c r="DU143" s="6">
        <v>0</v>
      </c>
      <c r="DV143" s="6">
        <v>0</v>
      </c>
      <c r="DW143" s="6">
        <v>0</v>
      </c>
      <c r="DX143" s="6">
        <v>0</v>
      </c>
      <c r="DY143" s="6">
        <v>0</v>
      </c>
      <c r="DZ143" s="6">
        <v>0</v>
      </c>
      <c r="EA143" s="6">
        <v>0</v>
      </c>
      <c r="EB143" s="5">
        <v>23720000</v>
      </c>
      <c r="EC143" s="5">
        <v>23765807</v>
      </c>
      <c r="ED143" s="5">
        <v>23737447</v>
      </c>
      <c r="EE143" s="5">
        <v>23710234</v>
      </c>
      <c r="EF143" s="5">
        <v>23431279</v>
      </c>
      <c r="EG143" s="5">
        <v>23371297</v>
      </c>
      <c r="EH143" s="5">
        <v>23371297</v>
      </c>
      <c r="EI143" s="5">
        <v>23351264</v>
      </c>
      <c r="EJ143" s="5">
        <v>23341106</v>
      </c>
      <c r="EK143" s="5">
        <v>23285450</v>
      </c>
      <c r="EL143" s="5">
        <v>23285290</v>
      </c>
      <c r="EM143" s="5">
        <v>23983505</v>
      </c>
      <c r="EN143" s="5">
        <v>24005760</v>
      </c>
      <c r="EO143" s="5">
        <v>22021813</v>
      </c>
      <c r="EP143" s="5">
        <v>22443506</v>
      </c>
      <c r="EQ143" s="5">
        <v>22516819</v>
      </c>
      <c r="ER143" s="5">
        <v>22501030</v>
      </c>
      <c r="ES143" s="5">
        <v>22498050</v>
      </c>
      <c r="ET143" s="5">
        <v>22440277</v>
      </c>
      <c r="EU143" s="5">
        <v>22421821</v>
      </c>
      <c r="EV143" s="5">
        <v>19403765</v>
      </c>
      <c r="EW143" s="5">
        <v>19352905</v>
      </c>
      <c r="EX143" s="5">
        <v>19351985</v>
      </c>
      <c r="EY143" s="5">
        <v>19328333</v>
      </c>
      <c r="EZ143" s="5">
        <v>19303844</v>
      </c>
      <c r="FA143" s="5">
        <v>19297975</v>
      </c>
      <c r="FB143" s="5">
        <v>19296835</v>
      </c>
      <c r="FC143" s="5">
        <v>19122929</v>
      </c>
      <c r="FD143" s="5">
        <v>18375058</v>
      </c>
      <c r="FE143" s="5">
        <v>18373918</v>
      </c>
      <c r="FF143" s="5">
        <v>18367095</v>
      </c>
      <c r="FG143" s="5">
        <v>18338454</v>
      </c>
      <c r="FH143" s="3" t="s">
        <v>318</v>
      </c>
    </row>
    <row r="144" spans="2:164" x14ac:dyDescent="0.25">
      <c r="B144" s="1" t="s">
        <v>134</v>
      </c>
      <c r="C144" s="2">
        <v>4057252</v>
      </c>
      <c r="D144" s="5">
        <v>0</v>
      </c>
      <c r="E144" s="5">
        <v>0</v>
      </c>
      <c r="F144" s="5">
        <v>0</v>
      </c>
      <c r="G144" s="5">
        <v>0</v>
      </c>
      <c r="H144" s="5">
        <v>0</v>
      </c>
      <c r="I144" s="5">
        <v>0</v>
      </c>
      <c r="J144" s="5">
        <v>0</v>
      </c>
      <c r="K144" s="5">
        <v>0</v>
      </c>
      <c r="L144" s="5">
        <v>0</v>
      </c>
      <c r="M144" s="5">
        <v>0</v>
      </c>
      <c r="N144" s="5">
        <v>2200000</v>
      </c>
      <c r="O144" s="5">
        <v>3100000</v>
      </c>
      <c r="P144" s="5">
        <v>1000000</v>
      </c>
      <c r="Q144" s="5">
        <v>0</v>
      </c>
      <c r="R144" s="5">
        <v>0</v>
      </c>
      <c r="S144" s="5">
        <v>0</v>
      </c>
      <c r="T144" s="5">
        <v>0</v>
      </c>
      <c r="U144" s="5">
        <v>0</v>
      </c>
      <c r="V144" s="5">
        <v>0</v>
      </c>
      <c r="W144" s="5">
        <v>0</v>
      </c>
      <c r="X144" s="5">
        <v>0</v>
      </c>
      <c r="Y144" s="5">
        <v>0</v>
      </c>
      <c r="Z144" s="5">
        <v>0</v>
      </c>
      <c r="AA144" s="5">
        <v>0</v>
      </c>
      <c r="AB144" s="5">
        <v>0</v>
      </c>
      <c r="AC144" s="5">
        <v>0</v>
      </c>
      <c r="AD144" s="5">
        <v>0</v>
      </c>
      <c r="AE144" s="5">
        <v>0</v>
      </c>
      <c r="AF144" s="5">
        <v>0</v>
      </c>
      <c r="AG144" s="5">
        <v>0</v>
      </c>
      <c r="AH144" s="5">
        <v>0</v>
      </c>
      <c r="AI144" s="5">
        <v>0</v>
      </c>
      <c r="AJ144" s="6" t="s">
        <v>193</v>
      </c>
      <c r="AK144" s="6" t="s">
        <v>193</v>
      </c>
      <c r="AL144" s="6" t="s">
        <v>193</v>
      </c>
      <c r="AM144" s="6" t="s">
        <v>193</v>
      </c>
      <c r="AN144" s="6" t="s">
        <v>193</v>
      </c>
      <c r="AO144" s="6" t="s">
        <v>193</v>
      </c>
      <c r="AP144" s="6" t="s">
        <v>193</v>
      </c>
      <c r="AQ144" s="6" t="s">
        <v>193</v>
      </c>
      <c r="AR144" s="6" t="s">
        <v>193</v>
      </c>
      <c r="AS144" s="6" t="s">
        <v>193</v>
      </c>
      <c r="AT144" s="6">
        <v>41.818199999999997</v>
      </c>
      <c r="AU144" s="6">
        <v>38.709699999999998</v>
      </c>
      <c r="AV144" s="6">
        <v>41.75</v>
      </c>
      <c r="AW144" s="6" t="s">
        <v>193</v>
      </c>
      <c r="AX144" s="6" t="s">
        <v>193</v>
      </c>
      <c r="AY144" s="6" t="s">
        <v>193</v>
      </c>
      <c r="AZ144" s="6" t="s">
        <v>193</v>
      </c>
      <c r="BA144" s="6" t="s">
        <v>193</v>
      </c>
      <c r="BB144" s="6" t="s">
        <v>193</v>
      </c>
      <c r="BC144" s="6" t="s">
        <v>193</v>
      </c>
      <c r="BD144" s="6" t="s">
        <v>193</v>
      </c>
      <c r="BE144" s="6" t="s">
        <v>193</v>
      </c>
      <c r="BF144" s="6" t="s">
        <v>193</v>
      </c>
      <c r="BG144" s="6" t="s">
        <v>193</v>
      </c>
      <c r="BH144" s="6" t="s">
        <v>193</v>
      </c>
      <c r="BI144" s="6" t="s">
        <v>193</v>
      </c>
      <c r="BJ144" s="6" t="s">
        <v>193</v>
      </c>
      <c r="BK144" s="6" t="s">
        <v>193</v>
      </c>
      <c r="BL144" s="6" t="s">
        <v>193</v>
      </c>
      <c r="BM144" s="6" t="s">
        <v>193</v>
      </c>
      <c r="BN144" s="6" t="s">
        <v>193</v>
      </c>
      <c r="BO144" s="6" t="s">
        <v>193</v>
      </c>
      <c r="BP144" s="6">
        <v>0.45500000000000002</v>
      </c>
      <c r="BQ144" s="6">
        <v>0.435</v>
      </c>
      <c r="BR144" s="6">
        <v>0.435</v>
      </c>
      <c r="BS144" s="6">
        <v>0.42</v>
      </c>
      <c r="BT144" s="6">
        <v>0.42</v>
      </c>
      <c r="BU144" s="6">
        <v>0.40500000000000003</v>
      </c>
      <c r="BV144" s="6">
        <v>0.40500000000000003</v>
      </c>
      <c r="BW144" s="6">
        <v>0.39</v>
      </c>
      <c r="BX144" s="6">
        <v>0.39</v>
      </c>
      <c r="BY144" s="6">
        <v>0.38</v>
      </c>
      <c r="BZ144" s="6">
        <v>0.38</v>
      </c>
      <c r="CA144" s="6">
        <v>0.36</v>
      </c>
      <c r="CB144" s="6">
        <v>0.36</v>
      </c>
      <c r="CC144" s="6">
        <v>0.36</v>
      </c>
      <c r="CD144" s="6">
        <v>0.36</v>
      </c>
      <c r="CE144" s="6">
        <v>0.36</v>
      </c>
      <c r="CF144" s="6">
        <v>0.36</v>
      </c>
      <c r="CG144" s="6">
        <v>0.36</v>
      </c>
      <c r="CH144" s="6">
        <v>0.36</v>
      </c>
      <c r="CI144" s="6">
        <v>0.36</v>
      </c>
      <c r="CJ144" s="6">
        <v>0.36</v>
      </c>
      <c r="CK144" s="6">
        <v>0.36</v>
      </c>
      <c r="CL144" s="6">
        <v>0.36</v>
      </c>
      <c r="CM144" s="6">
        <v>0.36</v>
      </c>
      <c r="CN144" s="6">
        <v>0.36</v>
      </c>
      <c r="CO144" s="6">
        <v>0.36</v>
      </c>
      <c r="CP144" s="6">
        <v>0.36</v>
      </c>
      <c r="CQ144" s="6">
        <v>0.36</v>
      </c>
      <c r="CR144" s="6">
        <v>0.36</v>
      </c>
      <c r="CS144" s="6">
        <v>0.36</v>
      </c>
      <c r="CT144" s="6">
        <v>0.36</v>
      </c>
      <c r="CU144" s="6">
        <v>0.36</v>
      </c>
      <c r="CV144" s="6">
        <v>0</v>
      </c>
      <c r="CW144" s="6">
        <v>0</v>
      </c>
      <c r="CX144" s="6">
        <v>0</v>
      </c>
      <c r="CY144" s="6">
        <v>0</v>
      </c>
      <c r="CZ144" s="6">
        <v>0</v>
      </c>
      <c r="DA144" s="6">
        <v>0</v>
      </c>
      <c r="DB144" s="6">
        <v>0</v>
      </c>
      <c r="DC144" s="6">
        <v>0</v>
      </c>
      <c r="DD144" s="6">
        <v>0</v>
      </c>
      <c r="DE144" s="6">
        <v>0</v>
      </c>
      <c r="DF144" s="6">
        <v>0</v>
      </c>
      <c r="DG144" s="6">
        <v>0</v>
      </c>
      <c r="DH144" s="6">
        <v>0</v>
      </c>
      <c r="DI144" s="6">
        <v>0</v>
      </c>
      <c r="DJ144" s="6">
        <v>0</v>
      </c>
      <c r="DK144" s="6">
        <v>0</v>
      </c>
      <c r="DL144" s="6">
        <v>0</v>
      </c>
      <c r="DM144" s="6">
        <v>0</v>
      </c>
      <c r="DN144" s="6">
        <v>0</v>
      </c>
      <c r="DO144" s="6">
        <v>0</v>
      </c>
      <c r="DP144" s="6">
        <v>0</v>
      </c>
      <c r="DQ144" s="6">
        <v>0</v>
      </c>
      <c r="DR144" s="6">
        <v>0</v>
      </c>
      <c r="DS144" s="6">
        <v>0</v>
      </c>
      <c r="DT144" s="6">
        <v>0</v>
      </c>
      <c r="DU144" s="6">
        <v>0</v>
      </c>
      <c r="DV144" s="6">
        <v>0</v>
      </c>
      <c r="DW144" s="6">
        <v>0</v>
      </c>
      <c r="DX144" s="6">
        <v>0</v>
      </c>
      <c r="DY144" s="6">
        <v>0</v>
      </c>
      <c r="DZ144" s="6">
        <v>0</v>
      </c>
      <c r="EA144" s="6">
        <v>0</v>
      </c>
      <c r="EB144" s="5">
        <v>610478656</v>
      </c>
      <c r="EC144" s="5">
        <v>611900000</v>
      </c>
      <c r="ED144" s="5">
        <v>613700000</v>
      </c>
      <c r="EE144" s="5">
        <v>613700000</v>
      </c>
      <c r="EF144" s="5">
        <v>613580091</v>
      </c>
      <c r="EG144" s="5">
        <v>612900000</v>
      </c>
      <c r="EH144" s="5">
        <v>612800000</v>
      </c>
      <c r="EI144" s="5">
        <v>612600000</v>
      </c>
      <c r="EJ144" s="5">
        <v>612300000</v>
      </c>
      <c r="EK144" s="5">
        <v>611200000</v>
      </c>
      <c r="EL144" s="5">
        <v>610600000</v>
      </c>
      <c r="EM144" s="5">
        <v>611190812</v>
      </c>
      <c r="EN144" s="5">
        <v>613100000</v>
      </c>
      <c r="EO144" s="5">
        <v>612700000</v>
      </c>
      <c r="EP144" s="5">
        <v>611400000</v>
      </c>
      <c r="EQ144" s="5">
        <v>610600000</v>
      </c>
      <c r="ER144" s="5">
        <v>609400000</v>
      </c>
      <c r="ES144" s="5">
        <v>607100000</v>
      </c>
      <c r="ET144" s="5">
        <v>605800000</v>
      </c>
      <c r="EU144" s="5">
        <v>603000000</v>
      </c>
      <c r="EV144" s="5">
        <v>599600000</v>
      </c>
      <c r="EW144" s="5">
        <v>596800000</v>
      </c>
      <c r="EX144" s="5">
        <v>594000000</v>
      </c>
      <c r="EY144" s="5">
        <v>590900000</v>
      </c>
      <c r="EZ144" s="5">
        <v>587770264</v>
      </c>
      <c r="FA144" s="5">
        <v>582800000</v>
      </c>
      <c r="FB144" s="5">
        <v>580400000</v>
      </c>
      <c r="FC144" s="5">
        <v>578073691</v>
      </c>
      <c r="FD144" s="5">
        <v>574306144</v>
      </c>
      <c r="FE144" s="5">
        <v>571900000</v>
      </c>
      <c r="FF144" s="5">
        <v>569200000</v>
      </c>
      <c r="FG144" s="5">
        <v>566800000</v>
      </c>
      <c r="FH144" s="3" t="s">
        <v>319</v>
      </c>
    </row>
    <row r="145" spans="2:164" x14ac:dyDescent="0.25">
      <c r="B145" s="1" t="s">
        <v>135</v>
      </c>
      <c r="C145" s="2">
        <v>4121642</v>
      </c>
      <c r="D145" s="5" t="s">
        <v>193</v>
      </c>
      <c r="E145" s="5">
        <v>0</v>
      </c>
      <c r="F145" s="5">
        <v>0</v>
      </c>
      <c r="G145" s="5">
        <v>0</v>
      </c>
      <c r="H145" s="5">
        <v>0</v>
      </c>
      <c r="I145" s="5">
        <v>0</v>
      </c>
      <c r="J145" s="5">
        <v>0</v>
      </c>
      <c r="K145" s="5">
        <v>0</v>
      </c>
      <c r="L145" s="5">
        <v>0</v>
      </c>
      <c r="M145" s="5">
        <v>0</v>
      </c>
      <c r="N145" s="5">
        <v>0</v>
      </c>
      <c r="O145" s="5">
        <v>0</v>
      </c>
      <c r="P145" s="5" t="s">
        <v>193</v>
      </c>
      <c r="Q145" s="5" t="s">
        <v>193</v>
      </c>
      <c r="R145" s="5" t="s">
        <v>193</v>
      </c>
      <c r="S145" s="5" t="s">
        <v>193</v>
      </c>
      <c r="T145" s="5" t="s">
        <v>193</v>
      </c>
      <c r="U145" s="5" t="s">
        <v>193</v>
      </c>
      <c r="V145" s="5" t="s">
        <v>193</v>
      </c>
      <c r="W145" s="5" t="s">
        <v>193</v>
      </c>
      <c r="X145" s="5" t="s">
        <v>193</v>
      </c>
      <c r="Y145" s="5" t="s">
        <v>193</v>
      </c>
      <c r="Z145" s="5" t="s">
        <v>193</v>
      </c>
      <c r="AA145" s="5" t="s">
        <v>193</v>
      </c>
      <c r="AB145" s="5" t="s">
        <v>193</v>
      </c>
      <c r="AC145" s="5" t="s">
        <v>193</v>
      </c>
      <c r="AD145" s="5" t="s">
        <v>193</v>
      </c>
      <c r="AE145" s="5" t="s">
        <v>193</v>
      </c>
      <c r="AF145" s="5" t="s">
        <v>193</v>
      </c>
      <c r="AG145" s="5" t="s">
        <v>193</v>
      </c>
      <c r="AH145" s="5" t="s">
        <v>193</v>
      </c>
      <c r="AI145" s="5" t="s">
        <v>193</v>
      </c>
      <c r="AJ145" s="6" t="s">
        <v>193</v>
      </c>
      <c r="AK145" s="6" t="s">
        <v>193</v>
      </c>
      <c r="AL145" s="6" t="s">
        <v>193</v>
      </c>
      <c r="AM145" s="6" t="s">
        <v>193</v>
      </c>
      <c r="AN145" s="6" t="s">
        <v>193</v>
      </c>
      <c r="AO145" s="6" t="s">
        <v>193</v>
      </c>
      <c r="AP145" s="6" t="s">
        <v>193</v>
      </c>
      <c r="AQ145" s="6" t="s">
        <v>193</v>
      </c>
      <c r="AR145" s="6" t="s">
        <v>193</v>
      </c>
      <c r="AS145" s="6" t="s">
        <v>193</v>
      </c>
      <c r="AT145" s="6" t="s">
        <v>193</v>
      </c>
      <c r="AU145" s="6" t="s">
        <v>193</v>
      </c>
      <c r="AV145" s="6" t="s">
        <v>193</v>
      </c>
      <c r="AW145" s="6" t="s">
        <v>193</v>
      </c>
      <c r="AX145" s="6" t="s">
        <v>193</v>
      </c>
      <c r="AY145" s="6" t="s">
        <v>193</v>
      </c>
      <c r="AZ145" s="6" t="s">
        <v>193</v>
      </c>
      <c r="BA145" s="6" t="s">
        <v>193</v>
      </c>
      <c r="BB145" s="6" t="s">
        <v>193</v>
      </c>
      <c r="BC145" s="6" t="s">
        <v>193</v>
      </c>
      <c r="BD145" s="6" t="s">
        <v>193</v>
      </c>
      <c r="BE145" s="6" t="s">
        <v>193</v>
      </c>
      <c r="BF145" s="6" t="s">
        <v>193</v>
      </c>
      <c r="BG145" s="6" t="s">
        <v>193</v>
      </c>
      <c r="BH145" s="6" t="s">
        <v>193</v>
      </c>
      <c r="BI145" s="6" t="s">
        <v>193</v>
      </c>
      <c r="BJ145" s="6" t="s">
        <v>193</v>
      </c>
      <c r="BK145" s="6" t="s">
        <v>193</v>
      </c>
      <c r="BL145" s="6" t="s">
        <v>193</v>
      </c>
      <c r="BM145" s="6" t="s">
        <v>193</v>
      </c>
      <c r="BN145" s="6" t="s">
        <v>193</v>
      </c>
      <c r="BO145" s="6" t="s">
        <v>193</v>
      </c>
      <c r="BP145" s="6" t="s">
        <v>193</v>
      </c>
      <c r="BQ145" s="6">
        <v>0</v>
      </c>
      <c r="BR145" s="6">
        <v>0</v>
      </c>
      <c r="BS145" s="6">
        <v>0</v>
      </c>
      <c r="BT145" s="6">
        <v>0</v>
      </c>
      <c r="BU145" s="6">
        <v>0</v>
      </c>
      <c r="BV145" s="6">
        <v>0</v>
      </c>
      <c r="BW145" s="6">
        <v>0</v>
      </c>
      <c r="BX145" s="6">
        <v>0</v>
      </c>
      <c r="BY145" s="6">
        <v>0</v>
      </c>
      <c r="BZ145" s="6">
        <v>0</v>
      </c>
      <c r="CA145" s="6">
        <v>0</v>
      </c>
      <c r="CB145" s="6" t="s">
        <v>193</v>
      </c>
      <c r="CC145" s="6" t="s">
        <v>193</v>
      </c>
      <c r="CD145" s="6" t="s">
        <v>193</v>
      </c>
      <c r="CE145" s="6" t="s">
        <v>193</v>
      </c>
      <c r="CF145" s="6" t="s">
        <v>193</v>
      </c>
      <c r="CG145" s="6" t="s">
        <v>193</v>
      </c>
      <c r="CH145" s="6" t="s">
        <v>193</v>
      </c>
      <c r="CI145" s="6" t="s">
        <v>193</v>
      </c>
      <c r="CJ145" s="6" t="s">
        <v>193</v>
      </c>
      <c r="CK145" s="6" t="s">
        <v>193</v>
      </c>
      <c r="CL145" s="6" t="s">
        <v>193</v>
      </c>
      <c r="CM145" s="6" t="s">
        <v>193</v>
      </c>
      <c r="CN145" s="6" t="s">
        <v>193</v>
      </c>
      <c r="CO145" s="6" t="s">
        <v>193</v>
      </c>
      <c r="CP145" s="6" t="s">
        <v>193</v>
      </c>
      <c r="CQ145" s="6" t="s">
        <v>193</v>
      </c>
      <c r="CR145" s="6" t="s">
        <v>193</v>
      </c>
      <c r="CS145" s="6" t="s">
        <v>193</v>
      </c>
      <c r="CT145" s="6" t="s">
        <v>193</v>
      </c>
      <c r="CU145" s="6" t="s">
        <v>193</v>
      </c>
      <c r="CV145" s="6" t="s">
        <v>193</v>
      </c>
      <c r="CW145" s="6">
        <v>0</v>
      </c>
      <c r="CX145" s="6">
        <v>0</v>
      </c>
      <c r="CY145" s="6">
        <v>0</v>
      </c>
      <c r="CZ145" s="6">
        <v>0</v>
      </c>
      <c r="DA145" s="6">
        <v>0</v>
      </c>
      <c r="DB145" s="6">
        <v>0</v>
      </c>
      <c r="DC145" s="6">
        <v>0</v>
      </c>
      <c r="DD145" s="6">
        <v>0</v>
      </c>
      <c r="DE145" s="6">
        <v>0</v>
      </c>
      <c r="DF145" s="6">
        <v>0</v>
      </c>
      <c r="DG145" s="6">
        <v>0</v>
      </c>
      <c r="DH145" s="6" t="s">
        <v>193</v>
      </c>
      <c r="DI145" s="6" t="s">
        <v>193</v>
      </c>
      <c r="DJ145" s="6" t="s">
        <v>193</v>
      </c>
      <c r="DK145" s="6" t="s">
        <v>193</v>
      </c>
      <c r="DL145" s="6" t="s">
        <v>193</v>
      </c>
      <c r="DM145" s="6" t="s">
        <v>193</v>
      </c>
      <c r="DN145" s="6" t="s">
        <v>193</v>
      </c>
      <c r="DO145" s="6" t="s">
        <v>193</v>
      </c>
      <c r="DP145" s="6" t="s">
        <v>193</v>
      </c>
      <c r="DQ145" s="6" t="s">
        <v>193</v>
      </c>
      <c r="DR145" s="6" t="s">
        <v>193</v>
      </c>
      <c r="DS145" s="6" t="s">
        <v>193</v>
      </c>
      <c r="DT145" s="6" t="s">
        <v>193</v>
      </c>
      <c r="DU145" s="6" t="s">
        <v>193</v>
      </c>
      <c r="DV145" s="6" t="s">
        <v>193</v>
      </c>
      <c r="DW145" s="6" t="s">
        <v>193</v>
      </c>
      <c r="DX145" s="6" t="s">
        <v>193</v>
      </c>
      <c r="DY145" s="6" t="s">
        <v>193</v>
      </c>
      <c r="DZ145" s="6" t="s">
        <v>193</v>
      </c>
      <c r="EA145" s="6" t="s">
        <v>193</v>
      </c>
      <c r="EB145" s="5" t="s">
        <v>193</v>
      </c>
      <c r="EC145" s="5">
        <v>86767035</v>
      </c>
      <c r="ED145" s="5">
        <v>86767035</v>
      </c>
      <c r="EE145" s="5">
        <v>86767035</v>
      </c>
      <c r="EF145" s="5">
        <v>86568682</v>
      </c>
      <c r="EG145" s="5">
        <v>86568682</v>
      </c>
      <c r="EH145" s="5">
        <v>56269616</v>
      </c>
      <c r="EI145" s="5">
        <v>56269616</v>
      </c>
      <c r="EJ145" s="5">
        <v>56269616</v>
      </c>
      <c r="EK145" s="5">
        <v>56269616</v>
      </c>
      <c r="EL145" s="5">
        <v>56269616</v>
      </c>
      <c r="EM145" s="5">
        <v>56269616</v>
      </c>
      <c r="EN145" s="5" t="s">
        <v>193</v>
      </c>
      <c r="EO145" s="5" t="s">
        <v>193</v>
      </c>
      <c r="EP145" s="5" t="s">
        <v>193</v>
      </c>
      <c r="EQ145" s="5" t="s">
        <v>193</v>
      </c>
      <c r="ER145" s="5" t="s">
        <v>193</v>
      </c>
      <c r="ES145" s="5" t="s">
        <v>193</v>
      </c>
      <c r="ET145" s="5" t="s">
        <v>193</v>
      </c>
      <c r="EU145" s="5" t="s">
        <v>193</v>
      </c>
      <c r="EV145" s="5" t="s">
        <v>193</v>
      </c>
      <c r="EW145" s="5" t="s">
        <v>193</v>
      </c>
      <c r="EX145" s="5" t="s">
        <v>193</v>
      </c>
      <c r="EY145" s="5" t="s">
        <v>193</v>
      </c>
      <c r="EZ145" s="5" t="s">
        <v>193</v>
      </c>
      <c r="FA145" s="5" t="s">
        <v>193</v>
      </c>
      <c r="FB145" s="5" t="s">
        <v>193</v>
      </c>
      <c r="FC145" s="5" t="s">
        <v>193</v>
      </c>
      <c r="FD145" s="5" t="s">
        <v>193</v>
      </c>
      <c r="FE145" s="5" t="s">
        <v>193</v>
      </c>
      <c r="FF145" s="5" t="s">
        <v>193</v>
      </c>
      <c r="FG145" s="5" t="s">
        <v>193</v>
      </c>
      <c r="FH145" s="3" t="s">
        <v>320</v>
      </c>
    </row>
    <row r="146" spans="2:164" x14ac:dyDescent="0.25">
      <c r="B146" s="1" t="s">
        <v>136</v>
      </c>
      <c r="C146" s="2">
        <v>4316478</v>
      </c>
      <c r="D146" s="5" t="s">
        <v>193</v>
      </c>
      <c r="E146" s="5">
        <v>0</v>
      </c>
      <c r="F146" s="5">
        <v>1767281</v>
      </c>
      <c r="G146" s="5">
        <v>1532871</v>
      </c>
      <c r="H146" s="5">
        <v>0</v>
      </c>
      <c r="I146" s="5">
        <v>0</v>
      </c>
      <c r="J146" s="5">
        <v>644768</v>
      </c>
      <c r="K146" s="5">
        <v>0</v>
      </c>
      <c r="L146" s="5">
        <v>0</v>
      </c>
      <c r="M146" s="5">
        <v>0</v>
      </c>
      <c r="N146" s="5">
        <v>0</v>
      </c>
      <c r="O146" s="5">
        <v>0</v>
      </c>
      <c r="P146" s="5">
        <v>0</v>
      </c>
      <c r="Q146" s="5">
        <v>0</v>
      </c>
      <c r="R146" s="5">
        <v>0</v>
      </c>
      <c r="S146" s="5">
        <v>0</v>
      </c>
      <c r="T146" s="5">
        <v>0</v>
      </c>
      <c r="U146" s="5">
        <v>0</v>
      </c>
      <c r="V146" s="5">
        <v>0</v>
      </c>
      <c r="W146" s="5">
        <v>0</v>
      </c>
      <c r="X146" s="5">
        <v>0</v>
      </c>
      <c r="Y146" s="5">
        <v>0</v>
      </c>
      <c r="Z146" s="5">
        <v>0</v>
      </c>
      <c r="AA146" s="5">
        <v>0</v>
      </c>
      <c r="AB146" s="5" t="s">
        <v>193</v>
      </c>
      <c r="AC146" s="5" t="s">
        <v>193</v>
      </c>
      <c r="AD146" s="5" t="s">
        <v>193</v>
      </c>
      <c r="AE146" s="5" t="s">
        <v>193</v>
      </c>
      <c r="AF146" s="5" t="s">
        <v>193</v>
      </c>
      <c r="AG146" s="5" t="s">
        <v>193</v>
      </c>
      <c r="AH146" s="5" t="s">
        <v>193</v>
      </c>
      <c r="AI146" s="5" t="s">
        <v>193</v>
      </c>
      <c r="AJ146" s="6" t="s">
        <v>193</v>
      </c>
      <c r="AK146" s="6" t="s">
        <v>193</v>
      </c>
      <c r="AL146" s="6">
        <v>12.44</v>
      </c>
      <c r="AM146" s="6">
        <v>12.32</v>
      </c>
      <c r="AN146" s="6" t="s">
        <v>193</v>
      </c>
      <c r="AO146" s="6" t="s">
        <v>193</v>
      </c>
      <c r="AP146" s="6">
        <v>11.46</v>
      </c>
      <c r="AQ146" s="6" t="s">
        <v>193</v>
      </c>
      <c r="AR146" s="6" t="s">
        <v>193</v>
      </c>
      <c r="AS146" s="6" t="s">
        <v>193</v>
      </c>
      <c r="AT146" s="6" t="s">
        <v>193</v>
      </c>
      <c r="AU146" s="6" t="s">
        <v>193</v>
      </c>
      <c r="AV146" s="6" t="s">
        <v>193</v>
      </c>
      <c r="AW146" s="6" t="s">
        <v>193</v>
      </c>
      <c r="AX146" s="6" t="s">
        <v>193</v>
      </c>
      <c r="AY146" s="6" t="s">
        <v>193</v>
      </c>
      <c r="AZ146" s="6" t="s">
        <v>193</v>
      </c>
      <c r="BA146" s="6" t="s">
        <v>193</v>
      </c>
      <c r="BB146" s="6" t="s">
        <v>193</v>
      </c>
      <c r="BC146" s="6" t="s">
        <v>193</v>
      </c>
      <c r="BD146" s="6" t="s">
        <v>193</v>
      </c>
      <c r="BE146" s="6" t="s">
        <v>193</v>
      </c>
      <c r="BF146" s="6" t="s">
        <v>193</v>
      </c>
      <c r="BG146" s="6" t="s">
        <v>193</v>
      </c>
      <c r="BH146" s="6" t="s">
        <v>193</v>
      </c>
      <c r="BI146" s="6" t="s">
        <v>193</v>
      </c>
      <c r="BJ146" s="6" t="s">
        <v>193</v>
      </c>
      <c r="BK146" s="6" t="s">
        <v>193</v>
      </c>
      <c r="BL146" s="6" t="s">
        <v>193</v>
      </c>
      <c r="BM146" s="6" t="s">
        <v>193</v>
      </c>
      <c r="BN146" s="6" t="s">
        <v>193</v>
      </c>
      <c r="BO146" s="6" t="s">
        <v>193</v>
      </c>
      <c r="BP146" s="6" t="s">
        <v>193</v>
      </c>
      <c r="BQ146" s="6">
        <v>0</v>
      </c>
      <c r="BR146" s="6">
        <v>0</v>
      </c>
      <c r="BS146" s="6">
        <v>0</v>
      </c>
      <c r="BT146" s="6">
        <v>0</v>
      </c>
      <c r="BU146" s="6">
        <v>0</v>
      </c>
      <c r="BV146" s="6">
        <v>0</v>
      </c>
      <c r="BW146" s="6">
        <v>0</v>
      </c>
      <c r="BX146" s="6">
        <v>0</v>
      </c>
      <c r="BY146" s="6">
        <v>0</v>
      </c>
      <c r="BZ146" s="6">
        <v>0</v>
      </c>
      <c r="CA146" s="6">
        <v>0</v>
      </c>
      <c r="CB146" s="6">
        <v>0</v>
      </c>
      <c r="CC146" s="6">
        <v>0</v>
      </c>
      <c r="CD146" s="6">
        <v>0</v>
      </c>
      <c r="CE146" s="6">
        <v>0</v>
      </c>
      <c r="CF146" s="6">
        <v>0</v>
      </c>
      <c r="CG146" s="6">
        <v>0</v>
      </c>
      <c r="CH146" s="6" t="s">
        <v>193</v>
      </c>
      <c r="CI146" s="6" t="s">
        <v>193</v>
      </c>
      <c r="CJ146" s="6" t="s">
        <v>193</v>
      </c>
      <c r="CK146" s="6" t="s">
        <v>193</v>
      </c>
      <c r="CL146" s="6" t="s">
        <v>193</v>
      </c>
      <c r="CM146" s="6" t="s">
        <v>193</v>
      </c>
      <c r="CN146" s="6" t="s">
        <v>193</v>
      </c>
      <c r="CO146" s="6" t="s">
        <v>193</v>
      </c>
      <c r="CP146" s="6" t="s">
        <v>193</v>
      </c>
      <c r="CQ146" s="6" t="s">
        <v>193</v>
      </c>
      <c r="CR146" s="6" t="s">
        <v>193</v>
      </c>
      <c r="CS146" s="6" t="s">
        <v>193</v>
      </c>
      <c r="CT146" s="6" t="s">
        <v>193</v>
      </c>
      <c r="CU146" s="6" t="s">
        <v>193</v>
      </c>
      <c r="CV146" s="6" t="s">
        <v>193</v>
      </c>
      <c r="CW146" s="6">
        <v>0</v>
      </c>
      <c r="CX146" s="6">
        <v>0</v>
      </c>
      <c r="CY146" s="6">
        <v>0</v>
      </c>
      <c r="CZ146" s="6">
        <v>0</v>
      </c>
      <c r="DA146" s="6">
        <v>0</v>
      </c>
      <c r="DB146" s="6">
        <v>0</v>
      </c>
      <c r="DC146" s="6">
        <v>0</v>
      </c>
      <c r="DD146" s="6">
        <v>0</v>
      </c>
      <c r="DE146" s="6">
        <v>0</v>
      </c>
      <c r="DF146" s="6">
        <v>0</v>
      </c>
      <c r="DG146" s="6">
        <v>0</v>
      </c>
      <c r="DH146" s="6">
        <v>0</v>
      </c>
      <c r="DI146" s="6">
        <v>0</v>
      </c>
      <c r="DJ146" s="6">
        <v>0</v>
      </c>
      <c r="DK146" s="6">
        <v>0</v>
      </c>
      <c r="DL146" s="6">
        <v>0</v>
      </c>
      <c r="DM146" s="6">
        <v>0</v>
      </c>
      <c r="DN146" s="6" t="s">
        <v>193</v>
      </c>
      <c r="DO146" s="6" t="s">
        <v>193</v>
      </c>
      <c r="DP146" s="6" t="s">
        <v>193</v>
      </c>
      <c r="DQ146" s="6" t="s">
        <v>193</v>
      </c>
      <c r="DR146" s="6" t="s">
        <v>193</v>
      </c>
      <c r="DS146" s="6" t="s">
        <v>193</v>
      </c>
      <c r="DT146" s="6" t="s">
        <v>193</v>
      </c>
      <c r="DU146" s="6" t="s">
        <v>193</v>
      </c>
      <c r="DV146" s="6" t="s">
        <v>193</v>
      </c>
      <c r="DW146" s="6" t="s">
        <v>193</v>
      </c>
      <c r="DX146" s="6" t="s">
        <v>193</v>
      </c>
      <c r="DY146" s="6" t="s">
        <v>193</v>
      </c>
      <c r="DZ146" s="6" t="s">
        <v>193</v>
      </c>
      <c r="EA146" s="6" t="s">
        <v>193</v>
      </c>
      <c r="EB146" s="5" t="s">
        <v>193</v>
      </c>
      <c r="EC146" s="5">
        <v>107383405</v>
      </c>
      <c r="ED146" s="5">
        <v>107332603</v>
      </c>
      <c r="EE146" s="5">
        <v>107182083</v>
      </c>
      <c r="EF146" s="5">
        <v>106501299</v>
      </c>
      <c r="EG146" s="5">
        <v>106383928</v>
      </c>
      <c r="EH146" s="5">
        <v>106285663</v>
      </c>
      <c r="EI146" s="5">
        <v>106213131</v>
      </c>
      <c r="EJ146" s="5">
        <v>105479341</v>
      </c>
      <c r="EK146" s="5">
        <v>105479341</v>
      </c>
      <c r="EL146" s="5">
        <v>105262341</v>
      </c>
      <c r="EM146" s="5">
        <v>105170735</v>
      </c>
      <c r="EN146" s="5">
        <v>104473402</v>
      </c>
      <c r="EO146" s="5">
        <v>104031456</v>
      </c>
      <c r="EP146" s="5">
        <v>103931386</v>
      </c>
      <c r="EQ146" s="5">
        <v>103924897</v>
      </c>
      <c r="ER146" s="5">
        <v>103888916</v>
      </c>
      <c r="ES146" s="5">
        <v>103888916</v>
      </c>
      <c r="ET146" s="5">
        <v>78432132</v>
      </c>
      <c r="EU146" s="5">
        <v>78432132</v>
      </c>
      <c r="EV146" s="5">
        <v>78432132</v>
      </c>
      <c r="EW146" s="5" t="s">
        <v>193</v>
      </c>
      <c r="EX146" s="5" t="s">
        <v>193</v>
      </c>
      <c r="EY146" s="5" t="s">
        <v>193</v>
      </c>
      <c r="EZ146" s="5" t="s">
        <v>193</v>
      </c>
      <c r="FA146" s="5" t="s">
        <v>193</v>
      </c>
      <c r="FB146" s="5" t="s">
        <v>193</v>
      </c>
      <c r="FC146" s="5" t="s">
        <v>193</v>
      </c>
      <c r="FD146" s="5" t="s">
        <v>193</v>
      </c>
      <c r="FE146" s="5" t="s">
        <v>193</v>
      </c>
      <c r="FF146" s="5" t="s">
        <v>193</v>
      </c>
      <c r="FG146" s="5" t="s">
        <v>193</v>
      </c>
      <c r="FH146" s="3" t="s">
        <v>321</v>
      </c>
    </row>
    <row r="147" spans="2:164" x14ac:dyDescent="0.25">
      <c r="B147" s="1" t="s">
        <v>137</v>
      </c>
      <c r="C147" s="2">
        <v>4625498</v>
      </c>
      <c r="D147" s="5" t="s">
        <v>193</v>
      </c>
      <c r="E147" s="5">
        <v>0</v>
      </c>
      <c r="F147" s="5">
        <v>0</v>
      </c>
      <c r="G147" s="5">
        <v>0</v>
      </c>
      <c r="H147" s="5">
        <v>59400</v>
      </c>
      <c r="I147" s="5">
        <v>0</v>
      </c>
      <c r="J147" s="5">
        <v>0</v>
      </c>
      <c r="K147" s="5">
        <v>0</v>
      </c>
      <c r="L147" s="5">
        <v>0</v>
      </c>
      <c r="M147" s="5">
        <v>0</v>
      </c>
      <c r="N147" s="5">
        <v>0</v>
      </c>
      <c r="O147" s="5" t="s">
        <v>193</v>
      </c>
      <c r="P147" s="5" t="s">
        <v>193</v>
      </c>
      <c r="Q147" s="5" t="s">
        <v>193</v>
      </c>
      <c r="R147" s="5" t="s">
        <v>193</v>
      </c>
      <c r="S147" s="5" t="s">
        <v>193</v>
      </c>
      <c r="T147" s="5" t="s">
        <v>193</v>
      </c>
      <c r="U147" s="5" t="s">
        <v>193</v>
      </c>
      <c r="V147" s="5" t="s">
        <v>193</v>
      </c>
      <c r="W147" s="5" t="s">
        <v>193</v>
      </c>
      <c r="X147" s="5" t="s">
        <v>193</v>
      </c>
      <c r="Y147" s="5" t="s">
        <v>193</v>
      </c>
      <c r="Z147" s="5" t="s">
        <v>193</v>
      </c>
      <c r="AA147" s="5" t="s">
        <v>193</v>
      </c>
      <c r="AB147" s="5" t="s">
        <v>193</v>
      </c>
      <c r="AC147" s="5" t="s">
        <v>193</v>
      </c>
      <c r="AD147" s="5" t="s">
        <v>193</v>
      </c>
      <c r="AE147" s="5" t="s">
        <v>193</v>
      </c>
      <c r="AF147" s="5" t="s">
        <v>193</v>
      </c>
      <c r="AG147" s="5" t="s">
        <v>193</v>
      </c>
      <c r="AH147" s="5" t="s">
        <v>193</v>
      </c>
      <c r="AI147" s="5" t="s">
        <v>193</v>
      </c>
      <c r="AJ147" s="6" t="s">
        <v>193</v>
      </c>
      <c r="AK147" s="6" t="s">
        <v>193</v>
      </c>
      <c r="AL147" s="6" t="s">
        <v>193</v>
      </c>
      <c r="AM147" s="6" t="s">
        <v>193</v>
      </c>
      <c r="AN147" s="6">
        <v>4.1900000000000004</v>
      </c>
      <c r="AO147" s="6" t="s">
        <v>193</v>
      </c>
      <c r="AP147" s="6" t="s">
        <v>193</v>
      </c>
      <c r="AQ147" s="6" t="s">
        <v>193</v>
      </c>
      <c r="AR147" s="6" t="s">
        <v>193</v>
      </c>
      <c r="AS147" s="6" t="s">
        <v>193</v>
      </c>
      <c r="AT147" s="6" t="s">
        <v>193</v>
      </c>
      <c r="AU147" s="6" t="s">
        <v>193</v>
      </c>
      <c r="AV147" s="6" t="s">
        <v>193</v>
      </c>
      <c r="AW147" s="6" t="s">
        <v>193</v>
      </c>
      <c r="AX147" s="6" t="s">
        <v>193</v>
      </c>
      <c r="AY147" s="6" t="s">
        <v>193</v>
      </c>
      <c r="AZ147" s="6" t="s">
        <v>193</v>
      </c>
      <c r="BA147" s="6" t="s">
        <v>193</v>
      </c>
      <c r="BB147" s="6" t="s">
        <v>193</v>
      </c>
      <c r="BC147" s="6" t="s">
        <v>193</v>
      </c>
      <c r="BD147" s="6" t="s">
        <v>193</v>
      </c>
      <c r="BE147" s="6" t="s">
        <v>193</v>
      </c>
      <c r="BF147" s="6" t="s">
        <v>193</v>
      </c>
      <c r="BG147" s="6" t="s">
        <v>193</v>
      </c>
      <c r="BH147" s="6" t="s">
        <v>193</v>
      </c>
      <c r="BI147" s="6" t="s">
        <v>193</v>
      </c>
      <c r="BJ147" s="6" t="s">
        <v>193</v>
      </c>
      <c r="BK147" s="6" t="s">
        <v>193</v>
      </c>
      <c r="BL147" s="6" t="s">
        <v>193</v>
      </c>
      <c r="BM147" s="6" t="s">
        <v>193</v>
      </c>
      <c r="BN147" s="6" t="s">
        <v>193</v>
      </c>
      <c r="BO147" s="6" t="s">
        <v>193</v>
      </c>
      <c r="BP147" s="6" t="s">
        <v>193</v>
      </c>
      <c r="BQ147" s="6">
        <v>0</v>
      </c>
      <c r="BR147" s="6">
        <v>0</v>
      </c>
      <c r="BS147" s="6">
        <v>0</v>
      </c>
      <c r="BT147" s="6">
        <v>0</v>
      </c>
      <c r="BU147" s="6">
        <v>0</v>
      </c>
      <c r="BV147" s="6">
        <v>0</v>
      </c>
      <c r="BW147" s="6">
        <v>0</v>
      </c>
      <c r="BX147" s="6">
        <v>0</v>
      </c>
      <c r="BY147" s="6">
        <v>0</v>
      </c>
      <c r="BZ147" s="6">
        <v>0</v>
      </c>
      <c r="CA147" s="6" t="s">
        <v>193</v>
      </c>
      <c r="CB147" s="6" t="s">
        <v>193</v>
      </c>
      <c r="CC147" s="6" t="s">
        <v>193</v>
      </c>
      <c r="CD147" s="6" t="s">
        <v>193</v>
      </c>
      <c r="CE147" s="6" t="s">
        <v>193</v>
      </c>
      <c r="CF147" s="6" t="s">
        <v>193</v>
      </c>
      <c r="CG147" s="6" t="s">
        <v>193</v>
      </c>
      <c r="CH147" s="6" t="s">
        <v>193</v>
      </c>
      <c r="CI147" s="6" t="s">
        <v>193</v>
      </c>
      <c r="CJ147" s="6" t="s">
        <v>193</v>
      </c>
      <c r="CK147" s="6" t="s">
        <v>193</v>
      </c>
      <c r="CL147" s="6" t="s">
        <v>193</v>
      </c>
      <c r="CM147" s="6" t="s">
        <v>193</v>
      </c>
      <c r="CN147" s="6" t="s">
        <v>193</v>
      </c>
      <c r="CO147" s="6" t="s">
        <v>193</v>
      </c>
      <c r="CP147" s="6" t="s">
        <v>193</v>
      </c>
      <c r="CQ147" s="6" t="s">
        <v>193</v>
      </c>
      <c r="CR147" s="6" t="s">
        <v>193</v>
      </c>
      <c r="CS147" s="6" t="s">
        <v>193</v>
      </c>
      <c r="CT147" s="6" t="s">
        <v>193</v>
      </c>
      <c r="CU147" s="6" t="s">
        <v>193</v>
      </c>
      <c r="CV147" s="6" t="s">
        <v>193</v>
      </c>
      <c r="CW147" s="6">
        <v>0</v>
      </c>
      <c r="CX147" s="6">
        <v>0</v>
      </c>
      <c r="CY147" s="6">
        <v>0</v>
      </c>
      <c r="CZ147" s="6">
        <v>0</v>
      </c>
      <c r="DA147" s="6">
        <v>0</v>
      </c>
      <c r="DB147" s="6">
        <v>0</v>
      </c>
      <c r="DC147" s="6">
        <v>0</v>
      </c>
      <c r="DD147" s="6">
        <v>0</v>
      </c>
      <c r="DE147" s="6">
        <v>0</v>
      </c>
      <c r="DF147" s="6">
        <v>0</v>
      </c>
      <c r="DG147" s="6" t="s">
        <v>193</v>
      </c>
      <c r="DH147" s="6" t="s">
        <v>193</v>
      </c>
      <c r="DI147" s="6" t="s">
        <v>193</v>
      </c>
      <c r="DJ147" s="6" t="s">
        <v>193</v>
      </c>
      <c r="DK147" s="6" t="s">
        <v>193</v>
      </c>
      <c r="DL147" s="6" t="s">
        <v>193</v>
      </c>
      <c r="DM147" s="6" t="s">
        <v>193</v>
      </c>
      <c r="DN147" s="6" t="s">
        <v>193</v>
      </c>
      <c r="DO147" s="6" t="s">
        <v>193</v>
      </c>
      <c r="DP147" s="6" t="s">
        <v>193</v>
      </c>
      <c r="DQ147" s="6" t="s">
        <v>193</v>
      </c>
      <c r="DR147" s="6" t="s">
        <v>193</v>
      </c>
      <c r="DS147" s="6" t="s">
        <v>193</v>
      </c>
      <c r="DT147" s="6" t="s">
        <v>193</v>
      </c>
      <c r="DU147" s="6" t="s">
        <v>193</v>
      </c>
      <c r="DV147" s="6" t="s">
        <v>193</v>
      </c>
      <c r="DW147" s="6" t="s">
        <v>193</v>
      </c>
      <c r="DX147" s="6" t="s">
        <v>193</v>
      </c>
      <c r="DY147" s="6" t="s">
        <v>193</v>
      </c>
      <c r="DZ147" s="6" t="s">
        <v>193</v>
      </c>
      <c r="EA147" s="6" t="s">
        <v>193</v>
      </c>
      <c r="EB147" s="5" t="s">
        <v>193</v>
      </c>
      <c r="EC147" s="5">
        <v>3350284</v>
      </c>
      <c r="ED147" s="5">
        <v>3350284</v>
      </c>
      <c r="EE147" s="5">
        <v>3350284</v>
      </c>
      <c r="EF147" s="5">
        <v>3350284</v>
      </c>
      <c r="EG147" s="5">
        <v>3429284</v>
      </c>
      <c r="EH147" s="5">
        <v>3429284</v>
      </c>
      <c r="EI147" s="5">
        <v>3429284</v>
      </c>
      <c r="EJ147" s="5">
        <v>3429284</v>
      </c>
      <c r="EK147" s="5">
        <v>3429284</v>
      </c>
      <c r="EL147" s="5">
        <v>3429284</v>
      </c>
      <c r="EM147" s="5" t="s">
        <v>193</v>
      </c>
      <c r="EN147" s="5" t="s">
        <v>193</v>
      </c>
      <c r="EO147" s="5" t="s">
        <v>193</v>
      </c>
      <c r="EP147" s="5" t="s">
        <v>193</v>
      </c>
      <c r="EQ147" s="5" t="s">
        <v>193</v>
      </c>
      <c r="ER147" s="5" t="s">
        <v>193</v>
      </c>
      <c r="ES147" s="5" t="s">
        <v>193</v>
      </c>
      <c r="ET147" s="5" t="s">
        <v>193</v>
      </c>
      <c r="EU147" s="5" t="s">
        <v>193</v>
      </c>
      <c r="EV147" s="5" t="s">
        <v>193</v>
      </c>
      <c r="EW147" s="5" t="s">
        <v>193</v>
      </c>
      <c r="EX147" s="5" t="s">
        <v>193</v>
      </c>
      <c r="EY147" s="5" t="s">
        <v>193</v>
      </c>
      <c r="EZ147" s="5" t="s">
        <v>193</v>
      </c>
      <c r="FA147" s="5" t="s">
        <v>193</v>
      </c>
      <c r="FB147" s="5" t="s">
        <v>193</v>
      </c>
      <c r="FC147" s="5" t="s">
        <v>193</v>
      </c>
      <c r="FD147" s="5" t="s">
        <v>193</v>
      </c>
      <c r="FE147" s="5" t="s">
        <v>193</v>
      </c>
      <c r="FF147" s="5" t="s">
        <v>193</v>
      </c>
      <c r="FG147" s="5" t="s">
        <v>193</v>
      </c>
      <c r="FH147" s="3" t="s">
        <v>322</v>
      </c>
    </row>
    <row r="148" spans="2:164" x14ac:dyDescent="0.25">
      <c r="B148" s="1" t="s">
        <v>138</v>
      </c>
      <c r="C148" s="2">
        <v>4426760</v>
      </c>
      <c r="D148" s="5" t="s">
        <v>193</v>
      </c>
      <c r="E148" s="5">
        <v>0</v>
      </c>
      <c r="F148" s="5">
        <v>1000000</v>
      </c>
      <c r="G148" s="5">
        <v>0</v>
      </c>
      <c r="H148" s="5">
        <v>6351355</v>
      </c>
      <c r="I148" s="5">
        <v>149420</v>
      </c>
      <c r="J148" s="5">
        <v>161993</v>
      </c>
      <c r="K148" s="5">
        <v>148590</v>
      </c>
      <c r="L148" s="5">
        <v>155650</v>
      </c>
      <c r="M148" s="5">
        <v>80611</v>
      </c>
      <c r="N148" s="5">
        <v>261080</v>
      </c>
      <c r="O148" s="5">
        <v>78749</v>
      </c>
      <c r="P148" s="5">
        <v>5238</v>
      </c>
      <c r="Q148" s="5" t="s">
        <v>193</v>
      </c>
      <c r="R148" s="5" t="s">
        <v>193</v>
      </c>
      <c r="S148" s="5" t="s">
        <v>193</v>
      </c>
      <c r="T148" s="5" t="s">
        <v>193</v>
      </c>
      <c r="U148" s="5" t="s">
        <v>193</v>
      </c>
      <c r="V148" s="5" t="s">
        <v>193</v>
      </c>
      <c r="W148" s="5" t="s">
        <v>193</v>
      </c>
      <c r="X148" s="5" t="s">
        <v>193</v>
      </c>
      <c r="Y148" s="5" t="s">
        <v>193</v>
      </c>
      <c r="Z148" s="5" t="s">
        <v>193</v>
      </c>
      <c r="AA148" s="5" t="s">
        <v>193</v>
      </c>
      <c r="AB148" s="5" t="s">
        <v>193</v>
      </c>
      <c r="AC148" s="5" t="s">
        <v>193</v>
      </c>
      <c r="AD148" s="5" t="s">
        <v>193</v>
      </c>
      <c r="AE148" s="5" t="s">
        <v>193</v>
      </c>
      <c r="AF148" s="5" t="s">
        <v>193</v>
      </c>
      <c r="AG148" s="5" t="s">
        <v>193</v>
      </c>
      <c r="AH148" s="5" t="s">
        <v>193</v>
      </c>
      <c r="AI148" s="5" t="s">
        <v>193</v>
      </c>
      <c r="AJ148" s="6" t="s">
        <v>193</v>
      </c>
      <c r="AK148" s="6" t="s">
        <v>193</v>
      </c>
      <c r="AL148" s="6">
        <v>7.3</v>
      </c>
      <c r="AM148" s="6" t="s">
        <v>193</v>
      </c>
      <c r="AN148" s="6">
        <v>6.4734999999999996</v>
      </c>
      <c r="AO148" s="6">
        <v>5.5868000000000002</v>
      </c>
      <c r="AP148" s="6">
        <v>5.6242999999999999</v>
      </c>
      <c r="AQ148" s="6">
        <v>6.0092999999999996</v>
      </c>
      <c r="AR148" s="6">
        <v>6.8354999999999997</v>
      </c>
      <c r="AS148" s="6">
        <v>6.4939999999999998</v>
      </c>
      <c r="AT148" s="6">
        <v>6.992</v>
      </c>
      <c r="AU148" s="6">
        <v>7.2131999999999996</v>
      </c>
      <c r="AV148" s="6">
        <v>7.56</v>
      </c>
      <c r="AW148" s="6" t="s">
        <v>193</v>
      </c>
      <c r="AX148" s="6" t="s">
        <v>193</v>
      </c>
      <c r="AY148" s="6" t="s">
        <v>193</v>
      </c>
      <c r="AZ148" s="6" t="s">
        <v>193</v>
      </c>
      <c r="BA148" s="6" t="s">
        <v>193</v>
      </c>
      <c r="BB148" s="6" t="s">
        <v>193</v>
      </c>
      <c r="BC148" s="6" t="s">
        <v>193</v>
      </c>
      <c r="BD148" s="6" t="s">
        <v>193</v>
      </c>
      <c r="BE148" s="6" t="s">
        <v>193</v>
      </c>
      <c r="BF148" s="6" t="s">
        <v>193</v>
      </c>
      <c r="BG148" s="6" t="s">
        <v>193</v>
      </c>
      <c r="BH148" s="6" t="s">
        <v>193</v>
      </c>
      <c r="BI148" s="6" t="s">
        <v>193</v>
      </c>
      <c r="BJ148" s="6" t="s">
        <v>193</v>
      </c>
      <c r="BK148" s="6" t="s">
        <v>193</v>
      </c>
      <c r="BL148" s="6" t="s">
        <v>193</v>
      </c>
      <c r="BM148" s="6" t="s">
        <v>193</v>
      </c>
      <c r="BN148" s="6" t="s">
        <v>193</v>
      </c>
      <c r="BO148" s="6" t="s">
        <v>193</v>
      </c>
      <c r="BP148" s="6" t="s">
        <v>193</v>
      </c>
      <c r="BQ148" s="6">
        <v>0.03</v>
      </c>
      <c r="BR148" s="6">
        <v>0.03</v>
      </c>
      <c r="BS148" s="6">
        <v>0.03</v>
      </c>
      <c r="BT148" s="6">
        <v>2.5000000000000001E-2</v>
      </c>
      <c r="BU148" s="6">
        <v>2.5000000000000001E-2</v>
      </c>
      <c r="BV148" s="6">
        <v>2.5000000000000001E-2</v>
      </c>
      <c r="BW148" s="6">
        <v>2.5000000000000001E-2</v>
      </c>
      <c r="BX148" s="6">
        <v>2.5000000000000001E-2</v>
      </c>
      <c r="BY148" s="6">
        <v>2.5000000000000001E-2</v>
      </c>
      <c r="BZ148" s="6">
        <v>2.5000000000000001E-2</v>
      </c>
      <c r="CA148" s="6">
        <v>2.5000000000000001E-2</v>
      </c>
      <c r="CB148" s="6">
        <v>0</v>
      </c>
      <c r="CC148" s="6" t="s">
        <v>193</v>
      </c>
      <c r="CD148" s="6" t="s">
        <v>193</v>
      </c>
      <c r="CE148" s="6" t="s">
        <v>193</v>
      </c>
      <c r="CF148" s="6" t="s">
        <v>193</v>
      </c>
      <c r="CG148" s="6" t="s">
        <v>193</v>
      </c>
      <c r="CH148" s="6" t="s">
        <v>193</v>
      </c>
      <c r="CI148" s="6" t="s">
        <v>193</v>
      </c>
      <c r="CJ148" s="6" t="s">
        <v>193</v>
      </c>
      <c r="CK148" s="6" t="s">
        <v>193</v>
      </c>
      <c r="CL148" s="6" t="s">
        <v>193</v>
      </c>
      <c r="CM148" s="6" t="s">
        <v>193</v>
      </c>
      <c r="CN148" s="6" t="s">
        <v>193</v>
      </c>
      <c r="CO148" s="6" t="s">
        <v>193</v>
      </c>
      <c r="CP148" s="6" t="s">
        <v>193</v>
      </c>
      <c r="CQ148" s="6" t="s">
        <v>193</v>
      </c>
      <c r="CR148" s="6" t="s">
        <v>193</v>
      </c>
      <c r="CS148" s="6" t="s">
        <v>193</v>
      </c>
      <c r="CT148" s="6" t="s">
        <v>193</v>
      </c>
      <c r="CU148" s="6" t="s">
        <v>193</v>
      </c>
      <c r="CV148" s="6" t="s">
        <v>193</v>
      </c>
      <c r="CW148" s="6">
        <v>0</v>
      </c>
      <c r="CX148" s="6">
        <v>0</v>
      </c>
      <c r="CY148" s="6">
        <v>0</v>
      </c>
      <c r="CZ148" s="6">
        <v>0</v>
      </c>
      <c r="DA148" s="6">
        <v>0</v>
      </c>
      <c r="DB148" s="6">
        <v>0</v>
      </c>
      <c r="DC148" s="6">
        <v>0</v>
      </c>
      <c r="DD148" s="6">
        <v>0</v>
      </c>
      <c r="DE148" s="6">
        <v>0</v>
      </c>
      <c r="DF148" s="6">
        <v>0</v>
      </c>
      <c r="DG148" s="6">
        <v>0</v>
      </c>
      <c r="DH148" s="6">
        <v>0</v>
      </c>
      <c r="DI148" s="6" t="s">
        <v>193</v>
      </c>
      <c r="DJ148" s="6" t="s">
        <v>193</v>
      </c>
      <c r="DK148" s="6" t="s">
        <v>193</v>
      </c>
      <c r="DL148" s="6" t="s">
        <v>193</v>
      </c>
      <c r="DM148" s="6" t="s">
        <v>193</v>
      </c>
      <c r="DN148" s="6" t="s">
        <v>193</v>
      </c>
      <c r="DO148" s="6" t="s">
        <v>193</v>
      </c>
      <c r="DP148" s="6" t="s">
        <v>193</v>
      </c>
      <c r="DQ148" s="6" t="s">
        <v>193</v>
      </c>
      <c r="DR148" s="6" t="s">
        <v>193</v>
      </c>
      <c r="DS148" s="6" t="s">
        <v>193</v>
      </c>
      <c r="DT148" s="6" t="s">
        <v>193</v>
      </c>
      <c r="DU148" s="6" t="s">
        <v>193</v>
      </c>
      <c r="DV148" s="6" t="s">
        <v>193</v>
      </c>
      <c r="DW148" s="6" t="s">
        <v>193</v>
      </c>
      <c r="DX148" s="6" t="s">
        <v>193</v>
      </c>
      <c r="DY148" s="6" t="s">
        <v>193</v>
      </c>
      <c r="DZ148" s="6" t="s">
        <v>193</v>
      </c>
      <c r="EA148" s="6" t="s">
        <v>193</v>
      </c>
      <c r="EB148" s="5" t="s">
        <v>193</v>
      </c>
      <c r="EC148" s="5">
        <v>29793481</v>
      </c>
      <c r="ED148" s="5">
        <v>29017461</v>
      </c>
      <c r="EE148" s="5">
        <v>28492401</v>
      </c>
      <c r="EF148" s="5">
        <v>28387616</v>
      </c>
      <c r="EG148" s="5">
        <v>28351239</v>
      </c>
      <c r="EH148" s="5">
        <v>29257996</v>
      </c>
      <c r="EI148" s="5">
        <v>34914772</v>
      </c>
      <c r="EJ148" s="5">
        <v>34899833</v>
      </c>
      <c r="EK148" s="5">
        <v>35039001</v>
      </c>
      <c r="EL148" s="5">
        <v>31764200</v>
      </c>
      <c r="EM148" s="5">
        <v>31992470</v>
      </c>
      <c r="EN148" s="5">
        <v>31830174</v>
      </c>
      <c r="EO148" s="5" t="s">
        <v>193</v>
      </c>
      <c r="EP148" s="5" t="s">
        <v>193</v>
      </c>
      <c r="EQ148" s="5" t="s">
        <v>193</v>
      </c>
      <c r="ER148" s="5" t="s">
        <v>193</v>
      </c>
      <c r="ES148" s="5" t="s">
        <v>193</v>
      </c>
      <c r="ET148" s="5" t="s">
        <v>193</v>
      </c>
      <c r="EU148" s="5" t="s">
        <v>193</v>
      </c>
      <c r="EV148" s="5" t="s">
        <v>193</v>
      </c>
      <c r="EW148" s="5" t="s">
        <v>193</v>
      </c>
      <c r="EX148" s="5" t="s">
        <v>193</v>
      </c>
      <c r="EY148" s="5" t="s">
        <v>193</v>
      </c>
      <c r="EZ148" s="5" t="s">
        <v>193</v>
      </c>
      <c r="FA148" s="5" t="s">
        <v>193</v>
      </c>
      <c r="FB148" s="5" t="s">
        <v>193</v>
      </c>
      <c r="FC148" s="5" t="s">
        <v>193</v>
      </c>
      <c r="FD148" s="5" t="s">
        <v>193</v>
      </c>
      <c r="FE148" s="5" t="s">
        <v>193</v>
      </c>
      <c r="FF148" s="5" t="s">
        <v>193</v>
      </c>
      <c r="FG148" s="5" t="s">
        <v>193</v>
      </c>
      <c r="FH148" s="3" t="s">
        <v>323</v>
      </c>
    </row>
    <row r="149" spans="2:164" x14ac:dyDescent="0.25">
      <c r="B149" s="1" t="s">
        <v>139</v>
      </c>
      <c r="C149" s="2">
        <v>103323</v>
      </c>
      <c r="D149" s="5">
        <v>950000</v>
      </c>
      <c r="E149" s="5">
        <v>1261030</v>
      </c>
      <c r="F149" s="5">
        <v>1184710</v>
      </c>
      <c r="G149" s="5">
        <v>1489923</v>
      </c>
      <c r="H149" s="5">
        <v>1344792</v>
      </c>
      <c r="I149" s="5">
        <v>1724855</v>
      </c>
      <c r="J149" s="5">
        <v>2027010</v>
      </c>
      <c r="K149" s="5">
        <v>1597925</v>
      </c>
      <c r="L149" s="5">
        <v>1506074</v>
      </c>
      <c r="M149" s="5">
        <v>1986184</v>
      </c>
      <c r="N149" s="5">
        <v>1770025</v>
      </c>
      <c r="O149" s="5">
        <v>2078511</v>
      </c>
      <c r="P149" s="5">
        <v>2026494</v>
      </c>
      <c r="Q149" s="5">
        <v>1930466</v>
      </c>
      <c r="R149" s="5">
        <v>2121802</v>
      </c>
      <c r="S149" s="5">
        <v>2474394</v>
      </c>
      <c r="T149" s="5">
        <v>2802501</v>
      </c>
      <c r="U149" s="5">
        <v>2049450</v>
      </c>
      <c r="V149" s="5">
        <v>2784947</v>
      </c>
      <c r="W149" s="5">
        <v>3435810</v>
      </c>
      <c r="X149" s="5">
        <v>3067500</v>
      </c>
      <c r="Y149" s="5">
        <v>2254500</v>
      </c>
      <c r="Z149" s="5">
        <v>6309000</v>
      </c>
      <c r="AA149" s="5">
        <v>6024000</v>
      </c>
      <c r="AB149" s="5">
        <v>6618423</v>
      </c>
      <c r="AC149" s="5">
        <v>5166324</v>
      </c>
      <c r="AD149" s="5">
        <v>14797575</v>
      </c>
      <c r="AE149" s="5">
        <v>8339857</v>
      </c>
      <c r="AF149" s="5">
        <v>3733293</v>
      </c>
      <c r="AG149" s="5">
        <v>3117204</v>
      </c>
      <c r="AH149" s="5">
        <v>2751204</v>
      </c>
      <c r="AI149" s="5">
        <v>574875</v>
      </c>
      <c r="AJ149" s="6">
        <v>86.06</v>
      </c>
      <c r="AK149" s="6">
        <v>77.469200000000001</v>
      </c>
      <c r="AL149" s="6">
        <v>75.999899999999997</v>
      </c>
      <c r="AM149" s="6">
        <v>76.322299999999998</v>
      </c>
      <c r="AN149" s="6">
        <v>69.474599999999995</v>
      </c>
      <c r="AO149" s="6">
        <v>62.834699999999998</v>
      </c>
      <c r="AP149" s="6">
        <v>58.154299999999999</v>
      </c>
      <c r="AQ149" s="6">
        <v>53.250399999999999</v>
      </c>
      <c r="AR149" s="6">
        <v>58.734000000000002</v>
      </c>
      <c r="AS149" s="6">
        <v>59.6614</v>
      </c>
      <c r="AT149" s="6">
        <v>57.031700000000001</v>
      </c>
      <c r="AU149" s="6">
        <v>53.2239</v>
      </c>
      <c r="AV149" s="6">
        <v>52.907699999999998</v>
      </c>
      <c r="AW149" s="6">
        <v>53.755699999999997</v>
      </c>
      <c r="AX149" s="6">
        <v>53.106999999999999</v>
      </c>
      <c r="AY149" s="6">
        <v>50.869199999999999</v>
      </c>
      <c r="AZ149" s="6">
        <v>49.805799999999998</v>
      </c>
      <c r="BA149" s="6">
        <v>46.9998</v>
      </c>
      <c r="BB149" s="6">
        <v>42.0411</v>
      </c>
      <c r="BC149" s="6">
        <v>37.640999999999998</v>
      </c>
      <c r="BD149" s="6">
        <v>33.927300000000002</v>
      </c>
      <c r="BE149" s="6">
        <v>33.893599999999999</v>
      </c>
      <c r="BF149" s="6">
        <v>31.652899999999999</v>
      </c>
      <c r="BG149" s="6">
        <v>31.5334</v>
      </c>
      <c r="BH149" s="6">
        <v>27.506900000000002</v>
      </c>
      <c r="BI149" s="6">
        <v>24.417300000000001</v>
      </c>
      <c r="BJ149" s="6">
        <v>28.953299999999999</v>
      </c>
      <c r="BK149" s="6">
        <v>28.286200000000001</v>
      </c>
      <c r="BL149" s="6">
        <v>26.306100000000001</v>
      </c>
      <c r="BM149" s="6">
        <v>22.798500000000001</v>
      </c>
      <c r="BN149" s="6">
        <v>23.046099999999999</v>
      </c>
      <c r="BO149" s="6">
        <v>23.457799999999999</v>
      </c>
      <c r="BP149" s="6">
        <v>0.15</v>
      </c>
      <c r="BQ149" s="6">
        <v>0.15</v>
      </c>
      <c r="BR149" s="6">
        <v>0.15</v>
      </c>
      <c r="BS149" s="6">
        <v>0.15</v>
      </c>
      <c r="BT149" s="6">
        <v>0.14000000000000001</v>
      </c>
      <c r="BU149" s="6">
        <v>0.14000000000000001</v>
      </c>
      <c r="BV149" s="6">
        <v>0.14000000000000001</v>
      </c>
      <c r="BW149" s="6">
        <v>0.14000000000000001</v>
      </c>
      <c r="BX149" s="6">
        <v>0.13500000000000001</v>
      </c>
      <c r="BY149" s="6">
        <v>0.13500000000000001</v>
      </c>
      <c r="BZ149" s="6">
        <v>0.13500000000000001</v>
      </c>
      <c r="CA149" s="6">
        <v>0.13500000000000001</v>
      </c>
      <c r="CB149" s="6">
        <v>0.12670000000000001</v>
      </c>
      <c r="CC149" s="6">
        <v>0.12670000000000001</v>
      </c>
      <c r="CD149" s="6">
        <v>0.12666669999999999</v>
      </c>
      <c r="CE149" s="6">
        <v>0.12666669999999999</v>
      </c>
      <c r="CF149" s="6">
        <v>0.1133333</v>
      </c>
      <c r="CG149" s="6">
        <v>0.1133333</v>
      </c>
      <c r="CH149" s="6">
        <v>0.1133333</v>
      </c>
      <c r="CI149" s="6">
        <v>0.1133333</v>
      </c>
      <c r="CJ149" s="6">
        <v>0.1</v>
      </c>
      <c r="CK149" s="6">
        <v>0.1</v>
      </c>
      <c r="CL149" s="6">
        <v>0.1</v>
      </c>
      <c r="CM149" s="6">
        <v>0.1</v>
      </c>
      <c r="CN149" s="6">
        <v>0.08</v>
      </c>
      <c r="CO149" s="6">
        <v>0.08</v>
      </c>
      <c r="CP149" s="6">
        <v>7.3333300000000004E-2</v>
      </c>
      <c r="CQ149" s="6">
        <v>7.1111099999999997E-2</v>
      </c>
      <c r="CR149" s="6">
        <v>7.1111099999999997E-2</v>
      </c>
      <c r="CS149" s="6">
        <v>7.1111099999999997E-2</v>
      </c>
      <c r="CT149" s="6">
        <v>6.6666699999999995E-2</v>
      </c>
      <c r="CU149" s="6">
        <v>6.6666699999999995E-2</v>
      </c>
      <c r="CV149" s="6">
        <v>0</v>
      </c>
      <c r="CW149" s="6">
        <v>0</v>
      </c>
      <c r="CX149" s="6">
        <v>0</v>
      </c>
      <c r="CY149" s="6">
        <v>0</v>
      </c>
      <c r="CZ149" s="6">
        <v>0</v>
      </c>
      <c r="DA149" s="6">
        <v>0</v>
      </c>
      <c r="DB149" s="6">
        <v>0</v>
      </c>
      <c r="DC149" s="6">
        <v>0</v>
      </c>
      <c r="DD149" s="6">
        <v>0</v>
      </c>
      <c r="DE149" s="6">
        <v>0</v>
      </c>
      <c r="DF149" s="6">
        <v>0</v>
      </c>
      <c r="DG149" s="6">
        <v>0</v>
      </c>
      <c r="DH149" s="6">
        <v>0</v>
      </c>
      <c r="DI149" s="6">
        <v>0</v>
      </c>
      <c r="DJ149" s="6">
        <v>0</v>
      </c>
      <c r="DK149" s="6">
        <v>0</v>
      </c>
      <c r="DL149" s="6">
        <v>0</v>
      </c>
      <c r="DM149" s="6">
        <v>0</v>
      </c>
      <c r="DN149" s="6">
        <v>0</v>
      </c>
      <c r="DO149" s="6">
        <v>0</v>
      </c>
      <c r="DP149" s="6">
        <v>0</v>
      </c>
      <c r="DQ149" s="6">
        <v>0</v>
      </c>
      <c r="DR149" s="6">
        <v>0</v>
      </c>
      <c r="DS149" s="6">
        <v>0</v>
      </c>
      <c r="DT149" s="6">
        <v>0</v>
      </c>
      <c r="DU149" s="6">
        <v>0</v>
      </c>
      <c r="DV149" s="6">
        <v>0</v>
      </c>
      <c r="DW149" s="6">
        <v>0</v>
      </c>
      <c r="DX149" s="6">
        <v>0</v>
      </c>
      <c r="DY149" s="6">
        <v>0</v>
      </c>
      <c r="DZ149" s="6">
        <v>0</v>
      </c>
      <c r="EA149" s="6">
        <v>0</v>
      </c>
      <c r="EB149" s="5">
        <v>117696000</v>
      </c>
      <c r="EC149" s="5">
        <v>115359021</v>
      </c>
      <c r="ED149" s="5">
        <v>116258729</v>
      </c>
      <c r="EE149" s="5">
        <v>117267040</v>
      </c>
      <c r="EF149" s="5">
        <v>118031108</v>
      </c>
      <c r="EG149" s="5">
        <v>118895174</v>
      </c>
      <c r="EH149" s="5">
        <v>119852912</v>
      </c>
      <c r="EI149" s="5">
        <v>121093173</v>
      </c>
      <c r="EJ149" s="5">
        <v>122369952</v>
      </c>
      <c r="EK149" s="5">
        <v>123716695</v>
      </c>
      <c r="EL149" s="5">
        <v>125241512</v>
      </c>
      <c r="EM149" s="5">
        <v>126502141</v>
      </c>
      <c r="EN149" s="5">
        <v>127930276</v>
      </c>
      <c r="EO149" s="5">
        <v>129268095</v>
      </c>
      <c r="EP149" s="5">
        <v>131032485</v>
      </c>
      <c r="EQ149" s="5">
        <v>132328557</v>
      </c>
      <c r="ER149" s="5">
        <v>134252381</v>
      </c>
      <c r="ES149" s="5">
        <v>136131159</v>
      </c>
      <c r="ET149" s="5">
        <v>137390387</v>
      </c>
      <c r="EU149" s="5">
        <v>139325027</v>
      </c>
      <c r="EV149" s="5">
        <v>141353454</v>
      </c>
      <c r="EW149" s="5">
        <v>142322828</v>
      </c>
      <c r="EX149" s="5">
        <v>143059872</v>
      </c>
      <c r="EY149" s="5">
        <v>148988138</v>
      </c>
      <c r="EZ149" s="5">
        <v>150869198</v>
      </c>
      <c r="FA149" s="5">
        <v>153277811</v>
      </c>
      <c r="FB149" s="5">
        <v>158096789</v>
      </c>
      <c r="FC149" s="5">
        <v>172208030</v>
      </c>
      <c r="FD149" s="5">
        <v>178296939</v>
      </c>
      <c r="FE149" s="5">
        <v>180445307</v>
      </c>
      <c r="FF149" s="5">
        <v>183362027</v>
      </c>
      <c r="FG149" s="5">
        <v>186091859</v>
      </c>
      <c r="FH149" s="3" t="s">
        <v>324</v>
      </c>
    </row>
    <row r="150" spans="2:164" x14ac:dyDescent="0.25">
      <c r="B150" s="1" t="s">
        <v>140</v>
      </c>
      <c r="C150" s="2">
        <v>4055530</v>
      </c>
      <c r="D150" s="5">
        <v>2624009</v>
      </c>
      <c r="E150" s="5">
        <v>2560755</v>
      </c>
      <c r="F150" s="5">
        <v>3862457</v>
      </c>
      <c r="G150" s="5">
        <v>2370269</v>
      </c>
      <c r="H150" s="5">
        <v>6614968</v>
      </c>
      <c r="I150" s="5">
        <v>4788579</v>
      </c>
      <c r="J150" s="5">
        <v>4910606</v>
      </c>
      <c r="K150" s="5">
        <v>5611859</v>
      </c>
      <c r="L150" s="5">
        <v>8823255</v>
      </c>
      <c r="M150" s="5">
        <v>7300905</v>
      </c>
      <c r="N150" s="5">
        <v>7877026</v>
      </c>
      <c r="O150" s="5">
        <v>6280145</v>
      </c>
      <c r="P150" s="5">
        <v>9733861</v>
      </c>
      <c r="Q150" s="5">
        <v>8121163</v>
      </c>
      <c r="R150" s="5">
        <v>9460174</v>
      </c>
      <c r="S150" s="5">
        <v>8488511</v>
      </c>
      <c r="T150" s="5">
        <v>11359930</v>
      </c>
      <c r="U150" s="5">
        <v>9749245</v>
      </c>
      <c r="V150" s="5">
        <v>3622935</v>
      </c>
      <c r="W150" s="5">
        <v>4426581</v>
      </c>
      <c r="X150" s="5">
        <v>5505645</v>
      </c>
      <c r="Y150" s="5">
        <v>5394647</v>
      </c>
      <c r="Z150" s="5">
        <v>5618104</v>
      </c>
      <c r="AA150" s="5">
        <v>6828695</v>
      </c>
      <c r="AB150" s="5">
        <v>20947945</v>
      </c>
      <c r="AC150" s="5">
        <v>7250741</v>
      </c>
      <c r="AD150" s="5">
        <v>4510492</v>
      </c>
      <c r="AE150" s="5">
        <v>19656130</v>
      </c>
      <c r="AF150" s="5">
        <v>29162589</v>
      </c>
      <c r="AG150" s="5">
        <v>11835029</v>
      </c>
      <c r="AH150" s="5">
        <v>28240344</v>
      </c>
      <c r="AI150" s="5">
        <v>27769102</v>
      </c>
      <c r="AJ150" s="6">
        <v>133.69</v>
      </c>
      <c r="AK150" s="6">
        <v>128.11000000000001</v>
      </c>
      <c r="AL150" s="6">
        <v>123.04</v>
      </c>
      <c r="AM150" s="6">
        <v>120.68</v>
      </c>
      <c r="AN150" s="6">
        <v>113.53</v>
      </c>
      <c r="AO150" s="6">
        <v>117.28</v>
      </c>
      <c r="AP150" s="6">
        <v>112.12</v>
      </c>
      <c r="AQ150" s="6">
        <v>108.4</v>
      </c>
      <c r="AR150" s="6">
        <v>113.46</v>
      </c>
      <c r="AS150" s="6">
        <v>102.81</v>
      </c>
      <c r="AT150" s="6">
        <v>101.62</v>
      </c>
      <c r="AU150" s="6">
        <v>107.04</v>
      </c>
      <c r="AV150" s="6">
        <v>102.81</v>
      </c>
      <c r="AW150" s="6">
        <v>92.464200000000005</v>
      </c>
      <c r="AX150" s="6">
        <v>92.67</v>
      </c>
      <c r="AY150" s="6">
        <v>82.98</v>
      </c>
      <c r="AZ150" s="6">
        <v>88.09</v>
      </c>
      <c r="BA150" s="6">
        <v>82.21</v>
      </c>
      <c r="BB150" s="6">
        <v>83</v>
      </c>
      <c r="BC150" s="6">
        <v>80.84</v>
      </c>
      <c r="BD150" s="6">
        <v>72.989999999999995</v>
      </c>
      <c r="BE150" s="6">
        <v>65</v>
      </c>
      <c r="BF150" s="6">
        <v>62.4</v>
      </c>
      <c r="BG150" s="6">
        <v>58.84</v>
      </c>
      <c r="BH150" s="6">
        <v>56.74</v>
      </c>
      <c r="BI150" s="6">
        <v>51.78</v>
      </c>
      <c r="BJ150" s="6">
        <v>60.56</v>
      </c>
      <c r="BK150" s="6">
        <v>58.26</v>
      </c>
      <c r="BL150" s="6">
        <v>55.29</v>
      </c>
      <c r="BM150" s="6">
        <v>50.73</v>
      </c>
      <c r="BN150" s="6">
        <v>50.07</v>
      </c>
      <c r="BO150" s="6">
        <v>51.86</v>
      </c>
      <c r="BP150" s="6">
        <v>0.72</v>
      </c>
      <c r="BQ150" s="6">
        <v>0.72</v>
      </c>
      <c r="BR150" s="6">
        <v>0.72</v>
      </c>
      <c r="BS150" s="6">
        <v>0.67</v>
      </c>
      <c r="BT150" s="6">
        <v>0.67</v>
      </c>
      <c r="BU150" s="6">
        <v>0.67</v>
      </c>
      <c r="BV150" s="6">
        <v>0.67</v>
      </c>
      <c r="BW150" s="6">
        <v>0.61</v>
      </c>
      <c r="BX150" s="6">
        <v>0.61</v>
      </c>
      <c r="BY150" s="6">
        <v>0.61</v>
      </c>
      <c r="BZ150" s="6">
        <v>0.61</v>
      </c>
      <c r="CA150" s="6">
        <v>0.55000000000000004</v>
      </c>
      <c r="CB150" s="6">
        <v>0.55000000000000004</v>
      </c>
      <c r="CC150" s="6">
        <v>0.55000000000000004</v>
      </c>
      <c r="CD150" s="6">
        <v>0.55000000000000004</v>
      </c>
      <c r="CE150" s="6">
        <v>0.5</v>
      </c>
      <c r="CF150" s="6">
        <v>0.5</v>
      </c>
      <c r="CG150" s="6">
        <v>0.5</v>
      </c>
      <c r="CH150" s="6">
        <v>0.5</v>
      </c>
      <c r="CI150" s="6">
        <v>0.46</v>
      </c>
      <c r="CJ150" s="6">
        <v>0.46</v>
      </c>
      <c r="CK150" s="6">
        <v>0.46</v>
      </c>
      <c r="CL150" s="6">
        <v>0.46</v>
      </c>
      <c r="CM150" s="6">
        <v>0.41</v>
      </c>
      <c r="CN150" s="6">
        <v>0.41</v>
      </c>
      <c r="CO150" s="6">
        <v>0.41</v>
      </c>
      <c r="CP150" s="6">
        <v>0.41</v>
      </c>
      <c r="CQ150" s="6">
        <v>0.36</v>
      </c>
      <c r="CR150" s="6">
        <v>0.36</v>
      </c>
      <c r="CS150" s="6">
        <v>0.36</v>
      </c>
      <c r="CT150" s="6">
        <v>0.36</v>
      </c>
      <c r="CU150" s="6">
        <v>0.33</v>
      </c>
      <c r="CV150" s="6">
        <v>0</v>
      </c>
      <c r="CW150" s="6">
        <v>0</v>
      </c>
      <c r="CX150" s="6">
        <v>0</v>
      </c>
      <c r="CY150" s="6">
        <v>0</v>
      </c>
      <c r="CZ150" s="6">
        <v>0</v>
      </c>
      <c r="DA150" s="6">
        <v>0</v>
      </c>
      <c r="DB150" s="6">
        <v>0</v>
      </c>
      <c r="DC150" s="6">
        <v>0</v>
      </c>
      <c r="DD150" s="6">
        <v>0</v>
      </c>
      <c r="DE150" s="6">
        <v>0</v>
      </c>
      <c r="DF150" s="6">
        <v>0</v>
      </c>
      <c r="DG150" s="6">
        <v>0</v>
      </c>
      <c r="DH150" s="6">
        <v>0</v>
      </c>
      <c r="DI150" s="6">
        <v>0</v>
      </c>
      <c r="DJ150" s="6">
        <v>0</v>
      </c>
      <c r="DK150" s="6">
        <v>0</v>
      </c>
      <c r="DL150" s="6">
        <v>0</v>
      </c>
      <c r="DM150" s="6">
        <v>0</v>
      </c>
      <c r="DN150" s="6">
        <v>0</v>
      </c>
      <c r="DO150" s="6">
        <v>0</v>
      </c>
      <c r="DP150" s="6">
        <v>0</v>
      </c>
      <c r="DQ150" s="6">
        <v>0</v>
      </c>
      <c r="DR150" s="6">
        <v>0</v>
      </c>
      <c r="DS150" s="6">
        <v>0</v>
      </c>
      <c r="DT150" s="6">
        <v>0</v>
      </c>
      <c r="DU150" s="6">
        <v>0</v>
      </c>
      <c r="DV150" s="6">
        <v>0</v>
      </c>
      <c r="DW150" s="6">
        <v>0</v>
      </c>
      <c r="DX150" s="6">
        <v>0</v>
      </c>
      <c r="DY150" s="6">
        <v>0</v>
      </c>
      <c r="DZ150" s="6">
        <v>0</v>
      </c>
      <c r="EA150" s="6">
        <v>0</v>
      </c>
      <c r="EB150" s="5">
        <v>271400000</v>
      </c>
      <c r="EC150" s="5">
        <v>273700000</v>
      </c>
      <c r="ED150" s="5">
        <v>275900000</v>
      </c>
      <c r="EE150" s="5">
        <v>279400000</v>
      </c>
      <c r="EF150" s="5">
        <v>279600000</v>
      </c>
      <c r="EG150" s="5">
        <v>284100000</v>
      </c>
      <c r="EH150" s="5">
        <v>288300000</v>
      </c>
      <c r="EI150" s="5">
        <v>292400000</v>
      </c>
      <c r="EJ150" s="5">
        <v>295900000</v>
      </c>
      <c r="EK150" s="5">
        <v>304200000</v>
      </c>
      <c r="EL150" s="5">
        <v>311200000</v>
      </c>
      <c r="EM150" s="5">
        <v>318700000</v>
      </c>
      <c r="EN150" s="5">
        <v>322200000</v>
      </c>
      <c r="EO150" s="5">
        <v>331400000</v>
      </c>
      <c r="EP150" s="5">
        <v>339000000</v>
      </c>
      <c r="EQ150" s="5">
        <v>347461002</v>
      </c>
      <c r="ER150" s="5">
        <v>353500000</v>
      </c>
      <c r="ES150" s="5">
        <v>364100000</v>
      </c>
      <c r="ET150" s="5">
        <v>373500000</v>
      </c>
      <c r="EU150" s="5">
        <v>376400000</v>
      </c>
      <c r="EV150" s="5">
        <v>377400000</v>
      </c>
      <c r="EW150" s="5">
        <v>382000000</v>
      </c>
      <c r="EX150" s="5">
        <v>386000000</v>
      </c>
      <c r="EY150" s="5">
        <v>389800000</v>
      </c>
      <c r="EZ150" s="5">
        <v>392800000</v>
      </c>
      <c r="FA150" s="5">
        <v>412800000</v>
      </c>
      <c r="FB150" s="5">
        <v>419500000</v>
      </c>
      <c r="FC150" s="5">
        <v>420300000</v>
      </c>
      <c r="FD150" s="5">
        <v>434600000</v>
      </c>
      <c r="FE150" s="5">
        <v>460500000</v>
      </c>
      <c r="FF150" s="5">
        <v>470800000</v>
      </c>
      <c r="FG150" s="5">
        <v>497000000</v>
      </c>
      <c r="FH150" s="3" t="s">
        <v>325</v>
      </c>
    </row>
    <row r="151" spans="2:164" x14ac:dyDescent="0.25">
      <c r="B151" s="1" t="s">
        <v>141</v>
      </c>
      <c r="C151" s="2">
        <v>103564</v>
      </c>
      <c r="D151" s="5" t="s">
        <v>193</v>
      </c>
      <c r="E151" s="5" t="s">
        <v>193</v>
      </c>
      <c r="F151" s="5" t="s">
        <v>193</v>
      </c>
      <c r="G151" s="5" t="s">
        <v>193</v>
      </c>
      <c r="H151" s="5" t="s">
        <v>193</v>
      </c>
      <c r="I151" s="5" t="s">
        <v>193</v>
      </c>
      <c r="J151" s="5" t="s">
        <v>193</v>
      </c>
      <c r="K151" s="5" t="s">
        <v>193</v>
      </c>
      <c r="L151" s="5" t="s">
        <v>193</v>
      </c>
      <c r="M151" s="5" t="s">
        <v>193</v>
      </c>
      <c r="N151" s="5" t="s">
        <v>193</v>
      </c>
      <c r="O151" s="5" t="s">
        <v>193</v>
      </c>
      <c r="P151" s="5" t="s">
        <v>193</v>
      </c>
      <c r="Q151" s="5" t="s">
        <v>193</v>
      </c>
      <c r="R151" s="5" t="s">
        <v>193</v>
      </c>
      <c r="S151" s="5" t="s">
        <v>193</v>
      </c>
      <c r="T151" s="5" t="s">
        <v>193</v>
      </c>
      <c r="U151" s="5" t="s">
        <v>193</v>
      </c>
      <c r="V151" s="5" t="s">
        <v>193</v>
      </c>
      <c r="W151" s="5" t="s">
        <v>193</v>
      </c>
      <c r="X151" s="5" t="s">
        <v>193</v>
      </c>
      <c r="Y151" s="5">
        <v>0</v>
      </c>
      <c r="Z151" s="5">
        <v>0</v>
      </c>
      <c r="AA151" s="5">
        <v>0</v>
      </c>
      <c r="AB151" s="5">
        <v>0</v>
      </c>
      <c r="AC151" s="5">
        <v>0</v>
      </c>
      <c r="AD151" s="5">
        <v>0</v>
      </c>
      <c r="AE151" s="5">
        <v>0</v>
      </c>
      <c r="AF151" s="5">
        <v>0</v>
      </c>
      <c r="AG151" s="5">
        <v>0</v>
      </c>
      <c r="AH151" s="5">
        <v>0</v>
      </c>
      <c r="AI151" s="5">
        <v>0</v>
      </c>
      <c r="AJ151" s="6" t="s">
        <v>193</v>
      </c>
      <c r="AK151" s="6" t="s">
        <v>193</v>
      </c>
      <c r="AL151" s="6" t="s">
        <v>193</v>
      </c>
      <c r="AM151" s="6" t="s">
        <v>193</v>
      </c>
      <c r="AN151" s="6" t="s">
        <v>193</v>
      </c>
      <c r="AO151" s="6" t="s">
        <v>193</v>
      </c>
      <c r="AP151" s="6" t="s">
        <v>193</v>
      </c>
      <c r="AQ151" s="6" t="s">
        <v>193</v>
      </c>
      <c r="AR151" s="6" t="s">
        <v>193</v>
      </c>
      <c r="AS151" s="6" t="s">
        <v>193</v>
      </c>
      <c r="AT151" s="6" t="s">
        <v>193</v>
      </c>
      <c r="AU151" s="6" t="s">
        <v>193</v>
      </c>
      <c r="AV151" s="6" t="s">
        <v>193</v>
      </c>
      <c r="AW151" s="6" t="s">
        <v>193</v>
      </c>
      <c r="AX151" s="6" t="s">
        <v>193</v>
      </c>
      <c r="AY151" s="6" t="s">
        <v>193</v>
      </c>
      <c r="AZ151" s="6" t="s">
        <v>193</v>
      </c>
      <c r="BA151" s="6" t="s">
        <v>193</v>
      </c>
      <c r="BB151" s="6" t="s">
        <v>193</v>
      </c>
      <c r="BC151" s="6" t="s">
        <v>193</v>
      </c>
      <c r="BD151" s="6" t="s">
        <v>193</v>
      </c>
      <c r="BE151" s="6" t="s">
        <v>193</v>
      </c>
      <c r="BF151" s="6" t="s">
        <v>193</v>
      </c>
      <c r="BG151" s="6" t="s">
        <v>193</v>
      </c>
      <c r="BH151" s="6" t="s">
        <v>193</v>
      </c>
      <c r="BI151" s="6" t="s">
        <v>193</v>
      </c>
      <c r="BJ151" s="6" t="s">
        <v>193</v>
      </c>
      <c r="BK151" s="6" t="s">
        <v>193</v>
      </c>
      <c r="BL151" s="6" t="s">
        <v>193</v>
      </c>
      <c r="BM151" s="6" t="s">
        <v>193</v>
      </c>
      <c r="BN151" s="6" t="s">
        <v>193</v>
      </c>
      <c r="BO151" s="6" t="s">
        <v>193</v>
      </c>
      <c r="BP151" s="6" t="s">
        <v>193</v>
      </c>
      <c r="BQ151" s="6" t="s">
        <v>193</v>
      </c>
      <c r="BR151" s="6" t="s">
        <v>193</v>
      </c>
      <c r="BS151" s="6" t="s">
        <v>193</v>
      </c>
      <c r="BT151" s="6" t="s">
        <v>193</v>
      </c>
      <c r="BU151" s="6" t="s">
        <v>193</v>
      </c>
      <c r="BV151" s="6" t="s">
        <v>193</v>
      </c>
      <c r="BW151" s="6" t="s">
        <v>193</v>
      </c>
      <c r="BX151" s="6" t="s">
        <v>193</v>
      </c>
      <c r="BY151" s="6" t="s">
        <v>193</v>
      </c>
      <c r="BZ151" s="6" t="s">
        <v>193</v>
      </c>
      <c r="CA151" s="6" t="s">
        <v>193</v>
      </c>
      <c r="CB151" s="6" t="s">
        <v>193</v>
      </c>
      <c r="CC151" s="6" t="s">
        <v>193</v>
      </c>
      <c r="CD151" s="6" t="s">
        <v>193</v>
      </c>
      <c r="CE151" s="6" t="s">
        <v>193</v>
      </c>
      <c r="CF151" s="6" t="s">
        <v>193</v>
      </c>
      <c r="CG151" s="6" t="s">
        <v>193</v>
      </c>
      <c r="CH151" s="6" t="s">
        <v>193</v>
      </c>
      <c r="CI151" s="6" t="s">
        <v>193</v>
      </c>
      <c r="CJ151" s="6" t="s">
        <v>193</v>
      </c>
      <c r="CK151" s="6">
        <v>0</v>
      </c>
      <c r="CL151" s="6">
        <v>0</v>
      </c>
      <c r="CM151" s="6">
        <v>0</v>
      </c>
      <c r="CN151" s="6">
        <v>0</v>
      </c>
      <c r="CO151" s="6">
        <v>0</v>
      </c>
      <c r="CP151" s="6">
        <v>0</v>
      </c>
      <c r="CQ151" s="6">
        <v>0</v>
      </c>
      <c r="CR151" s="6">
        <v>0</v>
      </c>
      <c r="CS151" s="6">
        <v>0</v>
      </c>
      <c r="CT151" s="6">
        <v>0</v>
      </c>
      <c r="CU151" s="6">
        <v>0</v>
      </c>
      <c r="CV151" s="6" t="s">
        <v>193</v>
      </c>
      <c r="CW151" s="6" t="s">
        <v>193</v>
      </c>
      <c r="CX151" s="6" t="s">
        <v>193</v>
      </c>
      <c r="CY151" s="6" t="s">
        <v>193</v>
      </c>
      <c r="CZ151" s="6" t="s">
        <v>193</v>
      </c>
      <c r="DA151" s="6" t="s">
        <v>193</v>
      </c>
      <c r="DB151" s="6" t="s">
        <v>193</v>
      </c>
      <c r="DC151" s="6" t="s">
        <v>193</v>
      </c>
      <c r="DD151" s="6" t="s">
        <v>193</v>
      </c>
      <c r="DE151" s="6" t="s">
        <v>193</v>
      </c>
      <c r="DF151" s="6" t="s">
        <v>193</v>
      </c>
      <c r="DG151" s="6" t="s">
        <v>193</v>
      </c>
      <c r="DH151" s="6" t="s">
        <v>193</v>
      </c>
      <c r="DI151" s="6" t="s">
        <v>193</v>
      </c>
      <c r="DJ151" s="6" t="s">
        <v>193</v>
      </c>
      <c r="DK151" s="6" t="s">
        <v>193</v>
      </c>
      <c r="DL151" s="6" t="s">
        <v>193</v>
      </c>
      <c r="DM151" s="6" t="s">
        <v>193</v>
      </c>
      <c r="DN151" s="6" t="s">
        <v>193</v>
      </c>
      <c r="DO151" s="6" t="s">
        <v>193</v>
      </c>
      <c r="DP151" s="6" t="s">
        <v>193</v>
      </c>
      <c r="DQ151" s="6">
        <v>0</v>
      </c>
      <c r="DR151" s="6">
        <v>0</v>
      </c>
      <c r="DS151" s="6">
        <v>0</v>
      </c>
      <c r="DT151" s="6">
        <v>0</v>
      </c>
      <c r="DU151" s="6">
        <v>0</v>
      </c>
      <c r="DV151" s="6">
        <v>0</v>
      </c>
      <c r="DW151" s="6">
        <v>0</v>
      </c>
      <c r="DX151" s="6">
        <v>0</v>
      </c>
      <c r="DY151" s="6">
        <v>0</v>
      </c>
      <c r="DZ151" s="6">
        <v>0</v>
      </c>
      <c r="EA151" s="6">
        <v>0</v>
      </c>
      <c r="EB151" s="5" t="s">
        <v>193</v>
      </c>
      <c r="EC151" s="5" t="s">
        <v>193</v>
      </c>
      <c r="ED151" s="5" t="s">
        <v>193</v>
      </c>
      <c r="EE151" s="5" t="s">
        <v>193</v>
      </c>
      <c r="EF151" s="5" t="s">
        <v>193</v>
      </c>
      <c r="EG151" s="5" t="s">
        <v>193</v>
      </c>
      <c r="EH151" s="5" t="s">
        <v>193</v>
      </c>
      <c r="EI151" s="5" t="s">
        <v>193</v>
      </c>
      <c r="EJ151" s="5" t="s">
        <v>193</v>
      </c>
      <c r="EK151" s="5" t="s">
        <v>193</v>
      </c>
      <c r="EL151" s="5" t="s">
        <v>193</v>
      </c>
      <c r="EM151" s="5" t="s">
        <v>193</v>
      </c>
      <c r="EN151" s="5" t="s">
        <v>193</v>
      </c>
      <c r="EO151" s="5" t="s">
        <v>193</v>
      </c>
      <c r="EP151" s="5" t="s">
        <v>193</v>
      </c>
      <c r="EQ151" s="5" t="s">
        <v>193</v>
      </c>
      <c r="ER151" s="5" t="s">
        <v>193</v>
      </c>
      <c r="ES151" s="5" t="s">
        <v>193</v>
      </c>
      <c r="ET151" s="5" t="s">
        <v>193</v>
      </c>
      <c r="EU151" s="5" t="s">
        <v>193</v>
      </c>
      <c r="EV151" s="5" t="s">
        <v>193</v>
      </c>
      <c r="EW151" s="5">
        <v>15368128</v>
      </c>
      <c r="EX151" s="5">
        <v>15368128</v>
      </c>
      <c r="EY151" s="5">
        <v>15328128</v>
      </c>
      <c r="EZ151" s="5">
        <v>15328128</v>
      </c>
      <c r="FA151" s="5">
        <v>15328128</v>
      </c>
      <c r="FB151" s="5">
        <v>15328128</v>
      </c>
      <c r="FC151" s="5">
        <v>15258128</v>
      </c>
      <c r="FD151" s="5">
        <v>15258128</v>
      </c>
      <c r="FE151" s="5">
        <v>15258128</v>
      </c>
      <c r="FF151" s="5">
        <v>15258128</v>
      </c>
      <c r="FG151" s="5">
        <v>15258128</v>
      </c>
      <c r="FH151" s="3" t="s">
        <v>326</v>
      </c>
    </row>
    <row r="152" spans="2:164" x14ac:dyDescent="0.25">
      <c r="B152" s="1" t="s">
        <v>142</v>
      </c>
      <c r="C152" s="2">
        <v>4074762</v>
      </c>
      <c r="D152" s="5" t="s">
        <v>193</v>
      </c>
      <c r="E152" s="5">
        <v>539034</v>
      </c>
      <c r="F152" s="5">
        <v>0</v>
      </c>
      <c r="G152" s="5">
        <v>0</v>
      </c>
      <c r="H152" s="5">
        <v>0</v>
      </c>
      <c r="I152" s="5">
        <v>299884</v>
      </c>
      <c r="J152" s="5">
        <v>284846</v>
      </c>
      <c r="K152" s="5">
        <v>367101</v>
      </c>
      <c r="L152" s="5">
        <v>346292</v>
      </c>
      <c r="M152" s="5">
        <v>683133</v>
      </c>
      <c r="N152" s="5">
        <v>528488</v>
      </c>
      <c r="O152" s="5">
        <v>683173</v>
      </c>
      <c r="P152" s="5">
        <v>228525</v>
      </c>
      <c r="Q152" s="5">
        <v>0</v>
      </c>
      <c r="R152" s="5">
        <v>183900</v>
      </c>
      <c r="S152" s="5">
        <v>183800</v>
      </c>
      <c r="T152" s="5">
        <v>0</v>
      </c>
      <c r="U152" s="5">
        <v>0</v>
      </c>
      <c r="V152" s="5">
        <v>1000000</v>
      </c>
      <c r="W152" s="5">
        <v>0</v>
      </c>
      <c r="X152" s="5">
        <v>98800</v>
      </c>
      <c r="Y152" s="5">
        <v>0</v>
      </c>
      <c r="Z152" s="5">
        <v>25052</v>
      </c>
      <c r="AA152" s="5">
        <v>12370</v>
      </c>
      <c r="AB152" s="5">
        <v>210905</v>
      </c>
      <c r="AC152" s="5">
        <v>358900</v>
      </c>
      <c r="AD152" s="5">
        <v>0</v>
      </c>
      <c r="AE152" s="5">
        <v>83594</v>
      </c>
      <c r="AF152" s="5">
        <v>328391</v>
      </c>
      <c r="AG152" s="5">
        <v>24400</v>
      </c>
      <c r="AH152" s="5">
        <v>0</v>
      </c>
      <c r="AI152" s="5">
        <v>0</v>
      </c>
      <c r="AJ152" s="6" t="s">
        <v>193</v>
      </c>
      <c r="AK152" s="6">
        <v>23.51</v>
      </c>
      <c r="AL152" s="6" t="s">
        <v>193</v>
      </c>
      <c r="AM152" s="6" t="s">
        <v>193</v>
      </c>
      <c r="AN152" s="6" t="s">
        <v>193</v>
      </c>
      <c r="AO152" s="6">
        <v>22.6</v>
      </c>
      <c r="AP152" s="6">
        <v>23.09</v>
      </c>
      <c r="AQ152" s="6">
        <v>21.99</v>
      </c>
      <c r="AR152" s="6">
        <v>21.1952</v>
      </c>
      <c r="AS152" s="6">
        <v>21.969000000000001</v>
      </c>
      <c r="AT152" s="6">
        <v>20.700800000000001</v>
      </c>
      <c r="AU152" s="6">
        <v>22.15</v>
      </c>
      <c r="AV152" s="6">
        <v>23.55</v>
      </c>
      <c r="AW152" s="6" t="s">
        <v>193</v>
      </c>
      <c r="AX152" s="6">
        <v>16.322399999999998</v>
      </c>
      <c r="AY152" s="6">
        <v>16.322199999999999</v>
      </c>
      <c r="AZ152" s="6" t="s">
        <v>193</v>
      </c>
      <c r="BA152" s="6" t="s">
        <v>193</v>
      </c>
      <c r="BB152" s="6">
        <v>18.25</v>
      </c>
      <c r="BC152" s="6" t="s">
        <v>193</v>
      </c>
      <c r="BD152" s="6">
        <v>16.82</v>
      </c>
      <c r="BE152" s="6" t="s">
        <v>193</v>
      </c>
      <c r="BF152" s="6" t="s">
        <v>193</v>
      </c>
      <c r="BG152" s="6" t="s">
        <v>193</v>
      </c>
      <c r="BH152" s="6">
        <v>17.71</v>
      </c>
      <c r="BI152" s="6">
        <v>16.7073</v>
      </c>
      <c r="BJ152" s="6" t="s">
        <v>193</v>
      </c>
      <c r="BK152" s="6">
        <v>18.62</v>
      </c>
      <c r="BL152" s="6">
        <v>17.755400000000002</v>
      </c>
      <c r="BM152" s="6">
        <v>16.61</v>
      </c>
      <c r="BN152" s="6" t="s">
        <v>193</v>
      </c>
      <c r="BO152" s="6" t="s">
        <v>193</v>
      </c>
      <c r="BP152" s="6" t="s">
        <v>193</v>
      </c>
      <c r="BQ152" s="6">
        <v>0</v>
      </c>
      <c r="BR152" s="6">
        <v>0</v>
      </c>
      <c r="BS152" s="6">
        <v>0</v>
      </c>
      <c r="BT152" s="6">
        <v>0</v>
      </c>
      <c r="BU152" s="6">
        <v>0</v>
      </c>
      <c r="BV152" s="6">
        <v>0</v>
      </c>
      <c r="BW152" s="6">
        <v>0</v>
      </c>
      <c r="BX152" s="6">
        <v>0</v>
      </c>
      <c r="BY152" s="6">
        <v>0</v>
      </c>
      <c r="BZ152" s="6">
        <v>0</v>
      </c>
      <c r="CA152" s="6">
        <v>0</v>
      </c>
      <c r="CB152" s="6">
        <v>0</v>
      </c>
      <c r="CC152" s="6">
        <v>0</v>
      </c>
      <c r="CD152" s="6">
        <v>0</v>
      </c>
      <c r="CE152" s="6">
        <v>0</v>
      </c>
      <c r="CF152" s="6">
        <v>0</v>
      </c>
      <c r="CG152" s="6">
        <v>0</v>
      </c>
      <c r="CH152" s="6">
        <v>0</v>
      </c>
      <c r="CI152" s="6">
        <v>0</v>
      </c>
      <c r="CJ152" s="6">
        <v>0</v>
      </c>
      <c r="CK152" s="6">
        <v>0</v>
      </c>
      <c r="CL152" s="6">
        <v>0</v>
      </c>
      <c r="CM152" s="6">
        <v>0</v>
      </c>
      <c r="CN152" s="6">
        <v>0</v>
      </c>
      <c r="CO152" s="6">
        <v>0</v>
      </c>
      <c r="CP152" s="6">
        <v>0</v>
      </c>
      <c r="CQ152" s="6">
        <v>0</v>
      </c>
      <c r="CR152" s="6">
        <v>0</v>
      </c>
      <c r="CS152" s="6">
        <v>0</v>
      </c>
      <c r="CT152" s="6">
        <v>0</v>
      </c>
      <c r="CU152" s="6">
        <v>0</v>
      </c>
      <c r="CV152" s="6" t="s">
        <v>193</v>
      </c>
      <c r="CW152" s="6">
        <v>0</v>
      </c>
      <c r="CX152" s="6">
        <v>0</v>
      </c>
      <c r="CY152" s="6">
        <v>0</v>
      </c>
      <c r="CZ152" s="6">
        <v>0</v>
      </c>
      <c r="DA152" s="6">
        <v>0</v>
      </c>
      <c r="DB152" s="6">
        <v>0</v>
      </c>
      <c r="DC152" s="6">
        <v>0</v>
      </c>
      <c r="DD152" s="6">
        <v>0</v>
      </c>
      <c r="DE152" s="6">
        <v>0</v>
      </c>
      <c r="DF152" s="6">
        <v>0</v>
      </c>
      <c r="DG152" s="6">
        <v>0</v>
      </c>
      <c r="DH152" s="6">
        <v>0</v>
      </c>
      <c r="DI152" s="6">
        <v>0</v>
      </c>
      <c r="DJ152" s="6">
        <v>0</v>
      </c>
      <c r="DK152" s="6">
        <v>0</v>
      </c>
      <c r="DL152" s="6">
        <v>0</v>
      </c>
      <c r="DM152" s="6">
        <v>0</v>
      </c>
      <c r="DN152" s="6">
        <v>0</v>
      </c>
      <c r="DO152" s="6">
        <v>0</v>
      </c>
      <c r="DP152" s="6">
        <v>0</v>
      </c>
      <c r="DQ152" s="6">
        <v>0</v>
      </c>
      <c r="DR152" s="6">
        <v>0</v>
      </c>
      <c r="DS152" s="6">
        <v>0</v>
      </c>
      <c r="DT152" s="6">
        <v>0</v>
      </c>
      <c r="DU152" s="6">
        <v>0</v>
      </c>
      <c r="DV152" s="6">
        <v>0</v>
      </c>
      <c r="DW152" s="6">
        <v>0</v>
      </c>
      <c r="DX152" s="6">
        <v>0</v>
      </c>
      <c r="DY152" s="6">
        <v>0</v>
      </c>
      <c r="DZ152" s="6">
        <v>0</v>
      </c>
      <c r="EA152" s="6">
        <v>0</v>
      </c>
      <c r="EB152" s="5" t="s">
        <v>193</v>
      </c>
      <c r="EC152" s="5">
        <v>23902107</v>
      </c>
      <c r="ED152" s="5">
        <v>24445138</v>
      </c>
      <c r="EE152" s="5">
        <v>24442638</v>
      </c>
      <c r="EF152" s="5">
        <v>24272131</v>
      </c>
      <c r="EG152" s="5">
        <v>24272716</v>
      </c>
      <c r="EH152" s="5">
        <v>24573763</v>
      </c>
      <c r="EI152" s="5">
        <v>24749783</v>
      </c>
      <c r="EJ152" s="5">
        <v>24998723</v>
      </c>
      <c r="EK152" s="5">
        <v>25348045</v>
      </c>
      <c r="EL152" s="5">
        <v>26027936</v>
      </c>
      <c r="EM152" s="5">
        <v>26524634</v>
      </c>
      <c r="EN152" s="5">
        <v>27032186</v>
      </c>
      <c r="EO152" s="5">
        <v>27263335</v>
      </c>
      <c r="EP152" s="5">
        <v>27269426</v>
      </c>
      <c r="EQ152" s="5">
        <v>27284961</v>
      </c>
      <c r="ER152" s="5">
        <v>27468966</v>
      </c>
      <c r="ES152" s="5">
        <v>27468064</v>
      </c>
      <c r="ET152" s="5">
        <v>27474430</v>
      </c>
      <c r="EU152" s="5">
        <v>28441648</v>
      </c>
      <c r="EV152" s="5">
        <v>28364753</v>
      </c>
      <c r="EW152" s="5">
        <v>28460525</v>
      </c>
      <c r="EX152" s="5">
        <v>28397210</v>
      </c>
      <c r="EY152" s="5">
        <v>28432470</v>
      </c>
      <c r="EZ152" s="5">
        <v>28364333</v>
      </c>
      <c r="FA152" s="5">
        <v>28572523</v>
      </c>
      <c r="FB152" s="5">
        <v>28931423</v>
      </c>
      <c r="FC152" s="5">
        <v>28853080</v>
      </c>
      <c r="FD152" s="5">
        <v>28815423</v>
      </c>
      <c r="FE152" s="5">
        <v>29143814</v>
      </c>
      <c r="FF152" s="5">
        <v>29153200</v>
      </c>
      <c r="FG152" s="5">
        <v>29153200</v>
      </c>
      <c r="FH152" s="3" t="s">
        <v>327</v>
      </c>
    </row>
    <row r="153" spans="2:164" x14ac:dyDescent="0.25">
      <c r="B153" s="1" t="s">
        <v>143</v>
      </c>
      <c r="C153" s="2">
        <v>6676307</v>
      </c>
      <c r="D153" s="5">
        <v>0</v>
      </c>
      <c r="E153" s="5">
        <v>0</v>
      </c>
      <c r="F153" s="5">
        <v>0</v>
      </c>
      <c r="G153" s="5">
        <v>0</v>
      </c>
      <c r="H153" s="5">
        <v>0</v>
      </c>
      <c r="I153" s="5">
        <v>0</v>
      </c>
      <c r="J153" s="5">
        <v>0</v>
      </c>
      <c r="K153" s="5">
        <v>0</v>
      </c>
      <c r="L153" s="5" t="s">
        <v>193</v>
      </c>
      <c r="M153" s="5" t="s">
        <v>193</v>
      </c>
      <c r="N153" s="5" t="s">
        <v>193</v>
      </c>
      <c r="O153" s="5" t="s">
        <v>193</v>
      </c>
      <c r="P153" s="5" t="s">
        <v>193</v>
      </c>
      <c r="Q153" s="5" t="s">
        <v>193</v>
      </c>
      <c r="R153" s="5" t="s">
        <v>193</v>
      </c>
      <c r="S153" s="5" t="s">
        <v>193</v>
      </c>
      <c r="T153" s="5" t="s">
        <v>193</v>
      </c>
      <c r="U153" s="5" t="s">
        <v>193</v>
      </c>
      <c r="V153" s="5" t="s">
        <v>193</v>
      </c>
      <c r="W153" s="5" t="s">
        <v>193</v>
      </c>
      <c r="X153" s="5" t="s">
        <v>193</v>
      </c>
      <c r="Y153" s="5" t="s">
        <v>193</v>
      </c>
      <c r="Z153" s="5" t="s">
        <v>193</v>
      </c>
      <c r="AA153" s="5" t="s">
        <v>193</v>
      </c>
      <c r="AB153" s="5" t="s">
        <v>193</v>
      </c>
      <c r="AC153" s="5" t="s">
        <v>193</v>
      </c>
      <c r="AD153" s="5" t="s">
        <v>193</v>
      </c>
      <c r="AE153" s="5" t="s">
        <v>193</v>
      </c>
      <c r="AF153" s="5" t="s">
        <v>193</v>
      </c>
      <c r="AG153" s="5" t="s">
        <v>193</v>
      </c>
      <c r="AH153" s="5" t="s">
        <v>193</v>
      </c>
      <c r="AI153" s="5" t="s">
        <v>193</v>
      </c>
      <c r="AJ153" s="6" t="s">
        <v>193</v>
      </c>
      <c r="AK153" s="6" t="s">
        <v>193</v>
      </c>
      <c r="AL153" s="6" t="s">
        <v>193</v>
      </c>
      <c r="AM153" s="6" t="s">
        <v>193</v>
      </c>
      <c r="AN153" s="6" t="s">
        <v>193</v>
      </c>
      <c r="AO153" s="6" t="s">
        <v>193</v>
      </c>
      <c r="AP153" s="6" t="s">
        <v>193</v>
      </c>
      <c r="AQ153" s="6" t="s">
        <v>193</v>
      </c>
      <c r="AR153" s="6" t="s">
        <v>193</v>
      </c>
      <c r="AS153" s="6" t="s">
        <v>193</v>
      </c>
      <c r="AT153" s="6" t="s">
        <v>193</v>
      </c>
      <c r="AU153" s="6" t="s">
        <v>193</v>
      </c>
      <c r="AV153" s="6" t="s">
        <v>193</v>
      </c>
      <c r="AW153" s="6" t="s">
        <v>193</v>
      </c>
      <c r="AX153" s="6" t="s">
        <v>193</v>
      </c>
      <c r="AY153" s="6" t="s">
        <v>193</v>
      </c>
      <c r="AZ153" s="6" t="s">
        <v>193</v>
      </c>
      <c r="BA153" s="6" t="s">
        <v>193</v>
      </c>
      <c r="BB153" s="6" t="s">
        <v>193</v>
      </c>
      <c r="BC153" s="6" t="s">
        <v>193</v>
      </c>
      <c r="BD153" s="6" t="s">
        <v>193</v>
      </c>
      <c r="BE153" s="6" t="s">
        <v>193</v>
      </c>
      <c r="BF153" s="6" t="s">
        <v>193</v>
      </c>
      <c r="BG153" s="6" t="s">
        <v>193</v>
      </c>
      <c r="BH153" s="6" t="s">
        <v>193</v>
      </c>
      <c r="BI153" s="6" t="s">
        <v>193</v>
      </c>
      <c r="BJ153" s="6" t="s">
        <v>193</v>
      </c>
      <c r="BK153" s="6" t="s">
        <v>193</v>
      </c>
      <c r="BL153" s="6" t="s">
        <v>193</v>
      </c>
      <c r="BM153" s="6" t="s">
        <v>193</v>
      </c>
      <c r="BN153" s="6" t="s">
        <v>193</v>
      </c>
      <c r="BO153" s="6" t="s">
        <v>193</v>
      </c>
      <c r="BP153" s="6">
        <v>0</v>
      </c>
      <c r="BQ153" s="6">
        <v>0</v>
      </c>
      <c r="BR153" s="6">
        <v>0</v>
      </c>
      <c r="BS153" s="6" t="s">
        <v>193</v>
      </c>
      <c r="BT153" s="6" t="s">
        <v>193</v>
      </c>
      <c r="BU153" s="6" t="s">
        <v>193</v>
      </c>
      <c r="BV153" s="6" t="s">
        <v>193</v>
      </c>
      <c r="BW153" s="6" t="s">
        <v>193</v>
      </c>
      <c r="BX153" s="6" t="s">
        <v>193</v>
      </c>
      <c r="BY153" s="6" t="s">
        <v>193</v>
      </c>
      <c r="BZ153" s="6" t="s">
        <v>193</v>
      </c>
      <c r="CA153" s="6" t="s">
        <v>193</v>
      </c>
      <c r="CB153" s="6" t="s">
        <v>193</v>
      </c>
      <c r="CC153" s="6" t="s">
        <v>193</v>
      </c>
      <c r="CD153" s="6" t="s">
        <v>193</v>
      </c>
      <c r="CE153" s="6" t="s">
        <v>193</v>
      </c>
      <c r="CF153" s="6" t="s">
        <v>193</v>
      </c>
      <c r="CG153" s="6" t="s">
        <v>193</v>
      </c>
      <c r="CH153" s="6" t="s">
        <v>193</v>
      </c>
      <c r="CI153" s="6" t="s">
        <v>193</v>
      </c>
      <c r="CJ153" s="6" t="s">
        <v>193</v>
      </c>
      <c r="CK153" s="6" t="s">
        <v>193</v>
      </c>
      <c r="CL153" s="6" t="s">
        <v>193</v>
      </c>
      <c r="CM153" s="6" t="s">
        <v>193</v>
      </c>
      <c r="CN153" s="6" t="s">
        <v>193</v>
      </c>
      <c r="CO153" s="6" t="s">
        <v>193</v>
      </c>
      <c r="CP153" s="6" t="s">
        <v>193</v>
      </c>
      <c r="CQ153" s="6" t="s">
        <v>193</v>
      </c>
      <c r="CR153" s="6" t="s">
        <v>193</v>
      </c>
      <c r="CS153" s="6" t="s">
        <v>193</v>
      </c>
      <c r="CT153" s="6" t="s">
        <v>193</v>
      </c>
      <c r="CU153" s="6" t="s">
        <v>193</v>
      </c>
      <c r="CV153" s="6">
        <v>0</v>
      </c>
      <c r="CW153" s="6">
        <v>0</v>
      </c>
      <c r="CX153" s="6">
        <v>0</v>
      </c>
      <c r="CY153" s="6" t="s">
        <v>193</v>
      </c>
      <c r="CZ153" s="6" t="s">
        <v>193</v>
      </c>
      <c r="DA153" s="6" t="s">
        <v>193</v>
      </c>
      <c r="DB153" s="6" t="s">
        <v>193</v>
      </c>
      <c r="DC153" s="6" t="s">
        <v>193</v>
      </c>
      <c r="DD153" s="6" t="s">
        <v>193</v>
      </c>
      <c r="DE153" s="6" t="s">
        <v>193</v>
      </c>
      <c r="DF153" s="6" t="s">
        <v>193</v>
      </c>
      <c r="DG153" s="6" t="s">
        <v>193</v>
      </c>
      <c r="DH153" s="6" t="s">
        <v>193</v>
      </c>
      <c r="DI153" s="6" t="s">
        <v>193</v>
      </c>
      <c r="DJ153" s="6" t="s">
        <v>193</v>
      </c>
      <c r="DK153" s="6" t="s">
        <v>193</v>
      </c>
      <c r="DL153" s="6" t="s">
        <v>193</v>
      </c>
      <c r="DM153" s="6" t="s">
        <v>193</v>
      </c>
      <c r="DN153" s="6" t="s">
        <v>193</v>
      </c>
      <c r="DO153" s="6" t="s">
        <v>193</v>
      </c>
      <c r="DP153" s="6" t="s">
        <v>193</v>
      </c>
      <c r="DQ153" s="6" t="s">
        <v>193</v>
      </c>
      <c r="DR153" s="6" t="s">
        <v>193</v>
      </c>
      <c r="DS153" s="6" t="s">
        <v>193</v>
      </c>
      <c r="DT153" s="6" t="s">
        <v>193</v>
      </c>
      <c r="DU153" s="6" t="s">
        <v>193</v>
      </c>
      <c r="DV153" s="6" t="s">
        <v>193</v>
      </c>
      <c r="DW153" s="6" t="s">
        <v>193</v>
      </c>
      <c r="DX153" s="6" t="s">
        <v>193</v>
      </c>
      <c r="DY153" s="6" t="s">
        <v>193</v>
      </c>
      <c r="DZ153" s="6" t="s">
        <v>193</v>
      </c>
      <c r="EA153" s="6" t="s">
        <v>193</v>
      </c>
      <c r="EB153" s="5" t="s">
        <v>193</v>
      </c>
      <c r="EC153" s="5">
        <v>5813352</v>
      </c>
      <c r="ED153" s="5">
        <v>5813352</v>
      </c>
      <c r="EE153" s="5" t="s">
        <v>193</v>
      </c>
      <c r="EF153" s="5" t="s">
        <v>193</v>
      </c>
      <c r="EG153" s="5" t="s">
        <v>193</v>
      </c>
      <c r="EH153" s="5" t="s">
        <v>193</v>
      </c>
      <c r="EI153" s="5" t="s">
        <v>193</v>
      </c>
      <c r="EJ153" s="5" t="s">
        <v>193</v>
      </c>
      <c r="EK153" s="5" t="s">
        <v>193</v>
      </c>
      <c r="EL153" s="5" t="s">
        <v>193</v>
      </c>
      <c r="EM153" s="5" t="s">
        <v>193</v>
      </c>
      <c r="EN153" s="5" t="s">
        <v>193</v>
      </c>
      <c r="EO153" s="5" t="s">
        <v>193</v>
      </c>
      <c r="EP153" s="5" t="s">
        <v>193</v>
      </c>
      <c r="EQ153" s="5" t="s">
        <v>193</v>
      </c>
      <c r="ER153" s="5" t="s">
        <v>193</v>
      </c>
      <c r="ES153" s="5" t="s">
        <v>193</v>
      </c>
      <c r="ET153" s="5" t="s">
        <v>193</v>
      </c>
      <c r="EU153" s="5" t="s">
        <v>193</v>
      </c>
      <c r="EV153" s="5" t="s">
        <v>193</v>
      </c>
      <c r="EW153" s="5" t="s">
        <v>193</v>
      </c>
      <c r="EX153" s="5" t="s">
        <v>193</v>
      </c>
      <c r="EY153" s="5" t="s">
        <v>193</v>
      </c>
      <c r="EZ153" s="5" t="s">
        <v>193</v>
      </c>
      <c r="FA153" s="5" t="s">
        <v>193</v>
      </c>
      <c r="FB153" s="5" t="s">
        <v>193</v>
      </c>
      <c r="FC153" s="5" t="s">
        <v>193</v>
      </c>
      <c r="FD153" s="5" t="s">
        <v>193</v>
      </c>
      <c r="FE153" s="5" t="s">
        <v>193</v>
      </c>
      <c r="FF153" s="5" t="s">
        <v>193</v>
      </c>
      <c r="FG153" s="5" t="s">
        <v>193</v>
      </c>
      <c r="FH153" s="3" t="s">
        <v>328</v>
      </c>
    </row>
    <row r="154" spans="2:164" x14ac:dyDescent="0.25">
      <c r="B154" s="1" t="s">
        <v>144</v>
      </c>
      <c r="C154" s="2">
        <v>4202601</v>
      </c>
      <c r="D154" s="5" t="s">
        <v>193</v>
      </c>
      <c r="E154" s="5" t="s">
        <v>193</v>
      </c>
      <c r="F154" s="5" t="s">
        <v>193</v>
      </c>
      <c r="G154" s="5" t="s">
        <v>193</v>
      </c>
      <c r="H154" s="5" t="s">
        <v>193</v>
      </c>
      <c r="I154" s="5" t="s">
        <v>193</v>
      </c>
      <c r="J154" s="5" t="s">
        <v>193</v>
      </c>
      <c r="K154" s="5" t="s">
        <v>193</v>
      </c>
      <c r="L154" s="5" t="s">
        <v>193</v>
      </c>
      <c r="M154" s="5" t="s">
        <v>193</v>
      </c>
      <c r="N154" s="5" t="s">
        <v>193</v>
      </c>
      <c r="O154" s="5" t="s">
        <v>193</v>
      </c>
      <c r="P154" s="5" t="s">
        <v>193</v>
      </c>
      <c r="Q154" s="5" t="s">
        <v>193</v>
      </c>
      <c r="R154" s="5" t="s">
        <v>193</v>
      </c>
      <c r="S154" s="5" t="s">
        <v>193</v>
      </c>
      <c r="T154" s="5" t="s">
        <v>193</v>
      </c>
      <c r="U154" s="5" t="s">
        <v>193</v>
      </c>
      <c r="V154" s="5" t="s">
        <v>193</v>
      </c>
      <c r="W154" s="5" t="s">
        <v>193</v>
      </c>
      <c r="X154" s="5" t="s">
        <v>193</v>
      </c>
      <c r="Y154" s="5" t="s">
        <v>193</v>
      </c>
      <c r="Z154" s="5" t="s">
        <v>193</v>
      </c>
      <c r="AA154" s="5" t="s">
        <v>193</v>
      </c>
      <c r="AB154" s="5" t="s">
        <v>193</v>
      </c>
      <c r="AC154" s="5" t="s">
        <v>193</v>
      </c>
      <c r="AD154" s="5" t="s">
        <v>193</v>
      </c>
      <c r="AE154" s="5" t="s">
        <v>193</v>
      </c>
      <c r="AF154" s="5" t="s">
        <v>193</v>
      </c>
      <c r="AG154" s="5" t="s">
        <v>193</v>
      </c>
      <c r="AH154" s="5" t="s">
        <v>193</v>
      </c>
      <c r="AI154" s="5" t="s">
        <v>193</v>
      </c>
      <c r="AJ154" s="6" t="s">
        <v>193</v>
      </c>
      <c r="AK154" s="6" t="s">
        <v>193</v>
      </c>
      <c r="AL154" s="6" t="s">
        <v>193</v>
      </c>
      <c r="AM154" s="6" t="s">
        <v>193</v>
      </c>
      <c r="AN154" s="6" t="s">
        <v>193</v>
      </c>
      <c r="AO154" s="6" t="s">
        <v>193</v>
      </c>
      <c r="AP154" s="6" t="s">
        <v>193</v>
      </c>
      <c r="AQ154" s="6" t="s">
        <v>193</v>
      </c>
      <c r="AR154" s="6" t="s">
        <v>193</v>
      </c>
      <c r="AS154" s="6" t="s">
        <v>193</v>
      </c>
      <c r="AT154" s="6" t="s">
        <v>193</v>
      </c>
      <c r="AU154" s="6" t="s">
        <v>193</v>
      </c>
      <c r="AV154" s="6" t="s">
        <v>193</v>
      </c>
      <c r="AW154" s="6" t="s">
        <v>193</v>
      </c>
      <c r="AX154" s="6" t="s">
        <v>193</v>
      </c>
      <c r="AY154" s="6" t="s">
        <v>193</v>
      </c>
      <c r="AZ154" s="6" t="s">
        <v>193</v>
      </c>
      <c r="BA154" s="6" t="s">
        <v>193</v>
      </c>
      <c r="BB154" s="6" t="s">
        <v>193</v>
      </c>
      <c r="BC154" s="6" t="s">
        <v>193</v>
      </c>
      <c r="BD154" s="6" t="s">
        <v>193</v>
      </c>
      <c r="BE154" s="6" t="s">
        <v>193</v>
      </c>
      <c r="BF154" s="6" t="s">
        <v>193</v>
      </c>
      <c r="BG154" s="6" t="s">
        <v>193</v>
      </c>
      <c r="BH154" s="6" t="s">
        <v>193</v>
      </c>
      <c r="BI154" s="6" t="s">
        <v>193</v>
      </c>
      <c r="BJ154" s="6" t="s">
        <v>193</v>
      </c>
      <c r="BK154" s="6" t="s">
        <v>193</v>
      </c>
      <c r="BL154" s="6" t="s">
        <v>193</v>
      </c>
      <c r="BM154" s="6" t="s">
        <v>193</v>
      </c>
      <c r="BN154" s="6" t="s">
        <v>193</v>
      </c>
      <c r="BO154" s="6" t="s">
        <v>193</v>
      </c>
      <c r="BP154" s="6">
        <v>0</v>
      </c>
      <c r="BQ154" s="6">
        <v>0</v>
      </c>
      <c r="BR154" s="6">
        <v>0</v>
      </c>
      <c r="BS154" s="6">
        <v>0</v>
      </c>
      <c r="BT154" s="6">
        <v>0</v>
      </c>
      <c r="BU154" s="6">
        <v>0</v>
      </c>
      <c r="BV154" s="6">
        <v>0</v>
      </c>
      <c r="BW154" s="6">
        <v>0</v>
      </c>
      <c r="BX154" s="6">
        <v>0</v>
      </c>
      <c r="BY154" s="6">
        <v>0</v>
      </c>
      <c r="BZ154" s="6">
        <v>0</v>
      </c>
      <c r="CA154" s="6">
        <v>0</v>
      </c>
      <c r="CB154" s="6">
        <v>0</v>
      </c>
      <c r="CC154" s="6">
        <v>0</v>
      </c>
      <c r="CD154" s="6" t="s">
        <v>193</v>
      </c>
      <c r="CE154" s="6" t="s">
        <v>193</v>
      </c>
      <c r="CF154" s="6" t="s">
        <v>193</v>
      </c>
      <c r="CG154" s="6" t="s">
        <v>193</v>
      </c>
      <c r="CH154" s="6" t="s">
        <v>193</v>
      </c>
      <c r="CI154" s="6" t="s">
        <v>193</v>
      </c>
      <c r="CJ154" s="6" t="s">
        <v>193</v>
      </c>
      <c r="CK154" s="6" t="s">
        <v>193</v>
      </c>
      <c r="CL154" s="6" t="s">
        <v>193</v>
      </c>
      <c r="CM154" s="6" t="s">
        <v>193</v>
      </c>
      <c r="CN154" s="6" t="s">
        <v>193</v>
      </c>
      <c r="CO154" s="6" t="s">
        <v>193</v>
      </c>
      <c r="CP154" s="6" t="s">
        <v>193</v>
      </c>
      <c r="CQ154" s="6" t="s">
        <v>193</v>
      </c>
      <c r="CR154" s="6" t="s">
        <v>193</v>
      </c>
      <c r="CS154" s="6" t="s">
        <v>193</v>
      </c>
      <c r="CT154" s="6" t="s">
        <v>193</v>
      </c>
      <c r="CU154" s="6" t="s">
        <v>193</v>
      </c>
      <c r="CV154" s="6">
        <v>0</v>
      </c>
      <c r="CW154" s="6">
        <v>0</v>
      </c>
      <c r="CX154" s="6">
        <v>0</v>
      </c>
      <c r="CY154" s="6">
        <v>0</v>
      </c>
      <c r="CZ154" s="6">
        <v>0</v>
      </c>
      <c r="DA154" s="6">
        <v>0</v>
      </c>
      <c r="DB154" s="6">
        <v>0</v>
      </c>
      <c r="DC154" s="6">
        <v>0</v>
      </c>
      <c r="DD154" s="6">
        <v>0</v>
      </c>
      <c r="DE154" s="6">
        <v>0</v>
      </c>
      <c r="DF154" s="6">
        <v>0</v>
      </c>
      <c r="DG154" s="6">
        <v>0</v>
      </c>
      <c r="DH154" s="6">
        <v>0</v>
      </c>
      <c r="DI154" s="6">
        <v>0</v>
      </c>
      <c r="DJ154" s="6" t="s">
        <v>193</v>
      </c>
      <c r="DK154" s="6" t="s">
        <v>193</v>
      </c>
      <c r="DL154" s="6" t="s">
        <v>193</v>
      </c>
      <c r="DM154" s="6" t="s">
        <v>193</v>
      </c>
      <c r="DN154" s="6" t="s">
        <v>193</v>
      </c>
      <c r="DO154" s="6" t="s">
        <v>193</v>
      </c>
      <c r="DP154" s="6" t="s">
        <v>193</v>
      </c>
      <c r="DQ154" s="6" t="s">
        <v>193</v>
      </c>
      <c r="DR154" s="6" t="s">
        <v>193</v>
      </c>
      <c r="DS154" s="6" t="s">
        <v>193</v>
      </c>
      <c r="DT154" s="6" t="s">
        <v>193</v>
      </c>
      <c r="DU154" s="6" t="s">
        <v>193</v>
      </c>
      <c r="DV154" s="6" t="s">
        <v>193</v>
      </c>
      <c r="DW154" s="6" t="s">
        <v>193</v>
      </c>
      <c r="DX154" s="6" t="s">
        <v>193</v>
      </c>
      <c r="DY154" s="6" t="s">
        <v>193</v>
      </c>
      <c r="DZ154" s="6" t="s">
        <v>193</v>
      </c>
      <c r="EA154" s="6" t="s">
        <v>193</v>
      </c>
      <c r="EB154" s="5">
        <v>30121496</v>
      </c>
      <c r="EC154" s="5">
        <v>30032829</v>
      </c>
      <c r="ED154" s="5">
        <v>29994940</v>
      </c>
      <c r="EE154" s="5">
        <v>29757626</v>
      </c>
      <c r="EF154" s="5">
        <v>29498947</v>
      </c>
      <c r="EG154" s="5">
        <v>29249792</v>
      </c>
      <c r="EH154" s="5">
        <v>29002654</v>
      </c>
      <c r="EI154" s="5">
        <v>28574528</v>
      </c>
      <c r="EJ154" s="5">
        <v>28396189</v>
      </c>
      <c r="EK154" s="5">
        <v>28277248</v>
      </c>
      <c r="EL154" s="5">
        <v>28250985</v>
      </c>
      <c r="EM154" s="5">
        <v>28089121</v>
      </c>
      <c r="EN154" s="5">
        <v>27830941</v>
      </c>
      <c r="EO154" s="5">
        <v>27786978</v>
      </c>
      <c r="EP154" s="5">
        <v>4503708</v>
      </c>
      <c r="EQ154" s="5">
        <v>4488771</v>
      </c>
      <c r="ER154" s="5">
        <v>4483771</v>
      </c>
      <c r="ES154" s="5" t="s">
        <v>193</v>
      </c>
      <c r="ET154" s="5" t="s">
        <v>193</v>
      </c>
      <c r="EU154" s="5" t="s">
        <v>193</v>
      </c>
      <c r="EV154" s="5" t="s">
        <v>193</v>
      </c>
      <c r="EW154" s="5" t="s">
        <v>193</v>
      </c>
      <c r="EX154" s="5" t="s">
        <v>193</v>
      </c>
      <c r="EY154" s="5" t="s">
        <v>193</v>
      </c>
      <c r="EZ154" s="5" t="s">
        <v>193</v>
      </c>
      <c r="FA154" s="5" t="s">
        <v>193</v>
      </c>
      <c r="FB154" s="5" t="s">
        <v>193</v>
      </c>
      <c r="FC154" s="5" t="s">
        <v>193</v>
      </c>
      <c r="FD154" s="5" t="s">
        <v>193</v>
      </c>
      <c r="FE154" s="5" t="s">
        <v>193</v>
      </c>
      <c r="FF154" s="5" t="s">
        <v>193</v>
      </c>
      <c r="FG154" s="5" t="s">
        <v>193</v>
      </c>
      <c r="FH154" s="3" t="s">
        <v>329</v>
      </c>
    </row>
    <row r="155" spans="2:164" x14ac:dyDescent="0.25">
      <c r="B155" s="1" t="s">
        <v>145</v>
      </c>
      <c r="C155" s="2">
        <v>103550</v>
      </c>
      <c r="D155" s="5" t="s">
        <v>193</v>
      </c>
      <c r="E155" s="5">
        <v>0</v>
      </c>
      <c r="F155" s="5">
        <v>0</v>
      </c>
      <c r="G155" s="5">
        <v>0</v>
      </c>
      <c r="H155" s="5">
        <v>0</v>
      </c>
      <c r="I155" s="5">
        <v>0</v>
      </c>
      <c r="J155" s="5">
        <v>0</v>
      </c>
      <c r="K155" s="5">
        <v>8812</v>
      </c>
      <c r="L155" s="5">
        <v>13368</v>
      </c>
      <c r="M155" s="5">
        <v>9630</v>
      </c>
      <c r="N155" s="5">
        <v>2204</v>
      </c>
      <c r="O155" s="5">
        <v>0</v>
      </c>
      <c r="P155" s="5">
        <v>0</v>
      </c>
      <c r="Q155" s="5">
        <v>0</v>
      </c>
      <c r="R155" s="5">
        <v>0</v>
      </c>
      <c r="S155" s="5">
        <v>0</v>
      </c>
      <c r="T155" s="5">
        <v>0</v>
      </c>
      <c r="U155" s="5">
        <v>0</v>
      </c>
      <c r="V155" s="5">
        <v>0</v>
      </c>
      <c r="W155" s="5">
        <v>0</v>
      </c>
      <c r="X155" s="5">
        <v>1495</v>
      </c>
      <c r="Y155" s="5">
        <v>16782</v>
      </c>
      <c r="Z155" s="5">
        <v>4786</v>
      </c>
      <c r="AA155" s="5">
        <v>500</v>
      </c>
      <c r="AB155" s="5">
        <v>0</v>
      </c>
      <c r="AC155" s="5">
        <v>0</v>
      </c>
      <c r="AD155" s="5">
        <v>1124</v>
      </c>
      <c r="AE155" s="5">
        <v>0</v>
      </c>
      <c r="AF155" s="5">
        <v>0</v>
      </c>
      <c r="AG155" s="5">
        <v>0</v>
      </c>
      <c r="AH155" s="5">
        <v>0</v>
      </c>
      <c r="AI155" s="5">
        <v>0</v>
      </c>
      <c r="AJ155" s="6" t="s">
        <v>193</v>
      </c>
      <c r="AK155" s="6" t="s">
        <v>193</v>
      </c>
      <c r="AL155" s="6" t="s">
        <v>193</v>
      </c>
      <c r="AM155" s="6" t="s">
        <v>193</v>
      </c>
      <c r="AN155" s="6" t="s">
        <v>193</v>
      </c>
      <c r="AO155" s="6" t="s">
        <v>193</v>
      </c>
      <c r="AP155" s="6" t="s">
        <v>193</v>
      </c>
      <c r="AQ155" s="6">
        <v>10.0466</v>
      </c>
      <c r="AR155" s="6">
        <v>9.31</v>
      </c>
      <c r="AS155" s="6">
        <v>9.7033000000000005</v>
      </c>
      <c r="AT155" s="6">
        <v>10.6579</v>
      </c>
      <c r="AU155" s="6" t="s">
        <v>193</v>
      </c>
      <c r="AV155" s="6" t="s">
        <v>193</v>
      </c>
      <c r="AW155" s="6" t="s">
        <v>193</v>
      </c>
      <c r="AX155" s="6" t="s">
        <v>193</v>
      </c>
      <c r="AY155" s="6" t="s">
        <v>193</v>
      </c>
      <c r="AZ155" s="6" t="s">
        <v>193</v>
      </c>
      <c r="BA155" s="6" t="s">
        <v>193</v>
      </c>
      <c r="BB155" s="6" t="s">
        <v>193</v>
      </c>
      <c r="BC155" s="6" t="s">
        <v>193</v>
      </c>
      <c r="BD155" s="6">
        <v>11.57</v>
      </c>
      <c r="BE155" s="6">
        <v>10.18</v>
      </c>
      <c r="BF155" s="6">
        <v>10.15</v>
      </c>
      <c r="BG155" s="6">
        <v>11.55</v>
      </c>
      <c r="BH155" s="6" t="s">
        <v>193</v>
      </c>
      <c r="BI155" s="6" t="s">
        <v>193</v>
      </c>
      <c r="BJ155" s="6">
        <v>9.75</v>
      </c>
      <c r="BK155" s="6" t="s">
        <v>193</v>
      </c>
      <c r="BL155" s="6" t="s">
        <v>193</v>
      </c>
      <c r="BM155" s="6" t="s">
        <v>193</v>
      </c>
      <c r="BN155" s="6" t="s">
        <v>193</v>
      </c>
      <c r="BO155" s="6" t="s">
        <v>193</v>
      </c>
      <c r="BP155" s="6" t="s">
        <v>193</v>
      </c>
      <c r="BQ155" s="6">
        <v>0</v>
      </c>
      <c r="BR155" s="6">
        <v>0</v>
      </c>
      <c r="BS155" s="6">
        <v>0</v>
      </c>
      <c r="BT155" s="6">
        <v>0</v>
      </c>
      <c r="BU155" s="6">
        <v>0</v>
      </c>
      <c r="BV155" s="6">
        <v>0</v>
      </c>
      <c r="BW155" s="6">
        <v>0</v>
      </c>
      <c r="BX155" s="6">
        <v>0</v>
      </c>
      <c r="BY155" s="6">
        <v>0</v>
      </c>
      <c r="BZ155" s="6">
        <v>0</v>
      </c>
      <c r="CA155" s="6">
        <v>0</v>
      </c>
      <c r="CB155" s="6">
        <v>0</v>
      </c>
      <c r="CC155" s="6">
        <v>0</v>
      </c>
      <c r="CD155" s="6">
        <v>0</v>
      </c>
      <c r="CE155" s="6">
        <v>0</v>
      </c>
      <c r="CF155" s="6">
        <v>0</v>
      </c>
      <c r="CG155" s="6">
        <v>0</v>
      </c>
      <c r="CH155" s="6">
        <v>0</v>
      </c>
      <c r="CI155" s="6">
        <v>0</v>
      </c>
      <c r="CJ155" s="6">
        <v>1</v>
      </c>
      <c r="CK155" s="6">
        <v>0</v>
      </c>
      <c r="CL155" s="6">
        <v>0</v>
      </c>
      <c r="CM155" s="6">
        <v>0.2</v>
      </c>
      <c r="CN155" s="6">
        <v>0</v>
      </c>
      <c r="CO155" s="6">
        <v>0</v>
      </c>
      <c r="CP155" s="6">
        <v>0</v>
      </c>
      <c r="CQ155" s="6">
        <v>0</v>
      </c>
      <c r="CR155" s="6">
        <v>0.36</v>
      </c>
      <c r="CS155" s="6">
        <v>0</v>
      </c>
      <c r="CT155" s="6">
        <v>0</v>
      </c>
      <c r="CU155" s="6">
        <v>0</v>
      </c>
      <c r="CV155" s="6" t="s">
        <v>193</v>
      </c>
      <c r="CW155" s="6">
        <v>0</v>
      </c>
      <c r="CX155" s="6">
        <v>0</v>
      </c>
      <c r="CY155" s="6">
        <v>0</v>
      </c>
      <c r="CZ155" s="6">
        <v>0</v>
      </c>
      <c r="DA155" s="6">
        <v>0</v>
      </c>
      <c r="DB155" s="6">
        <v>0</v>
      </c>
      <c r="DC155" s="6">
        <v>0</v>
      </c>
      <c r="DD155" s="6">
        <v>0</v>
      </c>
      <c r="DE155" s="6">
        <v>0</v>
      </c>
      <c r="DF155" s="6">
        <v>0</v>
      </c>
      <c r="DG155" s="6">
        <v>0</v>
      </c>
      <c r="DH155" s="6">
        <v>0</v>
      </c>
      <c r="DI155" s="6">
        <v>0</v>
      </c>
      <c r="DJ155" s="6">
        <v>0</v>
      </c>
      <c r="DK155" s="6">
        <v>0</v>
      </c>
      <c r="DL155" s="6">
        <v>0</v>
      </c>
      <c r="DM155" s="6">
        <v>0</v>
      </c>
      <c r="DN155" s="6">
        <v>0</v>
      </c>
      <c r="DO155" s="6">
        <v>0</v>
      </c>
      <c r="DP155" s="6">
        <v>0</v>
      </c>
      <c r="DQ155" s="6">
        <v>0</v>
      </c>
      <c r="DR155" s="6">
        <v>0.2</v>
      </c>
      <c r="DS155" s="6">
        <v>0</v>
      </c>
      <c r="DT155" s="6">
        <v>0</v>
      </c>
      <c r="DU155" s="6">
        <v>0</v>
      </c>
      <c r="DV155" s="6">
        <v>0</v>
      </c>
      <c r="DW155" s="6">
        <v>0</v>
      </c>
      <c r="DX155" s="6">
        <v>0.36</v>
      </c>
      <c r="DY155" s="6">
        <v>0</v>
      </c>
      <c r="DZ155" s="6">
        <v>0</v>
      </c>
      <c r="EA155" s="6">
        <v>0</v>
      </c>
      <c r="EB155" s="5" t="s">
        <v>193</v>
      </c>
      <c r="EC155" s="5">
        <v>5307133</v>
      </c>
      <c r="ED155" s="5">
        <v>5307133</v>
      </c>
      <c r="EE155" s="5">
        <v>5307133</v>
      </c>
      <c r="EF155" s="5">
        <v>5307133</v>
      </c>
      <c r="EG155" s="5">
        <v>5307133</v>
      </c>
      <c r="EH155" s="5">
        <v>5307133</v>
      </c>
      <c r="EI155" s="5">
        <v>5307133</v>
      </c>
      <c r="EJ155" s="5">
        <v>5315945</v>
      </c>
      <c r="EK155" s="5">
        <v>5329313</v>
      </c>
      <c r="EL155" s="5">
        <v>5338943</v>
      </c>
      <c r="EM155" s="5">
        <v>5341147</v>
      </c>
      <c r="EN155" s="5">
        <v>5341147</v>
      </c>
      <c r="EO155" s="5">
        <v>5341147</v>
      </c>
      <c r="EP155" s="5">
        <v>5341147</v>
      </c>
      <c r="EQ155" s="5">
        <v>5341147</v>
      </c>
      <c r="ER155" s="5">
        <v>5341147</v>
      </c>
      <c r="ES155" s="5">
        <v>5341147</v>
      </c>
      <c r="ET155" s="5">
        <v>5341147</v>
      </c>
      <c r="EU155" s="5">
        <v>5341147</v>
      </c>
      <c r="EV155" s="5">
        <v>5341147</v>
      </c>
      <c r="EW155" s="5">
        <v>5329597</v>
      </c>
      <c r="EX155" s="5">
        <v>5340784</v>
      </c>
      <c r="EY155" s="5">
        <v>5341492</v>
      </c>
      <c r="EZ155" s="5">
        <v>5341992</v>
      </c>
      <c r="FA155" s="5">
        <v>5334992</v>
      </c>
      <c r="FB155" s="5">
        <v>5333159</v>
      </c>
      <c r="FC155" s="5">
        <v>5334283</v>
      </c>
      <c r="FD155" s="5">
        <v>5333081</v>
      </c>
      <c r="FE155" s="5">
        <v>5317054</v>
      </c>
      <c r="FF155" s="5">
        <v>5316454</v>
      </c>
      <c r="FG155" s="5">
        <v>5306204</v>
      </c>
      <c r="FH155" s="3" t="s">
        <v>330</v>
      </c>
    </row>
    <row r="156" spans="2:164" x14ac:dyDescent="0.25">
      <c r="B156" s="1" t="s">
        <v>146</v>
      </c>
      <c r="C156" s="2">
        <v>103396</v>
      </c>
      <c r="D156" s="5">
        <v>0</v>
      </c>
      <c r="E156" s="5">
        <v>205291</v>
      </c>
      <c r="F156" s="5">
        <v>361627</v>
      </c>
      <c r="G156" s="5">
        <v>134981</v>
      </c>
      <c r="H156" s="5">
        <v>22923</v>
      </c>
      <c r="I156" s="5">
        <v>67492</v>
      </c>
      <c r="J156" s="5">
        <v>0</v>
      </c>
      <c r="K156" s="5">
        <v>0</v>
      </c>
      <c r="L156" s="5">
        <v>0</v>
      </c>
      <c r="M156" s="5">
        <v>29691</v>
      </c>
      <c r="N156" s="5">
        <v>12068</v>
      </c>
      <c r="O156" s="5">
        <v>37637</v>
      </c>
      <c r="P156" s="5">
        <v>60316</v>
      </c>
      <c r="Q156" s="5">
        <v>200003</v>
      </c>
      <c r="R156" s="5">
        <v>201516</v>
      </c>
      <c r="S156" s="5">
        <v>0</v>
      </c>
      <c r="T156" s="5">
        <v>56026</v>
      </c>
      <c r="U156" s="5">
        <v>0</v>
      </c>
      <c r="V156" s="5">
        <v>3577</v>
      </c>
      <c r="W156" s="5">
        <v>0</v>
      </c>
      <c r="X156" s="5">
        <v>202367</v>
      </c>
      <c r="Y156" s="5">
        <v>35891</v>
      </c>
      <c r="Z156" s="5">
        <v>101901</v>
      </c>
      <c r="AA156" s="5">
        <v>0</v>
      </c>
      <c r="AB156" s="5">
        <v>1807</v>
      </c>
      <c r="AC156" s="5">
        <v>377543</v>
      </c>
      <c r="AD156" s="5">
        <v>323597</v>
      </c>
      <c r="AE156" s="5">
        <v>0</v>
      </c>
      <c r="AF156" s="5">
        <v>38742</v>
      </c>
      <c r="AG156" s="5">
        <v>91510</v>
      </c>
      <c r="AH156" s="5">
        <v>46800</v>
      </c>
      <c r="AI156" s="5">
        <v>166276</v>
      </c>
      <c r="AJ156" s="6" t="s">
        <v>193</v>
      </c>
      <c r="AK156" s="6">
        <v>41.89</v>
      </c>
      <c r="AL156" s="6">
        <v>42.68</v>
      </c>
      <c r="AM156" s="6">
        <v>42.59</v>
      </c>
      <c r="AN156" s="6">
        <v>38.32</v>
      </c>
      <c r="AO156" s="6">
        <v>42.48</v>
      </c>
      <c r="AP156" s="6" t="s">
        <v>193</v>
      </c>
      <c r="AQ156" s="6" t="s">
        <v>193</v>
      </c>
      <c r="AR156" s="6" t="s">
        <v>193</v>
      </c>
      <c r="AS156" s="6">
        <v>32.99</v>
      </c>
      <c r="AT156" s="6">
        <v>29.84</v>
      </c>
      <c r="AU156" s="6">
        <v>28.78</v>
      </c>
      <c r="AV156" s="6">
        <v>28.07</v>
      </c>
      <c r="AW156" s="6">
        <v>28.41</v>
      </c>
      <c r="AX156" s="6">
        <v>27.63</v>
      </c>
      <c r="AY156" s="6" t="s">
        <v>193</v>
      </c>
      <c r="AZ156" s="6">
        <v>27.58</v>
      </c>
      <c r="BA156" s="6" t="s">
        <v>193</v>
      </c>
      <c r="BB156" s="6">
        <v>27.56</v>
      </c>
      <c r="BC156" s="6" t="s">
        <v>193</v>
      </c>
      <c r="BD156" s="6">
        <v>21.75</v>
      </c>
      <c r="BE156" s="6">
        <v>21.34</v>
      </c>
      <c r="BF156" s="6">
        <v>20.94</v>
      </c>
      <c r="BG156" s="6" t="s">
        <v>193</v>
      </c>
      <c r="BH156" s="6">
        <v>20.14</v>
      </c>
      <c r="BI156" s="6">
        <v>16.72</v>
      </c>
      <c r="BJ156" s="6">
        <v>18.8</v>
      </c>
      <c r="BK156" s="6" t="s">
        <v>193</v>
      </c>
      <c r="BL156" s="6">
        <v>19.95</v>
      </c>
      <c r="BM156" s="6">
        <v>19.87</v>
      </c>
      <c r="BN156" s="6">
        <v>19.899999999999999</v>
      </c>
      <c r="BO156" s="6">
        <v>16.584399999999999</v>
      </c>
      <c r="BP156" s="6">
        <v>0.28000000000000003</v>
      </c>
      <c r="BQ156" s="6">
        <v>0.28000000000000003</v>
      </c>
      <c r="BR156" s="6">
        <v>0.28000000000000003</v>
      </c>
      <c r="BS156" s="6">
        <v>0.25</v>
      </c>
      <c r="BT156" s="6">
        <v>0.25</v>
      </c>
      <c r="BU156" s="6">
        <v>0.25</v>
      </c>
      <c r="BV156" s="6">
        <v>0.25</v>
      </c>
      <c r="BW156" s="6">
        <v>0.22</v>
      </c>
      <c r="BX156" s="6">
        <v>0.22</v>
      </c>
      <c r="BY156" s="6">
        <v>0.22</v>
      </c>
      <c r="BZ156" s="6">
        <v>0.22</v>
      </c>
      <c r="CA156" s="6">
        <v>0.2</v>
      </c>
      <c r="CB156" s="6">
        <v>0.2</v>
      </c>
      <c r="CC156" s="6">
        <v>0.2</v>
      </c>
      <c r="CD156" s="6">
        <v>0.2</v>
      </c>
      <c r="CE156" s="6">
        <v>0.18</v>
      </c>
      <c r="CF156" s="6">
        <v>0.18</v>
      </c>
      <c r="CG156" s="6">
        <v>0.18</v>
      </c>
      <c r="CH156" s="6">
        <v>0.18</v>
      </c>
      <c r="CI156" s="6">
        <v>0.15</v>
      </c>
      <c r="CJ156" s="6">
        <v>0.15</v>
      </c>
      <c r="CK156" s="6">
        <v>0.15</v>
      </c>
      <c r="CL156" s="6">
        <v>0.15</v>
      </c>
      <c r="CM156" s="6">
        <v>0.15</v>
      </c>
      <c r="CN156" s="6">
        <v>0.15</v>
      </c>
      <c r="CO156" s="6">
        <v>0.15</v>
      </c>
      <c r="CP156" s="6">
        <v>0.15</v>
      </c>
      <c r="CQ156" s="6">
        <v>0.15</v>
      </c>
      <c r="CR156" s="6">
        <v>0.15</v>
      </c>
      <c r="CS156" s="6">
        <v>0.15</v>
      </c>
      <c r="CT156" s="6">
        <v>0.15</v>
      </c>
      <c r="CU156" s="6">
        <v>0.15</v>
      </c>
      <c r="CV156" s="6">
        <v>0</v>
      </c>
      <c r="CW156" s="6">
        <v>0</v>
      </c>
      <c r="CX156" s="6">
        <v>0</v>
      </c>
      <c r="CY156" s="6">
        <v>0</v>
      </c>
      <c r="CZ156" s="6">
        <v>0</v>
      </c>
      <c r="DA156" s="6">
        <v>0</v>
      </c>
      <c r="DB156" s="6">
        <v>0</v>
      </c>
      <c r="DC156" s="6">
        <v>0</v>
      </c>
      <c r="DD156" s="6">
        <v>0</v>
      </c>
      <c r="DE156" s="6">
        <v>0</v>
      </c>
      <c r="DF156" s="6">
        <v>0</v>
      </c>
      <c r="DG156" s="6">
        <v>0</v>
      </c>
      <c r="DH156" s="6">
        <v>0</v>
      </c>
      <c r="DI156" s="6">
        <v>0</v>
      </c>
      <c r="DJ156" s="6">
        <v>0</v>
      </c>
      <c r="DK156" s="6">
        <v>0</v>
      </c>
      <c r="DL156" s="6">
        <v>0</v>
      </c>
      <c r="DM156" s="6">
        <v>0</v>
      </c>
      <c r="DN156" s="6">
        <v>0</v>
      </c>
      <c r="DO156" s="6">
        <v>0</v>
      </c>
      <c r="DP156" s="6">
        <v>0</v>
      </c>
      <c r="DQ156" s="6">
        <v>0</v>
      </c>
      <c r="DR156" s="6">
        <v>0</v>
      </c>
      <c r="DS156" s="6">
        <v>0</v>
      </c>
      <c r="DT156" s="6">
        <v>0</v>
      </c>
      <c r="DU156" s="6">
        <v>0</v>
      </c>
      <c r="DV156" s="6">
        <v>0</v>
      </c>
      <c r="DW156" s="6">
        <v>0</v>
      </c>
      <c r="DX156" s="6">
        <v>0</v>
      </c>
      <c r="DY156" s="6">
        <v>0</v>
      </c>
      <c r="DZ156" s="6">
        <v>0</v>
      </c>
      <c r="EA156" s="6">
        <v>0</v>
      </c>
      <c r="EB156" s="5" t="s">
        <v>193</v>
      </c>
      <c r="EC156" s="5">
        <v>24849889</v>
      </c>
      <c r="ED156" s="5">
        <v>25028037</v>
      </c>
      <c r="EE156" s="5">
        <v>25341552</v>
      </c>
      <c r="EF156" s="5">
        <v>25429769</v>
      </c>
      <c r="EG156" s="5">
        <v>25357605</v>
      </c>
      <c r="EH156" s="5">
        <v>25390685</v>
      </c>
      <c r="EI156" s="5">
        <v>25324068</v>
      </c>
      <c r="EJ156" s="5">
        <v>25151428</v>
      </c>
      <c r="EK156" s="5">
        <v>25064339</v>
      </c>
      <c r="EL156" s="5">
        <v>25048114</v>
      </c>
      <c r="EM156" s="5">
        <v>25006049</v>
      </c>
      <c r="EN156" s="5">
        <v>25019415</v>
      </c>
      <c r="EO156" s="5">
        <v>25056402</v>
      </c>
      <c r="EP156" s="5">
        <v>25240105</v>
      </c>
      <c r="EQ156" s="5">
        <v>25396845</v>
      </c>
      <c r="ER156" s="5">
        <v>25360893</v>
      </c>
      <c r="ES156" s="5">
        <v>25401314</v>
      </c>
      <c r="ET156" s="5">
        <v>25323880</v>
      </c>
      <c r="EU156" s="5">
        <v>25266295</v>
      </c>
      <c r="EV156" s="5">
        <v>25227463</v>
      </c>
      <c r="EW156" s="5">
        <v>25417390</v>
      </c>
      <c r="EX156" s="5">
        <v>25432681</v>
      </c>
      <c r="EY156" s="5">
        <v>25507809</v>
      </c>
      <c r="EZ156" s="5">
        <v>25505350</v>
      </c>
      <c r="FA156" s="5">
        <v>25502667</v>
      </c>
      <c r="FB156" s="5">
        <v>25880210</v>
      </c>
      <c r="FC156" s="5">
        <v>26195552</v>
      </c>
      <c r="FD156" s="5">
        <v>26195552</v>
      </c>
      <c r="FE156" s="5">
        <v>26231509</v>
      </c>
      <c r="FF156" s="5">
        <v>26321219</v>
      </c>
      <c r="FG156" s="5">
        <v>26366814</v>
      </c>
      <c r="FH156" s="3" t="s">
        <v>331</v>
      </c>
    </row>
    <row r="157" spans="2:164" x14ac:dyDescent="0.25">
      <c r="B157" s="1" t="s">
        <v>147</v>
      </c>
      <c r="C157" s="2">
        <v>4169946</v>
      </c>
      <c r="D157" s="5">
        <v>0</v>
      </c>
      <c r="E157" s="5">
        <v>0</v>
      </c>
      <c r="F157" s="5">
        <v>0</v>
      </c>
      <c r="G157" s="5">
        <v>0</v>
      </c>
      <c r="H157" s="5">
        <v>0</v>
      </c>
      <c r="I157" s="5">
        <v>0</v>
      </c>
      <c r="J157" s="5">
        <v>0</v>
      </c>
      <c r="K157" s="5">
        <v>0</v>
      </c>
      <c r="L157" s="5">
        <v>0</v>
      </c>
      <c r="M157" s="5">
        <v>0</v>
      </c>
      <c r="N157" s="5">
        <v>0</v>
      </c>
      <c r="O157" s="5">
        <v>0</v>
      </c>
      <c r="P157" s="5">
        <v>0</v>
      </c>
      <c r="Q157" s="5">
        <v>0</v>
      </c>
      <c r="R157" s="5">
        <v>0</v>
      </c>
      <c r="S157" s="5">
        <v>0</v>
      </c>
      <c r="T157" s="5">
        <v>0</v>
      </c>
      <c r="U157" s="5">
        <v>0</v>
      </c>
      <c r="V157" s="5">
        <v>0</v>
      </c>
      <c r="W157" s="5">
        <v>0</v>
      </c>
      <c r="X157" s="5">
        <v>0</v>
      </c>
      <c r="Y157" s="5">
        <v>0</v>
      </c>
      <c r="Z157" s="5">
        <v>0</v>
      </c>
      <c r="AA157" s="5">
        <v>0</v>
      </c>
      <c r="AB157" s="5">
        <v>0</v>
      </c>
      <c r="AC157" s="5">
        <v>0</v>
      </c>
      <c r="AD157" s="5">
        <v>212083</v>
      </c>
      <c r="AE157" s="5">
        <v>0</v>
      </c>
      <c r="AF157" s="5">
        <v>0</v>
      </c>
      <c r="AG157" s="5">
        <v>0</v>
      </c>
      <c r="AH157" s="5">
        <v>0</v>
      </c>
      <c r="AI157" s="5">
        <v>0</v>
      </c>
      <c r="AJ157" s="6" t="s">
        <v>193</v>
      </c>
      <c r="AK157" s="6" t="s">
        <v>193</v>
      </c>
      <c r="AL157" s="6" t="s">
        <v>193</v>
      </c>
      <c r="AM157" s="6" t="s">
        <v>193</v>
      </c>
      <c r="AN157" s="6" t="s">
        <v>193</v>
      </c>
      <c r="AO157" s="6" t="s">
        <v>193</v>
      </c>
      <c r="AP157" s="6" t="s">
        <v>193</v>
      </c>
      <c r="AQ157" s="6" t="s">
        <v>193</v>
      </c>
      <c r="AR157" s="6" t="s">
        <v>193</v>
      </c>
      <c r="AS157" s="6" t="s">
        <v>193</v>
      </c>
      <c r="AT157" s="6" t="s">
        <v>193</v>
      </c>
      <c r="AU157" s="6" t="s">
        <v>193</v>
      </c>
      <c r="AV157" s="6" t="s">
        <v>193</v>
      </c>
      <c r="AW157" s="6" t="s">
        <v>193</v>
      </c>
      <c r="AX157" s="6" t="s">
        <v>193</v>
      </c>
      <c r="AY157" s="6" t="s">
        <v>193</v>
      </c>
      <c r="AZ157" s="6" t="s">
        <v>193</v>
      </c>
      <c r="BA157" s="6" t="s">
        <v>193</v>
      </c>
      <c r="BB157" s="6" t="s">
        <v>193</v>
      </c>
      <c r="BC157" s="6" t="s">
        <v>193</v>
      </c>
      <c r="BD157" s="6" t="s">
        <v>193</v>
      </c>
      <c r="BE157" s="6" t="s">
        <v>193</v>
      </c>
      <c r="BF157" s="6" t="s">
        <v>193</v>
      </c>
      <c r="BG157" s="6" t="s">
        <v>193</v>
      </c>
      <c r="BH157" s="6" t="s">
        <v>193</v>
      </c>
      <c r="BI157" s="6" t="s">
        <v>193</v>
      </c>
      <c r="BJ157" s="6">
        <v>2</v>
      </c>
      <c r="BK157" s="6" t="s">
        <v>193</v>
      </c>
      <c r="BL157" s="6" t="s">
        <v>193</v>
      </c>
      <c r="BM157" s="6" t="s">
        <v>193</v>
      </c>
      <c r="BN157" s="6" t="s">
        <v>193</v>
      </c>
      <c r="BO157" s="6" t="s">
        <v>193</v>
      </c>
      <c r="BP157" s="6">
        <v>0.06</v>
      </c>
      <c r="BQ157" s="6">
        <v>0.06</v>
      </c>
      <c r="BR157" s="6">
        <v>0.06</v>
      </c>
      <c r="BS157" s="6">
        <v>0.06</v>
      </c>
      <c r="BT157" s="6">
        <v>0.06</v>
      </c>
      <c r="BU157" s="6">
        <v>0.06</v>
      </c>
      <c r="BV157" s="6">
        <v>0.06</v>
      </c>
      <c r="BW157" s="6">
        <v>0.05</v>
      </c>
      <c r="BX157" s="6">
        <v>0.05</v>
      </c>
      <c r="BY157" s="6">
        <v>0.05</v>
      </c>
      <c r="BZ157" s="6">
        <v>0.05</v>
      </c>
      <c r="CA157" s="6">
        <v>0.05</v>
      </c>
      <c r="CB157" s="6">
        <v>0.04</v>
      </c>
      <c r="CC157" s="6">
        <v>0.04</v>
      </c>
      <c r="CD157" s="6">
        <v>0.04</v>
      </c>
      <c r="CE157" s="6">
        <v>0.04</v>
      </c>
      <c r="CF157" s="6">
        <v>0.03</v>
      </c>
      <c r="CG157" s="6">
        <v>0.03</v>
      </c>
      <c r="CH157" s="6">
        <v>0.03</v>
      </c>
      <c r="CI157" s="6">
        <v>0.03</v>
      </c>
      <c r="CJ157" s="6">
        <v>0.03</v>
      </c>
      <c r="CK157" s="6">
        <v>0</v>
      </c>
      <c r="CL157" s="6">
        <v>0</v>
      </c>
      <c r="CM157" s="6">
        <v>0.05</v>
      </c>
      <c r="CN157" s="6">
        <v>0.05</v>
      </c>
      <c r="CO157" s="6">
        <v>0</v>
      </c>
      <c r="CP157" s="6">
        <v>0</v>
      </c>
      <c r="CQ157" s="6">
        <v>0</v>
      </c>
      <c r="CR157" s="6">
        <v>0</v>
      </c>
      <c r="CS157" s="6">
        <v>0</v>
      </c>
      <c r="CT157" s="6">
        <v>0</v>
      </c>
      <c r="CU157" s="6">
        <v>0.05</v>
      </c>
      <c r="CV157" s="6">
        <v>0</v>
      </c>
      <c r="CW157" s="6">
        <v>0</v>
      </c>
      <c r="CX157" s="6">
        <v>0</v>
      </c>
      <c r="CY157" s="6">
        <v>0</v>
      </c>
      <c r="CZ157" s="6">
        <v>0</v>
      </c>
      <c r="DA157" s="6">
        <v>0</v>
      </c>
      <c r="DB157" s="6">
        <v>0</v>
      </c>
      <c r="DC157" s="6">
        <v>0</v>
      </c>
      <c r="DD157" s="6">
        <v>0</v>
      </c>
      <c r="DE157" s="6">
        <v>0</v>
      </c>
      <c r="DF157" s="6">
        <v>0</v>
      </c>
      <c r="DG157" s="6">
        <v>0</v>
      </c>
      <c r="DH157" s="6">
        <v>0</v>
      </c>
      <c r="DI157" s="6">
        <v>0</v>
      </c>
      <c r="DJ157" s="6">
        <v>0</v>
      </c>
      <c r="DK157" s="6">
        <v>0</v>
      </c>
      <c r="DL157" s="6">
        <v>0</v>
      </c>
      <c r="DM157" s="6">
        <v>0</v>
      </c>
      <c r="DN157" s="6">
        <v>0</v>
      </c>
      <c r="DO157" s="6">
        <v>0</v>
      </c>
      <c r="DP157" s="6">
        <v>0</v>
      </c>
      <c r="DQ157" s="6">
        <v>0</v>
      </c>
      <c r="DR157" s="6">
        <v>0</v>
      </c>
      <c r="DS157" s="6">
        <v>0</v>
      </c>
      <c r="DT157" s="6">
        <v>0</v>
      </c>
      <c r="DU157" s="6">
        <v>0</v>
      </c>
      <c r="DV157" s="6">
        <v>0</v>
      </c>
      <c r="DW157" s="6">
        <v>0</v>
      </c>
      <c r="DX157" s="6">
        <v>0</v>
      </c>
      <c r="DY157" s="6">
        <v>0</v>
      </c>
      <c r="DZ157" s="6">
        <v>0</v>
      </c>
      <c r="EA157" s="6">
        <v>0</v>
      </c>
      <c r="EB157" s="5">
        <v>42753054</v>
      </c>
      <c r="EC157" s="5">
        <v>42741004</v>
      </c>
      <c r="ED157" s="5">
        <v>42741004</v>
      </c>
      <c r="EE157" s="5">
        <v>21726608</v>
      </c>
      <c r="EF157" s="5">
        <v>21646614</v>
      </c>
      <c r="EG157" s="5">
        <v>21643714</v>
      </c>
      <c r="EH157" s="5">
        <v>21642514</v>
      </c>
      <c r="EI157" s="5">
        <v>21594948</v>
      </c>
      <c r="EJ157" s="5">
        <v>21524348</v>
      </c>
      <c r="EK157" s="5">
        <v>21527817</v>
      </c>
      <c r="EL157" s="5">
        <v>21528973</v>
      </c>
      <c r="EM157" s="5">
        <v>21470371</v>
      </c>
      <c r="EN157" s="5">
        <v>20904414</v>
      </c>
      <c r="EO157" s="5">
        <v>20905070</v>
      </c>
      <c r="EP157" s="5">
        <v>20840070</v>
      </c>
      <c r="EQ157" s="5">
        <v>20847471</v>
      </c>
      <c r="ER157" s="5">
        <v>16209315</v>
      </c>
      <c r="ES157" s="5">
        <v>16207016</v>
      </c>
      <c r="ET157" s="5">
        <v>16202739</v>
      </c>
      <c r="EU157" s="5">
        <v>16198839</v>
      </c>
      <c r="EV157" s="5">
        <v>15448839</v>
      </c>
      <c r="EW157" s="5">
        <v>10448839</v>
      </c>
      <c r="EX157" s="5">
        <v>10361849</v>
      </c>
      <c r="EY157" s="5">
        <v>10361849</v>
      </c>
      <c r="EZ157" s="5">
        <v>10361849</v>
      </c>
      <c r="FA157" s="5">
        <v>10361849</v>
      </c>
      <c r="FB157" s="5">
        <v>10361849</v>
      </c>
      <c r="FC157" s="5">
        <v>10573932</v>
      </c>
      <c r="FD157" s="5">
        <v>10573932</v>
      </c>
      <c r="FE157" s="5">
        <v>10573932</v>
      </c>
      <c r="FF157" s="5">
        <v>10573932</v>
      </c>
      <c r="FG157" s="5">
        <v>10573932</v>
      </c>
      <c r="FH157" s="3" t="s">
        <v>332</v>
      </c>
    </row>
    <row r="158" spans="2:164" x14ac:dyDescent="0.25">
      <c r="B158" s="1" t="s">
        <v>148</v>
      </c>
      <c r="C158" s="2">
        <v>111568</v>
      </c>
      <c r="D158" s="5">
        <v>1600000</v>
      </c>
      <c r="E158" s="5">
        <v>700000</v>
      </c>
      <c r="F158" s="5">
        <v>2000000</v>
      </c>
      <c r="G158" s="5">
        <v>4000000</v>
      </c>
      <c r="H158" s="5">
        <v>1000000</v>
      </c>
      <c r="I158" s="5">
        <v>1000000</v>
      </c>
      <c r="J158" s="5">
        <v>4000000</v>
      </c>
      <c r="K158" s="5">
        <v>4000000</v>
      </c>
      <c r="L158" s="5">
        <v>700000</v>
      </c>
      <c r="M158" s="5">
        <v>2000000</v>
      </c>
      <c r="N158" s="5">
        <v>500000</v>
      </c>
      <c r="O158" s="5">
        <v>8000000</v>
      </c>
      <c r="P158" s="5">
        <v>10000000</v>
      </c>
      <c r="Q158" s="5">
        <v>13000000</v>
      </c>
      <c r="R158" s="5">
        <v>13000000</v>
      </c>
      <c r="S158" s="5">
        <v>12000000</v>
      </c>
      <c r="T158" s="5">
        <v>12000000</v>
      </c>
      <c r="U158" s="5">
        <v>14000000</v>
      </c>
      <c r="V158" s="5">
        <v>13000000</v>
      </c>
      <c r="W158" s="5">
        <v>10000000</v>
      </c>
      <c r="X158" s="5">
        <v>9000000</v>
      </c>
      <c r="Y158" s="5">
        <v>15000000</v>
      </c>
      <c r="Z158" s="5">
        <v>14500000</v>
      </c>
      <c r="AA158" s="5">
        <v>18500000</v>
      </c>
      <c r="AB158" s="5">
        <v>19043526</v>
      </c>
      <c r="AC158" s="5">
        <v>17628620</v>
      </c>
      <c r="AD158" s="5">
        <v>13214423</v>
      </c>
      <c r="AE158" s="5">
        <v>14913431</v>
      </c>
      <c r="AF158" s="5">
        <v>17439267</v>
      </c>
      <c r="AG158" s="5">
        <v>19652973</v>
      </c>
      <c r="AH158" s="5">
        <v>20189817</v>
      </c>
      <c r="AI158" s="5">
        <v>18963569</v>
      </c>
      <c r="AJ158" s="6">
        <v>210.97</v>
      </c>
      <c r="AK158" s="6">
        <v>194.67</v>
      </c>
      <c r="AL158" s="6">
        <v>165.56</v>
      </c>
      <c r="AM158" s="6">
        <v>160.72</v>
      </c>
      <c r="AN158" s="6">
        <v>141.54</v>
      </c>
      <c r="AO158" s="6">
        <v>139.30000000000001</v>
      </c>
      <c r="AP158" s="6">
        <v>133</v>
      </c>
      <c r="AQ158" s="6">
        <v>119.49</v>
      </c>
      <c r="AR158" s="6">
        <v>115.01</v>
      </c>
      <c r="AS158" s="6">
        <v>116</v>
      </c>
      <c r="AT158" s="6">
        <v>117</v>
      </c>
      <c r="AU158" s="6">
        <v>111</v>
      </c>
      <c r="AV158" s="6">
        <v>94</v>
      </c>
      <c r="AW158" s="6">
        <v>84</v>
      </c>
      <c r="AX158" s="6">
        <v>79</v>
      </c>
      <c r="AY158" s="6">
        <v>75</v>
      </c>
      <c r="AZ158" s="6">
        <v>71</v>
      </c>
      <c r="BA158" s="6">
        <v>72</v>
      </c>
      <c r="BB158" s="6">
        <v>62</v>
      </c>
      <c r="BC158" s="6">
        <v>55</v>
      </c>
      <c r="BD158" s="6">
        <v>54</v>
      </c>
      <c r="BE158" s="6">
        <v>53.3</v>
      </c>
      <c r="BF158" s="6">
        <v>57</v>
      </c>
      <c r="BG158" s="6">
        <v>53.5</v>
      </c>
      <c r="BH158" s="6">
        <v>46.173699999999997</v>
      </c>
      <c r="BI158" s="6">
        <v>47.62</v>
      </c>
      <c r="BJ158" s="6">
        <v>48.18</v>
      </c>
      <c r="BK158" s="6">
        <v>41.65</v>
      </c>
      <c r="BL158" s="6">
        <v>35.840000000000003</v>
      </c>
      <c r="BM158" s="6">
        <v>33.18</v>
      </c>
      <c r="BN158" s="6">
        <v>30.51</v>
      </c>
      <c r="BO158" s="6">
        <v>33.04</v>
      </c>
      <c r="BP158" s="6">
        <v>0.75</v>
      </c>
      <c r="BQ158" s="6">
        <v>0.75</v>
      </c>
      <c r="BR158" s="6">
        <v>0.75</v>
      </c>
      <c r="BS158" s="6">
        <v>0.625</v>
      </c>
      <c r="BT158" s="6">
        <v>0.625</v>
      </c>
      <c r="BU158" s="6">
        <v>0.625</v>
      </c>
      <c r="BV158" s="6">
        <v>0.625</v>
      </c>
      <c r="BW158" s="6">
        <v>0.5</v>
      </c>
      <c r="BX158" s="6">
        <v>0.5</v>
      </c>
      <c r="BY158" s="6">
        <v>0.5</v>
      </c>
      <c r="BZ158" s="6">
        <v>0.5</v>
      </c>
      <c r="CA158" s="6">
        <v>0.375</v>
      </c>
      <c r="CB158" s="6">
        <v>0.375</v>
      </c>
      <c r="CC158" s="6">
        <v>0.375</v>
      </c>
      <c r="CD158" s="6">
        <v>0.375</v>
      </c>
      <c r="CE158" s="6">
        <v>0.28000000000000003</v>
      </c>
      <c r="CF158" s="6">
        <v>0.28000000000000003</v>
      </c>
      <c r="CG158" s="6">
        <v>0.28000000000000003</v>
      </c>
      <c r="CH158" s="6">
        <v>0.28000000000000003</v>
      </c>
      <c r="CI158" s="6">
        <v>0.21249999999999999</v>
      </c>
      <c r="CJ158" s="6">
        <v>0.21249999999999999</v>
      </c>
      <c r="CK158" s="6">
        <v>0.21249999999999999</v>
      </c>
      <c r="CL158" s="6">
        <v>0.21249999999999999</v>
      </c>
      <c r="CM158" s="6">
        <v>0.16250000000000001</v>
      </c>
      <c r="CN158" s="6">
        <v>0.16250000000000001</v>
      </c>
      <c r="CO158" s="6">
        <v>0.16250000000000001</v>
      </c>
      <c r="CP158" s="6">
        <v>0.16250000000000001</v>
      </c>
      <c r="CQ158" s="6">
        <v>0.125</v>
      </c>
      <c r="CR158" s="6">
        <v>0.125</v>
      </c>
      <c r="CS158" s="6">
        <v>0.125</v>
      </c>
      <c r="CT158" s="6">
        <v>0.125</v>
      </c>
      <c r="CU158" s="6">
        <v>0.03</v>
      </c>
      <c r="CV158" s="6">
        <v>0</v>
      </c>
      <c r="CW158" s="6">
        <v>0</v>
      </c>
      <c r="CX158" s="6">
        <v>0</v>
      </c>
      <c r="CY158" s="6">
        <v>0</v>
      </c>
      <c r="CZ158" s="6">
        <v>0</v>
      </c>
      <c r="DA158" s="6">
        <v>0</v>
      </c>
      <c r="DB158" s="6">
        <v>0</v>
      </c>
      <c r="DC158" s="6">
        <v>0</v>
      </c>
      <c r="DD158" s="6">
        <v>0</v>
      </c>
      <c r="DE158" s="6">
        <v>0</v>
      </c>
      <c r="DF158" s="6">
        <v>0</v>
      </c>
      <c r="DG158" s="6">
        <v>0</v>
      </c>
      <c r="DH158" s="6">
        <v>0</v>
      </c>
      <c r="DI158" s="6">
        <v>0</v>
      </c>
      <c r="DJ158" s="6">
        <v>0</v>
      </c>
      <c r="DK158" s="6">
        <v>0</v>
      </c>
      <c r="DL158" s="6">
        <v>0</v>
      </c>
      <c r="DM158" s="6">
        <v>0</v>
      </c>
      <c r="DN158" s="6">
        <v>0</v>
      </c>
      <c r="DO158" s="6">
        <v>0</v>
      </c>
      <c r="DP158" s="6">
        <v>0</v>
      </c>
      <c r="DQ158" s="6">
        <v>0</v>
      </c>
      <c r="DR158" s="6">
        <v>0</v>
      </c>
      <c r="DS158" s="6">
        <v>0</v>
      </c>
      <c r="DT158" s="6">
        <v>0</v>
      </c>
      <c r="DU158" s="6">
        <v>0</v>
      </c>
      <c r="DV158" s="6">
        <v>0</v>
      </c>
      <c r="DW158" s="6">
        <v>0</v>
      </c>
      <c r="DX158" s="6">
        <v>0</v>
      </c>
      <c r="DY158" s="6">
        <v>0</v>
      </c>
      <c r="DZ158" s="6">
        <v>0</v>
      </c>
      <c r="EA158" s="6">
        <v>0</v>
      </c>
      <c r="EB158" s="5">
        <v>969000000</v>
      </c>
      <c r="EC158" s="5">
        <v>969000000</v>
      </c>
      <c r="ED158" s="5">
        <v>965000000</v>
      </c>
      <c r="EE158" s="5">
        <v>965000000</v>
      </c>
      <c r="EF158" s="5">
        <v>952000000</v>
      </c>
      <c r="EG158" s="5">
        <v>952000000</v>
      </c>
      <c r="EH158" s="5">
        <v>951000000</v>
      </c>
      <c r="EI158" s="5">
        <v>954000000</v>
      </c>
      <c r="EJ158" s="5">
        <v>953000000</v>
      </c>
      <c r="EK158" s="5">
        <v>953000000</v>
      </c>
      <c r="EL158" s="5">
        <v>952000000</v>
      </c>
      <c r="EM158" s="5">
        <v>952000000</v>
      </c>
      <c r="EN158" s="5">
        <v>954000000</v>
      </c>
      <c r="EO158" s="5">
        <v>962000000</v>
      </c>
      <c r="EP158" s="5">
        <v>973000000</v>
      </c>
      <c r="EQ158" s="5">
        <v>984000000</v>
      </c>
      <c r="ER158" s="5">
        <v>988000000</v>
      </c>
      <c r="ES158" s="5">
        <v>998000000</v>
      </c>
      <c r="ET158" s="5">
        <v>1006000000</v>
      </c>
      <c r="EU158" s="5">
        <v>1013000000</v>
      </c>
      <c r="EV158" s="5">
        <v>1019000000</v>
      </c>
      <c r="EW158" s="5">
        <v>1012000000</v>
      </c>
      <c r="EX158" s="5">
        <v>1024000000</v>
      </c>
      <c r="EY158" s="5">
        <v>1033000000</v>
      </c>
      <c r="EZ158" s="5">
        <v>1039000000</v>
      </c>
      <c r="FA158" s="5">
        <v>1054000000</v>
      </c>
      <c r="FB158" s="5">
        <v>1069000000</v>
      </c>
      <c r="FC158" s="5">
        <v>1077000000</v>
      </c>
      <c r="FD158" s="5">
        <v>1086000000</v>
      </c>
      <c r="FE158" s="5">
        <v>1099000000</v>
      </c>
      <c r="FF158" s="5">
        <v>1115000000</v>
      </c>
      <c r="FG158" s="5">
        <v>1133000000</v>
      </c>
      <c r="FH158" s="3" t="s">
        <v>333</v>
      </c>
    </row>
    <row r="159" spans="2:164" x14ac:dyDescent="0.25">
      <c r="B159" s="1" t="s">
        <v>149</v>
      </c>
      <c r="C159" s="2">
        <v>103310</v>
      </c>
      <c r="D159" s="5" t="s">
        <v>193</v>
      </c>
      <c r="E159" s="5" t="s">
        <v>193</v>
      </c>
      <c r="F159" s="5" t="s">
        <v>193</v>
      </c>
      <c r="G159" s="5" t="s">
        <v>193</v>
      </c>
      <c r="H159" s="5">
        <v>0</v>
      </c>
      <c r="I159" s="5">
        <v>6272104</v>
      </c>
      <c r="J159" s="5">
        <v>20193090</v>
      </c>
      <c r="K159" s="5">
        <v>0</v>
      </c>
      <c r="L159" s="5">
        <v>0</v>
      </c>
      <c r="M159" s="5">
        <v>0</v>
      </c>
      <c r="N159" s="5">
        <v>0</v>
      </c>
      <c r="O159" s="5">
        <v>0</v>
      </c>
      <c r="P159" s="5">
        <v>0</v>
      </c>
      <c r="Q159" s="5">
        <v>0</v>
      </c>
      <c r="R159" s="5">
        <v>6000000</v>
      </c>
      <c r="S159" s="5">
        <v>0</v>
      </c>
      <c r="T159" s="5">
        <v>0</v>
      </c>
      <c r="U159" s="5">
        <v>0</v>
      </c>
      <c r="V159" s="5">
        <v>0</v>
      </c>
      <c r="W159" s="5">
        <v>0</v>
      </c>
      <c r="X159" s="5">
        <v>0</v>
      </c>
      <c r="Y159" s="5">
        <v>0</v>
      </c>
      <c r="Z159" s="5">
        <v>0</v>
      </c>
      <c r="AA159" s="5">
        <v>0</v>
      </c>
      <c r="AB159" s="5">
        <v>0</v>
      </c>
      <c r="AC159" s="5">
        <v>0</v>
      </c>
      <c r="AD159" s="5">
        <v>1593</v>
      </c>
      <c r="AE159" s="5">
        <v>508166</v>
      </c>
      <c r="AF159" s="5">
        <v>107553</v>
      </c>
      <c r="AG159" s="5">
        <v>92953</v>
      </c>
      <c r="AH159" s="5">
        <v>105877</v>
      </c>
      <c r="AI159" s="5">
        <v>85148</v>
      </c>
      <c r="AJ159" s="6" t="s">
        <v>193</v>
      </c>
      <c r="AK159" s="6" t="s">
        <v>193</v>
      </c>
      <c r="AL159" s="6" t="s">
        <v>193</v>
      </c>
      <c r="AM159" s="6" t="s">
        <v>193</v>
      </c>
      <c r="AN159" s="6" t="s">
        <v>193</v>
      </c>
      <c r="AO159" s="6">
        <v>2.0727000000000002</v>
      </c>
      <c r="AP159" s="6">
        <v>6.8474000000000004</v>
      </c>
      <c r="AQ159" s="6" t="s">
        <v>193</v>
      </c>
      <c r="AR159" s="6" t="s">
        <v>193</v>
      </c>
      <c r="AS159" s="6" t="s">
        <v>193</v>
      </c>
      <c r="AT159" s="6" t="s">
        <v>193</v>
      </c>
      <c r="AU159" s="6" t="s">
        <v>193</v>
      </c>
      <c r="AV159" s="6" t="s">
        <v>193</v>
      </c>
      <c r="AW159" s="6" t="s">
        <v>193</v>
      </c>
      <c r="AX159" s="6">
        <v>6.03</v>
      </c>
      <c r="AY159" s="6" t="s">
        <v>193</v>
      </c>
      <c r="AZ159" s="6" t="s">
        <v>193</v>
      </c>
      <c r="BA159" s="6" t="s">
        <v>193</v>
      </c>
      <c r="BB159" s="6" t="s">
        <v>193</v>
      </c>
      <c r="BC159" s="6" t="s">
        <v>193</v>
      </c>
      <c r="BD159" s="6" t="s">
        <v>193</v>
      </c>
      <c r="BE159" s="6" t="s">
        <v>193</v>
      </c>
      <c r="BF159" s="6" t="s">
        <v>193</v>
      </c>
      <c r="BG159" s="6" t="s">
        <v>193</v>
      </c>
      <c r="BH159" s="6" t="s">
        <v>193</v>
      </c>
      <c r="BI159" s="6" t="s">
        <v>193</v>
      </c>
      <c r="BJ159" s="6">
        <v>21.23</v>
      </c>
      <c r="BK159" s="6">
        <v>21.23</v>
      </c>
      <c r="BL159" s="6" t="s">
        <v>193</v>
      </c>
      <c r="BM159" s="6">
        <v>14.7943</v>
      </c>
      <c r="BN159" s="6">
        <v>14.8468</v>
      </c>
      <c r="BO159" s="6">
        <v>14.75</v>
      </c>
      <c r="BP159" s="6" t="s">
        <v>193</v>
      </c>
      <c r="BQ159" s="6" t="s">
        <v>193</v>
      </c>
      <c r="BR159" s="6" t="s">
        <v>193</v>
      </c>
      <c r="BS159" s="6" t="s">
        <v>193</v>
      </c>
      <c r="BT159" s="6">
        <v>0</v>
      </c>
      <c r="BU159" s="6">
        <v>0</v>
      </c>
      <c r="BV159" s="6">
        <v>0</v>
      </c>
      <c r="BW159" s="6">
        <v>0</v>
      </c>
      <c r="BX159" s="6">
        <v>0.75</v>
      </c>
      <c r="BY159" s="6">
        <v>0</v>
      </c>
      <c r="BZ159" s="6">
        <v>0</v>
      </c>
      <c r="CA159" s="6">
        <v>0</v>
      </c>
      <c r="CB159" s="6">
        <v>0</v>
      </c>
      <c r="CC159" s="6">
        <v>0</v>
      </c>
      <c r="CD159" s="6">
        <v>0</v>
      </c>
      <c r="CE159" s="6">
        <v>0</v>
      </c>
      <c r="CF159" s="6">
        <v>0</v>
      </c>
      <c r="CG159" s="6">
        <v>1.6</v>
      </c>
      <c r="CH159" s="6">
        <v>0</v>
      </c>
      <c r="CI159" s="6">
        <v>0</v>
      </c>
      <c r="CJ159" s="6">
        <v>1</v>
      </c>
      <c r="CK159" s="6">
        <v>0</v>
      </c>
      <c r="CL159" s="6">
        <v>0</v>
      </c>
      <c r="CM159" s="6">
        <v>0</v>
      </c>
      <c r="CN159" s="6">
        <v>0</v>
      </c>
      <c r="CO159" s="6">
        <v>0</v>
      </c>
      <c r="CP159" s="6">
        <v>14</v>
      </c>
      <c r="CQ159" s="6">
        <v>0</v>
      </c>
      <c r="CR159" s="6">
        <v>0</v>
      </c>
      <c r="CS159" s="6">
        <v>2</v>
      </c>
      <c r="CT159" s="6">
        <v>0</v>
      </c>
      <c r="CU159" s="6">
        <v>0</v>
      </c>
      <c r="CV159" s="6" t="s">
        <v>193</v>
      </c>
      <c r="CW159" s="6" t="s">
        <v>193</v>
      </c>
      <c r="CX159" s="6" t="s">
        <v>193</v>
      </c>
      <c r="CY159" s="6" t="s">
        <v>193</v>
      </c>
      <c r="CZ159" s="6">
        <v>0</v>
      </c>
      <c r="DA159" s="6">
        <v>0</v>
      </c>
      <c r="DB159" s="6">
        <v>0</v>
      </c>
      <c r="DC159" s="6">
        <v>0</v>
      </c>
      <c r="DD159" s="6">
        <v>0.75</v>
      </c>
      <c r="DE159" s="6">
        <v>0</v>
      </c>
      <c r="DF159" s="6">
        <v>0</v>
      </c>
      <c r="DG159" s="6">
        <v>0</v>
      </c>
      <c r="DH159" s="6">
        <v>0</v>
      </c>
      <c r="DI159" s="6">
        <v>0</v>
      </c>
      <c r="DJ159" s="6">
        <v>0</v>
      </c>
      <c r="DK159" s="6">
        <v>0</v>
      </c>
      <c r="DL159" s="6">
        <v>0</v>
      </c>
      <c r="DM159" s="6">
        <v>1.6</v>
      </c>
      <c r="DN159" s="6">
        <v>0</v>
      </c>
      <c r="DO159" s="6">
        <v>0</v>
      </c>
      <c r="DP159" s="6">
        <v>1</v>
      </c>
      <c r="DQ159" s="6">
        <v>0</v>
      </c>
      <c r="DR159" s="6">
        <v>0</v>
      </c>
      <c r="DS159" s="6">
        <v>0</v>
      </c>
      <c r="DT159" s="6">
        <v>0</v>
      </c>
      <c r="DU159" s="6">
        <v>0</v>
      </c>
      <c r="DV159" s="6">
        <v>0</v>
      </c>
      <c r="DW159" s="6">
        <v>0</v>
      </c>
      <c r="DX159" s="6">
        <v>0</v>
      </c>
      <c r="DY159" s="6">
        <v>2</v>
      </c>
      <c r="DZ159" s="6">
        <v>0</v>
      </c>
      <c r="EA159" s="6">
        <v>0</v>
      </c>
      <c r="EB159" s="5" t="s">
        <v>193</v>
      </c>
      <c r="EC159" s="5" t="s">
        <v>193</v>
      </c>
      <c r="ED159" s="5" t="s">
        <v>193</v>
      </c>
      <c r="EE159" s="5" t="s">
        <v>193</v>
      </c>
      <c r="EF159" s="5">
        <v>58900000</v>
      </c>
      <c r="EG159" s="5">
        <v>58756000</v>
      </c>
      <c r="EH159" s="5">
        <v>65055000</v>
      </c>
      <c r="EI159" s="5">
        <v>85200000</v>
      </c>
      <c r="EJ159" s="5">
        <v>84612000</v>
      </c>
      <c r="EK159" s="5">
        <v>84000000</v>
      </c>
      <c r="EL159" s="5">
        <v>84000000</v>
      </c>
      <c r="EM159" s="5">
        <v>84000000</v>
      </c>
      <c r="EN159" s="5">
        <v>83736000</v>
      </c>
      <c r="EO159" s="5">
        <v>83700000</v>
      </c>
      <c r="EP159" s="5">
        <v>83800000</v>
      </c>
      <c r="EQ159" s="5">
        <v>89900000</v>
      </c>
      <c r="ER159" s="5">
        <v>88792000</v>
      </c>
      <c r="ES159" s="5">
        <v>88800000</v>
      </c>
      <c r="ET159" s="5">
        <v>88800000</v>
      </c>
      <c r="EU159" s="5">
        <v>88900000</v>
      </c>
      <c r="EV159" s="5">
        <v>88263274</v>
      </c>
      <c r="EW159" s="5">
        <v>88300000</v>
      </c>
      <c r="EX159" s="5">
        <v>88500000</v>
      </c>
      <c r="EY159" s="5">
        <v>88826724</v>
      </c>
      <c r="EZ159" s="5">
        <v>81465491</v>
      </c>
      <c r="FA159" s="5">
        <v>81475354</v>
      </c>
      <c r="FB159" s="5">
        <v>81483116</v>
      </c>
      <c r="FC159" s="5">
        <v>75822646</v>
      </c>
      <c r="FD159" s="5">
        <v>75679364</v>
      </c>
      <c r="FE159" s="5">
        <v>75665560</v>
      </c>
      <c r="FF159" s="5">
        <v>75467628</v>
      </c>
      <c r="FG159" s="5">
        <v>75414444</v>
      </c>
      <c r="FH159" s="3"/>
    </row>
    <row r="160" spans="2:164" x14ac:dyDescent="0.25">
      <c r="B160" s="1" t="s">
        <v>150</v>
      </c>
      <c r="C160" s="2">
        <v>4040161</v>
      </c>
      <c r="D160" s="5">
        <v>10000</v>
      </c>
      <c r="E160" s="5">
        <v>406266</v>
      </c>
      <c r="F160" s="5">
        <v>254214</v>
      </c>
      <c r="G160" s="5">
        <v>100079</v>
      </c>
      <c r="H160" s="5">
        <v>3929</v>
      </c>
      <c r="I160" s="5">
        <v>70000</v>
      </c>
      <c r="J160" s="5">
        <v>267107</v>
      </c>
      <c r="K160" s="5">
        <v>100000</v>
      </c>
      <c r="L160" s="5">
        <v>448100</v>
      </c>
      <c r="M160" s="5">
        <v>100000</v>
      </c>
      <c r="N160" s="5">
        <v>200000</v>
      </c>
      <c r="O160" s="5">
        <v>0</v>
      </c>
      <c r="P160" s="5">
        <v>0</v>
      </c>
      <c r="Q160" s="5">
        <v>719937</v>
      </c>
      <c r="R160" s="5">
        <v>446271</v>
      </c>
      <c r="S160" s="5">
        <v>1225000</v>
      </c>
      <c r="T160" s="5">
        <v>591333</v>
      </c>
      <c r="U160" s="5">
        <v>591333</v>
      </c>
      <c r="V160" s="5">
        <v>6666000</v>
      </c>
      <c r="W160" s="5">
        <v>221023</v>
      </c>
      <c r="X160" s="5">
        <v>0</v>
      </c>
      <c r="Y160" s="5">
        <v>0</v>
      </c>
      <c r="Z160" s="5">
        <v>0</v>
      </c>
      <c r="AA160" s="5">
        <v>0</v>
      </c>
      <c r="AB160" s="5">
        <v>70000</v>
      </c>
      <c r="AC160" s="5">
        <v>0</v>
      </c>
      <c r="AD160" s="5">
        <v>0</v>
      </c>
      <c r="AE160" s="5">
        <v>0</v>
      </c>
      <c r="AF160" s="5">
        <v>173035</v>
      </c>
      <c r="AG160" s="5">
        <v>0</v>
      </c>
      <c r="AH160" s="5">
        <v>0</v>
      </c>
      <c r="AI160" s="5">
        <v>0</v>
      </c>
      <c r="AJ160" s="6">
        <v>25.67</v>
      </c>
      <c r="AK160" s="6">
        <v>22.03</v>
      </c>
      <c r="AL160" s="6">
        <v>25.02</v>
      </c>
      <c r="AM160" s="6">
        <v>25.42</v>
      </c>
      <c r="AN160" s="6">
        <v>24.03</v>
      </c>
      <c r="AO160" s="6">
        <v>21.23</v>
      </c>
      <c r="AP160" s="6">
        <v>18.88</v>
      </c>
      <c r="AQ160" s="6">
        <v>18.7</v>
      </c>
      <c r="AR160" s="6">
        <v>24.51</v>
      </c>
      <c r="AS160" s="6">
        <v>26</v>
      </c>
      <c r="AT160" s="6">
        <v>25.5</v>
      </c>
      <c r="AU160" s="6" t="s">
        <v>193</v>
      </c>
      <c r="AV160" s="6" t="s">
        <v>193</v>
      </c>
      <c r="AW160" s="6">
        <v>13.16</v>
      </c>
      <c r="AX160" s="6">
        <v>12.28</v>
      </c>
      <c r="AY160" s="6">
        <v>12.03</v>
      </c>
      <c r="AZ160" s="6">
        <v>7.24</v>
      </c>
      <c r="BA160" s="6">
        <v>7.24</v>
      </c>
      <c r="BB160" s="6">
        <v>4.21</v>
      </c>
      <c r="BC160" s="6">
        <v>4.62</v>
      </c>
      <c r="BD160" s="6" t="s">
        <v>193</v>
      </c>
      <c r="BE160" s="6" t="s">
        <v>193</v>
      </c>
      <c r="BF160" s="6" t="s">
        <v>193</v>
      </c>
      <c r="BG160" s="6" t="s">
        <v>193</v>
      </c>
      <c r="BH160" s="6">
        <v>3.76</v>
      </c>
      <c r="BI160" s="6" t="s">
        <v>193</v>
      </c>
      <c r="BJ160" s="6" t="s">
        <v>193</v>
      </c>
      <c r="BK160" s="6" t="s">
        <v>193</v>
      </c>
      <c r="BL160" s="6">
        <v>4.82</v>
      </c>
      <c r="BM160" s="6" t="s">
        <v>193</v>
      </c>
      <c r="BN160" s="6" t="s">
        <v>193</v>
      </c>
      <c r="BO160" s="6" t="s">
        <v>193</v>
      </c>
      <c r="BP160" s="6">
        <v>0.27</v>
      </c>
      <c r="BQ160" s="6">
        <v>0.14000000000000001</v>
      </c>
      <c r="BR160" s="6">
        <v>0.14000000000000001</v>
      </c>
      <c r="BS160" s="6">
        <v>0.14000000000000001</v>
      </c>
      <c r="BT160" s="6">
        <v>0.27</v>
      </c>
      <c r="BU160" s="6">
        <v>0.14000000000000001</v>
      </c>
      <c r="BV160" s="6">
        <v>0.14000000000000001</v>
      </c>
      <c r="BW160" s="6">
        <v>0.14000000000000001</v>
      </c>
      <c r="BX160" s="6">
        <v>0.27</v>
      </c>
      <c r="BY160" s="6">
        <v>0.12</v>
      </c>
      <c r="BZ160" s="6">
        <v>0.12</v>
      </c>
      <c r="CA160" s="6">
        <v>0.12</v>
      </c>
      <c r="CB160" s="6">
        <v>0.25</v>
      </c>
      <c r="CC160" s="6">
        <v>0.1</v>
      </c>
      <c r="CD160" s="6">
        <v>0.1</v>
      </c>
      <c r="CE160" s="6">
        <v>0.1</v>
      </c>
      <c r="CF160" s="6">
        <v>0.23</v>
      </c>
      <c r="CG160" s="6">
        <v>0.1</v>
      </c>
      <c r="CH160" s="6">
        <v>0.08</v>
      </c>
      <c r="CI160" s="6">
        <v>0.08</v>
      </c>
      <c r="CJ160" s="6">
        <v>0.2</v>
      </c>
      <c r="CK160" s="6">
        <v>0.08</v>
      </c>
      <c r="CL160" s="6">
        <v>0.08</v>
      </c>
      <c r="CM160" s="6">
        <v>0.1</v>
      </c>
      <c r="CN160" s="6">
        <v>0.14000000000000001</v>
      </c>
      <c r="CO160" s="6">
        <v>0.08</v>
      </c>
      <c r="CP160" s="6">
        <v>0</v>
      </c>
      <c r="CQ160" s="6">
        <v>0.1</v>
      </c>
      <c r="CR160" s="6">
        <v>0.1</v>
      </c>
      <c r="CS160" s="6">
        <v>0</v>
      </c>
      <c r="CT160" s="6">
        <v>0.1</v>
      </c>
      <c r="CU160" s="6">
        <v>0.12</v>
      </c>
      <c r="CV160" s="6">
        <v>0.13</v>
      </c>
      <c r="CW160" s="6">
        <v>0</v>
      </c>
      <c r="CX160" s="6">
        <v>0</v>
      </c>
      <c r="CY160" s="6">
        <v>0</v>
      </c>
      <c r="CZ160" s="6">
        <v>0.13</v>
      </c>
      <c r="DA160" s="6">
        <v>0</v>
      </c>
      <c r="DB160" s="6">
        <v>0</v>
      </c>
      <c r="DC160" s="6">
        <v>0</v>
      </c>
      <c r="DD160" s="6">
        <v>0.15</v>
      </c>
      <c r="DE160" s="6">
        <v>0</v>
      </c>
      <c r="DF160" s="6">
        <v>0</v>
      </c>
      <c r="DG160" s="6">
        <v>0</v>
      </c>
      <c r="DH160" s="6">
        <v>0.15</v>
      </c>
      <c r="DI160" s="6">
        <v>0</v>
      </c>
      <c r="DJ160" s="6">
        <v>0</v>
      </c>
      <c r="DK160" s="6">
        <v>0</v>
      </c>
      <c r="DL160" s="6">
        <v>0.17</v>
      </c>
      <c r="DM160" s="6">
        <v>0</v>
      </c>
      <c r="DN160" s="6">
        <v>0</v>
      </c>
      <c r="DO160" s="6">
        <v>0</v>
      </c>
      <c r="DP160" s="6">
        <v>0.12</v>
      </c>
      <c r="DQ160" s="6">
        <v>0</v>
      </c>
      <c r="DR160" s="6">
        <v>0</v>
      </c>
      <c r="DS160" s="6">
        <v>0</v>
      </c>
      <c r="DT160" s="6">
        <v>0</v>
      </c>
      <c r="DU160" s="6">
        <v>0</v>
      </c>
      <c r="DV160" s="6">
        <v>0</v>
      </c>
      <c r="DW160" s="6">
        <v>0</v>
      </c>
      <c r="DX160" s="6">
        <v>0</v>
      </c>
      <c r="DY160" s="6">
        <v>0</v>
      </c>
      <c r="DZ160" s="6">
        <v>0</v>
      </c>
      <c r="EA160" s="6">
        <v>0</v>
      </c>
      <c r="EB160" s="5">
        <v>34735000</v>
      </c>
      <c r="EC160" s="5">
        <v>34440000</v>
      </c>
      <c r="ED160" s="5">
        <v>34821000</v>
      </c>
      <c r="EE160" s="5">
        <v>35073000</v>
      </c>
      <c r="EF160" s="5">
        <v>35052000</v>
      </c>
      <c r="EG160" s="5">
        <v>35024000</v>
      </c>
      <c r="EH160" s="5">
        <v>35064000</v>
      </c>
      <c r="EI160" s="5">
        <v>34800000</v>
      </c>
      <c r="EJ160" s="5">
        <v>35110000</v>
      </c>
      <c r="EK160" s="5">
        <v>35628000</v>
      </c>
      <c r="EL160" s="5">
        <v>35695000</v>
      </c>
      <c r="EM160" s="5">
        <v>35557000</v>
      </c>
      <c r="EN160" s="5">
        <v>34102000</v>
      </c>
      <c r="EO160" s="5">
        <v>34289000</v>
      </c>
      <c r="EP160" s="5">
        <v>34988000</v>
      </c>
      <c r="EQ160" s="5">
        <v>34776000</v>
      </c>
      <c r="ER160" s="5">
        <v>35366000</v>
      </c>
      <c r="ES160" s="5">
        <v>35111000</v>
      </c>
      <c r="ET160" s="5">
        <v>35297000</v>
      </c>
      <c r="EU160" s="5">
        <v>40672000</v>
      </c>
      <c r="EV160" s="5">
        <v>40871000</v>
      </c>
      <c r="EW160" s="5">
        <v>40871000</v>
      </c>
      <c r="EX160" s="5">
        <v>40171000</v>
      </c>
      <c r="EY160" s="5">
        <v>40117000</v>
      </c>
      <c r="EZ160" s="5">
        <v>40082000</v>
      </c>
      <c r="FA160" s="5">
        <v>39993000</v>
      </c>
      <c r="FB160" s="5">
        <v>39989000</v>
      </c>
      <c r="FC160" s="5">
        <v>39387998</v>
      </c>
      <c r="FD160" s="5">
        <v>39387998</v>
      </c>
      <c r="FE160" s="5">
        <v>39166033</v>
      </c>
      <c r="FF160" s="5">
        <v>39166033</v>
      </c>
      <c r="FG160" s="5">
        <v>39166033</v>
      </c>
      <c r="FH160" s="3" t="s">
        <v>334</v>
      </c>
    </row>
    <row r="161" spans="2:164" x14ac:dyDescent="0.25">
      <c r="B161" s="1" t="s">
        <v>151</v>
      </c>
      <c r="C161" s="2">
        <v>103324</v>
      </c>
      <c r="D161" s="5">
        <v>1851091</v>
      </c>
      <c r="E161" s="5">
        <v>2069667</v>
      </c>
      <c r="F161" s="5">
        <v>2181000</v>
      </c>
      <c r="G161" s="5">
        <v>2069200</v>
      </c>
      <c r="H161" s="5">
        <v>2494527</v>
      </c>
      <c r="I161" s="5">
        <v>2946999</v>
      </c>
      <c r="J161" s="5">
        <v>2845900</v>
      </c>
      <c r="K161" s="5">
        <v>3657100</v>
      </c>
      <c r="L161" s="5">
        <v>2820959</v>
      </c>
      <c r="M161" s="5">
        <v>3286493</v>
      </c>
      <c r="N161" s="5">
        <v>2943864</v>
      </c>
      <c r="O161" s="5">
        <v>3209301</v>
      </c>
      <c r="P161" s="5">
        <v>0</v>
      </c>
      <c r="Q161" s="5">
        <v>2893452</v>
      </c>
      <c r="R161" s="5">
        <v>2927726</v>
      </c>
      <c r="S161" s="5">
        <v>2918659</v>
      </c>
      <c r="T161" s="5">
        <v>1471500</v>
      </c>
      <c r="U161" s="5">
        <v>2507200</v>
      </c>
      <c r="V161" s="5">
        <v>3513588</v>
      </c>
      <c r="W161" s="5">
        <v>3745966</v>
      </c>
      <c r="X161" s="5">
        <v>4926518</v>
      </c>
      <c r="Y161" s="5">
        <v>5119687</v>
      </c>
      <c r="Z161" s="5">
        <v>6008308</v>
      </c>
      <c r="AA161" s="5">
        <v>7516632</v>
      </c>
      <c r="AB161" s="5">
        <v>0</v>
      </c>
      <c r="AC161" s="5">
        <v>11137253</v>
      </c>
      <c r="AD161" s="5">
        <v>5668893</v>
      </c>
      <c r="AE161" s="5">
        <v>8598318</v>
      </c>
      <c r="AF161" s="5">
        <v>1272000</v>
      </c>
      <c r="AG161" s="5">
        <v>9442900</v>
      </c>
      <c r="AH161" s="5">
        <v>5725500</v>
      </c>
      <c r="AI161" s="5">
        <v>0</v>
      </c>
      <c r="AJ161" s="6">
        <v>54.022199999999998</v>
      </c>
      <c r="AK161" s="6">
        <v>48.3688</v>
      </c>
      <c r="AL161" s="6">
        <v>45.859200000000001</v>
      </c>
      <c r="AM161" s="6">
        <v>48.325800000000001</v>
      </c>
      <c r="AN161" s="6">
        <v>41.2</v>
      </c>
      <c r="AO161" s="6">
        <v>33.959600000000002</v>
      </c>
      <c r="AP161" s="6">
        <v>35.155500000000004</v>
      </c>
      <c r="AQ161" s="6">
        <v>27.3447</v>
      </c>
      <c r="AR161" s="6">
        <v>35.5655</v>
      </c>
      <c r="AS161" s="6">
        <v>35.001600000000003</v>
      </c>
      <c r="AT161" s="6">
        <v>34.992100000000001</v>
      </c>
      <c r="AU161" s="6">
        <v>33.658900000000003</v>
      </c>
      <c r="AV161" s="6" t="s">
        <v>193</v>
      </c>
      <c r="AW161" s="6">
        <v>34.713500000000003</v>
      </c>
      <c r="AX161" s="6">
        <v>34.1389</v>
      </c>
      <c r="AY161" s="6">
        <v>34.2898</v>
      </c>
      <c r="AZ161" s="6">
        <v>33.979900000000001</v>
      </c>
      <c r="BA161" s="6">
        <v>29.911799999999999</v>
      </c>
      <c r="BB161" s="6">
        <v>27.9908</v>
      </c>
      <c r="BC161" s="6">
        <v>25.363499999999998</v>
      </c>
      <c r="BD161" s="6">
        <v>20.299299999999999</v>
      </c>
      <c r="BE161" s="6">
        <v>19.541699999999999</v>
      </c>
      <c r="BF161" s="6">
        <v>20.799700000000001</v>
      </c>
      <c r="BG161" s="6">
        <v>23.282599999999999</v>
      </c>
      <c r="BH161" s="6" t="s">
        <v>193</v>
      </c>
      <c r="BI161" s="6">
        <v>22.45</v>
      </c>
      <c r="BJ161" s="6">
        <v>25.745999999999999</v>
      </c>
      <c r="BK161" s="6">
        <v>26.002099999999999</v>
      </c>
      <c r="BL161" s="6">
        <v>22.4313</v>
      </c>
      <c r="BM161" s="6">
        <v>20.911899999999999</v>
      </c>
      <c r="BN161" s="6">
        <v>22.673200000000001</v>
      </c>
      <c r="BO161" s="6" t="s">
        <v>193</v>
      </c>
      <c r="BP161" s="6">
        <v>0.23</v>
      </c>
      <c r="BQ161" s="6">
        <v>0.23</v>
      </c>
      <c r="BR161" s="6">
        <v>0.2</v>
      </c>
      <c r="BS161" s="6">
        <v>0.2</v>
      </c>
      <c r="BT161" s="6">
        <v>0.2</v>
      </c>
      <c r="BU161" s="6">
        <v>0.2</v>
      </c>
      <c r="BV161" s="6">
        <v>0.185</v>
      </c>
      <c r="BW161" s="6">
        <v>0.185</v>
      </c>
      <c r="BX161" s="6">
        <v>0.185</v>
      </c>
      <c r="BY161" s="6">
        <v>0.185</v>
      </c>
      <c r="BZ161" s="6">
        <v>0.16500000000000001</v>
      </c>
      <c r="CA161" s="6">
        <v>0.16500000000000001</v>
      </c>
      <c r="CB161" s="6">
        <v>0.16500000000000001</v>
      </c>
      <c r="CC161" s="6">
        <v>0.16500000000000001</v>
      </c>
      <c r="CD161" s="6">
        <v>0.14499999999999999</v>
      </c>
      <c r="CE161" s="6">
        <v>0.14499999999999999</v>
      </c>
      <c r="CF161" s="6">
        <v>0.14499999999999999</v>
      </c>
      <c r="CG161" s="6">
        <v>0.14499999999999999</v>
      </c>
      <c r="CH161" s="6">
        <v>0.13</v>
      </c>
      <c r="CI161" s="6">
        <v>0.13</v>
      </c>
      <c r="CJ161" s="6">
        <v>0.13</v>
      </c>
      <c r="CK161" s="6">
        <v>0.13</v>
      </c>
      <c r="CL161" s="6">
        <v>0.105</v>
      </c>
      <c r="CM161" s="6">
        <v>0.105</v>
      </c>
      <c r="CN161" s="6">
        <v>0.105</v>
      </c>
      <c r="CO161" s="6">
        <v>0.105</v>
      </c>
      <c r="CP161" s="6">
        <v>9.2499999999999999E-2</v>
      </c>
      <c r="CQ161" s="6">
        <v>9.2499999999999999E-2</v>
      </c>
      <c r="CR161" s="6">
        <v>9.2499999999999999E-2</v>
      </c>
      <c r="CS161" s="6">
        <v>9.2499999999999999E-2</v>
      </c>
      <c r="CT161" s="6">
        <v>8.2500000000000004E-2</v>
      </c>
      <c r="CU161" s="6">
        <v>8.2500000000000004E-2</v>
      </c>
      <c r="CV161" s="6">
        <v>0</v>
      </c>
      <c r="CW161" s="6">
        <v>0</v>
      </c>
      <c r="CX161" s="6">
        <v>0</v>
      </c>
      <c r="CY161" s="6">
        <v>0</v>
      </c>
      <c r="CZ161" s="6">
        <v>0</v>
      </c>
      <c r="DA161" s="6">
        <v>0</v>
      </c>
      <c r="DB161" s="6">
        <v>0</v>
      </c>
      <c r="DC161" s="6">
        <v>0</v>
      </c>
      <c r="DD161" s="6">
        <v>0</v>
      </c>
      <c r="DE161" s="6">
        <v>0</v>
      </c>
      <c r="DF161" s="6">
        <v>0</v>
      </c>
      <c r="DG161" s="6">
        <v>0</v>
      </c>
      <c r="DH161" s="6">
        <v>0</v>
      </c>
      <c r="DI161" s="6">
        <v>0</v>
      </c>
      <c r="DJ161" s="6">
        <v>0</v>
      </c>
      <c r="DK161" s="6">
        <v>0</v>
      </c>
      <c r="DL161" s="6">
        <v>0</v>
      </c>
      <c r="DM161" s="6">
        <v>0</v>
      </c>
      <c r="DN161" s="6">
        <v>0</v>
      </c>
      <c r="DO161" s="6">
        <v>0</v>
      </c>
      <c r="DP161" s="6">
        <v>0</v>
      </c>
      <c r="DQ161" s="6">
        <v>0</v>
      </c>
      <c r="DR161" s="6">
        <v>0</v>
      </c>
      <c r="DS161" s="6">
        <v>0</v>
      </c>
      <c r="DT161" s="6">
        <v>0</v>
      </c>
      <c r="DU161" s="6">
        <v>0</v>
      </c>
      <c r="DV161" s="6">
        <v>0</v>
      </c>
      <c r="DW161" s="6">
        <v>0</v>
      </c>
      <c r="DX161" s="6">
        <v>0</v>
      </c>
      <c r="DY161" s="6">
        <v>0</v>
      </c>
      <c r="DZ161" s="6">
        <v>0</v>
      </c>
      <c r="EA161" s="6">
        <v>0</v>
      </c>
      <c r="EB161" s="5">
        <v>222547082</v>
      </c>
      <c r="EC161" s="5">
        <v>224366595</v>
      </c>
      <c r="ED161" s="5">
        <v>226102131</v>
      </c>
      <c r="EE161" s="5">
        <v>228194534</v>
      </c>
      <c r="EF161" s="5">
        <v>229822942</v>
      </c>
      <c r="EG161" s="5">
        <v>232095472</v>
      </c>
      <c r="EH161" s="5">
        <v>235011264</v>
      </c>
      <c r="EI161" s="5">
        <v>237733530</v>
      </c>
      <c r="EJ161" s="5">
        <v>240917345</v>
      </c>
      <c r="EK161" s="5">
        <v>243421956</v>
      </c>
      <c r="EL161" s="5">
        <v>246646588</v>
      </c>
      <c r="EM161" s="5">
        <v>249481644</v>
      </c>
      <c r="EN161" s="5">
        <v>252309707</v>
      </c>
      <c r="EO161" s="5">
        <v>251931290</v>
      </c>
      <c r="EP161" s="5">
        <v>254752745</v>
      </c>
      <c r="EQ161" s="5">
        <v>257561796</v>
      </c>
      <c r="ER161" s="5">
        <v>260017414</v>
      </c>
      <c r="ES161" s="5">
        <v>261139638</v>
      </c>
      <c r="ET161" s="5">
        <v>263564941</v>
      </c>
      <c r="EU161" s="5">
        <v>266967798</v>
      </c>
      <c r="EV161" s="5">
        <v>270205185</v>
      </c>
      <c r="EW161" s="5">
        <v>275085287</v>
      </c>
      <c r="EX161" s="5">
        <v>280046813</v>
      </c>
      <c r="EY161" s="5">
        <v>285812401</v>
      </c>
      <c r="EZ161" s="5">
        <v>292715954</v>
      </c>
      <c r="FA161" s="5">
        <v>292336945</v>
      </c>
      <c r="FB161" s="5">
        <v>303386914</v>
      </c>
      <c r="FC161" s="5">
        <v>308966237</v>
      </c>
      <c r="FD161" s="5">
        <v>316573452</v>
      </c>
      <c r="FE161" s="5">
        <v>317790045</v>
      </c>
      <c r="FF161" s="5">
        <v>327141993</v>
      </c>
      <c r="FG161" s="5">
        <v>332775452</v>
      </c>
      <c r="FH161" s="3" t="s">
        <v>335</v>
      </c>
    </row>
    <row r="162" spans="2:164" x14ac:dyDescent="0.25">
      <c r="B162" s="1" t="s">
        <v>152</v>
      </c>
      <c r="C162" s="2">
        <v>103307</v>
      </c>
      <c r="D162" s="5" t="s">
        <v>193</v>
      </c>
      <c r="E162" s="5">
        <v>9900</v>
      </c>
      <c r="F162" s="5">
        <v>10000</v>
      </c>
      <c r="G162" s="5">
        <v>1500</v>
      </c>
      <c r="H162" s="5">
        <v>8359</v>
      </c>
      <c r="I162" s="5">
        <v>318000</v>
      </c>
      <c r="J162" s="5">
        <v>6689</v>
      </c>
      <c r="K162" s="5">
        <v>39311</v>
      </c>
      <c r="L162" s="5">
        <v>2071</v>
      </c>
      <c r="M162" s="5">
        <v>7990</v>
      </c>
      <c r="N162" s="5">
        <v>12702</v>
      </c>
      <c r="O162" s="5">
        <v>3156</v>
      </c>
      <c r="P162" s="5">
        <v>51996</v>
      </c>
      <c r="Q162" s="5">
        <v>7433</v>
      </c>
      <c r="R162" s="5">
        <v>8111</v>
      </c>
      <c r="S162" s="5">
        <v>6632</v>
      </c>
      <c r="T162" s="5">
        <v>7338</v>
      </c>
      <c r="U162" s="5">
        <v>10889</v>
      </c>
      <c r="V162" s="5">
        <v>3466</v>
      </c>
      <c r="W162" s="5">
        <v>4143</v>
      </c>
      <c r="X162" s="5">
        <v>11116</v>
      </c>
      <c r="Y162" s="5">
        <v>0</v>
      </c>
      <c r="Z162" s="5">
        <v>0</v>
      </c>
      <c r="AA162" s="5">
        <v>0</v>
      </c>
      <c r="AB162" s="5">
        <v>2634</v>
      </c>
      <c r="AC162" s="5" t="s">
        <v>193</v>
      </c>
      <c r="AD162" s="5" t="s">
        <v>193</v>
      </c>
      <c r="AE162" s="5" t="s">
        <v>193</v>
      </c>
      <c r="AF162" s="5">
        <v>17597</v>
      </c>
      <c r="AG162" s="5" t="s">
        <v>193</v>
      </c>
      <c r="AH162" s="5" t="s">
        <v>193</v>
      </c>
      <c r="AI162" s="5" t="s">
        <v>193</v>
      </c>
      <c r="AJ162" s="6" t="s">
        <v>193</v>
      </c>
      <c r="AK162" s="6">
        <v>19.292899999999999</v>
      </c>
      <c r="AL162" s="6">
        <v>18</v>
      </c>
      <c r="AM162" s="6">
        <v>17.333300000000001</v>
      </c>
      <c r="AN162" s="6">
        <v>16.183900000000001</v>
      </c>
      <c r="AO162" s="6">
        <v>14.4465</v>
      </c>
      <c r="AP162" s="6">
        <v>15.2803</v>
      </c>
      <c r="AQ162" s="6">
        <v>15.2776</v>
      </c>
      <c r="AR162" s="6">
        <v>14.923999999999999</v>
      </c>
      <c r="AS162" s="6">
        <v>15.2738</v>
      </c>
      <c r="AT162" s="6">
        <v>14.077299999999999</v>
      </c>
      <c r="AU162" s="6">
        <v>13.769299999999999</v>
      </c>
      <c r="AV162" s="6">
        <v>13.991</v>
      </c>
      <c r="AW162" s="6">
        <v>12.869</v>
      </c>
      <c r="AX162" s="6">
        <v>11.807499999999999</v>
      </c>
      <c r="AY162" s="6">
        <v>11.7616</v>
      </c>
      <c r="AZ162" s="6">
        <v>11.266</v>
      </c>
      <c r="BA162" s="6">
        <v>13.097300000000001</v>
      </c>
      <c r="BB162" s="6">
        <v>14.303800000000001</v>
      </c>
      <c r="BC162" s="6">
        <v>13.0456</v>
      </c>
      <c r="BD162" s="6">
        <v>13.294600000000001</v>
      </c>
      <c r="BE162" s="6" t="s">
        <v>193</v>
      </c>
      <c r="BF162" s="6" t="s">
        <v>193</v>
      </c>
      <c r="BG162" s="6" t="s">
        <v>193</v>
      </c>
      <c r="BH162" s="6">
        <v>12.25</v>
      </c>
      <c r="BI162" s="6" t="s">
        <v>193</v>
      </c>
      <c r="BJ162" s="6" t="s">
        <v>193</v>
      </c>
      <c r="BK162" s="6" t="s">
        <v>193</v>
      </c>
      <c r="BL162" s="6">
        <v>10.06</v>
      </c>
      <c r="BM162" s="6" t="s">
        <v>193</v>
      </c>
      <c r="BN162" s="6" t="s">
        <v>193</v>
      </c>
      <c r="BO162" s="6" t="s">
        <v>193</v>
      </c>
      <c r="BP162" s="6" t="s">
        <v>193</v>
      </c>
      <c r="BQ162" s="6">
        <v>0</v>
      </c>
      <c r="BR162" s="6">
        <v>0</v>
      </c>
      <c r="BS162" s="6">
        <v>0</v>
      </c>
      <c r="BT162" s="6">
        <v>0</v>
      </c>
      <c r="BU162" s="6">
        <v>0</v>
      </c>
      <c r="BV162" s="6">
        <v>0</v>
      </c>
      <c r="BW162" s="6">
        <v>0</v>
      </c>
      <c r="BX162" s="6">
        <v>0</v>
      </c>
      <c r="BY162" s="6">
        <v>0</v>
      </c>
      <c r="BZ162" s="6">
        <v>0</v>
      </c>
      <c r="CA162" s="6">
        <v>0</v>
      </c>
      <c r="CB162" s="6">
        <v>0</v>
      </c>
      <c r="CC162" s="6">
        <v>0</v>
      </c>
      <c r="CD162" s="6">
        <v>0</v>
      </c>
      <c r="CE162" s="6">
        <v>0</v>
      </c>
      <c r="CF162" s="6">
        <v>0</v>
      </c>
      <c r="CG162" s="6">
        <v>0</v>
      </c>
      <c r="CH162" s="6">
        <v>0</v>
      </c>
      <c r="CI162" s="6">
        <v>0</v>
      </c>
      <c r="CJ162" s="6">
        <v>0</v>
      </c>
      <c r="CK162" s="6">
        <v>0</v>
      </c>
      <c r="CL162" s="6">
        <v>0</v>
      </c>
      <c r="CM162" s="6">
        <v>0</v>
      </c>
      <c r="CN162" s="6">
        <v>0</v>
      </c>
      <c r="CO162" s="6">
        <v>0</v>
      </c>
      <c r="CP162" s="6">
        <v>0</v>
      </c>
      <c r="CQ162" s="6">
        <v>0</v>
      </c>
      <c r="CR162" s="6">
        <v>0</v>
      </c>
      <c r="CS162" s="6">
        <v>0</v>
      </c>
      <c r="CT162" s="6">
        <v>0</v>
      </c>
      <c r="CU162" s="6">
        <v>0</v>
      </c>
      <c r="CV162" s="6" t="s">
        <v>193</v>
      </c>
      <c r="CW162" s="6">
        <v>0</v>
      </c>
      <c r="CX162" s="6">
        <v>0</v>
      </c>
      <c r="CY162" s="6">
        <v>0</v>
      </c>
      <c r="CZ162" s="6">
        <v>0</v>
      </c>
      <c r="DA162" s="6">
        <v>0</v>
      </c>
      <c r="DB162" s="6">
        <v>0</v>
      </c>
      <c r="DC162" s="6">
        <v>0</v>
      </c>
      <c r="DD162" s="6">
        <v>0</v>
      </c>
      <c r="DE162" s="6">
        <v>0</v>
      </c>
      <c r="DF162" s="6">
        <v>0</v>
      </c>
      <c r="DG162" s="6">
        <v>0</v>
      </c>
      <c r="DH162" s="6">
        <v>0</v>
      </c>
      <c r="DI162" s="6">
        <v>0</v>
      </c>
      <c r="DJ162" s="6">
        <v>0</v>
      </c>
      <c r="DK162" s="6">
        <v>0</v>
      </c>
      <c r="DL162" s="6">
        <v>0</v>
      </c>
      <c r="DM162" s="6">
        <v>0</v>
      </c>
      <c r="DN162" s="6">
        <v>0</v>
      </c>
      <c r="DO162" s="6">
        <v>0</v>
      </c>
      <c r="DP162" s="6">
        <v>0</v>
      </c>
      <c r="DQ162" s="6">
        <v>0</v>
      </c>
      <c r="DR162" s="6">
        <v>0</v>
      </c>
      <c r="DS162" s="6">
        <v>0</v>
      </c>
      <c r="DT162" s="6">
        <v>0</v>
      </c>
      <c r="DU162" s="6">
        <v>0</v>
      </c>
      <c r="DV162" s="6">
        <v>0</v>
      </c>
      <c r="DW162" s="6">
        <v>0</v>
      </c>
      <c r="DX162" s="6">
        <v>0</v>
      </c>
      <c r="DY162" s="6">
        <v>0</v>
      </c>
      <c r="DZ162" s="6">
        <v>0</v>
      </c>
      <c r="EA162" s="6">
        <v>0</v>
      </c>
      <c r="EB162" s="5" t="s">
        <v>193</v>
      </c>
      <c r="EC162" s="5">
        <v>3339797</v>
      </c>
      <c r="ED162" s="5">
        <v>3349736</v>
      </c>
      <c r="EE162" s="5">
        <v>3359703</v>
      </c>
      <c r="EF162" s="5">
        <v>3349927</v>
      </c>
      <c r="EG162" s="5">
        <v>3354711</v>
      </c>
      <c r="EH162" s="5">
        <v>3670514</v>
      </c>
      <c r="EI162" s="5">
        <v>3673937</v>
      </c>
      <c r="EJ162" s="5">
        <v>3699447</v>
      </c>
      <c r="EK162" s="5">
        <v>3697273</v>
      </c>
      <c r="EL162" s="5">
        <v>3705263</v>
      </c>
      <c r="EM162" s="5">
        <v>3717965</v>
      </c>
      <c r="EN162" s="5">
        <v>3706780</v>
      </c>
      <c r="EO162" s="5">
        <v>3754021</v>
      </c>
      <c r="EP162" s="5">
        <v>3761454</v>
      </c>
      <c r="EQ162" s="5">
        <v>3769565</v>
      </c>
      <c r="ER162" s="5">
        <v>3776197</v>
      </c>
      <c r="ES162" s="5">
        <v>3780373</v>
      </c>
      <c r="ET162" s="5">
        <v>3791262</v>
      </c>
      <c r="EU162" s="5">
        <v>3794728</v>
      </c>
      <c r="EV162" s="5">
        <v>3798871</v>
      </c>
      <c r="EW162" s="5">
        <v>3793762</v>
      </c>
      <c r="EX162" s="5">
        <v>3809388</v>
      </c>
      <c r="EY162" s="5">
        <v>3820258</v>
      </c>
      <c r="EZ162" s="5">
        <v>3854610</v>
      </c>
      <c r="FA162" s="5">
        <v>3806916</v>
      </c>
      <c r="FB162" s="5">
        <v>3810825</v>
      </c>
      <c r="FC162" s="5">
        <v>3829006</v>
      </c>
      <c r="FD162" s="5">
        <v>3848079</v>
      </c>
      <c r="FE162" s="5">
        <v>3865676</v>
      </c>
      <c r="FF162" s="5">
        <v>3877822</v>
      </c>
      <c r="FG162" s="5">
        <v>3881539</v>
      </c>
      <c r="FH162" s="3" t="s">
        <v>336</v>
      </c>
    </row>
    <row r="163" spans="2:164" x14ac:dyDescent="0.25">
      <c r="B163" s="1" t="s">
        <v>153</v>
      </c>
      <c r="C163" s="2">
        <v>4137531</v>
      </c>
      <c r="D163" s="5">
        <v>175308</v>
      </c>
      <c r="E163" s="5">
        <v>83859</v>
      </c>
      <c r="F163" s="5">
        <v>267953</v>
      </c>
      <c r="G163" s="5">
        <v>0</v>
      </c>
      <c r="H163" s="5">
        <v>317401</v>
      </c>
      <c r="I163" s="5">
        <v>1349690</v>
      </c>
      <c r="J163" s="5">
        <v>1453842</v>
      </c>
      <c r="K163" s="5">
        <v>1356636</v>
      </c>
      <c r="L163" s="5">
        <v>1233505</v>
      </c>
      <c r="M163" s="5">
        <v>1352940</v>
      </c>
      <c r="N163" s="5">
        <v>1968842</v>
      </c>
      <c r="O163" s="5">
        <v>1430489</v>
      </c>
      <c r="P163" s="5">
        <v>5543094</v>
      </c>
      <c r="Q163" s="5">
        <v>2330428</v>
      </c>
      <c r="R163" s="5">
        <v>0</v>
      </c>
      <c r="S163" s="5">
        <v>5366672</v>
      </c>
      <c r="T163" s="5">
        <v>3955865</v>
      </c>
      <c r="U163" s="5">
        <v>0</v>
      </c>
      <c r="V163" s="5">
        <v>7806999</v>
      </c>
      <c r="W163" s="5">
        <v>1904389</v>
      </c>
      <c r="X163" s="5">
        <v>0</v>
      </c>
      <c r="Y163" s="5">
        <v>1174628</v>
      </c>
      <c r="Z163" s="5">
        <v>6558884</v>
      </c>
      <c r="AA163" s="5">
        <v>372560</v>
      </c>
      <c r="AB163" s="5">
        <v>0</v>
      </c>
      <c r="AC163" s="5">
        <v>0</v>
      </c>
      <c r="AD163" s="5">
        <v>0</v>
      </c>
      <c r="AE163" s="5">
        <v>195100</v>
      </c>
      <c r="AF163" s="5">
        <v>11766618</v>
      </c>
      <c r="AG163" s="5">
        <v>2471673</v>
      </c>
      <c r="AH163" s="5">
        <v>12615123</v>
      </c>
      <c r="AI163" s="5">
        <v>4826600</v>
      </c>
      <c r="AJ163" s="6">
        <v>46.92</v>
      </c>
      <c r="AK163" s="6">
        <v>51.84</v>
      </c>
      <c r="AL163" s="6">
        <v>52.23</v>
      </c>
      <c r="AM163" s="6" t="s">
        <v>193</v>
      </c>
      <c r="AN163" s="6">
        <v>52.49</v>
      </c>
      <c r="AO163" s="6">
        <v>49.59</v>
      </c>
      <c r="AP163" s="6">
        <v>47.27</v>
      </c>
      <c r="AQ163" s="6">
        <v>44.5</v>
      </c>
      <c r="AR163" s="6">
        <v>45.81</v>
      </c>
      <c r="AS163" s="6">
        <v>44.86</v>
      </c>
      <c r="AT163" s="6">
        <v>43.23</v>
      </c>
      <c r="AU163" s="6">
        <v>40.619999999999997</v>
      </c>
      <c r="AV163" s="6">
        <v>40.49</v>
      </c>
      <c r="AW163" s="6">
        <v>38.270000000000003</v>
      </c>
      <c r="AX163" s="6" t="s">
        <v>193</v>
      </c>
      <c r="AY163" s="6">
        <v>36.770000000000003</v>
      </c>
      <c r="AZ163" s="6">
        <v>39.520000000000003</v>
      </c>
      <c r="BA163" s="6" t="s">
        <v>193</v>
      </c>
      <c r="BB163" s="6">
        <v>36.83</v>
      </c>
      <c r="BC163" s="6">
        <v>36.590000000000003</v>
      </c>
      <c r="BD163" s="6" t="s">
        <v>193</v>
      </c>
      <c r="BE163" s="6">
        <v>32.71</v>
      </c>
      <c r="BF163" s="6">
        <v>32.01</v>
      </c>
      <c r="BG163" s="6">
        <v>30.35</v>
      </c>
      <c r="BH163" s="6" t="s">
        <v>193</v>
      </c>
      <c r="BI163" s="6" t="s">
        <v>193</v>
      </c>
      <c r="BJ163" s="6" t="s">
        <v>193</v>
      </c>
      <c r="BK163" s="6">
        <v>30.75</v>
      </c>
      <c r="BL163" s="6">
        <v>29.76</v>
      </c>
      <c r="BM163" s="6">
        <v>25.26</v>
      </c>
      <c r="BN163" s="6">
        <v>25.06</v>
      </c>
      <c r="BO163" s="6">
        <v>26.58</v>
      </c>
      <c r="BP163" s="6">
        <v>0.38</v>
      </c>
      <c r="BQ163" s="6">
        <v>0.38</v>
      </c>
      <c r="BR163" s="6">
        <v>0.38</v>
      </c>
      <c r="BS163" s="6">
        <v>0.38</v>
      </c>
      <c r="BT163" s="6">
        <v>0.35</v>
      </c>
      <c r="BU163" s="6">
        <v>0.35</v>
      </c>
      <c r="BV163" s="6">
        <v>0.35</v>
      </c>
      <c r="BW163" s="6">
        <v>0.35</v>
      </c>
      <c r="BX163" s="6">
        <v>0.32</v>
      </c>
      <c r="BY163" s="6">
        <v>0.32</v>
      </c>
      <c r="BZ163" s="6">
        <v>0.32</v>
      </c>
      <c r="CA163" s="6">
        <v>0.32</v>
      </c>
      <c r="CB163" s="6">
        <v>0.3</v>
      </c>
      <c r="CC163" s="6">
        <v>0.3</v>
      </c>
      <c r="CD163" s="6">
        <v>0.3</v>
      </c>
      <c r="CE163" s="6">
        <v>0.3</v>
      </c>
      <c r="CF163" s="6">
        <v>0.3</v>
      </c>
      <c r="CG163" s="6">
        <v>0.3</v>
      </c>
      <c r="CH163" s="6">
        <v>0.3</v>
      </c>
      <c r="CI163" s="6">
        <v>2.2999999999999998</v>
      </c>
      <c r="CJ163" s="6">
        <v>0.25</v>
      </c>
      <c r="CK163" s="6">
        <v>0.25</v>
      </c>
      <c r="CL163" s="6">
        <v>0.25</v>
      </c>
      <c r="CM163" s="6">
        <v>0.25</v>
      </c>
      <c r="CN163" s="6">
        <v>0.25</v>
      </c>
      <c r="CO163" s="6">
        <v>0.25</v>
      </c>
      <c r="CP163" s="6">
        <v>0.25</v>
      </c>
      <c r="CQ163" s="6">
        <v>0.25</v>
      </c>
      <c r="CR163" s="6">
        <v>0.22</v>
      </c>
      <c r="CS163" s="6">
        <v>0.22</v>
      </c>
      <c r="CT163" s="6">
        <v>0.22</v>
      </c>
      <c r="CU163" s="6">
        <v>0.22</v>
      </c>
      <c r="CV163" s="6">
        <v>0</v>
      </c>
      <c r="CW163" s="6">
        <v>0</v>
      </c>
      <c r="CX163" s="6">
        <v>0</v>
      </c>
      <c r="CY163" s="6">
        <v>0</v>
      </c>
      <c r="CZ163" s="6">
        <v>0</v>
      </c>
      <c r="DA163" s="6">
        <v>0</v>
      </c>
      <c r="DB163" s="6">
        <v>0</v>
      </c>
      <c r="DC163" s="6">
        <v>0</v>
      </c>
      <c r="DD163" s="6">
        <v>0</v>
      </c>
      <c r="DE163" s="6">
        <v>0</v>
      </c>
      <c r="DF163" s="6">
        <v>0</v>
      </c>
      <c r="DG163" s="6">
        <v>0</v>
      </c>
      <c r="DH163" s="6">
        <v>0</v>
      </c>
      <c r="DI163" s="6">
        <v>0</v>
      </c>
      <c r="DJ163" s="6">
        <v>0</v>
      </c>
      <c r="DK163" s="6">
        <v>0</v>
      </c>
      <c r="DL163" s="6">
        <v>0</v>
      </c>
      <c r="DM163" s="6">
        <v>0</v>
      </c>
      <c r="DN163" s="6">
        <v>0</v>
      </c>
      <c r="DO163" s="6">
        <v>2</v>
      </c>
      <c r="DP163" s="6">
        <v>0</v>
      </c>
      <c r="DQ163" s="6">
        <v>0</v>
      </c>
      <c r="DR163" s="6">
        <v>0</v>
      </c>
      <c r="DS163" s="6">
        <v>0</v>
      </c>
      <c r="DT163" s="6">
        <v>0</v>
      </c>
      <c r="DU163" s="6">
        <v>0</v>
      </c>
      <c r="DV163" s="6">
        <v>0</v>
      </c>
      <c r="DW163" s="6">
        <v>0</v>
      </c>
      <c r="DX163" s="6">
        <v>0</v>
      </c>
      <c r="DY163" s="6">
        <v>0</v>
      </c>
      <c r="DZ163" s="6">
        <v>0</v>
      </c>
      <c r="EA163" s="6">
        <v>0</v>
      </c>
      <c r="EB163" s="5">
        <v>79319550</v>
      </c>
      <c r="EC163" s="5">
        <v>79457253</v>
      </c>
      <c r="ED163" s="5">
        <v>79518581</v>
      </c>
      <c r="EE163" s="5">
        <v>79137590</v>
      </c>
      <c r="EF163" s="5">
        <v>79132252</v>
      </c>
      <c r="EG163" s="5">
        <v>79443030</v>
      </c>
      <c r="EH163" s="5">
        <v>80772238</v>
      </c>
      <c r="EI163" s="5">
        <v>81555486</v>
      </c>
      <c r="EJ163" s="5">
        <v>82900617</v>
      </c>
      <c r="EK163" s="5">
        <v>81997891</v>
      </c>
      <c r="EL163" s="5">
        <v>83295795</v>
      </c>
      <c r="EM163" s="5">
        <v>83634915</v>
      </c>
      <c r="EN163" s="5">
        <v>83869845</v>
      </c>
      <c r="EO163" s="5">
        <v>89112271</v>
      </c>
      <c r="EP163" s="5">
        <v>91394939</v>
      </c>
      <c r="EQ163" s="5">
        <v>90786237</v>
      </c>
      <c r="ER163" s="5">
        <v>96044312</v>
      </c>
      <c r="ES163" s="5">
        <v>99897996</v>
      </c>
      <c r="ET163" s="5">
        <v>99737461</v>
      </c>
      <c r="EU163" s="5">
        <v>106282441</v>
      </c>
      <c r="EV163" s="5">
        <v>107921259</v>
      </c>
      <c r="EW163" s="5">
        <v>93494391</v>
      </c>
      <c r="EX163" s="5">
        <v>93411062</v>
      </c>
      <c r="EY163" s="5">
        <v>99340458</v>
      </c>
      <c r="EZ163" s="5">
        <v>99471080</v>
      </c>
      <c r="FA163" s="5">
        <v>99039622</v>
      </c>
      <c r="FB163" s="5">
        <v>98763928</v>
      </c>
      <c r="FC163" s="5">
        <v>98288177</v>
      </c>
      <c r="FD163" s="5">
        <v>98001226</v>
      </c>
      <c r="FE163" s="5">
        <v>109237890</v>
      </c>
      <c r="FF163" s="5">
        <v>111407993</v>
      </c>
      <c r="FG163" s="5">
        <v>123910430</v>
      </c>
      <c r="FH163" s="3" t="s">
        <v>337</v>
      </c>
    </row>
    <row r="164" spans="2:164" x14ac:dyDescent="0.25">
      <c r="B164" s="1" t="s">
        <v>154</v>
      </c>
      <c r="C164" s="2">
        <v>4041737</v>
      </c>
      <c r="D164" s="5" t="s">
        <v>193</v>
      </c>
      <c r="E164" s="5">
        <v>0</v>
      </c>
      <c r="F164" s="5">
        <v>10245205</v>
      </c>
      <c r="G164" s="5">
        <v>6395461</v>
      </c>
      <c r="H164" s="5">
        <v>0</v>
      </c>
      <c r="I164" s="5">
        <v>5690254</v>
      </c>
      <c r="J164" s="5">
        <v>3734661</v>
      </c>
      <c r="K164" s="5">
        <v>7578370</v>
      </c>
      <c r="L164" s="5">
        <v>6258290</v>
      </c>
      <c r="M164" s="5">
        <v>11013765</v>
      </c>
      <c r="N164" s="5">
        <v>2769151</v>
      </c>
      <c r="O164" s="5">
        <v>14306837</v>
      </c>
      <c r="P164" s="5">
        <v>4620139</v>
      </c>
      <c r="Q164" s="5">
        <v>8227312</v>
      </c>
      <c r="R164" s="5">
        <v>875558</v>
      </c>
      <c r="S164" s="5">
        <v>7505853</v>
      </c>
      <c r="T164" s="5">
        <v>0</v>
      </c>
      <c r="U164" s="5">
        <v>0</v>
      </c>
      <c r="V164" s="5">
        <v>0</v>
      </c>
      <c r="W164" s="5">
        <v>0</v>
      </c>
      <c r="X164" s="5">
        <v>0</v>
      </c>
      <c r="Y164" s="5">
        <v>0</v>
      </c>
      <c r="Z164" s="5">
        <v>0</v>
      </c>
      <c r="AA164" s="5">
        <v>0</v>
      </c>
      <c r="AB164" s="5">
        <v>0</v>
      </c>
      <c r="AC164" s="5">
        <v>0</v>
      </c>
      <c r="AD164" s="5">
        <v>0</v>
      </c>
      <c r="AE164" s="5">
        <v>0</v>
      </c>
      <c r="AF164" s="5" t="s">
        <v>193</v>
      </c>
      <c r="AG164" s="5" t="s">
        <v>193</v>
      </c>
      <c r="AH164" s="5" t="s">
        <v>193</v>
      </c>
      <c r="AI164" s="5" t="s">
        <v>193</v>
      </c>
      <c r="AJ164" s="6" t="s">
        <v>193</v>
      </c>
      <c r="AK164" s="6" t="s">
        <v>193</v>
      </c>
      <c r="AL164" s="6">
        <v>36.64</v>
      </c>
      <c r="AM164" s="6">
        <v>38.67</v>
      </c>
      <c r="AN164" s="6" t="s">
        <v>193</v>
      </c>
      <c r="AO164" s="6">
        <v>26.36</v>
      </c>
      <c r="AP164" s="6">
        <v>31.24</v>
      </c>
      <c r="AQ164" s="6">
        <v>29.07</v>
      </c>
      <c r="AR164" s="6">
        <v>39.97</v>
      </c>
      <c r="AS164" s="6">
        <v>43.7</v>
      </c>
      <c r="AT164" s="6">
        <v>46.22</v>
      </c>
      <c r="AU164" s="6">
        <v>44.1</v>
      </c>
      <c r="AV164" s="6">
        <v>39.117199999999997</v>
      </c>
      <c r="AW164" s="6">
        <v>39.502600000000001</v>
      </c>
      <c r="AX164" s="6">
        <v>34.82</v>
      </c>
      <c r="AY164" s="6">
        <v>34.49</v>
      </c>
      <c r="AZ164" s="6" t="s">
        <v>193</v>
      </c>
      <c r="BA164" s="6" t="s">
        <v>193</v>
      </c>
      <c r="BB164" s="6" t="s">
        <v>193</v>
      </c>
      <c r="BC164" s="6" t="s">
        <v>193</v>
      </c>
      <c r="BD164" s="6" t="s">
        <v>193</v>
      </c>
      <c r="BE164" s="6" t="s">
        <v>193</v>
      </c>
      <c r="BF164" s="6" t="s">
        <v>193</v>
      </c>
      <c r="BG164" s="6" t="s">
        <v>193</v>
      </c>
      <c r="BH164" s="6" t="s">
        <v>193</v>
      </c>
      <c r="BI164" s="6" t="s">
        <v>193</v>
      </c>
      <c r="BJ164" s="6" t="s">
        <v>193</v>
      </c>
      <c r="BK164" s="6" t="s">
        <v>193</v>
      </c>
      <c r="BL164" s="6" t="s">
        <v>193</v>
      </c>
      <c r="BM164" s="6" t="s">
        <v>193</v>
      </c>
      <c r="BN164" s="6" t="s">
        <v>193</v>
      </c>
      <c r="BO164" s="6" t="s">
        <v>193</v>
      </c>
      <c r="BP164" s="6">
        <v>0.01</v>
      </c>
      <c r="BQ164" s="6">
        <v>0.01</v>
      </c>
      <c r="BR164" s="6">
        <v>0.01</v>
      </c>
      <c r="BS164" s="6">
        <v>0.01</v>
      </c>
      <c r="BT164" s="6">
        <v>0.01</v>
      </c>
      <c r="BU164" s="6">
        <v>0.01</v>
      </c>
      <c r="BV164" s="6">
        <v>0.01</v>
      </c>
      <c r="BW164" s="6">
        <v>0.01</v>
      </c>
      <c r="BX164" s="6">
        <v>0.01</v>
      </c>
      <c r="BY164" s="6">
        <v>0.01</v>
      </c>
      <c r="BZ164" s="6">
        <v>0.01</v>
      </c>
      <c r="CA164" s="6">
        <v>0.01</v>
      </c>
      <c r="CB164" s="6">
        <v>0.01</v>
      </c>
      <c r="CC164" s="6">
        <v>0.01</v>
      </c>
      <c r="CD164" s="6">
        <v>0.01</v>
      </c>
      <c r="CE164" s="6">
        <v>0.01</v>
      </c>
      <c r="CF164" s="6">
        <v>0.01</v>
      </c>
      <c r="CG164" s="6">
        <v>0.01</v>
      </c>
      <c r="CH164" s="6">
        <v>0</v>
      </c>
      <c r="CI164" s="6" t="s">
        <v>193</v>
      </c>
      <c r="CJ164" s="6" t="s">
        <v>193</v>
      </c>
      <c r="CK164" s="6" t="s">
        <v>193</v>
      </c>
      <c r="CL164" s="6" t="s">
        <v>193</v>
      </c>
      <c r="CM164" s="6" t="s">
        <v>193</v>
      </c>
      <c r="CN164" s="6" t="s">
        <v>193</v>
      </c>
      <c r="CO164" s="6" t="s">
        <v>193</v>
      </c>
      <c r="CP164" s="6" t="s">
        <v>193</v>
      </c>
      <c r="CQ164" s="6" t="s">
        <v>193</v>
      </c>
      <c r="CR164" s="6" t="s">
        <v>193</v>
      </c>
      <c r="CS164" s="6" t="s">
        <v>193</v>
      </c>
      <c r="CT164" s="6" t="s">
        <v>193</v>
      </c>
      <c r="CU164" s="6" t="s">
        <v>193</v>
      </c>
      <c r="CV164" s="6">
        <v>0</v>
      </c>
      <c r="CW164" s="6">
        <v>0</v>
      </c>
      <c r="CX164" s="6">
        <v>0</v>
      </c>
      <c r="CY164" s="6">
        <v>0</v>
      </c>
      <c r="CZ164" s="6">
        <v>0</v>
      </c>
      <c r="DA164" s="6">
        <v>0</v>
      </c>
      <c r="DB164" s="6">
        <v>0</v>
      </c>
      <c r="DC164" s="6">
        <v>0</v>
      </c>
      <c r="DD164" s="6">
        <v>0</v>
      </c>
      <c r="DE164" s="6">
        <v>0</v>
      </c>
      <c r="DF164" s="6">
        <v>0</v>
      </c>
      <c r="DG164" s="6">
        <v>0</v>
      </c>
      <c r="DH164" s="6">
        <v>0</v>
      </c>
      <c r="DI164" s="6">
        <v>0</v>
      </c>
      <c r="DJ164" s="6">
        <v>0</v>
      </c>
      <c r="DK164" s="6">
        <v>0</v>
      </c>
      <c r="DL164" s="6">
        <v>0</v>
      </c>
      <c r="DM164" s="6">
        <v>0</v>
      </c>
      <c r="DN164" s="6">
        <v>0</v>
      </c>
      <c r="DO164" s="6" t="s">
        <v>193</v>
      </c>
      <c r="DP164" s="6" t="s">
        <v>193</v>
      </c>
      <c r="DQ164" s="6" t="s">
        <v>193</v>
      </c>
      <c r="DR164" s="6" t="s">
        <v>193</v>
      </c>
      <c r="DS164" s="6" t="s">
        <v>193</v>
      </c>
      <c r="DT164" s="6" t="s">
        <v>193</v>
      </c>
      <c r="DU164" s="6" t="s">
        <v>193</v>
      </c>
      <c r="DV164" s="6" t="s">
        <v>193</v>
      </c>
      <c r="DW164" s="6" t="s">
        <v>193</v>
      </c>
      <c r="DX164" s="6" t="s">
        <v>193</v>
      </c>
      <c r="DY164" s="6" t="s">
        <v>193</v>
      </c>
      <c r="DZ164" s="6" t="s">
        <v>193</v>
      </c>
      <c r="EA164" s="6" t="s">
        <v>193</v>
      </c>
      <c r="EB164" s="5">
        <v>172000000</v>
      </c>
      <c r="EC164" s="5">
        <v>179746869</v>
      </c>
      <c r="ED164" s="5">
        <v>179692831</v>
      </c>
      <c r="EE164" s="5">
        <v>189926546</v>
      </c>
      <c r="EF164" s="5">
        <v>194639273</v>
      </c>
      <c r="EG164" s="5">
        <v>194605971</v>
      </c>
      <c r="EH164" s="5">
        <v>200228837</v>
      </c>
      <c r="EI164" s="5">
        <v>203958765</v>
      </c>
      <c r="EJ164" s="5">
        <v>209095793</v>
      </c>
      <c r="EK164" s="5">
        <v>215324996</v>
      </c>
      <c r="EL164" s="5">
        <v>226313974</v>
      </c>
      <c r="EM164" s="5">
        <v>229048002</v>
      </c>
      <c r="EN164" s="5">
        <v>241875485</v>
      </c>
      <c r="EO164" s="5">
        <v>246430073</v>
      </c>
      <c r="EP164" s="5">
        <v>254637825</v>
      </c>
      <c r="EQ164" s="5">
        <v>254734166</v>
      </c>
      <c r="ER164" s="5">
        <v>261675811</v>
      </c>
      <c r="ES164" s="5">
        <v>260803730</v>
      </c>
      <c r="ET164" s="5">
        <v>260776492</v>
      </c>
      <c r="EU164" s="5" t="s">
        <v>193</v>
      </c>
      <c r="EV164" s="5" t="s">
        <v>193</v>
      </c>
      <c r="EW164" s="5" t="s">
        <v>193</v>
      </c>
      <c r="EX164" s="5" t="s">
        <v>193</v>
      </c>
      <c r="EY164" s="5" t="s">
        <v>193</v>
      </c>
      <c r="EZ164" s="5" t="s">
        <v>193</v>
      </c>
      <c r="FA164" s="5" t="s">
        <v>193</v>
      </c>
      <c r="FB164" s="5" t="s">
        <v>193</v>
      </c>
      <c r="FC164" s="5" t="s">
        <v>193</v>
      </c>
      <c r="FD164" s="5" t="s">
        <v>193</v>
      </c>
      <c r="FE164" s="5" t="s">
        <v>193</v>
      </c>
      <c r="FF164" s="5" t="s">
        <v>193</v>
      </c>
      <c r="FG164" s="5" t="s">
        <v>193</v>
      </c>
      <c r="FH164" s="3" t="s">
        <v>338</v>
      </c>
    </row>
    <row r="165" spans="2:164" x14ac:dyDescent="0.25">
      <c r="B165" s="1" t="s">
        <v>155</v>
      </c>
      <c r="C165" s="2">
        <v>103336</v>
      </c>
      <c r="D165" s="5">
        <v>289884</v>
      </c>
      <c r="E165" s="5">
        <v>441119</v>
      </c>
      <c r="F165" s="5">
        <v>0</v>
      </c>
      <c r="G165" s="5">
        <v>0</v>
      </c>
      <c r="H165" s="5">
        <v>574552</v>
      </c>
      <c r="I165" s="5">
        <v>1087285</v>
      </c>
      <c r="J165" s="5">
        <v>0</v>
      </c>
      <c r="K165" s="5">
        <v>734055</v>
      </c>
      <c r="L165" s="5">
        <v>0</v>
      </c>
      <c r="M165" s="5">
        <v>106113</v>
      </c>
      <c r="N165" s="5">
        <v>2565422</v>
      </c>
      <c r="O165" s="5">
        <v>1830490</v>
      </c>
      <c r="P165" s="5">
        <v>169465</v>
      </c>
      <c r="Q165" s="5">
        <v>738302</v>
      </c>
      <c r="R165" s="5">
        <v>100514</v>
      </c>
      <c r="S165" s="5">
        <v>4808187</v>
      </c>
      <c r="T165" s="5">
        <v>2953280</v>
      </c>
      <c r="U165" s="5">
        <v>194838</v>
      </c>
      <c r="V165" s="5">
        <v>776237</v>
      </c>
      <c r="W165" s="5">
        <v>0</v>
      </c>
      <c r="X165" s="5">
        <v>170300</v>
      </c>
      <c r="Y165" s="5">
        <v>1970672</v>
      </c>
      <c r="Z165" s="5">
        <v>1287203</v>
      </c>
      <c r="AA165" s="5">
        <v>181010</v>
      </c>
      <c r="AB165" s="5">
        <v>295469</v>
      </c>
      <c r="AC165" s="5">
        <v>3989935</v>
      </c>
      <c r="AD165" s="5">
        <v>1127564</v>
      </c>
      <c r="AE165" s="5">
        <v>779152</v>
      </c>
      <c r="AF165" s="5">
        <v>5573917</v>
      </c>
      <c r="AG165" s="5">
        <v>3316904</v>
      </c>
      <c r="AH165" s="5">
        <v>5060351</v>
      </c>
      <c r="AI165" s="5">
        <v>3863726</v>
      </c>
      <c r="AJ165" s="6">
        <v>66.923299999999998</v>
      </c>
      <c r="AK165" s="6">
        <v>64.332999999999998</v>
      </c>
      <c r="AL165" s="6" t="s">
        <v>193</v>
      </c>
      <c r="AM165" s="6" t="s">
        <v>193</v>
      </c>
      <c r="AN165" s="6">
        <v>56.604100000000003</v>
      </c>
      <c r="AO165" s="6">
        <v>57.433100000000003</v>
      </c>
      <c r="AP165" s="6" t="s">
        <v>193</v>
      </c>
      <c r="AQ165" s="6">
        <v>50.981999999999999</v>
      </c>
      <c r="AR165" s="6" t="s">
        <v>193</v>
      </c>
      <c r="AS165" s="6">
        <v>52.018000000000001</v>
      </c>
      <c r="AT165" s="6">
        <v>49.473199999999999</v>
      </c>
      <c r="AU165" s="6">
        <v>49.8337</v>
      </c>
      <c r="AV165" s="6">
        <v>50.747900000000001</v>
      </c>
      <c r="AW165" s="6">
        <v>44.784300000000002</v>
      </c>
      <c r="AX165" s="6">
        <v>45.62</v>
      </c>
      <c r="AY165" s="6">
        <v>40.073599999999999</v>
      </c>
      <c r="AZ165" s="6">
        <v>43.036799999999999</v>
      </c>
      <c r="BA165" s="6">
        <v>41.1</v>
      </c>
      <c r="BB165" s="6">
        <v>40.399799999999999</v>
      </c>
      <c r="BC165" s="6" t="s">
        <v>193</v>
      </c>
      <c r="BD165" s="6">
        <v>37</v>
      </c>
      <c r="BE165" s="6">
        <v>37.033700000000003</v>
      </c>
      <c r="BF165" s="6">
        <v>37.56</v>
      </c>
      <c r="BG165" s="6">
        <v>36.082299999999996</v>
      </c>
      <c r="BH165" s="6">
        <v>32.209000000000003</v>
      </c>
      <c r="BI165" s="6">
        <v>29.7</v>
      </c>
      <c r="BJ165" s="6">
        <v>31.8</v>
      </c>
      <c r="BK165" s="6">
        <v>29.908100000000001</v>
      </c>
      <c r="BL165" s="6">
        <v>27.221599999999999</v>
      </c>
      <c r="BM165" s="6">
        <v>26.404299999999999</v>
      </c>
      <c r="BN165" s="6">
        <v>26.869499999999999</v>
      </c>
      <c r="BO165" s="6">
        <v>24.78</v>
      </c>
      <c r="BP165" s="6">
        <v>0.64</v>
      </c>
      <c r="BQ165" s="6">
        <v>0.14000000000000001</v>
      </c>
      <c r="BR165" s="6">
        <v>0.64</v>
      </c>
      <c r="BS165" s="6">
        <v>0.13</v>
      </c>
      <c r="BT165" s="6">
        <v>0.63</v>
      </c>
      <c r="BU165" s="6">
        <v>0.63</v>
      </c>
      <c r="BV165" s="6">
        <v>0.13</v>
      </c>
      <c r="BW165" s="6">
        <v>0.12</v>
      </c>
      <c r="BX165" s="6">
        <v>0.12</v>
      </c>
      <c r="BY165" s="6">
        <v>0.12</v>
      </c>
      <c r="BZ165" s="6">
        <v>0.12</v>
      </c>
      <c r="CA165" s="6">
        <v>0.11</v>
      </c>
      <c r="CB165" s="6">
        <v>1.1100000000000001</v>
      </c>
      <c r="CC165" s="6">
        <v>0.11</v>
      </c>
      <c r="CD165" s="6">
        <v>0.11</v>
      </c>
      <c r="CE165" s="6">
        <v>0.1</v>
      </c>
      <c r="CF165" s="6">
        <v>0.1</v>
      </c>
      <c r="CG165" s="6">
        <v>0.1</v>
      </c>
      <c r="CH165" s="6">
        <v>0.1</v>
      </c>
      <c r="CI165" s="6">
        <v>0.09</v>
      </c>
      <c r="CJ165" s="6">
        <v>1.0900000000000001</v>
      </c>
      <c r="CK165" s="6">
        <v>0.09</v>
      </c>
      <c r="CL165" s="6">
        <v>0.09</v>
      </c>
      <c r="CM165" s="6">
        <v>0.08</v>
      </c>
      <c r="CN165" s="6">
        <v>0.08</v>
      </c>
      <c r="CO165" s="6">
        <v>0.08</v>
      </c>
      <c r="CP165" s="6">
        <v>0.08</v>
      </c>
      <c r="CQ165" s="6">
        <v>7.0000000000000007E-2</v>
      </c>
      <c r="CR165" s="6">
        <v>7.0000000000000007E-2</v>
      </c>
      <c r="CS165" s="6">
        <v>7.0000000000000007E-2</v>
      </c>
      <c r="CT165" s="6">
        <v>7.0000000000000007E-2</v>
      </c>
      <c r="CU165" s="6">
        <v>0.06</v>
      </c>
      <c r="CV165" s="6">
        <v>0.5</v>
      </c>
      <c r="CW165" s="6">
        <v>0.5</v>
      </c>
      <c r="CX165" s="6">
        <v>0</v>
      </c>
      <c r="CY165" s="6">
        <v>0</v>
      </c>
      <c r="CZ165" s="6">
        <v>1</v>
      </c>
      <c r="DA165" s="6">
        <v>0</v>
      </c>
      <c r="DB165" s="6">
        <v>0</v>
      </c>
      <c r="DC165" s="6">
        <v>0</v>
      </c>
      <c r="DD165" s="6">
        <v>0</v>
      </c>
      <c r="DE165" s="6">
        <v>0</v>
      </c>
      <c r="DF165" s="6">
        <v>0</v>
      </c>
      <c r="DG165" s="6">
        <v>0</v>
      </c>
      <c r="DH165" s="6">
        <v>1</v>
      </c>
      <c r="DI165" s="6">
        <v>0</v>
      </c>
      <c r="DJ165" s="6">
        <v>0</v>
      </c>
      <c r="DK165" s="6">
        <v>0</v>
      </c>
      <c r="DL165" s="6">
        <v>0</v>
      </c>
      <c r="DM165" s="6">
        <v>0</v>
      </c>
      <c r="DN165" s="6">
        <v>0</v>
      </c>
      <c r="DO165" s="6">
        <v>0</v>
      </c>
      <c r="DP165" s="6">
        <v>1</v>
      </c>
      <c r="DQ165" s="6">
        <v>0</v>
      </c>
      <c r="DR165" s="6">
        <v>0</v>
      </c>
      <c r="DS165" s="6">
        <v>0</v>
      </c>
      <c r="DT165" s="6">
        <v>0</v>
      </c>
      <c r="DU165" s="6">
        <v>0</v>
      </c>
      <c r="DV165" s="6">
        <v>0</v>
      </c>
      <c r="DW165" s="6">
        <v>0</v>
      </c>
      <c r="DX165" s="6">
        <v>0</v>
      </c>
      <c r="DY165" s="6">
        <v>0</v>
      </c>
      <c r="DZ165" s="6">
        <v>0</v>
      </c>
      <c r="EA165" s="6">
        <v>0</v>
      </c>
      <c r="EB165" s="5">
        <v>121515000</v>
      </c>
      <c r="EC165" s="5">
        <v>121769109</v>
      </c>
      <c r="ED165" s="5">
        <v>121271028</v>
      </c>
      <c r="EE165" s="5">
        <v>121218479</v>
      </c>
      <c r="EF165" s="5">
        <v>121193599</v>
      </c>
      <c r="EG165" s="5">
        <v>121684506</v>
      </c>
      <c r="EH165" s="5">
        <v>122641527</v>
      </c>
      <c r="EI165" s="5">
        <v>122599552</v>
      </c>
      <c r="EJ165" s="5">
        <v>123307837</v>
      </c>
      <c r="EK165" s="5">
        <v>123267846</v>
      </c>
      <c r="EL165" s="5">
        <v>122481580</v>
      </c>
      <c r="EM165" s="5">
        <v>124933275</v>
      </c>
      <c r="EN165" s="5">
        <v>126748836</v>
      </c>
      <c r="EO165" s="5">
        <v>126907538</v>
      </c>
      <c r="EP165" s="5">
        <v>127613325</v>
      </c>
      <c r="EQ165" s="5">
        <v>127580268</v>
      </c>
      <c r="ER165" s="5">
        <v>132233167</v>
      </c>
      <c r="ES165" s="5">
        <v>135138372</v>
      </c>
      <c r="ET165" s="5">
        <v>135308430</v>
      </c>
      <c r="EU165" s="5">
        <v>136028287</v>
      </c>
      <c r="EV165" s="5">
        <v>136017732</v>
      </c>
      <c r="EW165" s="5">
        <v>135956622</v>
      </c>
      <c r="EX165" s="5">
        <v>137167115</v>
      </c>
      <c r="EY165" s="5">
        <v>138274272</v>
      </c>
      <c r="EZ165" s="5">
        <v>137520019</v>
      </c>
      <c r="FA165" s="5">
        <v>137082096</v>
      </c>
      <c r="FB165" s="5">
        <v>140911472</v>
      </c>
      <c r="FC165" s="5">
        <v>141599454</v>
      </c>
      <c r="FD165" s="5">
        <v>141009834</v>
      </c>
      <c r="FE165" s="5">
        <v>145203276</v>
      </c>
      <c r="FF165" s="5">
        <v>148421425</v>
      </c>
      <c r="FG165" s="5">
        <v>153188227</v>
      </c>
      <c r="FH165" s="3" t="s">
        <v>339</v>
      </c>
    </row>
    <row r="166" spans="2:164" x14ac:dyDescent="0.25">
      <c r="B166" s="1" t="s">
        <v>156</v>
      </c>
      <c r="C166" s="2">
        <v>4091918</v>
      </c>
      <c r="D166" s="5" t="s">
        <v>193</v>
      </c>
      <c r="E166" s="5" t="s">
        <v>193</v>
      </c>
      <c r="F166" s="5" t="s">
        <v>193</v>
      </c>
      <c r="G166" s="5" t="s">
        <v>193</v>
      </c>
      <c r="H166" s="5" t="s">
        <v>193</v>
      </c>
      <c r="I166" s="5" t="s">
        <v>193</v>
      </c>
      <c r="J166" s="5" t="s">
        <v>193</v>
      </c>
      <c r="K166" s="5" t="s">
        <v>193</v>
      </c>
      <c r="L166" s="5" t="s">
        <v>193</v>
      </c>
      <c r="M166" s="5" t="s">
        <v>193</v>
      </c>
      <c r="N166" s="5" t="s">
        <v>193</v>
      </c>
      <c r="O166" s="5" t="s">
        <v>193</v>
      </c>
      <c r="P166" s="5" t="s">
        <v>193</v>
      </c>
      <c r="Q166" s="5" t="s">
        <v>193</v>
      </c>
      <c r="R166" s="5" t="s">
        <v>193</v>
      </c>
      <c r="S166" s="5" t="s">
        <v>193</v>
      </c>
      <c r="T166" s="5" t="s">
        <v>193</v>
      </c>
      <c r="U166" s="5" t="s">
        <v>193</v>
      </c>
      <c r="V166" s="5" t="s">
        <v>193</v>
      </c>
      <c r="W166" s="5" t="s">
        <v>193</v>
      </c>
      <c r="X166" s="5" t="s">
        <v>193</v>
      </c>
      <c r="Y166" s="5">
        <v>4881</v>
      </c>
      <c r="Z166" s="5">
        <v>294</v>
      </c>
      <c r="AA166" s="5">
        <v>3395</v>
      </c>
      <c r="AB166" s="5">
        <v>1764</v>
      </c>
      <c r="AC166" s="5">
        <v>6496</v>
      </c>
      <c r="AD166" s="5">
        <v>947</v>
      </c>
      <c r="AE166" s="5">
        <v>6757</v>
      </c>
      <c r="AF166" s="5">
        <v>55244</v>
      </c>
      <c r="AG166" s="5">
        <v>9357</v>
      </c>
      <c r="AH166" s="5">
        <v>1316</v>
      </c>
      <c r="AI166" s="5">
        <v>19632</v>
      </c>
      <c r="AJ166" s="6" t="s">
        <v>193</v>
      </c>
      <c r="AK166" s="6" t="s">
        <v>193</v>
      </c>
      <c r="AL166" s="6" t="s">
        <v>193</v>
      </c>
      <c r="AM166" s="6" t="s">
        <v>193</v>
      </c>
      <c r="AN166" s="6" t="s">
        <v>193</v>
      </c>
      <c r="AO166" s="6" t="s">
        <v>193</v>
      </c>
      <c r="AP166" s="6" t="s">
        <v>193</v>
      </c>
      <c r="AQ166" s="6" t="s">
        <v>193</v>
      </c>
      <c r="AR166" s="6" t="s">
        <v>193</v>
      </c>
      <c r="AS166" s="6" t="s">
        <v>193</v>
      </c>
      <c r="AT166" s="6" t="s">
        <v>193</v>
      </c>
      <c r="AU166" s="6" t="s">
        <v>193</v>
      </c>
      <c r="AV166" s="6" t="s">
        <v>193</v>
      </c>
      <c r="AW166" s="6" t="s">
        <v>193</v>
      </c>
      <c r="AX166" s="6" t="s">
        <v>193</v>
      </c>
      <c r="AY166" s="6" t="s">
        <v>193</v>
      </c>
      <c r="AZ166" s="6" t="s">
        <v>193</v>
      </c>
      <c r="BA166" s="6" t="s">
        <v>193</v>
      </c>
      <c r="BB166" s="6" t="s">
        <v>193</v>
      </c>
      <c r="BC166" s="6" t="s">
        <v>193</v>
      </c>
      <c r="BD166" s="6" t="s">
        <v>193</v>
      </c>
      <c r="BE166" s="6">
        <v>60.22</v>
      </c>
      <c r="BF166" s="6">
        <v>57.79</v>
      </c>
      <c r="BG166" s="6">
        <v>67.040000000000006</v>
      </c>
      <c r="BH166" s="6">
        <v>45.85</v>
      </c>
      <c r="BI166" s="6">
        <v>44.77</v>
      </c>
      <c r="BJ166" s="6">
        <v>47.69</v>
      </c>
      <c r="BK166" s="6">
        <v>36.61</v>
      </c>
      <c r="BL166" s="6">
        <v>28.72</v>
      </c>
      <c r="BM166" s="6">
        <v>26.36</v>
      </c>
      <c r="BN166" s="6">
        <v>27.92</v>
      </c>
      <c r="BO166" s="6">
        <v>30.25</v>
      </c>
      <c r="BP166" s="6">
        <v>0</v>
      </c>
      <c r="BQ166" s="6">
        <v>0</v>
      </c>
      <c r="BR166" s="6">
        <v>0</v>
      </c>
      <c r="BS166" s="6">
        <v>0</v>
      </c>
      <c r="BT166" s="6">
        <v>0</v>
      </c>
      <c r="BU166" s="6">
        <v>0</v>
      </c>
      <c r="BV166" s="6">
        <v>0</v>
      </c>
      <c r="BW166" s="6">
        <v>0</v>
      </c>
      <c r="BX166" s="6">
        <v>0</v>
      </c>
      <c r="BY166" s="6">
        <v>0</v>
      </c>
      <c r="BZ166" s="6">
        <v>0</v>
      </c>
      <c r="CA166" s="6">
        <v>0</v>
      </c>
      <c r="CB166" s="6">
        <v>0</v>
      </c>
      <c r="CC166" s="6">
        <v>0</v>
      </c>
      <c r="CD166" s="6">
        <v>0</v>
      </c>
      <c r="CE166" s="6">
        <v>0</v>
      </c>
      <c r="CF166" s="6">
        <v>0</v>
      </c>
      <c r="CG166" s="6">
        <v>0</v>
      </c>
      <c r="CH166" s="6">
        <v>0</v>
      </c>
      <c r="CI166" s="6">
        <v>0</v>
      </c>
      <c r="CJ166" s="6">
        <v>0</v>
      </c>
      <c r="CK166" s="6">
        <v>0</v>
      </c>
      <c r="CL166" s="6">
        <v>0</v>
      </c>
      <c r="CM166" s="6">
        <v>0</v>
      </c>
      <c r="CN166" s="6">
        <v>0</v>
      </c>
      <c r="CO166" s="6">
        <v>0</v>
      </c>
      <c r="CP166" s="6">
        <v>0</v>
      </c>
      <c r="CQ166" s="6">
        <v>0</v>
      </c>
      <c r="CR166" s="6">
        <v>0</v>
      </c>
      <c r="CS166" s="6">
        <v>0</v>
      </c>
      <c r="CT166" s="6">
        <v>0</v>
      </c>
      <c r="CU166" s="6">
        <v>0</v>
      </c>
      <c r="CV166" s="6">
        <v>0</v>
      </c>
      <c r="CW166" s="6">
        <v>0</v>
      </c>
      <c r="CX166" s="6">
        <v>0</v>
      </c>
      <c r="CY166" s="6">
        <v>0</v>
      </c>
      <c r="CZ166" s="6">
        <v>0</v>
      </c>
      <c r="DA166" s="6">
        <v>0</v>
      </c>
      <c r="DB166" s="6">
        <v>0</v>
      </c>
      <c r="DC166" s="6">
        <v>0</v>
      </c>
      <c r="DD166" s="6">
        <v>0</v>
      </c>
      <c r="DE166" s="6">
        <v>0</v>
      </c>
      <c r="DF166" s="6">
        <v>0</v>
      </c>
      <c r="DG166" s="6">
        <v>0</v>
      </c>
      <c r="DH166" s="6">
        <v>0</v>
      </c>
      <c r="DI166" s="6">
        <v>0</v>
      </c>
      <c r="DJ166" s="6">
        <v>0</v>
      </c>
      <c r="DK166" s="6">
        <v>0</v>
      </c>
      <c r="DL166" s="6">
        <v>0</v>
      </c>
      <c r="DM166" s="6">
        <v>0</v>
      </c>
      <c r="DN166" s="6">
        <v>0</v>
      </c>
      <c r="DO166" s="6">
        <v>0</v>
      </c>
      <c r="DP166" s="6">
        <v>0</v>
      </c>
      <c r="DQ166" s="6">
        <v>0</v>
      </c>
      <c r="DR166" s="6">
        <v>0</v>
      </c>
      <c r="DS166" s="6">
        <v>0</v>
      </c>
      <c r="DT166" s="6">
        <v>0</v>
      </c>
      <c r="DU166" s="6">
        <v>0</v>
      </c>
      <c r="DV166" s="6">
        <v>0</v>
      </c>
      <c r="DW166" s="6">
        <v>0</v>
      </c>
      <c r="DX166" s="6">
        <v>0</v>
      </c>
      <c r="DY166" s="6">
        <v>0</v>
      </c>
      <c r="DZ166" s="6">
        <v>0</v>
      </c>
      <c r="EA166" s="6">
        <v>0</v>
      </c>
      <c r="EB166" s="5">
        <v>44522988</v>
      </c>
      <c r="EC166" s="5">
        <v>44512477</v>
      </c>
      <c r="ED166" s="5">
        <v>44507822</v>
      </c>
      <c r="EE166" s="5">
        <v>44490740</v>
      </c>
      <c r="EF166" s="5">
        <v>44293881</v>
      </c>
      <c r="EG166" s="5">
        <v>44292618</v>
      </c>
      <c r="EH166" s="5">
        <v>44267882</v>
      </c>
      <c r="EI166" s="5">
        <v>44251482</v>
      </c>
      <c r="EJ166" s="5">
        <v>44113328</v>
      </c>
      <c r="EK166" s="5">
        <v>44104883</v>
      </c>
      <c r="EL166" s="5">
        <v>44071136</v>
      </c>
      <c r="EM166" s="5">
        <v>44041586</v>
      </c>
      <c r="EN166" s="5">
        <v>43914106</v>
      </c>
      <c r="EO166" s="5">
        <v>43886382</v>
      </c>
      <c r="EP166" s="5">
        <v>43885465</v>
      </c>
      <c r="EQ166" s="5">
        <v>43858148</v>
      </c>
      <c r="ER166" s="5">
        <v>43766645</v>
      </c>
      <c r="ES166" s="5">
        <v>43699105</v>
      </c>
      <c r="ET166" s="5">
        <v>43518147</v>
      </c>
      <c r="EU166" s="5">
        <v>43438387</v>
      </c>
      <c r="EV166" s="5">
        <v>43212375</v>
      </c>
      <c r="EW166" s="5">
        <v>43199188</v>
      </c>
      <c r="EX166" s="5">
        <v>43099721</v>
      </c>
      <c r="EY166" s="5">
        <v>43085753</v>
      </c>
      <c r="EZ166" s="5">
        <v>42848798</v>
      </c>
      <c r="FA166" s="5">
        <v>42793466</v>
      </c>
      <c r="FB166" s="5">
        <v>42675763</v>
      </c>
      <c r="FC166" s="5">
        <v>42557404</v>
      </c>
      <c r="FD166" s="5">
        <v>42541725</v>
      </c>
      <c r="FE166" s="5">
        <v>42538975</v>
      </c>
      <c r="FF166" s="5">
        <v>42427502</v>
      </c>
      <c r="FG166" s="5">
        <v>42413593</v>
      </c>
      <c r="FH166" s="3" t="s">
        <v>340</v>
      </c>
    </row>
    <row r="167" spans="2:164" x14ac:dyDescent="0.25">
      <c r="B167" s="1" t="s">
        <v>157</v>
      </c>
      <c r="C167" s="2">
        <v>4050763</v>
      </c>
      <c r="D167" s="5">
        <v>0</v>
      </c>
      <c r="E167" s="5">
        <v>821842</v>
      </c>
      <c r="F167" s="5">
        <v>3184</v>
      </c>
      <c r="G167" s="5">
        <v>7699</v>
      </c>
      <c r="H167" s="5">
        <v>24808</v>
      </c>
      <c r="I167" s="5">
        <v>389373</v>
      </c>
      <c r="J167" s="5">
        <v>463276</v>
      </c>
      <c r="K167" s="5">
        <v>228688</v>
      </c>
      <c r="L167" s="5">
        <v>121267</v>
      </c>
      <c r="M167" s="5">
        <v>215540</v>
      </c>
      <c r="N167" s="5">
        <v>33168</v>
      </c>
      <c r="O167" s="5">
        <v>17520</v>
      </c>
      <c r="P167" s="5">
        <v>44026</v>
      </c>
      <c r="Q167" s="5">
        <v>122264</v>
      </c>
      <c r="R167" s="5">
        <v>25266</v>
      </c>
      <c r="S167" s="5">
        <v>26323</v>
      </c>
      <c r="T167" s="5">
        <v>0</v>
      </c>
      <c r="U167" s="5">
        <v>0</v>
      </c>
      <c r="V167" s="5">
        <v>1311</v>
      </c>
      <c r="W167" s="5">
        <v>140224</v>
      </c>
      <c r="X167" s="5">
        <v>292449</v>
      </c>
      <c r="Y167" s="5">
        <v>50000</v>
      </c>
      <c r="Z167" s="5">
        <v>10172</v>
      </c>
      <c r="AA167" s="5">
        <v>977019</v>
      </c>
      <c r="AB167" s="5">
        <v>52862</v>
      </c>
      <c r="AC167" s="5">
        <v>327872</v>
      </c>
      <c r="AD167" s="5">
        <v>19295</v>
      </c>
      <c r="AE167" s="5">
        <v>246473</v>
      </c>
      <c r="AF167" s="5">
        <v>147161</v>
      </c>
      <c r="AG167" s="5">
        <v>189392</v>
      </c>
      <c r="AH167" s="5">
        <v>244090</v>
      </c>
      <c r="AI167" s="5">
        <v>107228</v>
      </c>
      <c r="AJ167" s="6" t="s">
        <v>193</v>
      </c>
      <c r="AK167" s="6">
        <v>869.6</v>
      </c>
      <c r="AL167" s="6">
        <v>869.7</v>
      </c>
      <c r="AM167" s="6">
        <v>836.05</v>
      </c>
      <c r="AN167" s="6">
        <v>824.22</v>
      </c>
      <c r="AO167" s="6">
        <v>820.17</v>
      </c>
      <c r="AP167" s="6">
        <v>808.76</v>
      </c>
      <c r="AQ167" s="6">
        <v>755.36</v>
      </c>
      <c r="AR167" s="6">
        <v>761.18</v>
      </c>
      <c r="AS167" s="6">
        <v>738.51</v>
      </c>
      <c r="AT167" s="6">
        <v>652.03</v>
      </c>
      <c r="AU167" s="6">
        <v>631.55999999999995</v>
      </c>
      <c r="AV167" s="6">
        <v>627.1</v>
      </c>
      <c r="AW167" s="6">
        <v>626.13</v>
      </c>
      <c r="AX167" s="6">
        <v>589.22</v>
      </c>
      <c r="AY167" s="6">
        <v>586.41999999999996</v>
      </c>
      <c r="AZ167" s="6" t="s">
        <v>193</v>
      </c>
      <c r="BA167" s="6" t="s">
        <v>193</v>
      </c>
      <c r="BB167" s="6">
        <v>600.09</v>
      </c>
      <c r="BC167" s="6">
        <v>563.57000000000005</v>
      </c>
      <c r="BD167" s="6">
        <v>518.89</v>
      </c>
      <c r="BE167" s="6">
        <v>528.45000000000005</v>
      </c>
      <c r="BF167" s="6">
        <v>507.72</v>
      </c>
      <c r="BG167" s="6">
        <v>497.02</v>
      </c>
      <c r="BH167" s="6">
        <v>433.5</v>
      </c>
      <c r="BI167" s="6">
        <v>415</v>
      </c>
      <c r="BJ167" s="6">
        <v>371.19</v>
      </c>
      <c r="BK167" s="6">
        <v>349.13</v>
      </c>
      <c r="BL167" s="6">
        <v>319.82</v>
      </c>
      <c r="BM167" s="6">
        <v>316.65530000000001</v>
      </c>
      <c r="BN167" s="6">
        <v>334.84969999999998</v>
      </c>
      <c r="BO167" s="6">
        <v>342.2</v>
      </c>
      <c r="BP167" s="6">
        <v>0</v>
      </c>
      <c r="BQ167" s="6">
        <v>0</v>
      </c>
      <c r="BR167" s="6">
        <v>0</v>
      </c>
      <c r="BS167" s="6">
        <v>1</v>
      </c>
      <c r="BT167" s="6">
        <v>0</v>
      </c>
      <c r="BU167" s="6">
        <v>0</v>
      </c>
      <c r="BV167" s="6">
        <v>0</v>
      </c>
      <c r="BW167" s="6">
        <v>1</v>
      </c>
      <c r="BX167" s="6">
        <v>0</v>
      </c>
      <c r="BY167" s="6">
        <v>0</v>
      </c>
      <c r="BZ167" s="6">
        <v>0</v>
      </c>
      <c r="CA167" s="6">
        <v>1</v>
      </c>
      <c r="CB167" s="6">
        <v>0</v>
      </c>
      <c r="CC167" s="6">
        <v>0</v>
      </c>
      <c r="CD167" s="6">
        <v>0</v>
      </c>
      <c r="CE167" s="6">
        <v>1</v>
      </c>
      <c r="CF167" s="6">
        <v>0</v>
      </c>
      <c r="CG167" s="6">
        <v>0</v>
      </c>
      <c r="CH167" s="6">
        <v>0</v>
      </c>
      <c r="CI167" s="6">
        <v>1</v>
      </c>
      <c r="CJ167" s="6">
        <v>0</v>
      </c>
      <c r="CK167" s="6">
        <v>0</v>
      </c>
      <c r="CL167" s="6">
        <v>0</v>
      </c>
      <c r="CM167" s="6">
        <v>1</v>
      </c>
      <c r="CN167" s="6">
        <v>0</v>
      </c>
      <c r="CO167" s="6">
        <v>0</v>
      </c>
      <c r="CP167" s="6">
        <v>0</v>
      </c>
      <c r="CQ167" s="6">
        <v>1</v>
      </c>
      <c r="CR167" s="6">
        <v>0</v>
      </c>
      <c r="CS167" s="6">
        <v>0</v>
      </c>
      <c r="CT167" s="6">
        <v>0</v>
      </c>
      <c r="CU167" s="6">
        <v>1</v>
      </c>
      <c r="CV167" s="6">
        <v>0</v>
      </c>
      <c r="CW167" s="6">
        <v>0</v>
      </c>
      <c r="CX167" s="6">
        <v>0</v>
      </c>
      <c r="CY167" s="6">
        <v>0</v>
      </c>
      <c r="CZ167" s="6">
        <v>0</v>
      </c>
      <c r="DA167" s="6">
        <v>0</v>
      </c>
      <c r="DB167" s="6">
        <v>0</v>
      </c>
      <c r="DC167" s="6">
        <v>0</v>
      </c>
      <c r="DD167" s="6">
        <v>0</v>
      </c>
      <c r="DE167" s="6">
        <v>0</v>
      </c>
      <c r="DF167" s="6">
        <v>0</v>
      </c>
      <c r="DG167" s="6">
        <v>0</v>
      </c>
      <c r="DH167" s="6">
        <v>0</v>
      </c>
      <c r="DI167" s="6">
        <v>0</v>
      </c>
      <c r="DJ167" s="6">
        <v>0</v>
      </c>
      <c r="DK167" s="6">
        <v>0</v>
      </c>
      <c r="DL167" s="6">
        <v>0</v>
      </c>
      <c r="DM167" s="6">
        <v>0</v>
      </c>
      <c r="DN167" s="6">
        <v>0</v>
      </c>
      <c r="DO167" s="6">
        <v>0</v>
      </c>
      <c r="DP167" s="6">
        <v>0</v>
      </c>
      <c r="DQ167" s="6">
        <v>0</v>
      </c>
      <c r="DR167" s="6">
        <v>0</v>
      </c>
      <c r="DS167" s="6">
        <v>0</v>
      </c>
      <c r="DT167" s="6">
        <v>0</v>
      </c>
      <c r="DU167" s="6">
        <v>0</v>
      </c>
      <c r="DV167" s="6">
        <v>0</v>
      </c>
      <c r="DW167" s="6">
        <v>0</v>
      </c>
      <c r="DX167" s="6">
        <v>0</v>
      </c>
      <c r="DY167" s="6">
        <v>0</v>
      </c>
      <c r="DZ167" s="6">
        <v>0</v>
      </c>
      <c r="EA167" s="6">
        <v>0</v>
      </c>
      <c r="EB167" s="5">
        <v>3750200</v>
      </c>
      <c r="EC167" s="5">
        <v>3749971</v>
      </c>
      <c r="ED167" s="5">
        <v>4571625</v>
      </c>
      <c r="EE167" s="5">
        <v>4572792</v>
      </c>
      <c r="EF167" s="5">
        <v>4563814</v>
      </c>
      <c r="EG167" s="5">
        <v>4578698</v>
      </c>
      <c r="EH167" s="5">
        <v>4963921</v>
      </c>
      <c r="EI167" s="5">
        <v>5415462</v>
      </c>
      <c r="EJ167" s="5">
        <v>5623735</v>
      </c>
      <c r="EK167" s="5">
        <v>5745002</v>
      </c>
      <c r="EL167" s="5">
        <v>5960542</v>
      </c>
      <c r="EM167" s="5">
        <v>5991584</v>
      </c>
      <c r="EN167" s="5">
        <v>5986214</v>
      </c>
      <c r="EO167" s="5">
        <v>6028251</v>
      </c>
      <c r="EP167" s="5">
        <v>6150515</v>
      </c>
      <c r="EQ167" s="5">
        <v>6174386</v>
      </c>
      <c r="ER167" s="5">
        <v>6176739</v>
      </c>
      <c r="ES167" s="5">
        <v>6176739</v>
      </c>
      <c r="ET167" s="5">
        <v>6176489</v>
      </c>
      <c r="EU167" s="5">
        <v>6176210</v>
      </c>
      <c r="EV167" s="5">
        <v>6290964</v>
      </c>
      <c r="EW167" s="5">
        <v>6583653</v>
      </c>
      <c r="EX167" s="5">
        <v>6630318</v>
      </c>
      <c r="EY167" s="5">
        <v>6638873</v>
      </c>
      <c r="EZ167" s="5">
        <v>7577855</v>
      </c>
      <c r="FA167" s="5">
        <v>7630717</v>
      </c>
      <c r="FB167" s="5">
        <v>7958589</v>
      </c>
      <c r="FC167" s="5">
        <v>7975452</v>
      </c>
      <c r="FD167" s="5">
        <v>8194925</v>
      </c>
      <c r="FE167" s="5">
        <v>8243580</v>
      </c>
      <c r="FF167" s="5">
        <v>8432972</v>
      </c>
      <c r="FG167" s="5">
        <v>8676162</v>
      </c>
      <c r="FH167" s="3" t="s">
        <v>341</v>
      </c>
    </row>
    <row r="168" spans="2:164" x14ac:dyDescent="0.25">
      <c r="B168" s="1" t="s">
        <v>158</v>
      </c>
      <c r="C168" s="2">
        <v>4248534</v>
      </c>
      <c r="D168" s="5" t="s">
        <v>193</v>
      </c>
      <c r="E168" s="5">
        <v>1116645</v>
      </c>
      <c r="F168" s="5">
        <v>1001248</v>
      </c>
      <c r="G168" s="5">
        <v>1236589</v>
      </c>
      <c r="H168" s="5">
        <v>1378996</v>
      </c>
      <c r="I168" s="5">
        <v>1488720</v>
      </c>
      <c r="J168" s="5">
        <v>302614</v>
      </c>
      <c r="K168" s="5">
        <v>0</v>
      </c>
      <c r="L168" s="5">
        <v>0</v>
      </c>
      <c r="M168" s="5">
        <v>0</v>
      </c>
      <c r="N168" s="5">
        <v>504681</v>
      </c>
      <c r="O168" s="5">
        <v>141752</v>
      </c>
      <c r="P168" s="5">
        <v>92223</v>
      </c>
      <c r="Q168" s="5">
        <v>736014</v>
      </c>
      <c r="R168" s="5">
        <v>736882</v>
      </c>
      <c r="S168" s="5">
        <v>341261</v>
      </c>
      <c r="T168" s="5">
        <v>0</v>
      </c>
      <c r="U168" s="5">
        <v>0</v>
      </c>
      <c r="V168" s="5">
        <v>0</v>
      </c>
      <c r="W168" s="5">
        <v>0</v>
      </c>
      <c r="X168" s="5">
        <v>0</v>
      </c>
      <c r="Y168" s="5">
        <v>436654</v>
      </c>
      <c r="Z168" s="5">
        <v>392544</v>
      </c>
      <c r="AA168" s="5">
        <v>226501</v>
      </c>
      <c r="AB168" s="5">
        <v>0</v>
      </c>
      <c r="AC168" s="5">
        <v>0</v>
      </c>
      <c r="AD168" s="5">
        <v>0</v>
      </c>
      <c r="AE168" s="5">
        <v>0</v>
      </c>
      <c r="AF168" s="5">
        <v>0</v>
      </c>
      <c r="AG168" s="5">
        <v>0</v>
      </c>
      <c r="AH168" s="5">
        <v>0</v>
      </c>
      <c r="AI168" s="5">
        <v>0</v>
      </c>
      <c r="AJ168" s="6" t="s">
        <v>193</v>
      </c>
      <c r="AK168" s="6">
        <v>148.83000000000001</v>
      </c>
      <c r="AL168" s="6">
        <v>139.51</v>
      </c>
      <c r="AM168" s="6">
        <v>126.24</v>
      </c>
      <c r="AN168" s="6">
        <v>125.74</v>
      </c>
      <c r="AO168" s="6">
        <v>124.07</v>
      </c>
      <c r="AP168" s="6">
        <v>124.89</v>
      </c>
      <c r="AQ168" s="6" t="s">
        <v>193</v>
      </c>
      <c r="AR168" s="6" t="s">
        <v>193</v>
      </c>
      <c r="AS168" s="6" t="s">
        <v>193</v>
      </c>
      <c r="AT168" s="6">
        <v>127.1377</v>
      </c>
      <c r="AU168" s="6">
        <v>127.94670000000001</v>
      </c>
      <c r="AV168" s="6">
        <v>108.2381</v>
      </c>
      <c r="AW168" s="6">
        <v>111.245</v>
      </c>
      <c r="AX168" s="6">
        <v>112.44710000000001</v>
      </c>
      <c r="AY168" s="6">
        <v>112.66200000000001</v>
      </c>
      <c r="AZ168" s="6" t="s">
        <v>193</v>
      </c>
      <c r="BA168" s="6" t="s">
        <v>193</v>
      </c>
      <c r="BB168" s="6" t="s">
        <v>193</v>
      </c>
      <c r="BC168" s="6" t="s">
        <v>193</v>
      </c>
      <c r="BD168" s="6" t="s">
        <v>193</v>
      </c>
      <c r="BE168" s="6">
        <v>97.085800000000006</v>
      </c>
      <c r="BF168" s="6">
        <v>93.695099999999996</v>
      </c>
      <c r="BG168" s="6">
        <v>93.642099999999999</v>
      </c>
      <c r="BH168" s="6" t="s">
        <v>193</v>
      </c>
      <c r="BI168" s="6" t="s">
        <v>193</v>
      </c>
      <c r="BJ168" s="6" t="s">
        <v>193</v>
      </c>
      <c r="BK168" s="6" t="s">
        <v>193</v>
      </c>
      <c r="BL168" s="6" t="s">
        <v>193</v>
      </c>
      <c r="BM168" s="6" t="s">
        <v>193</v>
      </c>
      <c r="BN168" s="6" t="s">
        <v>193</v>
      </c>
      <c r="BO168" s="6" t="s">
        <v>193</v>
      </c>
      <c r="BP168" s="6">
        <v>0.53</v>
      </c>
      <c r="BQ168" s="6">
        <v>0.53</v>
      </c>
      <c r="BR168" s="6">
        <v>0.53</v>
      </c>
      <c r="BS168" s="6">
        <v>0.53</v>
      </c>
      <c r="BT168" s="6">
        <v>0.48</v>
      </c>
      <c r="BU168" s="6">
        <v>0.48</v>
      </c>
      <c r="BV168" s="6">
        <v>0.48</v>
      </c>
      <c r="BW168" s="6">
        <v>0.48</v>
      </c>
      <c r="BX168" s="6">
        <v>0.82118999999999998</v>
      </c>
      <c r="BY168" s="6">
        <v>0.82118999999999998</v>
      </c>
      <c r="BZ168" s="6">
        <v>0.82118999999999998</v>
      </c>
      <c r="CA168" s="6">
        <v>0.82118999999999998</v>
      </c>
      <c r="CB168" s="6">
        <v>0.79469999999999996</v>
      </c>
      <c r="CC168" s="6">
        <v>0.79469999999999996</v>
      </c>
      <c r="CD168" s="6">
        <v>0.79469999999999996</v>
      </c>
      <c r="CE168" s="6">
        <v>0.79469999999999996</v>
      </c>
      <c r="CF168" s="6">
        <v>0.74172000000000005</v>
      </c>
      <c r="CG168" s="6">
        <v>0.74172000000000005</v>
      </c>
      <c r="CH168" s="6">
        <v>0.74172000000000005</v>
      </c>
      <c r="CI168" s="6">
        <v>0.74172000000000005</v>
      </c>
      <c r="CJ168" s="6">
        <v>0.71523000000000003</v>
      </c>
      <c r="CK168" s="6">
        <v>0.71523000000000003</v>
      </c>
      <c r="CL168" s="6">
        <v>0.71523000000000003</v>
      </c>
      <c r="CM168" s="6">
        <v>0.71523000000000003</v>
      </c>
      <c r="CN168" s="6">
        <v>0.68874000000000002</v>
      </c>
      <c r="CO168" s="6">
        <v>0.68874000000000002</v>
      </c>
      <c r="CP168" s="6">
        <v>0.68874000000000002</v>
      </c>
      <c r="CQ168" s="6">
        <v>0.68874000000000002</v>
      </c>
      <c r="CR168" s="6">
        <v>0.68874000000000002</v>
      </c>
      <c r="CS168" s="6">
        <v>0.68874000000000002</v>
      </c>
      <c r="CT168" s="6">
        <v>0.68874000000000002</v>
      </c>
      <c r="CU168" s="6">
        <v>0.68874000000000002</v>
      </c>
      <c r="CV168" s="6">
        <v>0</v>
      </c>
      <c r="CW168" s="6">
        <v>0</v>
      </c>
      <c r="CX168" s="6">
        <v>0</v>
      </c>
      <c r="CY168" s="6">
        <v>0</v>
      </c>
      <c r="CZ168" s="6">
        <v>0</v>
      </c>
      <c r="DA168" s="6">
        <v>0</v>
      </c>
      <c r="DB168" s="6">
        <v>0</v>
      </c>
      <c r="DC168" s="6">
        <v>0</v>
      </c>
      <c r="DD168" s="6">
        <v>0</v>
      </c>
      <c r="DE168" s="6">
        <v>0</v>
      </c>
      <c r="DF168" s="6">
        <v>0</v>
      </c>
      <c r="DG168" s="6">
        <v>0</v>
      </c>
      <c r="DH168" s="6">
        <v>0</v>
      </c>
      <c r="DI168" s="6">
        <v>0</v>
      </c>
      <c r="DJ168" s="6">
        <v>0</v>
      </c>
      <c r="DK168" s="6">
        <v>0</v>
      </c>
      <c r="DL168" s="6">
        <v>0</v>
      </c>
      <c r="DM168" s="6">
        <v>0</v>
      </c>
      <c r="DN168" s="6">
        <v>0</v>
      </c>
      <c r="DO168" s="6">
        <v>0</v>
      </c>
      <c r="DP168" s="6">
        <v>0</v>
      </c>
      <c r="DQ168" s="6">
        <v>0</v>
      </c>
      <c r="DR168" s="6">
        <v>0</v>
      </c>
      <c r="DS168" s="6">
        <v>0</v>
      </c>
      <c r="DT168" s="6">
        <v>0</v>
      </c>
      <c r="DU168" s="6">
        <v>0</v>
      </c>
      <c r="DV168" s="6">
        <v>0</v>
      </c>
      <c r="DW168" s="6">
        <v>0</v>
      </c>
      <c r="DX168" s="6">
        <v>0</v>
      </c>
      <c r="DY168" s="6">
        <v>0</v>
      </c>
      <c r="DZ168" s="6">
        <v>0</v>
      </c>
      <c r="EA168" s="6">
        <v>0</v>
      </c>
      <c r="EB168" s="5">
        <v>132122062</v>
      </c>
      <c r="EC168" s="5">
        <v>132265925</v>
      </c>
      <c r="ED168" s="5">
        <v>134595379</v>
      </c>
      <c r="EE168" s="5">
        <v>135415282</v>
      </c>
      <c r="EF168" s="5">
        <v>136279252</v>
      </c>
      <c r="EG168" s="5">
        <v>137189332</v>
      </c>
      <c r="EH168" s="5">
        <v>138369902</v>
      </c>
      <c r="EI168" s="5">
        <v>138380877</v>
      </c>
      <c r="EJ168" s="5">
        <v>68607373</v>
      </c>
      <c r="EK168" s="5">
        <v>67931220</v>
      </c>
      <c r="EL168" s="5">
        <v>67802813</v>
      </c>
      <c r="EM168" s="5">
        <v>67776645</v>
      </c>
      <c r="EN168" s="5">
        <v>67442458</v>
      </c>
      <c r="EO168" s="5">
        <v>66942183</v>
      </c>
      <c r="EP168" s="5">
        <v>67514802</v>
      </c>
      <c r="EQ168" s="5">
        <v>67649172</v>
      </c>
      <c r="ER168" s="5">
        <v>67502772</v>
      </c>
      <c r="ES168" s="5">
        <v>66913097</v>
      </c>
      <c r="ET168" s="5">
        <v>66149690</v>
      </c>
      <c r="EU168" s="5">
        <v>65621694</v>
      </c>
      <c r="EV168" s="5">
        <v>65357616</v>
      </c>
      <c r="EW168" s="5">
        <v>65178194</v>
      </c>
      <c r="EX168" s="5">
        <v>65383764</v>
      </c>
      <c r="EY168" s="5">
        <v>65553207</v>
      </c>
      <c r="EZ168" s="5">
        <v>65603354</v>
      </c>
      <c r="FA168" s="5">
        <v>65408012</v>
      </c>
      <c r="FB168" s="5">
        <v>65271139</v>
      </c>
      <c r="FC168" s="5">
        <v>64806291</v>
      </c>
      <c r="FD168" s="5">
        <v>64491301</v>
      </c>
      <c r="FE168" s="5">
        <v>64366342</v>
      </c>
      <c r="FF168" s="5">
        <v>64235235</v>
      </c>
      <c r="FG168" s="5">
        <v>63920462</v>
      </c>
      <c r="FH168" s="3" t="s">
        <v>342</v>
      </c>
    </row>
    <row r="169" spans="2:164" x14ac:dyDescent="0.25">
      <c r="B169" s="1" t="s">
        <v>159</v>
      </c>
      <c r="C169" s="2">
        <v>103404</v>
      </c>
      <c r="D169" s="5">
        <v>0</v>
      </c>
      <c r="E169" s="5">
        <v>2749227</v>
      </c>
      <c r="F169" s="5">
        <v>5973583</v>
      </c>
      <c r="G169" s="5">
        <v>5096852</v>
      </c>
      <c r="H169" s="5">
        <v>4031766</v>
      </c>
      <c r="I169" s="5">
        <v>6595250</v>
      </c>
      <c r="J169" s="5">
        <v>9658665</v>
      </c>
      <c r="K169" s="5">
        <v>9970341</v>
      </c>
      <c r="L169" s="5">
        <v>4692403</v>
      </c>
      <c r="M169" s="5">
        <v>4759644</v>
      </c>
      <c r="N169" s="5">
        <v>2927573</v>
      </c>
      <c r="O169" s="5">
        <v>54558</v>
      </c>
      <c r="P169" s="5">
        <v>5176833</v>
      </c>
      <c r="Q169" s="5">
        <v>8243718</v>
      </c>
      <c r="R169" s="5">
        <v>5477545</v>
      </c>
      <c r="S169" s="5">
        <v>5841550</v>
      </c>
      <c r="T169" s="5">
        <v>4862763</v>
      </c>
      <c r="U169" s="5">
        <v>4834609</v>
      </c>
      <c r="V169" s="5">
        <v>4856862</v>
      </c>
      <c r="W169" s="5">
        <v>8041467</v>
      </c>
      <c r="X169" s="5">
        <v>2087899</v>
      </c>
      <c r="Y169" s="5">
        <v>5337141</v>
      </c>
      <c r="Z169" s="5">
        <v>6130849</v>
      </c>
      <c r="AA169" s="5">
        <v>4750327</v>
      </c>
      <c r="AB169" s="5">
        <v>4948243</v>
      </c>
      <c r="AC169" s="5">
        <v>15133440</v>
      </c>
      <c r="AD169" s="5">
        <v>4322047</v>
      </c>
      <c r="AE169" s="5">
        <v>7288643</v>
      </c>
      <c r="AF169" s="5">
        <v>11786609</v>
      </c>
      <c r="AG169" s="5">
        <v>13893802</v>
      </c>
      <c r="AH169" s="5">
        <v>0</v>
      </c>
      <c r="AI169" s="5">
        <v>98896</v>
      </c>
      <c r="AJ169" s="6" t="s">
        <v>193</v>
      </c>
      <c r="AK169" s="6">
        <v>44</v>
      </c>
      <c r="AL169" s="6">
        <v>41.87</v>
      </c>
      <c r="AM169" s="6">
        <v>39.33</v>
      </c>
      <c r="AN169" s="6">
        <v>35.93</v>
      </c>
      <c r="AO169" s="6">
        <v>33.61</v>
      </c>
      <c r="AP169" s="6">
        <v>34</v>
      </c>
      <c r="AQ169" s="6">
        <v>35.69</v>
      </c>
      <c r="AR169" s="6">
        <v>37.65</v>
      </c>
      <c r="AS169" s="6">
        <v>37.85</v>
      </c>
      <c r="AT169" s="6">
        <v>37.57</v>
      </c>
      <c r="AU169" s="6">
        <v>36.04</v>
      </c>
      <c r="AV169" s="6">
        <v>33.82</v>
      </c>
      <c r="AW169" s="6">
        <v>33.35</v>
      </c>
      <c r="AX169" s="6">
        <v>31.96</v>
      </c>
      <c r="AY169" s="6">
        <v>30.19</v>
      </c>
      <c r="AZ169" s="6">
        <v>30.85</v>
      </c>
      <c r="BA169" s="6">
        <v>31.03</v>
      </c>
      <c r="BB169" s="6">
        <v>30.97</v>
      </c>
      <c r="BC169" s="6">
        <v>27.89</v>
      </c>
      <c r="BD169" s="6">
        <v>24.78</v>
      </c>
      <c r="BE169" s="6">
        <v>23.43</v>
      </c>
      <c r="BF169" s="6">
        <v>20.45</v>
      </c>
      <c r="BG169" s="6">
        <v>21.13</v>
      </c>
      <c r="BH169" s="6">
        <v>20.21</v>
      </c>
      <c r="BI169" s="6">
        <v>20.329999999999998</v>
      </c>
      <c r="BJ169" s="6">
        <v>21.36</v>
      </c>
      <c r="BK169" s="6">
        <v>22.82</v>
      </c>
      <c r="BL169" s="6">
        <v>21.29</v>
      </c>
      <c r="BM169" s="6">
        <v>19.329999999999998</v>
      </c>
      <c r="BN169" s="6" t="s">
        <v>193</v>
      </c>
      <c r="BO169" s="6">
        <v>18.62</v>
      </c>
      <c r="BP169" s="6">
        <v>0.22</v>
      </c>
      <c r="BQ169" s="6">
        <v>0.22</v>
      </c>
      <c r="BR169" s="6">
        <v>0.22</v>
      </c>
      <c r="BS169" s="6">
        <v>0.22</v>
      </c>
      <c r="BT169" s="6">
        <v>0.2</v>
      </c>
      <c r="BU169" s="6">
        <v>0.2</v>
      </c>
      <c r="BV169" s="6">
        <v>0.2</v>
      </c>
      <c r="BW169" s="6">
        <v>0.2</v>
      </c>
      <c r="BX169" s="6">
        <v>0.2</v>
      </c>
      <c r="BY169" s="6">
        <v>0.2</v>
      </c>
      <c r="BZ169" s="6">
        <v>0.16</v>
      </c>
      <c r="CA169" s="6">
        <v>0.16</v>
      </c>
      <c r="CB169" s="6">
        <v>0.16</v>
      </c>
      <c r="CC169" s="6">
        <v>0.16</v>
      </c>
      <c r="CD169" s="6">
        <v>0.16</v>
      </c>
      <c r="CE169" s="6">
        <v>0.16</v>
      </c>
      <c r="CF169" s="6">
        <v>0.14000000000000001</v>
      </c>
      <c r="CG169" s="6">
        <v>0.14000000000000001</v>
      </c>
      <c r="CH169" s="6">
        <v>0.14000000000000001</v>
      </c>
      <c r="CI169" s="6">
        <v>0.14000000000000001</v>
      </c>
      <c r="CJ169" s="6">
        <v>0.11</v>
      </c>
      <c r="CK169" s="6">
        <v>0.11</v>
      </c>
      <c r="CL169" s="6">
        <v>0.11</v>
      </c>
      <c r="CM169" s="6">
        <v>0.11</v>
      </c>
      <c r="CN169" s="6">
        <v>0.11</v>
      </c>
      <c r="CO169" s="6">
        <v>0.11</v>
      </c>
      <c r="CP169" s="6">
        <v>0.11</v>
      </c>
      <c r="CQ169" s="6">
        <v>0.11</v>
      </c>
      <c r="CR169" s="6">
        <v>0.1</v>
      </c>
      <c r="CS169" s="6">
        <v>0.1</v>
      </c>
      <c r="CT169" s="6">
        <v>0.1</v>
      </c>
      <c r="CU169" s="6">
        <v>0.1</v>
      </c>
      <c r="CV169" s="6">
        <v>0</v>
      </c>
      <c r="CW169" s="6">
        <v>0</v>
      </c>
      <c r="CX169" s="6">
        <v>0</v>
      </c>
      <c r="CY169" s="6">
        <v>0</v>
      </c>
      <c r="CZ169" s="6">
        <v>0</v>
      </c>
      <c r="DA169" s="6">
        <v>0</v>
      </c>
      <c r="DB169" s="6">
        <v>0</v>
      </c>
      <c r="DC169" s="6">
        <v>0</v>
      </c>
      <c r="DD169" s="6">
        <v>0</v>
      </c>
      <c r="DE169" s="6">
        <v>0</v>
      </c>
      <c r="DF169" s="6">
        <v>0</v>
      </c>
      <c r="DG169" s="6">
        <v>0</v>
      </c>
      <c r="DH169" s="6">
        <v>0</v>
      </c>
      <c r="DI169" s="6">
        <v>0</v>
      </c>
      <c r="DJ169" s="6">
        <v>0</v>
      </c>
      <c r="DK169" s="6">
        <v>0</v>
      </c>
      <c r="DL169" s="6">
        <v>0</v>
      </c>
      <c r="DM169" s="6">
        <v>0</v>
      </c>
      <c r="DN169" s="6">
        <v>0</v>
      </c>
      <c r="DO169" s="6">
        <v>0</v>
      </c>
      <c r="DP169" s="6">
        <v>0</v>
      </c>
      <c r="DQ169" s="6">
        <v>0</v>
      </c>
      <c r="DR169" s="6">
        <v>0</v>
      </c>
      <c r="DS169" s="6">
        <v>0</v>
      </c>
      <c r="DT169" s="6">
        <v>0</v>
      </c>
      <c r="DU169" s="6">
        <v>0</v>
      </c>
      <c r="DV169" s="6">
        <v>0</v>
      </c>
      <c r="DW169" s="6">
        <v>0</v>
      </c>
      <c r="DX169" s="6">
        <v>0</v>
      </c>
      <c r="DY169" s="6">
        <v>0</v>
      </c>
      <c r="DZ169" s="6">
        <v>0</v>
      </c>
      <c r="EA169" s="6">
        <v>0</v>
      </c>
      <c r="EB169" s="5">
        <v>256033895</v>
      </c>
      <c r="EC169" s="5">
        <v>255980636</v>
      </c>
      <c r="ED169" s="5">
        <v>258611313</v>
      </c>
      <c r="EE169" s="5">
        <v>263735436</v>
      </c>
      <c r="EF169" s="5">
        <v>266889127</v>
      </c>
      <c r="EG169" s="5">
        <v>270371192</v>
      </c>
      <c r="EH169" s="5">
        <v>276732659</v>
      </c>
      <c r="EI169" s="5">
        <v>286273358</v>
      </c>
      <c r="EJ169" s="5">
        <v>294745045</v>
      </c>
      <c r="EK169" s="5">
        <v>299317344</v>
      </c>
      <c r="EL169" s="5">
        <v>303891887</v>
      </c>
      <c r="EM169" s="5">
        <v>256683621</v>
      </c>
      <c r="EN169" s="5">
        <v>255182955</v>
      </c>
      <c r="EO169" s="5">
        <v>260249801</v>
      </c>
      <c r="EP169" s="5">
        <v>268307061</v>
      </c>
      <c r="EQ169" s="5">
        <v>273554157</v>
      </c>
      <c r="ER169" s="5">
        <v>278253308</v>
      </c>
      <c r="ES169" s="5">
        <v>282810509</v>
      </c>
      <c r="ET169" s="5">
        <v>287447771</v>
      </c>
      <c r="EU169" s="5">
        <v>291831433</v>
      </c>
      <c r="EV169" s="5">
        <v>298681573</v>
      </c>
      <c r="EW169" s="5">
        <v>300580557</v>
      </c>
      <c r="EX169" s="5">
        <v>305692155</v>
      </c>
      <c r="EY169" s="5">
        <v>311667649</v>
      </c>
      <c r="EZ169" s="5">
        <v>315645796</v>
      </c>
      <c r="FA169" s="5">
        <v>320517493</v>
      </c>
      <c r="FB169" s="5">
        <v>305161844</v>
      </c>
      <c r="FC169" s="5">
        <v>309361883</v>
      </c>
      <c r="FD169" s="5">
        <v>316396289</v>
      </c>
      <c r="FE169" s="5">
        <v>328153403</v>
      </c>
      <c r="FF169" s="5">
        <v>342010919</v>
      </c>
      <c r="FG169" s="5">
        <v>342083631</v>
      </c>
      <c r="FH169" s="3" t="s">
        <v>343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33231B-B4CF-497E-855E-75AF17AB5646}">
  <dimension ref="B5:GN12"/>
  <sheetViews>
    <sheetView workbookViewId="0"/>
  </sheetViews>
  <sheetFormatPr defaultRowHeight="13.2" x14ac:dyDescent="0.25"/>
  <cols>
    <col min="2" max="2" width="16.5546875" bestFit="1" customWidth="1"/>
    <col min="3" max="3" width="8.109375" bestFit="1" customWidth="1"/>
    <col min="4" max="35" width="18.33203125" bestFit="1" customWidth="1"/>
    <col min="36" max="163" width="14.77734375" bestFit="1" customWidth="1"/>
    <col min="164" max="164" width="8.109375" bestFit="1" customWidth="1"/>
  </cols>
  <sheetData>
    <row r="5" spans="2:196" x14ac:dyDescent="0.25">
      <c r="B5" t="str">
        <f>[1]!SNLTable(1,$C$10,$D$7:$GN$7,,,"Options:Curr=Reported currency,Mag=MIstandard,ConvMethod=MIrecommended")</f>
        <v>SNLTable</v>
      </c>
      <c r="D5" t="s">
        <v>344</v>
      </c>
      <c r="E5" t="s">
        <v>344</v>
      </c>
      <c r="F5" t="s">
        <v>344</v>
      </c>
      <c r="G5" t="s">
        <v>344</v>
      </c>
      <c r="H5" t="s">
        <v>344</v>
      </c>
      <c r="I5" t="s">
        <v>344</v>
      </c>
      <c r="J5" t="s">
        <v>344</v>
      </c>
      <c r="K5" t="s">
        <v>344</v>
      </c>
      <c r="L5" t="s">
        <v>344</v>
      </c>
      <c r="M5" t="s">
        <v>344</v>
      </c>
      <c r="N5" t="s">
        <v>344</v>
      </c>
      <c r="O5" t="s">
        <v>344</v>
      </c>
      <c r="P5" t="s">
        <v>344</v>
      </c>
      <c r="Q5" t="s">
        <v>344</v>
      </c>
      <c r="R5" t="s">
        <v>344</v>
      </c>
      <c r="S5" t="s">
        <v>344</v>
      </c>
      <c r="T5" t="s">
        <v>344</v>
      </c>
      <c r="U5" t="s">
        <v>344</v>
      </c>
      <c r="V5" t="s">
        <v>344</v>
      </c>
      <c r="W5" t="s">
        <v>344</v>
      </c>
      <c r="X5" t="s">
        <v>344</v>
      </c>
      <c r="Y5" t="s">
        <v>344</v>
      </c>
      <c r="Z5" t="s">
        <v>344</v>
      </c>
      <c r="AA5" t="s">
        <v>344</v>
      </c>
      <c r="AB5" t="s">
        <v>344</v>
      </c>
      <c r="AC5" t="s">
        <v>344</v>
      </c>
      <c r="AD5" t="s">
        <v>344</v>
      </c>
      <c r="AE5" t="s">
        <v>344</v>
      </c>
      <c r="AF5" t="s">
        <v>344</v>
      </c>
      <c r="AG5" t="s">
        <v>344</v>
      </c>
      <c r="AH5" t="s">
        <v>344</v>
      </c>
      <c r="AI5" t="s">
        <v>344</v>
      </c>
      <c r="AJ5" t="s">
        <v>345</v>
      </c>
      <c r="AK5" t="s">
        <v>345</v>
      </c>
      <c r="AL5" t="s">
        <v>345</v>
      </c>
      <c r="AM5" t="s">
        <v>345</v>
      </c>
      <c r="AN5" t="s">
        <v>345</v>
      </c>
      <c r="AO5" t="s">
        <v>345</v>
      </c>
      <c r="AP5" t="s">
        <v>345</v>
      </c>
      <c r="AQ5" t="s">
        <v>345</v>
      </c>
      <c r="AR5" t="s">
        <v>345</v>
      </c>
      <c r="AS5" t="s">
        <v>345</v>
      </c>
      <c r="AT5" t="s">
        <v>345</v>
      </c>
      <c r="AU5" t="s">
        <v>345</v>
      </c>
      <c r="AV5" t="s">
        <v>345</v>
      </c>
      <c r="AW5" t="s">
        <v>345</v>
      </c>
      <c r="AX5" t="s">
        <v>345</v>
      </c>
      <c r="AY5" t="s">
        <v>345</v>
      </c>
      <c r="AZ5" t="s">
        <v>345</v>
      </c>
      <c r="BA5" t="s">
        <v>345</v>
      </c>
      <c r="BB5" t="s">
        <v>345</v>
      </c>
      <c r="BC5" t="s">
        <v>345</v>
      </c>
      <c r="BD5" t="s">
        <v>345</v>
      </c>
      <c r="BE5" t="s">
        <v>345</v>
      </c>
      <c r="BF5" t="s">
        <v>345</v>
      </c>
      <c r="BG5" t="s">
        <v>345</v>
      </c>
      <c r="BH5" t="s">
        <v>345</v>
      </c>
      <c r="BI5" t="s">
        <v>345</v>
      </c>
      <c r="BJ5" t="s">
        <v>345</v>
      </c>
      <c r="BK5" t="s">
        <v>345</v>
      </c>
      <c r="BL5" t="s">
        <v>345</v>
      </c>
      <c r="BM5" t="s">
        <v>345</v>
      </c>
      <c r="BN5" t="s">
        <v>345</v>
      </c>
      <c r="BO5" t="s">
        <v>345</v>
      </c>
      <c r="BP5" t="s">
        <v>346</v>
      </c>
      <c r="BQ5" t="s">
        <v>346</v>
      </c>
      <c r="BR5" t="s">
        <v>346</v>
      </c>
      <c r="BS5" t="s">
        <v>346</v>
      </c>
      <c r="BT5" t="s">
        <v>346</v>
      </c>
      <c r="BU5" t="s">
        <v>346</v>
      </c>
      <c r="BV5" t="s">
        <v>346</v>
      </c>
      <c r="BW5" t="s">
        <v>346</v>
      </c>
      <c r="BX5" t="s">
        <v>346</v>
      </c>
      <c r="BY5" t="s">
        <v>346</v>
      </c>
      <c r="BZ5" t="s">
        <v>346</v>
      </c>
      <c r="CA5" t="s">
        <v>346</v>
      </c>
      <c r="CB5" t="s">
        <v>346</v>
      </c>
      <c r="CC5" t="s">
        <v>346</v>
      </c>
      <c r="CD5" t="s">
        <v>346</v>
      </c>
      <c r="CE5" t="s">
        <v>346</v>
      </c>
      <c r="CF5" t="s">
        <v>346</v>
      </c>
      <c r="CG5" t="s">
        <v>346</v>
      </c>
      <c r="CH5" t="s">
        <v>346</v>
      </c>
      <c r="CI5" t="s">
        <v>346</v>
      </c>
      <c r="CJ5" t="s">
        <v>346</v>
      </c>
      <c r="CK5" t="s">
        <v>346</v>
      </c>
      <c r="CL5" t="s">
        <v>346</v>
      </c>
      <c r="CM5" t="s">
        <v>346</v>
      </c>
      <c r="CN5" t="s">
        <v>346</v>
      </c>
      <c r="CO5" t="s">
        <v>346</v>
      </c>
      <c r="CP5" t="s">
        <v>346</v>
      </c>
      <c r="CQ5" t="s">
        <v>346</v>
      </c>
      <c r="CR5" t="s">
        <v>346</v>
      </c>
      <c r="CS5" t="s">
        <v>346</v>
      </c>
      <c r="CT5" t="s">
        <v>346</v>
      </c>
      <c r="CU5" t="s">
        <v>346</v>
      </c>
      <c r="CV5" t="s">
        <v>347</v>
      </c>
      <c r="CW5" t="s">
        <v>347</v>
      </c>
      <c r="CX5" t="s">
        <v>347</v>
      </c>
      <c r="CY5" t="s">
        <v>347</v>
      </c>
      <c r="CZ5" t="s">
        <v>347</v>
      </c>
      <c r="DA5" t="s">
        <v>347</v>
      </c>
      <c r="DB5" t="s">
        <v>347</v>
      </c>
      <c r="DC5" t="s">
        <v>347</v>
      </c>
      <c r="DD5" t="s">
        <v>347</v>
      </c>
      <c r="DE5" t="s">
        <v>347</v>
      </c>
      <c r="DF5" t="s">
        <v>347</v>
      </c>
      <c r="DG5" t="s">
        <v>347</v>
      </c>
      <c r="DH5" t="s">
        <v>347</v>
      </c>
      <c r="DI5" t="s">
        <v>347</v>
      </c>
      <c r="DJ5" t="s">
        <v>347</v>
      </c>
      <c r="DK5" t="s">
        <v>347</v>
      </c>
      <c r="DL5" t="s">
        <v>347</v>
      </c>
      <c r="DM5" t="s">
        <v>347</v>
      </c>
      <c r="DN5" t="s">
        <v>347</v>
      </c>
      <c r="DO5" t="s">
        <v>347</v>
      </c>
      <c r="DP5" t="s">
        <v>347</v>
      </c>
      <c r="DQ5" t="s">
        <v>347</v>
      </c>
      <c r="DR5" t="s">
        <v>347</v>
      </c>
      <c r="DS5" t="s">
        <v>347</v>
      </c>
      <c r="DT5" t="s">
        <v>347</v>
      </c>
      <c r="DU5" t="s">
        <v>347</v>
      </c>
      <c r="DV5" t="s">
        <v>347</v>
      </c>
      <c r="DW5" t="s">
        <v>347</v>
      </c>
      <c r="DX5" t="s">
        <v>347</v>
      </c>
      <c r="DY5" t="s">
        <v>347</v>
      </c>
      <c r="DZ5" t="s">
        <v>347</v>
      </c>
      <c r="EA5" t="s">
        <v>347</v>
      </c>
      <c r="EB5" t="s">
        <v>348</v>
      </c>
      <c r="EC5" t="s">
        <v>348</v>
      </c>
      <c r="ED5" t="s">
        <v>348</v>
      </c>
      <c r="EE5" t="s">
        <v>348</v>
      </c>
      <c r="EF5" t="s">
        <v>348</v>
      </c>
      <c r="EG5" t="s">
        <v>348</v>
      </c>
      <c r="EH5" t="s">
        <v>348</v>
      </c>
      <c r="EI5" t="s">
        <v>348</v>
      </c>
      <c r="EJ5" t="s">
        <v>348</v>
      </c>
      <c r="EK5" t="s">
        <v>348</v>
      </c>
      <c r="EL5" t="s">
        <v>348</v>
      </c>
      <c r="EM5" t="s">
        <v>348</v>
      </c>
      <c r="EN5" t="s">
        <v>348</v>
      </c>
      <c r="EO5" t="s">
        <v>348</v>
      </c>
      <c r="EP5" t="s">
        <v>348</v>
      </c>
      <c r="EQ5" t="s">
        <v>348</v>
      </c>
      <c r="ER5" t="s">
        <v>348</v>
      </c>
      <c r="ES5" t="s">
        <v>348</v>
      </c>
      <c r="ET5" t="s">
        <v>348</v>
      </c>
      <c r="EU5" t="s">
        <v>348</v>
      </c>
      <c r="EV5" t="s">
        <v>348</v>
      </c>
      <c r="EW5" t="s">
        <v>348</v>
      </c>
      <c r="EX5" t="s">
        <v>348</v>
      </c>
      <c r="EY5" t="s">
        <v>348</v>
      </c>
      <c r="EZ5" t="s">
        <v>348</v>
      </c>
      <c r="FA5" t="s">
        <v>348</v>
      </c>
      <c r="FB5" t="s">
        <v>348</v>
      </c>
      <c r="FC5" t="s">
        <v>348</v>
      </c>
      <c r="FD5" t="s">
        <v>348</v>
      </c>
      <c r="FE5" t="s">
        <v>348</v>
      </c>
      <c r="FF5" t="s">
        <v>348</v>
      </c>
      <c r="FG5" t="s">
        <v>348</v>
      </c>
      <c r="FH5" t="s">
        <v>349</v>
      </c>
    </row>
    <row r="6" spans="2:196" x14ac:dyDescent="0.25">
      <c r="B6" s="3" t="str">
        <f>[1]!SNLLabel(1,130509,"","","Options:Curr=Reported currency,Mag=MIstandard,ConvMethod=MIrecommended")</f>
        <v xml:space="preserve">Institution Name </v>
      </c>
      <c r="C6" s="3" t="str">
        <f>[1]!SNLLabel(1,130992,"","","Options:Curr=Reported currency,Mag=MIstandard,ConvMethod=MIrecommended")</f>
        <v xml:space="preserve">SNL Institution Key </v>
      </c>
      <c r="D6" s="3" t="str">
        <f>[1]!SNLLabel(1,138457,"2017Q4","Current/Restated","Options:Curr=Reported currency,Mag=MIstandard,ConvMethod=MIrecommended")</f>
        <v>Shares Repurchased (actual)</v>
      </c>
      <c r="E6" s="3" t="str">
        <f>[1]!SNLLabel(1,138457,"2017Q3","Current/Restated","Options:Curr=Reported currency,Mag=MIstandard,ConvMethod=MIrecommended")</f>
        <v>Shares Repurchased (actual)</v>
      </c>
      <c r="F6" s="3" t="str">
        <f>[1]!SNLLabel(1,138457,"2017Q2","Current/Restated","Options:Curr=Reported currency,Mag=MIstandard,ConvMethod=MIrecommended")</f>
        <v>Shares Repurchased (actual)</v>
      </c>
      <c r="G6" s="3" t="str">
        <f>[1]!SNLLabel(1,138457,"2017Q1","Current/Restated","Options:Curr=Reported currency,Mag=MIstandard,ConvMethod=MIrecommended")</f>
        <v>Shares Repurchased (actual)</v>
      </c>
      <c r="H6" s="3" t="str">
        <f>[1]!SNLLabel(1,138457,"2016Q4","Current/Restated","Options:Curr=Reported currency,Mag=MIstandard,ConvMethod=MIrecommended")</f>
        <v>Shares Repurchased (actual)</v>
      </c>
      <c r="I6" s="3" t="str">
        <f>[1]!SNLLabel(1,138457,"2016Q3","Current/Restated","Options:Curr=Reported currency,Mag=MIstandard,ConvMethod=MIrecommended")</f>
        <v>Shares Repurchased (actual)</v>
      </c>
      <c r="J6" s="3" t="str">
        <f>[1]!SNLLabel(1,138457,"2016Q2","Current/Restated","Options:Curr=Reported currency,Mag=MIstandard,ConvMethod=MIrecommended")</f>
        <v>Shares Repurchased (actual)</v>
      </c>
      <c r="K6" s="3" t="str">
        <f>[1]!SNLLabel(1,138457,"2016Q1","Current/Restated","Options:Curr=Reported currency,Mag=MIstandard,ConvMethod=MIrecommended")</f>
        <v>Shares Repurchased (actual)</v>
      </c>
      <c r="L6" s="3" t="str">
        <f>[1]!SNLLabel(1,138457,"2015Q4","Current/Restated","Options:Curr=Reported currency,Mag=MIstandard,ConvMethod=MIrecommended")</f>
        <v>Shares Repurchased (actual)</v>
      </c>
      <c r="M6" s="3" t="str">
        <f>[1]!SNLLabel(1,138457,"2015Q3","Current/Restated","Options:Curr=Reported currency,Mag=MIstandard,ConvMethod=MIrecommended")</f>
        <v>Shares Repurchased (actual)</v>
      </c>
      <c r="N6" s="3" t="str">
        <f>[1]!SNLLabel(1,138457,"2015Q2","Current/Restated","Options:Curr=Reported currency,Mag=MIstandard,ConvMethod=MIrecommended")</f>
        <v>Shares Repurchased (actual)</v>
      </c>
      <c r="O6" s="3" t="str">
        <f>[1]!SNLLabel(1,138457,"2015Q1","Current/Restated","Options:Curr=Reported currency,Mag=MIstandard,ConvMethod=MIrecommended")</f>
        <v>Shares Repurchased (actual)</v>
      </c>
      <c r="P6" s="3" t="str">
        <f>[1]!SNLLabel(1,138457,"2014Q4","Current/Restated","Options:Curr=Reported currency,Mag=MIstandard,ConvMethod=MIrecommended")</f>
        <v>Shares Repurchased (actual)</v>
      </c>
      <c r="Q6" s="3" t="str">
        <f>[1]!SNLLabel(1,138457,"2014Q3","Current/Restated","Options:Curr=Reported currency,Mag=MIstandard,ConvMethod=MIrecommended")</f>
        <v>Shares Repurchased (actual)</v>
      </c>
      <c r="R6" s="3" t="str">
        <f>[1]!SNLLabel(1,138457,"2014Q2","Current/Restated","Options:Curr=Reported currency,Mag=MIstandard,ConvMethod=MIrecommended")</f>
        <v>Shares Repurchased (actual)</v>
      </c>
      <c r="S6" s="3" t="str">
        <f>[1]!SNLLabel(1,138457,"2014Q1","Current/Restated","Options:Curr=Reported currency,Mag=MIstandard,ConvMethod=MIrecommended")</f>
        <v>Shares Repurchased (actual)</v>
      </c>
      <c r="T6" s="3" t="str">
        <f>[1]!SNLLabel(1,138457,"2013Q4","Current/Restated","Options:Curr=Reported currency,Mag=MIstandard,ConvMethod=MIrecommended")</f>
        <v>Shares Repurchased (actual)</v>
      </c>
      <c r="U6" s="3" t="str">
        <f>[1]!SNLLabel(1,138457,"2013Q3","Current/Restated","Options:Curr=Reported currency,Mag=MIstandard,ConvMethod=MIrecommended")</f>
        <v>Shares Repurchased (actual)</v>
      </c>
      <c r="V6" s="3" t="str">
        <f>[1]!SNLLabel(1,138457,"2013Q2","Current/Restated","Options:Curr=Reported currency,Mag=MIstandard,ConvMethod=MIrecommended")</f>
        <v>Shares Repurchased (actual)</v>
      </c>
      <c r="W6" s="3" t="str">
        <f>[1]!SNLLabel(1,138457,"2013Q1","Current/Restated","Options:Curr=Reported currency,Mag=MIstandard,ConvMethod=MIrecommended")</f>
        <v>Shares Repurchased (actual)</v>
      </c>
      <c r="X6" s="3" t="str">
        <f>[1]!SNLLabel(1,138457,"2012Q4","Current/Restated","Options:Curr=Reported currency,Mag=MIstandard,ConvMethod=MIrecommended")</f>
        <v>Shares Repurchased (actual)</v>
      </c>
      <c r="Y6" s="3" t="str">
        <f>[1]!SNLLabel(1,138457,"2012Q3","Current/Restated","Options:Curr=Reported currency,Mag=MIstandard,ConvMethod=MIrecommended")</f>
        <v>Shares Repurchased (actual)</v>
      </c>
      <c r="Z6" s="3" t="str">
        <f>[1]!SNLLabel(1,138457,"2012Q2","Current/Restated","Options:Curr=Reported currency,Mag=MIstandard,ConvMethod=MIrecommended")</f>
        <v>Shares Repurchased (actual)</v>
      </c>
      <c r="AA6" s="3" t="str">
        <f>[1]!SNLLabel(1,138457,"2012Q1","Current/Restated","Options:Curr=Reported currency,Mag=MIstandard,ConvMethod=MIrecommended")</f>
        <v>Shares Repurchased (actual)</v>
      </c>
      <c r="AB6" s="3" t="str">
        <f>[1]!SNLLabel(1,138457,"2011Q4","Current/Restated","Options:Curr=Reported currency,Mag=MIstandard,ConvMethod=MIrecommended")</f>
        <v>Shares Repurchased (actual)</v>
      </c>
      <c r="AC6" s="3" t="str">
        <f>[1]!SNLLabel(1,138457,"2011Q3","Current/Restated","Options:Curr=Reported currency,Mag=MIstandard,ConvMethod=MIrecommended")</f>
        <v>Shares Repurchased (actual)</v>
      </c>
      <c r="AD6" s="3" t="str">
        <f>[1]!SNLLabel(1,138457,"2011Q2","Current/Restated","Options:Curr=Reported currency,Mag=MIstandard,ConvMethod=MIrecommended")</f>
        <v>Shares Repurchased (actual)</v>
      </c>
      <c r="AE6" s="3" t="str">
        <f>[1]!SNLLabel(1,138457,"2011Q1","Current/Restated","Options:Curr=Reported currency,Mag=MIstandard,ConvMethod=MIrecommended")</f>
        <v>Shares Repurchased (actual)</v>
      </c>
      <c r="AF6" s="3" t="str">
        <f>[1]!SNLLabel(1,138457,"2010Q4","Current/Restated","Options:Curr=Reported currency,Mag=MIstandard,ConvMethod=MIrecommended")</f>
        <v>Shares Repurchased (actual)</v>
      </c>
      <c r="AG6" s="3" t="str">
        <f>[1]!SNLLabel(1,138457,"2010Q3","Current/Restated","Options:Curr=Reported currency,Mag=MIstandard,ConvMethod=MIrecommended")</f>
        <v>Shares Repurchased (actual)</v>
      </c>
      <c r="AH6" s="3" t="str">
        <f>[1]!SNLLabel(1,138457,"2010Q2","Current/Restated","Options:Curr=Reported currency,Mag=MIstandard,ConvMethod=MIrecommended")</f>
        <v>Shares Repurchased (actual)</v>
      </c>
      <c r="AI6" s="3" t="str">
        <f>[1]!SNLLabel(1,138457,"2010Q1","Current/Restated","Options:Curr=Reported currency,Mag=MIstandard,ConvMethod=MIrecommended")</f>
        <v>Shares Repurchased (actual)</v>
      </c>
      <c r="AJ6" s="3" t="str">
        <f>[1]!SNLLabel(1,133871,"2017Q4","Current/Restated","Options:Curr=Reported currency,Mag=MIstandard,ConvMethod=MIrecommended")</f>
        <v>Avg Price per Share (Reported)</v>
      </c>
      <c r="AK6" s="3" t="str">
        <f>[1]!SNLLabel(1,133871,"2017Q3","Current/Restated","Options:Curr=Reported currency,Mag=MIstandard,ConvMethod=MIrecommended")</f>
        <v>Avg Price per Share (Reported)</v>
      </c>
      <c r="AL6" s="3" t="str">
        <f>[1]!SNLLabel(1,133871,"2017Q2","Current/Restated","Options:Curr=Reported currency,Mag=MIstandard,ConvMethod=MIrecommended")</f>
        <v>Avg Price per Share (Reported)</v>
      </c>
      <c r="AM6" s="3" t="str">
        <f>[1]!SNLLabel(1,133871,"2017Q1","Current/Restated","Options:Curr=Reported currency,Mag=MIstandard,ConvMethod=MIrecommended")</f>
        <v>Avg Price per Share (Reported)</v>
      </c>
      <c r="AN6" s="3" t="str">
        <f>[1]!SNLLabel(1,133871,"2016Q4","Current/Restated","Options:Curr=Reported currency,Mag=MIstandard,ConvMethod=MIrecommended")</f>
        <v>Avg Price per Share (Reported)</v>
      </c>
      <c r="AO6" s="3" t="str">
        <f>[1]!SNLLabel(1,133871,"2016Q3","Current/Restated","Options:Curr=Reported currency,Mag=MIstandard,ConvMethod=MIrecommended")</f>
        <v>Avg Price per Share (Reported)</v>
      </c>
      <c r="AP6" s="3" t="str">
        <f>[1]!SNLLabel(1,133871,"2016Q2","Current/Restated","Options:Curr=Reported currency,Mag=MIstandard,ConvMethod=MIrecommended")</f>
        <v>Avg Price per Share (Reported)</v>
      </c>
      <c r="AQ6" s="3" t="str">
        <f>[1]!SNLLabel(1,133871,"2016Q1","Current/Restated","Options:Curr=Reported currency,Mag=MIstandard,ConvMethod=MIrecommended")</f>
        <v>Avg Price per Share (Reported)</v>
      </c>
      <c r="AR6" s="3" t="str">
        <f>[1]!SNLLabel(1,133871,"2015Q4","Current/Restated","Options:Curr=Reported currency,Mag=MIstandard,ConvMethod=MIrecommended")</f>
        <v>Avg Price per Share (Reported)</v>
      </c>
      <c r="AS6" s="3" t="str">
        <f>[1]!SNLLabel(1,133871,"2015Q3","Current/Restated","Options:Curr=Reported currency,Mag=MIstandard,ConvMethod=MIrecommended")</f>
        <v>Avg Price per Share (Reported)</v>
      </c>
      <c r="AT6" s="3" t="str">
        <f>[1]!SNLLabel(1,133871,"2015Q2","Current/Restated","Options:Curr=Reported currency,Mag=MIstandard,ConvMethod=MIrecommended")</f>
        <v>Avg Price per Share (Reported)</v>
      </c>
      <c r="AU6" s="3" t="str">
        <f>[1]!SNLLabel(1,133871,"2015Q1","Current/Restated","Options:Curr=Reported currency,Mag=MIstandard,ConvMethod=MIrecommended")</f>
        <v>Avg Price per Share (Reported)</v>
      </c>
      <c r="AV6" s="3" t="str">
        <f>[1]!SNLLabel(1,133871,"2014Q4","Current/Restated","Options:Curr=Reported currency,Mag=MIstandard,ConvMethod=MIrecommended")</f>
        <v>Avg Price per Share (Reported)</v>
      </c>
      <c r="AW6" s="3" t="str">
        <f>[1]!SNLLabel(1,133871,"2014Q3","Current/Restated","Options:Curr=Reported currency,Mag=MIstandard,ConvMethod=MIrecommended")</f>
        <v>Avg Price per Share (Reported)</v>
      </c>
      <c r="AX6" s="3" t="str">
        <f>[1]!SNLLabel(1,133871,"2014Q2","Current/Restated","Options:Curr=Reported currency,Mag=MIstandard,ConvMethod=MIrecommended")</f>
        <v>Avg Price per Share (Reported)</v>
      </c>
      <c r="AY6" s="3" t="str">
        <f>[1]!SNLLabel(1,133871,"2014Q1","Current/Restated","Options:Curr=Reported currency,Mag=MIstandard,ConvMethod=MIrecommended")</f>
        <v>Avg Price per Share (Reported)</v>
      </c>
      <c r="AZ6" s="3" t="str">
        <f>[1]!SNLLabel(1,133871,"2013Q4","Current/Restated","Options:Curr=Reported currency,Mag=MIstandard,ConvMethod=MIrecommended")</f>
        <v>Avg Price per Share (Reported)</v>
      </c>
      <c r="BA6" s="3" t="str">
        <f>[1]!SNLLabel(1,133871,"2013Q3","Current/Restated","Options:Curr=Reported currency,Mag=MIstandard,ConvMethod=MIrecommended")</f>
        <v>Avg Price per Share (Reported)</v>
      </c>
      <c r="BB6" s="3" t="str">
        <f>[1]!SNLLabel(1,133871,"2013Q2","Current/Restated","Options:Curr=Reported currency,Mag=MIstandard,ConvMethod=MIrecommended")</f>
        <v>Avg Price per Share (Reported)</v>
      </c>
      <c r="BC6" s="3" t="str">
        <f>[1]!SNLLabel(1,133871,"2013Q1","Current/Restated","Options:Curr=Reported currency,Mag=MIstandard,ConvMethod=MIrecommended")</f>
        <v>Avg Price per Share (Reported)</v>
      </c>
      <c r="BD6" s="3" t="str">
        <f>[1]!SNLLabel(1,133871,"2012Q4","Current/Restated","Options:Curr=Reported currency,Mag=MIstandard,ConvMethod=MIrecommended")</f>
        <v>Avg Price per Share (Reported)</v>
      </c>
      <c r="BE6" s="3" t="str">
        <f>[1]!SNLLabel(1,133871,"2012Q3","Current/Restated","Options:Curr=Reported currency,Mag=MIstandard,ConvMethod=MIrecommended")</f>
        <v>Avg Price per Share (Reported)</v>
      </c>
      <c r="BF6" s="3" t="str">
        <f>[1]!SNLLabel(1,133871,"2012Q2","Current/Restated","Options:Curr=Reported currency,Mag=MIstandard,ConvMethod=MIrecommended")</f>
        <v>Avg Price per Share (Reported)</v>
      </c>
      <c r="BG6" s="3" t="str">
        <f>[1]!SNLLabel(1,133871,"2012Q1","Current/Restated","Options:Curr=Reported currency,Mag=MIstandard,ConvMethod=MIrecommended")</f>
        <v>Avg Price per Share (Reported)</v>
      </c>
      <c r="BH6" s="3" t="str">
        <f>[1]!SNLLabel(1,133871,"2011Q4","Current/Restated","Options:Curr=Reported currency,Mag=MIstandard,ConvMethod=MIrecommended")</f>
        <v>Avg Price per Share (Reported)</v>
      </c>
      <c r="BI6" s="3" t="str">
        <f>[1]!SNLLabel(1,133871,"2011Q3","Current/Restated","Options:Curr=Reported currency,Mag=MIstandard,ConvMethod=MIrecommended")</f>
        <v>Avg Price per Share (Reported)</v>
      </c>
      <c r="BJ6" s="3" t="str">
        <f>[1]!SNLLabel(1,133871,"2011Q2","Current/Restated","Options:Curr=Reported currency,Mag=MIstandard,ConvMethod=MIrecommended")</f>
        <v>Avg Price per Share (Reported)</v>
      </c>
      <c r="BK6" s="3" t="str">
        <f>[1]!SNLLabel(1,133871,"2011Q1","Current/Restated","Options:Curr=Reported currency,Mag=MIstandard,ConvMethod=MIrecommended")</f>
        <v>Avg Price per Share (Reported)</v>
      </c>
      <c r="BL6" s="3" t="str">
        <f>[1]!SNLLabel(1,133871,"2010Q4","Current/Restated","Options:Curr=Reported currency,Mag=MIstandard,ConvMethod=MIrecommended")</f>
        <v>Avg Price per Share (Reported)</v>
      </c>
      <c r="BM6" s="3" t="str">
        <f>[1]!SNLLabel(1,133871,"2010Q3","Current/Restated","Options:Curr=Reported currency,Mag=MIstandard,ConvMethod=MIrecommended")</f>
        <v>Avg Price per Share (Reported)</v>
      </c>
      <c r="BN6" s="3" t="str">
        <f>[1]!SNLLabel(1,133871,"2010Q2","Current/Restated","Options:Curr=Reported currency,Mag=MIstandard,ConvMethod=MIrecommended")</f>
        <v>Avg Price per Share (Reported)</v>
      </c>
      <c r="BO6" s="3" t="str">
        <f>[1]!SNLLabel(1,133871,"2010Q1","Current/Restated","Options:Curr=Reported currency,Mag=MIstandard,ConvMethod=MIrecommended")</f>
        <v>Avg Price per Share (Reported)</v>
      </c>
      <c r="BP6" s="3" t="str">
        <f>[1]!SNLLabel(1,132932,"2017Q4","Current/Restated","Options:Curr=Reported currency,Mag=MIstandard,ConvMethod=MIrecommended")</f>
        <v>Common Dividends Declared per Share (Reported)</v>
      </c>
      <c r="BQ6" s="3" t="str">
        <f>[1]!SNLLabel(1,132932,"2017Q3","Current/Restated","Options:Curr=Reported currency,Mag=MIstandard,ConvMethod=MIrecommended")</f>
        <v>Common Dividends Declared per Share (Reported)</v>
      </c>
      <c r="BR6" s="3" t="str">
        <f>[1]!SNLLabel(1,132932,"2017Q2","Current/Restated","Options:Curr=Reported currency,Mag=MIstandard,ConvMethod=MIrecommended")</f>
        <v>Common Dividends Declared per Share (Reported)</v>
      </c>
      <c r="BS6" s="3" t="str">
        <f>[1]!SNLLabel(1,132932,"2017Q1","Current/Restated","Options:Curr=Reported currency,Mag=MIstandard,ConvMethod=MIrecommended")</f>
        <v>Common Dividends Declared per Share (Reported)</v>
      </c>
      <c r="BT6" s="3" t="str">
        <f>[1]!SNLLabel(1,132932,"2016Q4","Current/Restated","Options:Curr=Reported currency,Mag=MIstandard,ConvMethod=MIrecommended")</f>
        <v>Common Dividends Declared per Share (Reported)</v>
      </c>
      <c r="BU6" s="3" t="str">
        <f>[1]!SNLLabel(1,132932,"2016Q3","Current/Restated","Options:Curr=Reported currency,Mag=MIstandard,ConvMethod=MIrecommended")</f>
        <v>Common Dividends Declared per Share (Reported)</v>
      </c>
      <c r="BV6" s="3" t="str">
        <f>[1]!SNLLabel(1,132932,"2016Q2","Current/Restated","Options:Curr=Reported currency,Mag=MIstandard,ConvMethod=MIrecommended")</f>
        <v>Common Dividends Declared per Share (Reported)</v>
      </c>
      <c r="BW6" s="3" t="str">
        <f>[1]!SNLLabel(1,132932,"2016Q1","Current/Restated","Options:Curr=Reported currency,Mag=MIstandard,ConvMethod=MIrecommended")</f>
        <v>Common Dividends Declared per Share (Reported)</v>
      </c>
      <c r="BX6" s="3" t="str">
        <f>[1]!SNLLabel(1,132932,"2015Q4","Current/Restated","Options:Curr=Reported currency,Mag=MIstandard,ConvMethod=MIrecommended")</f>
        <v>Common Dividends Declared per Share (Reported)</v>
      </c>
      <c r="BY6" s="3" t="str">
        <f>[1]!SNLLabel(1,132932,"2015Q3","Current/Restated","Options:Curr=Reported currency,Mag=MIstandard,ConvMethod=MIrecommended")</f>
        <v>Common Dividends Declared per Share (Reported)</v>
      </c>
      <c r="BZ6" s="3" t="str">
        <f>[1]!SNLLabel(1,132932,"2015Q2","Current/Restated","Options:Curr=Reported currency,Mag=MIstandard,ConvMethod=MIrecommended")</f>
        <v>Common Dividends Declared per Share (Reported)</v>
      </c>
      <c r="CA6" s="3" t="str">
        <f>[1]!SNLLabel(1,132932,"2015Q1","Current/Restated","Options:Curr=Reported currency,Mag=MIstandard,ConvMethod=MIrecommended")</f>
        <v>Common Dividends Declared per Share (Reported)</v>
      </c>
      <c r="CB6" s="3" t="str">
        <f>[1]!SNLLabel(1,132932,"2014Q4","Current/Restated","Options:Curr=Reported currency,Mag=MIstandard,ConvMethod=MIrecommended")</f>
        <v>Common Dividends Declared per Share (Reported)</v>
      </c>
      <c r="CC6" s="3" t="str">
        <f>[1]!SNLLabel(1,132932,"2014Q3","Current/Restated","Options:Curr=Reported currency,Mag=MIstandard,ConvMethod=MIrecommended")</f>
        <v>Common Dividends Declared per Share (Reported)</v>
      </c>
      <c r="CD6" s="3" t="str">
        <f>[1]!SNLLabel(1,132932,"2014Q2","Current/Restated","Options:Curr=Reported currency,Mag=MIstandard,ConvMethod=MIrecommended")</f>
        <v>Common Dividends Declared per Share (Reported)</v>
      </c>
      <c r="CE6" s="3" t="str">
        <f>[1]!SNLLabel(1,132932,"2014Q1","Current/Restated","Options:Curr=Reported currency,Mag=MIstandard,ConvMethod=MIrecommended")</f>
        <v>Common Dividends Declared per Share (Reported)</v>
      </c>
      <c r="CF6" s="3" t="str">
        <f>[1]!SNLLabel(1,132932,"2013Q4","Current/Restated","Options:Curr=Reported currency,Mag=MIstandard,ConvMethod=MIrecommended")</f>
        <v>Common Dividends Declared per Share (Reported)</v>
      </c>
      <c r="CG6" s="3" t="str">
        <f>[1]!SNLLabel(1,132932,"2013Q3","Current/Restated","Options:Curr=Reported currency,Mag=MIstandard,ConvMethod=MIrecommended")</f>
        <v>Common Dividends Declared per Share (Reported)</v>
      </c>
      <c r="CH6" s="3" t="str">
        <f>[1]!SNLLabel(1,132932,"2013Q2","Current/Restated","Options:Curr=Reported currency,Mag=MIstandard,ConvMethod=MIrecommended")</f>
        <v>Common Dividends Declared per Share (Reported)</v>
      </c>
      <c r="CI6" s="3" t="str">
        <f>[1]!SNLLabel(1,132932,"2013Q1","Current/Restated","Options:Curr=Reported currency,Mag=MIstandard,ConvMethod=MIrecommended")</f>
        <v>Common Dividends Declared per Share (Reported)</v>
      </c>
      <c r="CJ6" s="3" t="str">
        <f>[1]!SNLLabel(1,132932,"2012Q4","Current/Restated","Options:Curr=Reported currency,Mag=MIstandard,ConvMethod=MIrecommended")</f>
        <v>Common Dividends Declared per Share (Reported)</v>
      </c>
      <c r="CK6" s="3" t="str">
        <f>[1]!SNLLabel(1,132932,"2012Q3","Current/Restated","Options:Curr=Reported currency,Mag=MIstandard,ConvMethod=MIrecommended")</f>
        <v>Common Dividends Declared per Share (Reported)</v>
      </c>
      <c r="CL6" s="3" t="str">
        <f>[1]!SNLLabel(1,132932,"2012Q2","Current/Restated","Options:Curr=Reported currency,Mag=MIstandard,ConvMethod=MIrecommended")</f>
        <v>Common Dividends Declared per Share (Reported)</v>
      </c>
      <c r="CM6" s="3" t="str">
        <f>[1]!SNLLabel(1,132932,"2012Q1","Current/Restated","Options:Curr=Reported currency,Mag=MIstandard,ConvMethod=MIrecommended")</f>
        <v>Common Dividends Declared per Share (Reported)</v>
      </c>
      <c r="CN6" s="3" t="str">
        <f>[1]!SNLLabel(1,132932,"2011Q4","Current/Restated","Options:Curr=Reported currency,Mag=MIstandard,ConvMethod=MIrecommended")</f>
        <v>Common Dividends Declared per Share (Reported)</v>
      </c>
      <c r="CO6" s="3" t="str">
        <f>[1]!SNLLabel(1,132932,"2011Q3","Current/Restated","Options:Curr=Reported currency,Mag=MIstandard,ConvMethod=MIrecommended")</f>
        <v>Common Dividends Declared per Share (Reported)</v>
      </c>
      <c r="CP6" s="3" t="str">
        <f>[1]!SNLLabel(1,132932,"2011Q2","Current/Restated","Options:Curr=Reported currency,Mag=MIstandard,ConvMethod=MIrecommended")</f>
        <v>Common Dividends Declared per Share (Reported)</v>
      </c>
      <c r="CQ6" s="3" t="str">
        <f>[1]!SNLLabel(1,132932,"2011Q1","Current/Restated","Options:Curr=Reported currency,Mag=MIstandard,ConvMethod=MIrecommended")</f>
        <v>Common Dividends Declared per Share (Reported)</v>
      </c>
      <c r="CR6" s="3" t="str">
        <f>[1]!SNLLabel(1,132932,"2010Q4","Current/Restated","Options:Curr=Reported currency,Mag=MIstandard,ConvMethod=MIrecommended")</f>
        <v>Common Dividends Declared per Share (Reported)</v>
      </c>
      <c r="CS6" s="3" t="str">
        <f>[1]!SNLLabel(1,132932,"2010Q3","Current/Restated","Options:Curr=Reported currency,Mag=MIstandard,ConvMethod=MIrecommended")</f>
        <v>Common Dividends Declared per Share (Reported)</v>
      </c>
      <c r="CT6" s="3" t="str">
        <f>[1]!SNLLabel(1,132932,"2010Q2","Current/Restated","Options:Curr=Reported currency,Mag=MIstandard,ConvMethod=MIrecommended")</f>
        <v>Common Dividends Declared per Share (Reported)</v>
      </c>
      <c r="CU6" s="3" t="str">
        <f>[1]!SNLLabel(1,132932,"2010Q1","Current/Restated","Options:Curr=Reported currency,Mag=MIstandard,ConvMethod=MIrecommended")</f>
        <v>Common Dividends Declared per Share (Reported)</v>
      </c>
      <c r="CV6" s="3" t="str">
        <f>[1]!SNLLabel(1,260392,"2017Q4","Current/Restated","Options:Curr=Reported currency,Mag=MIstandard,ConvMethod=MIrecommended")</f>
        <v>Special Dividends Paid per Common Share (Reported)</v>
      </c>
      <c r="CW6" s="3" t="str">
        <f>[1]!SNLLabel(1,260392,"2017Q3","Current/Restated","Options:Curr=Reported currency,Mag=MIstandard,ConvMethod=MIrecommended")</f>
        <v>Special Dividends Paid per Common Share (Reported)</v>
      </c>
      <c r="CX6" s="3" t="str">
        <f>[1]!SNLLabel(1,260392,"2017Q2","Current/Restated","Options:Curr=Reported currency,Mag=MIstandard,ConvMethod=MIrecommended")</f>
        <v>Special Dividends Paid per Common Share (Reported)</v>
      </c>
      <c r="CY6" s="3" t="str">
        <f>[1]!SNLLabel(1,260392,"2017Q1","Current/Restated","Options:Curr=Reported currency,Mag=MIstandard,ConvMethod=MIrecommended")</f>
        <v>Special Dividends Paid per Common Share (Reported)</v>
      </c>
      <c r="CZ6" s="3" t="str">
        <f>[1]!SNLLabel(1,260392,"2016Q4","Current/Restated","Options:Curr=Reported currency,Mag=MIstandard,ConvMethod=MIrecommended")</f>
        <v>Special Dividends Paid per Common Share (Reported)</v>
      </c>
      <c r="DA6" s="3" t="str">
        <f>[1]!SNLLabel(1,260392,"2016Q3","Current/Restated","Options:Curr=Reported currency,Mag=MIstandard,ConvMethod=MIrecommended")</f>
        <v>Special Dividends Paid per Common Share (Reported)</v>
      </c>
      <c r="DB6" s="3" t="str">
        <f>[1]!SNLLabel(1,260392,"2016Q2","Current/Restated","Options:Curr=Reported currency,Mag=MIstandard,ConvMethod=MIrecommended")</f>
        <v>Special Dividends Paid per Common Share (Reported)</v>
      </c>
      <c r="DC6" s="3" t="str">
        <f>[1]!SNLLabel(1,260392,"2016Q1","Current/Restated","Options:Curr=Reported currency,Mag=MIstandard,ConvMethod=MIrecommended")</f>
        <v>Special Dividends Paid per Common Share (Reported)</v>
      </c>
      <c r="DD6" s="3" t="str">
        <f>[1]!SNLLabel(1,260392,"2015Q4","Current/Restated","Options:Curr=Reported currency,Mag=MIstandard,ConvMethod=MIrecommended")</f>
        <v>Special Dividends Paid per Common Share (Reported)</v>
      </c>
      <c r="DE6" s="3" t="str">
        <f>[1]!SNLLabel(1,260392,"2015Q3","Current/Restated","Options:Curr=Reported currency,Mag=MIstandard,ConvMethod=MIrecommended")</f>
        <v>Special Dividends Paid per Common Share (Reported)</v>
      </c>
      <c r="DF6" s="3" t="str">
        <f>[1]!SNLLabel(1,260392,"2015Q2","Current/Restated","Options:Curr=Reported currency,Mag=MIstandard,ConvMethod=MIrecommended")</f>
        <v>Special Dividends Paid per Common Share (Reported)</v>
      </c>
      <c r="DG6" s="3" t="str">
        <f>[1]!SNLLabel(1,260392,"2015Q1","Current/Restated","Options:Curr=Reported currency,Mag=MIstandard,ConvMethod=MIrecommended")</f>
        <v>Special Dividends Paid per Common Share (Reported)</v>
      </c>
      <c r="DH6" s="3" t="str">
        <f>[1]!SNLLabel(1,260392,"2014Q4","Current/Restated","Options:Curr=Reported currency,Mag=MIstandard,ConvMethod=MIrecommended")</f>
        <v>Special Dividends Paid per Common Share (Reported)</v>
      </c>
      <c r="DI6" s="3" t="str">
        <f>[1]!SNLLabel(1,260392,"2014Q3","Current/Restated","Options:Curr=Reported currency,Mag=MIstandard,ConvMethod=MIrecommended")</f>
        <v>Special Dividends Paid per Common Share (Reported)</v>
      </c>
      <c r="DJ6" s="3" t="str">
        <f>[1]!SNLLabel(1,260392,"2014Q2","Current/Restated","Options:Curr=Reported currency,Mag=MIstandard,ConvMethod=MIrecommended")</f>
        <v>Special Dividends Paid per Common Share (Reported)</v>
      </c>
      <c r="DK6" s="3" t="str">
        <f>[1]!SNLLabel(1,260392,"2014Q1","Current/Restated","Options:Curr=Reported currency,Mag=MIstandard,ConvMethod=MIrecommended")</f>
        <v>Special Dividends Paid per Common Share (Reported)</v>
      </c>
      <c r="DL6" s="3" t="str">
        <f>[1]!SNLLabel(1,260392,"2013Q4","Current/Restated","Options:Curr=Reported currency,Mag=MIstandard,ConvMethod=MIrecommended")</f>
        <v>Special Dividends Paid per Common Share (Reported)</v>
      </c>
      <c r="DM6" s="3" t="str">
        <f>[1]!SNLLabel(1,260392,"2013Q3","Current/Restated","Options:Curr=Reported currency,Mag=MIstandard,ConvMethod=MIrecommended")</f>
        <v>Special Dividends Paid per Common Share (Reported)</v>
      </c>
      <c r="DN6" s="3" t="str">
        <f>[1]!SNLLabel(1,260392,"2013Q2","Current/Restated","Options:Curr=Reported currency,Mag=MIstandard,ConvMethod=MIrecommended")</f>
        <v>Special Dividends Paid per Common Share (Reported)</v>
      </c>
      <c r="DO6" s="3" t="str">
        <f>[1]!SNLLabel(1,260392,"2013Q1","Current/Restated","Options:Curr=Reported currency,Mag=MIstandard,ConvMethod=MIrecommended")</f>
        <v>Special Dividends Paid per Common Share (Reported)</v>
      </c>
      <c r="DP6" s="3" t="str">
        <f>[1]!SNLLabel(1,260392,"2012Q4","Current/Restated","Options:Curr=Reported currency,Mag=MIstandard,ConvMethod=MIrecommended")</f>
        <v>Special Dividends Paid per Common Share (Reported)</v>
      </c>
      <c r="DQ6" s="3" t="str">
        <f>[1]!SNLLabel(1,260392,"2012Q3","Current/Restated","Options:Curr=Reported currency,Mag=MIstandard,ConvMethod=MIrecommended")</f>
        <v>Special Dividends Paid per Common Share (Reported)</v>
      </c>
      <c r="DR6" s="3" t="str">
        <f>[1]!SNLLabel(1,260392,"2012Q2","Current/Restated","Options:Curr=Reported currency,Mag=MIstandard,ConvMethod=MIrecommended")</f>
        <v>Special Dividends Paid per Common Share (Reported)</v>
      </c>
      <c r="DS6" s="3" t="str">
        <f>[1]!SNLLabel(1,260392,"2012Q1","Current/Restated","Options:Curr=Reported currency,Mag=MIstandard,ConvMethod=MIrecommended")</f>
        <v>Special Dividends Paid per Common Share (Reported)</v>
      </c>
      <c r="DT6" s="3" t="str">
        <f>[1]!SNLLabel(1,260392,"2011Q4","Current/Restated","Options:Curr=Reported currency,Mag=MIstandard,ConvMethod=MIrecommended")</f>
        <v>Special Dividends Paid per Common Share (Reported)</v>
      </c>
      <c r="DU6" s="3" t="str">
        <f>[1]!SNLLabel(1,260392,"2011Q3","Current/Restated","Options:Curr=Reported currency,Mag=MIstandard,ConvMethod=MIrecommended")</f>
        <v>Special Dividends Paid per Common Share (Reported)</v>
      </c>
      <c r="DV6" s="3" t="str">
        <f>[1]!SNLLabel(1,260392,"2011Q2","Current/Restated","Options:Curr=Reported currency,Mag=MIstandard,ConvMethod=MIrecommended")</f>
        <v>Special Dividends Paid per Common Share (Reported)</v>
      </c>
      <c r="DW6" s="3" t="str">
        <f>[1]!SNLLabel(1,260392,"2011Q1","Current/Restated","Options:Curr=Reported currency,Mag=MIstandard,ConvMethod=MIrecommended")</f>
        <v>Special Dividends Paid per Common Share (Reported)</v>
      </c>
      <c r="DX6" s="3" t="str">
        <f>[1]!SNLLabel(1,260392,"2010Q4","Current/Restated","Options:Curr=Reported currency,Mag=MIstandard,ConvMethod=MIrecommended")</f>
        <v>Special Dividends Paid per Common Share (Reported)</v>
      </c>
      <c r="DY6" s="3" t="str">
        <f>[1]!SNLLabel(1,260392,"2010Q3","Current/Restated","Options:Curr=Reported currency,Mag=MIstandard,ConvMethod=MIrecommended")</f>
        <v>Special Dividends Paid per Common Share (Reported)</v>
      </c>
      <c r="DZ6" s="3" t="str">
        <f>[1]!SNLLabel(1,260392,"2010Q2","Current/Restated","Options:Curr=Reported currency,Mag=MIstandard,ConvMethod=MIrecommended")</f>
        <v>Special Dividends Paid per Common Share (Reported)</v>
      </c>
      <c r="EA6" s="3" t="str">
        <f>[1]!SNLLabel(1,260392,"2010Q1","Current/Restated","Options:Curr=Reported currency,Mag=MIstandard,ConvMethod=MIrecommended")</f>
        <v>Special Dividends Paid per Common Share (Reported)</v>
      </c>
      <c r="EB6" s="3" t="str">
        <f>[1]!SNLLabel(1,132884,"2017Q4","Current/Restated","Options:Curr=Reported currency,Mag=MIstandard,ConvMethod=MIrecommended")</f>
        <v>Common Shares Outstanding (actual)</v>
      </c>
      <c r="EC6" s="3" t="str">
        <f>[1]!SNLLabel(1,132884,"2017Q3","Current/Restated","Options:Curr=Reported currency,Mag=MIstandard,ConvMethod=MIrecommended")</f>
        <v>Common Shares Outstanding (actual)</v>
      </c>
      <c r="ED6" s="3" t="str">
        <f>[1]!SNLLabel(1,132884,"2017Q2","Current/Restated","Options:Curr=Reported currency,Mag=MIstandard,ConvMethod=MIrecommended")</f>
        <v>Common Shares Outstanding (actual)</v>
      </c>
      <c r="EE6" s="3" t="str">
        <f>[1]!SNLLabel(1,132884,"2017Q1","Current/Restated","Options:Curr=Reported currency,Mag=MIstandard,ConvMethod=MIrecommended")</f>
        <v>Common Shares Outstanding (actual)</v>
      </c>
      <c r="EF6" s="3" t="str">
        <f>[1]!SNLLabel(1,132884,"2016Q4","Current/Restated","Options:Curr=Reported currency,Mag=MIstandard,ConvMethod=MIrecommended")</f>
        <v>Common Shares Outstanding (actual)</v>
      </c>
      <c r="EG6" s="3" t="str">
        <f>[1]!SNLLabel(1,132884,"2016Q3","Current/Restated","Options:Curr=Reported currency,Mag=MIstandard,ConvMethod=MIrecommended")</f>
        <v>Common Shares Outstanding (actual)</v>
      </c>
      <c r="EH6" s="3" t="str">
        <f>[1]!SNLLabel(1,132884,"2016Q2","Current/Restated","Options:Curr=Reported currency,Mag=MIstandard,ConvMethod=MIrecommended")</f>
        <v>Common Shares Outstanding (actual)</v>
      </c>
      <c r="EI6" s="3" t="str">
        <f>[1]!SNLLabel(1,132884,"2016Q1","Current/Restated","Options:Curr=Reported currency,Mag=MIstandard,ConvMethod=MIrecommended")</f>
        <v>Common Shares Outstanding (actual)</v>
      </c>
      <c r="EJ6" s="3" t="str">
        <f>[1]!SNLLabel(1,132884,"2015Q4","Current/Restated","Options:Curr=Reported currency,Mag=MIstandard,ConvMethod=MIrecommended")</f>
        <v>Common Shares Outstanding (actual)</v>
      </c>
      <c r="EK6" s="3" t="str">
        <f>[1]!SNLLabel(1,132884,"2015Q3","Current/Restated","Options:Curr=Reported currency,Mag=MIstandard,ConvMethod=MIrecommended")</f>
        <v>Common Shares Outstanding (actual)</v>
      </c>
      <c r="EL6" s="3" t="str">
        <f>[1]!SNLLabel(1,132884,"2015Q2","Current/Restated","Options:Curr=Reported currency,Mag=MIstandard,ConvMethod=MIrecommended")</f>
        <v>Common Shares Outstanding (actual)</v>
      </c>
      <c r="EM6" s="3" t="str">
        <f>[1]!SNLLabel(1,132884,"2015Q1","Current/Restated","Options:Curr=Reported currency,Mag=MIstandard,ConvMethod=MIrecommended")</f>
        <v>Common Shares Outstanding (actual)</v>
      </c>
      <c r="EN6" s="3" t="str">
        <f>[1]!SNLLabel(1,132884,"2014Q4","Current/Restated","Options:Curr=Reported currency,Mag=MIstandard,ConvMethod=MIrecommended")</f>
        <v>Common Shares Outstanding (actual)</v>
      </c>
      <c r="EO6" s="3" t="str">
        <f>[1]!SNLLabel(1,132884,"2014Q3","Current/Restated","Options:Curr=Reported currency,Mag=MIstandard,ConvMethod=MIrecommended")</f>
        <v>Common Shares Outstanding (actual)</v>
      </c>
      <c r="EP6" s="3" t="str">
        <f>[1]!SNLLabel(1,132884,"2014Q2","Current/Restated","Options:Curr=Reported currency,Mag=MIstandard,ConvMethod=MIrecommended")</f>
        <v>Common Shares Outstanding (actual)</v>
      </c>
      <c r="EQ6" s="3" t="str">
        <f>[1]!SNLLabel(1,132884,"2014Q1","Current/Restated","Options:Curr=Reported currency,Mag=MIstandard,ConvMethod=MIrecommended")</f>
        <v>Common Shares Outstanding (actual)</v>
      </c>
      <c r="ER6" s="3" t="str">
        <f>[1]!SNLLabel(1,132884,"2013Q4","Current/Restated","Options:Curr=Reported currency,Mag=MIstandard,ConvMethod=MIrecommended")</f>
        <v>Common Shares Outstanding (actual)</v>
      </c>
      <c r="ES6" s="3" t="str">
        <f>[1]!SNLLabel(1,132884,"2013Q3","Current/Restated","Options:Curr=Reported currency,Mag=MIstandard,ConvMethod=MIrecommended")</f>
        <v>Common Shares Outstanding (actual)</v>
      </c>
      <c r="ET6" s="3" t="str">
        <f>[1]!SNLLabel(1,132884,"2013Q2","Current/Restated","Options:Curr=Reported currency,Mag=MIstandard,ConvMethod=MIrecommended")</f>
        <v>Common Shares Outstanding (actual)</v>
      </c>
      <c r="EU6" s="3" t="str">
        <f>[1]!SNLLabel(1,132884,"2013Q1","Current/Restated","Options:Curr=Reported currency,Mag=MIstandard,ConvMethod=MIrecommended")</f>
        <v>Common Shares Outstanding (actual)</v>
      </c>
      <c r="EV6" s="3" t="str">
        <f>[1]!SNLLabel(1,132884,"2012Q4","Current/Restated","Options:Curr=Reported currency,Mag=MIstandard,ConvMethod=MIrecommended")</f>
        <v>Common Shares Outstanding (actual)</v>
      </c>
      <c r="EW6" s="3" t="str">
        <f>[1]!SNLLabel(1,132884,"2012Q3","Current/Restated","Options:Curr=Reported currency,Mag=MIstandard,ConvMethod=MIrecommended")</f>
        <v>Common Shares Outstanding (actual)</v>
      </c>
      <c r="EX6" s="3" t="str">
        <f>[1]!SNLLabel(1,132884,"2012Q2","Current/Restated","Options:Curr=Reported currency,Mag=MIstandard,ConvMethod=MIrecommended")</f>
        <v>Common Shares Outstanding (actual)</v>
      </c>
      <c r="EY6" s="3" t="str">
        <f>[1]!SNLLabel(1,132884,"2012Q1","Current/Restated","Options:Curr=Reported currency,Mag=MIstandard,ConvMethod=MIrecommended")</f>
        <v>Common Shares Outstanding (actual)</v>
      </c>
      <c r="EZ6" s="3" t="str">
        <f>[1]!SNLLabel(1,132884,"2011Q4","Current/Restated","Options:Curr=Reported currency,Mag=MIstandard,ConvMethod=MIrecommended")</f>
        <v>Common Shares Outstanding (actual)</v>
      </c>
      <c r="FA6" s="3" t="str">
        <f>[1]!SNLLabel(1,132884,"2011Q3","Current/Restated","Options:Curr=Reported currency,Mag=MIstandard,ConvMethod=MIrecommended")</f>
        <v>Common Shares Outstanding (actual)</v>
      </c>
      <c r="FB6" s="3" t="str">
        <f>[1]!SNLLabel(1,132884,"2011Q2","Current/Restated","Options:Curr=Reported currency,Mag=MIstandard,ConvMethod=MIrecommended")</f>
        <v>Common Shares Outstanding (actual)</v>
      </c>
      <c r="FC6" s="3" t="str">
        <f>[1]!SNLLabel(1,132884,"2011Q1","Current/Restated","Options:Curr=Reported currency,Mag=MIstandard,ConvMethod=MIrecommended")</f>
        <v>Common Shares Outstanding (actual)</v>
      </c>
      <c r="FD6" s="3" t="str">
        <f>[1]!SNLLabel(1,132884,"2010Q4","Current/Restated","Options:Curr=Reported currency,Mag=MIstandard,ConvMethod=MIrecommended")</f>
        <v>Common Shares Outstanding (actual)</v>
      </c>
      <c r="FE6" s="3" t="str">
        <f>[1]!SNLLabel(1,132884,"2010Q3","Current/Restated","Options:Curr=Reported currency,Mag=MIstandard,ConvMethod=MIrecommended")</f>
        <v>Common Shares Outstanding (actual)</v>
      </c>
      <c r="FF6" s="3" t="str">
        <f>[1]!SNLLabel(1,132884,"2010Q2","Current/Restated","Options:Curr=Reported currency,Mag=MIstandard,ConvMethod=MIrecommended")</f>
        <v>Common Shares Outstanding (actual)</v>
      </c>
      <c r="FG6" s="3" t="str">
        <f>[1]!SNLLabel(1,132884,"2010Q1","Current/Restated","Options:Curr=Reported currency,Mag=MIstandard,ConvMethod=MIrecommended")</f>
        <v>Common Shares Outstanding (actual)</v>
      </c>
      <c r="FH6" s="3" t="str">
        <f>[1]!SNLLabel(1,131166,"","","Options:Curr=Reported currency,Mag=MIstandard,ConvMethod=MIrecommended")</f>
        <v xml:space="preserve">Ticker </v>
      </c>
      <c r="FI6" s="3" t="str">
        <f>[1]!SNLLabel(1,245122,"2017Q4","Current/Restated","Options:Curr=Reported currency,Mag=MIstandard,ConvMethod=MIrecommended")</f>
        <v>Basic Book Value per Share (Reported)</v>
      </c>
      <c r="FJ6" s="3" t="str">
        <f>[1]!SNLLabel(1,245122,"2017Q3","Current/Restated","Options:Curr=Reported currency,Mag=MIstandard,ConvMethod=MIrecommended")</f>
        <v>Basic Book Value per Share (Reported)</v>
      </c>
      <c r="FK6" s="3" t="str">
        <f>[1]!SNLLabel(1,245122,"2017Q2","Current/Restated","Options:Curr=Reported currency,Mag=MIstandard,ConvMethod=MIrecommended")</f>
        <v>Basic Book Value per Share (Reported)</v>
      </c>
      <c r="FL6" s="3" t="str">
        <f>[1]!SNLLabel(1,245122,"2017Q1","Current/Restated","Options:Curr=Reported currency,Mag=MIstandard,ConvMethod=MIrecommended")</f>
        <v>Basic Book Value per Share (Reported)</v>
      </c>
      <c r="FM6" s="3" t="str">
        <f>[1]!SNLLabel(1,245122,"2016Q4","Current/Restated","Options:Curr=Reported currency,Mag=MIstandard,ConvMethod=MIrecommended")</f>
        <v>Basic Book Value per Share (Reported)</v>
      </c>
      <c r="FN6" s="3" t="str">
        <f>[1]!SNLLabel(1,245122,"2016Q3","Current/Restated","Options:Curr=Reported currency,Mag=MIstandard,ConvMethod=MIrecommended")</f>
        <v>Basic Book Value per Share (Reported)</v>
      </c>
      <c r="FO6" s="3" t="str">
        <f>[1]!SNLLabel(1,245122,"2016Q2","Current/Restated","Options:Curr=Reported currency,Mag=MIstandard,ConvMethod=MIrecommended")</f>
        <v>Basic Book Value per Share (Reported)</v>
      </c>
      <c r="FP6" s="3" t="str">
        <f>[1]!SNLLabel(1,245122,"2016Q1","Current/Restated","Options:Curr=Reported currency,Mag=MIstandard,ConvMethod=MIrecommended")</f>
        <v>Basic Book Value per Share (Reported)</v>
      </c>
      <c r="FQ6" s="3" t="str">
        <f>[1]!SNLLabel(1,245122,"2015Q4","Current/Restated","Options:Curr=Reported currency,Mag=MIstandard,ConvMethod=MIrecommended")</f>
        <v>Basic Book Value per Share (Reported)</v>
      </c>
      <c r="FR6" s="3" t="str">
        <f>[1]!SNLLabel(1,245122,"2015Q3","Current/Restated","Options:Curr=Reported currency,Mag=MIstandard,ConvMethod=MIrecommended")</f>
        <v>Basic Book Value per Share (Reported)</v>
      </c>
      <c r="FS6" s="3" t="str">
        <f>[1]!SNLLabel(1,245122,"2015Q2","Current/Restated","Options:Curr=Reported currency,Mag=MIstandard,ConvMethod=MIrecommended")</f>
        <v>Basic Book Value per Share (Reported)</v>
      </c>
      <c r="FT6" s="3" t="str">
        <f>[1]!SNLLabel(1,245122,"2015Q1","Current/Restated","Options:Curr=Reported currency,Mag=MIstandard,ConvMethod=MIrecommended")</f>
        <v>Basic Book Value per Share (Reported)</v>
      </c>
      <c r="FU6" s="3" t="str">
        <f>[1]!SNLLabel(1,245122,"2014Q4","Current/Restated","Options:Curr=Reported currency,Mag=MIstandard,ConvMethod=MIrecommended")</f>
        <v>Basic Book Value per Share (Reported)</v>
      </c>
      <c r="FV6" s="3" t="str">
        <f>[1]!SNLLabel(1,245122,"2014Q3","Current/Restated","Options:Curr=Reported currency,Mag=MIstandard,ConvMethod=MIrecommended")</f>
        <v>Basic Book Value per Share (Reported)</v>
      </c>
      <c r="FW6" s="3" t="str">
        <f>[1]!SNLLabel(1,245122,"2014Q2","Current/Restated","Options:Curr=Reported currency,Mag=MIstandard,ConvMethod=MIrecommended")</f>
        <v>Basic Book Value per Share (Reported)</v>
      </c>
      <c r="FX6" s="3" t="str">
        <f>[1]!SNLLabel(1,245122,"2014Q1","Current/Restated","Options:Curr=Reported currency,Mag=MIstandard,ConvMethod=MIrecommended")</f>
        <v>Basic Book Value per Share (Reported)</v>
      </c>
      <c r="FY6" s="3" t="str">
        <f>[1]!SNLLabel(1,245122,"2013Q4","Current/Restated","Options:Curr=Reported currency,Mag=MIstandard,ConvMethod=MIrecommended")</f>
        <v>Basic Book Value per Share (Reported)</v>
      </c>
      <c r="FZ6" s="3" t="str">
        <f>[1]!SNLLabel(1,245122,"2013Q3","Current/Restated","Options:Curr=Reported currency,Mag=MIstandard,ConvMethod=MIrecommended")</f>
        <v>Basic Book Value per Share (Reported)</v>
      </c>
      <c r="GA6" s="3" t="str">
        <f>[1]!SNLLabel(1,245122,"2013Q2","Current/Restated","Options:Curr=Reported currency,Mag=MIstandard,ConvMethod=MIrecommended")</f>
        <v>Basic Book Value per Share (Reported)</v>
      </c>
      <c r="GB6" s="3" t="str">
        <f>[1]!SNLLabel(1,245122,"2013Q1","Current/Restated","Options:Curr=Reported currency,Mag=MIstandard,ConvMethod=MIrecommended")</f>
        <v>Basic Book Value per Share (Reported)</v>
      </c>
      <c r="GC6" s="3" t="str">
        <f>[1]!SNLLabel(1,245122,"2012Q4","Current/Restated","Options:Curr=Reported currency,Mag=MIstandard,ConvMethod=MIrecommended")</f>
        <v>Basic Book Value per Share (Reported)</v>
      </c>
      <c r="GD6" s="3" t="str">
        <f>[1]!SNLLabel(1,245122,"2012Q3","Current/Restated","Options:Curr=Reported currency,Mag=MIstandard,ConvMethod=MIrecommended")</f>
        <v>Basic Book Value per Share (Reported)</v>
      </c>
      <c r="GE6" s="3" t="str">
        <f>[1]!SNLLabel(1,245122,"2012Q2","Current/Restated","Options:Curr=Reported currency,Mag=MIstandard,ConvMethod=MIrecommended")</f>
        <v>Basic Book Value per Share (Reported)</v>
      </c>
      <c r="GF6" s="3" t="str">
        <f>[1]!SNLLabel(1,245122,"2012Q1","Current/Restated","Options:Curr=Reported currency,Mag=MIstandard,ConvMethod=MIrecommended")</f>
        <v>Basic Book Value per Share (Reported)</v>
      </c>
      <c r="GG6" s="3" t="str">
        <f>[1]!SNLLabel(1,245122,"2011Q4","Current/Restated","Options:Curr=Reported currency,Mag=MIstandard,ConvMethod=MIrecommended")</f>
        <v>Basic Book Value per Share (Reported)</v>
      </c>
      <c r="GH6" s="3" t="str">
        <f>[1]!SNLLabel(1,245122,"2011Q3","Current/Restated","Options:Curr=Reported currency,Mag=MIstandard,ConvMethod=MIrecommended")</f>
        <v>Basic Book Value per Share (Reported)</v>
      </c>
      <c r="GI6" s="3" t="str">
        <f>[1]!SNLLabel(1,245122,"2011Q2","Current/Restated","Options:Curr=Reported currency,Mag=MIstandard,ConvMethod=MIrecommended")</f>
        <v>Basic Book Value per Share (Reported)</v>
      </c>
      <c r="GJ6" s="3" t="str">
        <f>[1]!SNLLabel(1,245122,"2011Q1","Current/Restated","Options:Curr=Reported currency,Mag=MIstandard,ConvMethod=MIrecommended")</f>
        <v>Basic Book Value per Share (Reported)</v>
      </c>
      <c r="GK6" s="3" t="str">
        <f>[1]!SNLLabel(1,245122,"2010Q4","Current/Restated","Options:Curr=Reported currency,Mag=MIstandard,ConvMethod=MIrecommended")</f>
        <v>Basic Book Value per Share (Reported)</v>
      </c>
      <c r="GL6" s="3" t="str">
        <f>[1]!SNLLabel(1,245122,"2010Q3","Current/Restated","Options:Curr=Reported currency,Mag=MIstandard,ConvMethod=MIrecommended")</f>
        <v>Basic Book Value per Share (Reported)</v>
      </c>
      <c r="GM6" s="3" t="str">
        <f>[1]!SNLLabel(1,245122,"2010Q2","Current/Restated","Options:Curr=Reported currency,Mag=MIstandard,ConvMethod=MIrecommended")</f>
        <v>Basic Book Value per Share (Reported)</v>
      </c>
      <c r="GN6" s="3" t="str">
        <f>[1]!SNLLabel(1,245122,"2010Q1","Current/Restated","Options:Curr=Reported currency,Mag=MIstandard,ConvMethod=MIrecommended")</f>
        <v>Basic Book Value per Share (Reported)</v>
      </c>
    </row>
    <row r="7" spans="2:196" x14ac:dyDescent="0.25">
      <c r="B7" s="2">
        <v>130509</v>
      </c>
      <c r="C7" s="2">
        <v>130992</v>
      </c>
      <c r="D7" s="2">
        <v>138457</v>
      </c>
      <c r="E7" s="2">
        <v>138457</v>
      </c>
      <c r="F7" s="2">
        <v>138457</v>
      </c>
      <c r="G7" s="2">
        <v>138457</v>
      </c>
      <c r="H7" s="2">
        <v>138457</v>
      </c>
      <c r="I7" s="2">
        <v>138457</v>
      </c>
      <c r="J7" s="2">
        <v>138457</v>
      </c>
      <c r="K7" s="2">
        <v>138457</v>
      </c>
      <c r="L7" s="2">
        <v>138457</v>
      </c>
      <c r="M7" s="2">
        <v>138457</v>
      </c>
      <c r="N7" s="2">
        <v>138457</v>
      </c>
      <c r="O7" s="2">
        <v>138457</v>
      </c>
      <c r="P7" s="2">
        <v>138457</v>
      </c>
      <c r="Q7" s="2">
        <v>138457</v>
      </c>
      <c r="R7" s="2">
        <v>138457</v>
      </c>
      <c r="S7" s="2">
        <v>138457</v>
      </c>
      <c r="T7" s="2">
        <v>138457</v>
      </c>
      <c r="U7" s="2">
        <v>138457</v>
      </c>
      <c r="V7" s="2">
        <v>138457</v>
      </c>
      <c r="W7" s="2">
        <v>138457</v>
      </c>
      <c r="X7" s="2">
        <v>138457</v>
      </c>
      <c r="Y7" s="2">
        <v>138457</v>
      </c>
      <c r="Z7" s="2">
        <v>138457</v>
      </c>
      <c r="AA7" s="2">
        <v>138457</v>
      </c>
      <c r="AB7" s="2">
        <v>138457</v>
      </c>
      <c r="AC7" s="2">
        <v>138457</v>
      </c>
      <c r="AD7" s="2">
        <v>138457</v>
      </c>
      <c r="AE7" s="2">
        <v>138457</v>
      </c>
      <c r="AF7" s="2">
        <v>138457</v>
      </c>
      <c r="AG7" s="2">
        <v>138457</v>
      </c>
      <c r="AH7" s="2">
        <v>138457</v>
      </c>
      <c r="AI7" s="2">
        <v>138457</v>
      </c>
      <c r="AJ7" s="2">
        <v>133871</v>
      </c>
      <c r="AK7" s="2">
        <v>133871</v>
      </c>
      <c r="AL7" s="2">
        <v>133871</v>
      </c>
      <c r="AM7" s="2">
        <v>133871</v>
      </c>
      <c r="AN7" s="2">
        <v>133871</v>
      </c>
      <c r="AO7" s="2">
        <v>133871</v>
      </c>
      <c r="AP7" s="2">
        <v>133871</v>
      </c>
      <c r="AQ7" s="2">
        <v>133871</v>
      </c>
      <c r="AR7" s="2">
        <v>133871</v>
      </c>
      <c r="AS7" s="2">
        <v>133871</v>
      </c>
      <c r="AT7" s="2">
        <v>133871</v>
      </c>
      <c r="AU7" s="2">
        <v>133871</v>
      </c>
      <c r="AV7" s="2">
        <v>133871</v>
      </c>
      <c r="AW7" s="2">
        <v>133871</v>
      </c>
      <c r="AX7" s="2">
        <v>133871</v>
      </c>
      <c r="AY7" s="2">
        <v>133871</v>
      </c>
      <c r="AZ7" s="2">
        <v>133871</v>
      </c>
      <c r="BA7" s="2">
        <v>133871</v>
      </c>
      <c r="BB7" s="2">
        <v>133871</v>
      </c>
      <c r="BC7" s="2">
        <v>133871</v>
      </c>
      <c r="BD7" s="2">
        <v>133871</v>
      </c>
      <c r="BE7" s="2">
        <v>133871</v>
      </c>
      <c r="BF7" s="2">
        <v>133871</v>
      </c>
      <c r="BG7" s="2">
        <v>133871</v>
      </c>
      <c r="BH7" s="2">
        <v>133871</v>
      </c>
      <c r="BI7" s="2">
        <v>133871</v>
      </c>
      <c r="BJ7" s="2">
        <v>133871</v>
      </c>
      <c r="BK7" s="2">
        <v>133871</v>
      </c>
      <c r="BL7" s="2">
        <v>133871</v>
      </c>
      <c r="BM7" s="2">
        <v>133871</v>
      </c>
      <c r="BN7" s="2">
        <v>133871</v>
      </c>
      <c r="BO7" s="2">
        <v>133871</v>
      </c>
      <c r="BP7" s="2">
        <v>132932</v>
      </c>
      <c r="BQ7" s="2">
        <v>132932</v>
      </c>
      <c r="BR7" s="2">
        <v>132932</v>
      </c>
      <c r="BS7" s="2">
        <v>132932</v>
      </c>
      <c r="BT7" s="2">
        <v>132932</v>
      </c>
      <c r="BU7" s="2">
        <v>132932</v>
      </c>
      <c r="BV7" s="2">
        <v>132932</v>
      </c>
      <c r="BW7" s="2">
        <v>132932</v>
      </c>
      <c r="BX7" s="2">
        <v>132932</v>
      </c>
      <c r="BY7" s="2">
        <v>132932</v>
      </c>
      <c r="BZ7" s="2">
        <v>132932</v>
      </c>
      <c r="CA7" s="2">
        <v>132932</v>
      </c>
      <c r="CB7" s="2">
        <v>132932</v>
      </c>
      <c r="CC7" s="2">
        <v>132932</v>
      </c>
      <c r="CD7" s="2">
        <v>132932</v>
      </c>
      <c r="CE7" s="2">
        <v>132932</v>
      </c>
      <c r="CF7" s="2">
        <v>132932</v>
      </c>
      <c r="CG7" s="2">
        <v>132932</v>
      </c>
      <c r="CH7" s="2">
        <v>132932</v>
      </c>
      <c r="CI7" s="2">
        <v>132932</v>
      </c>
      <c r="CJ7" s="2">
        <v>132932</v>
      </c>
      <c r="CK7" s="2">
        <v>132932</v>
      </c>
      <c r="CL7" s="2">
        <v>132932</v>
      </c>
      <c r="CM7" s="2">
        <v>132932</v>
      </c>
      <c r="CN7" s="2">
        <v>132932</v>
      </c>
      <c r="CO7" s="2">
        <v>132932</v>
      </c>
      <c r="CP7" s="2">
        <v>132932</v>
      </c>
      <c r="CQ7" s="2">
        <v>132932</v>
      </c>
      <c r="CR7" s="2">
        <v>132932</v>
      </c>
      <c r="CS7" s="2">
        <v>132932</v>
      </c>
      <c r="CT7" s="2">
        <v>132932</v>
      </c>
      <c r="CU7" s="2">
        <v>132932</v>
      </c>
      <c r="CV7" s="2">
        <v>260392</v>
      </c>
      <c r="CW7" s="2">
        <v>260392</v>
      </c>
      <c r="CX7" s="2">
        <v>260392</v>
      </c>
      <c r="CY7" s="2">
        <v>260392</v>
      </c>
      <c r="CZ7" s="2">
        <v>260392</v>
      </c>
      <c r="DA7" s="2">
        <v>260392</v>
      </c>
      <c r="DB7" s="2">
        <v>260392</v>
      </c>
      <c r="DC7" s="2">
        <v>260392</v>
      </c>
      <c r="DD7" s="2">
        <v>260392</v>
      </c>
      <c r="DE7" s="2">
        <v>260392</v>
      </c>
      <c r="DF7" s="2">
        <v>260392</v>
      </c>
      <c r="DG7" s="2">
        <v>260392</v>
      </c>
      <c r="DH7" s="2">
        <v>260392</v>
      </c>
      <c r="DI7" s="2">
        <v>260392</v>
      </c>
      <c r="DJ7" s="2">
        <v>260392</v>
      </c>
      <c r="DK7" s="2">
        <v>260392</v>
      </c>
      <c r="DL7" s="2">
        <v>260392</v>
      </c>
      <c r="DM7" s="2">
        <v>260392</v>
      </c>
      <c r="DN7" s="2">
        <v>260392</v>
      </c>
      <c r="DO7" s="2">
        <v>260392</v>
      </c>
      <c r="DP7" s="2">
        <v>260392</v>
      </c>
      <c r="DQ7" s="2">
        <v>260392</v>
      </c>
      <c r="DR7" s="2">
        <v>260392</v>
      </c>
      <c r="DS7" s="2">
        <v>260392</v>
      </c>
      <c r="DT7" s="2">
        <v>260392</v>
      </c>
      <c r="DU7" s="2">
        <v>260392</v>
      </c>
      <c r="DV7" s="2">
        <v>260392</v>
      </c>
      <c r="DW7" s="2">
        <v>260392</v>
      </c>
      <c r="DX7" s="2">
        <v>260392</v>
      </c>
      <c r="DY7" s="2">
        <v>260392</v>
      </c>
      <c r="DZ7" s="2">
        <v>260392</v>
      </c>
      <c r="EA7" s="2">
        <v>260392</v>
      </c>
      <c r="EB7" s="2">
        <v>132884</v>
      </c>
      <c r="EC7" s="2">
        <v>132884</v>
      </c>
      <c r="ED7" s="2">
        <v>132884</v>
      </c>
      <c r="EE7" s="2">
        <v>132884</v>
      </c>
      <c r="EF7" s="2">
        <v>132884</v>
      </c>
      <c r="EG7" s="2">
        <v>132884</v>
      </c>
      <c r="EH7" s="2">
        <v>132884</v>
      </c>
      <c r="EI7" s="2">
        <v>132884</v>
      </c>
      <c r="EJ7" s="2">
        <v>132884</v>
      </c>
      <c r="EK7" s="2">
        <v>132884</v>
      </c>
      <c r="EL7" s="2">
        <v>132884</v>
      </c>
      <c r="EM7" s="2">
        <v>132884</v>
      </c>
      <c r="EN7" s="2">
        <v>132884</v>
      </c>
      <c r="EO7" s="2">
        <v>132884</v>
      </c>
      <c r="EP7" s="2">
        <v>132884</v>
      </c>
      <c r="EQ7" s="2">
        <v>132884</v>
      </c>
      <c r="ER7" s="2">
        <v>132884</v>
      </c>
      <c r="ES7" s="2">
        <v>132884</v>
      </c>
      <c r="ET7" s="2">
        <v>132884</v>
      </c>
      <c r="EU7" s="2">
        <v>132884</v>
      </c>
      <c r="EV7" s="2">
        <v>132884</v>
      </c>
      <c r="EW7" s="2">
        <v>132884</v>
      </c>
      <c r="EX7" s="2">
        <v>132884</v>
      </c>
      <c r="EY7" s="2">
        <v>132884</v>
      </c>
      <c r="EZ7" s="2">
        <v>132884</v>
      </c>
      <c r="FA7" s="2">
        <v>132884</v>
      </c>
      <c r="FB7" s="2">
        <v>132884</v>
      </c>
      <c r="FC7" s="2">
        <v>132884</v>
      </c>
      <c r="FD7" s="2">
        <v>132884</v>
      </c>
      <c r="FE7" s="2">
        <v>132884</v>
      </c>
      <c r="FF7" s="2">
        <v>132884</v>
      </c>
      <c r="FG7" s="2">
        <v>132884</v>
      </c>
      <c r="FH7" s="2">
        <v>131166</v>
      </c>
      <c r="FI7" s="2">
        <v>245122</v>
      </c>
      <c r="FJ7" s="2">
        <v>245122</v>
      </c>
      <c r="FK7" s="2">
        <v>245122</v>
      </c>
      <c r="FL7" s="2">
        <v>245122</v>
      </c>
      <c r="FM7" s="2">
        <v>245122</v>
      </c>
      <c r="FN7" s="2">
        <v>245122</v>
      </c>
      <c r="FO7" s="2">
        <v>245122</v>
      </c>
      <c r="FP7" s="2">
        <v>245122</v>
      </c>
      <c r="FQ7" s="2">
        <v>245122</v>
      </c>
      <c r="FR7" s="2">
        <v>245122</v>
      </c>
      <c r="FS7" s="2">
        <v>245122</v>
      </c>
      <c r="FT7" s="2">
        <v>245122</v>
      </c>
      <c r="FU7" s="2">
        <v>245122</v>
      </c>
      <c r="FV7" s="2">
        <v>245122</v>
      </c>
      <c r="FW7" s="2">
        <v>245122</v>
      </c>
      <c r="FX7" s="2">
        <v>245122</v>
      </c>
      <c r="FY7" s="2">
        <v>245122</v>
      </c>
      <c r="FZ7" s="2">
        <v>245122</v>
      </c>
      <c r="GA7" s="2">
        <v>245122</v>
      </c>
      <c r="GB7" s="2">
        <v>245122</v>
      </c>
      <c r="GC7" s="2">
        <v>245122</v>
      </c>
      <c r="GD7" s="2">
        <v>245122</v>
      </c>
      <c r="GE7" s="2">
        <v>245122</v>
      </c>
      <c r="GF7" s="2">
        <v>245122</v>
      </c>
      <c r="GG7" s="2">
        <v>245122</v>
      </c>
      <c r="GH7" s="2">
        <v>245122</v>
      </c>
      <c r="GI7" s="2">
        <v>245122</v>
      </c>
      <c r="GJ7" s="2">
        <v>245122</v>
      </c>
      <c r="GK7" s="2">
        <v>245122</v>
      </c>
      <c r="GL7" s="2">
        <v>245122</v>
      </c>
      <c r="GM7" s="2">
        <v>245122</v>
      </c>
      <c r="GN7" s="2">
        <v>245122</v>
      </c>
    </row>
    <row r="8" spans="2:196" x14ac:dyDescent="0.25">
      <c r="B8" s="4"/>
      <c r="C8" s="4"/>
      <c r="D8" s="2" t="s">
        <v>160</v>
      </c>
      <c r="E8" s="2" t="s">
        <v>161</v>
      </c>
      <c r="F8" s="2" t="s">
        <v>162</v>
      </c>
      <c r="G8" s="2" t="s">
        <v>163</v>
      </c>
      <c r="H8" s="2" t="s">
        <v>164</v>
      </c>
      <c r="I8" s="2" t="s">
        <v>165</v>
      </c>
      <c r="J8" s="2" t="s">
        <v>166</v>
      </c>
      <c r="K8" s="2" t="s">
        <v>167</v>
      </c>
      <c r="L8" s="2" t="s">
        <v>168</v>
      </c>
      <c r="M8" s="2" t="s">
        <v>169</v>
      </c>
      <c r="N8" s="2" t="s">
        <v>170</v>
      </c>
      <c r="O8" s="2" t="s">
        <v>171</v>
      </c>
      <c r="P8" s="2" t="s">
        <v>172</v>
      </c>
      <c r="Q8" s="2" t="s">
        <v>173</v>
      </c>
      <c r="R8" s="2" t="s">
        <v>174</v>
      </c>
      <c r="S8" s="2" t="s">
        <v>175</v>
      </c>
      <c r="T8" s="2" t="s">
        <v>176</v>
      </c>
      <c r="U8" s="2" t="s">
        <v>177</v>
      </c>
      <c r="V8" s="2" t="s">
        <v>178</v>
      </c>
      <c r="W8" s="2" t="s">
        <v>179</v>
      </c>
      <c r="X8" s="2" t="s">
        <v>180</v>
      </c>
      <c r="Y8" s="2" t="s">
        <v>181</v>
      </c>
      <c r="Z8" s="2" t="s">
        <v>182</v>
      </c>
      <c r="AA8" s="2" t="s">
        <v>183</v>
      </c>
      <c r="AB8" s="2" t="s">
        <v>184</v>
      </c>
      <c r="AC8" s="2" t="s">
        <v>185</v>
      </c>
      <c r="AD8" s="2" t="s">
        <v>186</v>
      </c>
      <c r="AE8" s="2" t="s">
        <v>187</v>
      </c>
      <c r="AF8" s="2" t="s">
        <v>188</v>
      </c>
      <c r="AG8" s="2" t="s">
        <v>189</v>
      </c>
      <c r="AH8" s="2" t="s">
        <v>190</v>
      </c>
      <c r="AI8" s="2" t="s">
        <v>191</v>
      </c>
      <c r="AJ8" s="2" t="s">
        <v>160</v>
      </c>
      <c r="AK8" s="2" t="s">
        <v>161</v>
      </c>
      <c r="AL8" s="2" t="s">
        <v>162</v>
      </c>
      <c r="AM8" s="2" t="s">
        <v>163</v>
      </c>
      <c r="AN8" s="2" t="s">
        <v>164</v>
      </c>
      <c r="AO8" s="2" t="s">
        <v>165</v>
      </c>
      <c r="AP8" s="2" t="s">
        <v>166</v>
      </c>
      <c r="AQ8" s="2" t="s">
        <v>167</v>
      </c>
      <c r="AR8" s="2" t="s">
        <v>168</v>
      </c>
      <c r="AS8" s="2" t="s">
        <v>169</v>
      </c>
      <c r="AT8" s="2" t="s">
        <v>170</v>
      </c>
      <c r="AU8" s="2" t="s">
        <v>171</v>
      </c>
      <c r="AV8" s="2" t="s">
        <v>172</v>
      </c>
      <c r="AW8" s="2" t="s">
        <v>173</v>
      </c>
      <c r="AX8" s="2" t="s">
        <v>174</v>
      </c>
      <c r="AY8" s="2" t="s">
        <v>175</v>
      </c>
      <c r="AZ8" s="2" t="s">
        <v>176</v>
      </c>
      <c r="BA8" s="2" t="s">
        <v>177</v>
      </c>
      <c r="BB8" s="2" t="s">
        <v>178</v>
      </c>
      <c r="BC8" s="2" t="s">
        <v>179</v>
      </c>
      <c r="BD8" s="2" t="s">
        <v>180</v>
      </c>
      <c r="BE8" s="2" t="s">
        <v>181</v>
      </c>
      <c r="BF8" s="2" t="s">
        <v>182</v>
      </c>
      <c r="BG8" s="2" t="s">
        <v>183</v>
      </c>
      <c r="BH8" s="2" t="s">
        <v>184</v>
      </c>
      <c r="BI8" s="2" t="s">
        <v>185</v>
      </c>
      <c r="BJ8" s="2" t="s">
        <v>186</v>
      </c>
      <c r="BK8" s="2" t="s">
        <v>187</v>
      </c>
      <c r="BL8" s="2" t="s">
        <v>188</v>
      </c>
      <c r="BM8" s="2" t="s">
        <v>189</v>
      </c>
      <c r="BN8" s="2" t="s">
        <v>190</v>
      </c>
      <c r="BO8" s="2" t="s">
        <v>191</v>
      </c>
      <c r="BP8" s="2" t="s">
        <v>160</v>
      </c>
      <c r="BQ8" s="2" t="s">
        <v>161</v>
      </c>
      <c r="BR8" s="2" t="s">
        <v>162</v>
      </c>
      <c r="BS8" s="2" t="s">
        <v>163</v>
      </c>
      <c r="BT8" s="2" t="s">
        <v>164</v>
      </c>
      <c r="BU8" s="2" t="s">
        <v>165</v>
      </c>
      <c r="BV8" s="2" t="s">
        <v>166</v>
      </c>
      <c r="BW8" s="2" t="s">
        <v>167</v>
      </c>
      <c r="BX8" s="2" t="s">
        <v>168</v>
      </c>
      <c r="BY8" s="2" t="s">
        <v>169</v>
      </c>
      <c r="BZ8" s="2" t="s">
        <v>170</v>
      </c>
      <c r="CA8" s="2" t="s">
        <v>171</v>
      </c>
      <c r="CB8" s="2" t="s">
        <v>172</v>
      </c>
      <c r="CC8" s="2" t="s">
        <v>173</v>
      </c>
      <c r="CD8" s="2" t="s">
        <v>174</v>
      </c>
      <c r="CE8" s="2" t="s">
        <v>175</v>
      </c>
      <c r="CF8" s="2" t="s">
        <v>176</v>
      </c>
      <c r="CG8" s="2" t="s">
        <v>177</v>
      </c>
      <c r="CH8" s="2" t="s">
        <v>178</v>
      </c>
      <c r="CI8" s="2" t="s">
        <v>179</v>
      </c>
      <c r="CJ8" s="2" t="s">
        <v>180</v>
      </c>
      <c r="CK8" s="2" t="s">
        <v>181</v>
      </c>
      <c r="CL8" s="2" t="s">
        <v>182</v>
      </c>
      <c r="CM8" s="2" t="s">
        <v>183</v>
      </c>
      <c r="CN8" s="2" t="s">
        <v>184</v>
      </c>
      <c r="CO8" s="2" t="s">
        <v>185</v>
      </c>
      <c r="CP8" s="2" t="s">
        <v>186</v>
      </c>
      <c r="CQ8" s="2" t="s">
        <v>187</v>
      </c>
      <c r="CR8" s="2" t="s">
        <v>188</v>
      </c>
      <c r="CS8" s="2" t="s">
        <v>189</v>
      </c>
      <c r="CT8" s="2" t="s">
        <v>190</v>
      </c>
      <c r="CU8" s="2" t="s">
        <v>191</v>
      </c>
      <c r="CV8" s="2" t="s">
        <v>160</v>
      </c>
      <c r="CW8" s="2" t="s">
        <v>161</v>
      </c>
      <c r="CX8" s="2" t="s">
        <v>162</v>
      </c>
      <c r="CY8" s="2" t="s">
        <v>163</v>
      </c>
      <c r="CZ8" s="2" t="s">
        <v>164</v>
      </c>
      <c r="DA8" s="2" t="s">
        <v>165</v>
      </c>
      <c r="DB8" s="2" t="s">
        <v>166</v>
      </c>
      <c r="DC8" s="2" t="s">
        <v>167</v>
      </c>
      <c r="DD8" s="2" t="s">
        <v>168</v>
      </c>
      <c r="DE8" s="2" t="s">
        <v>169</v>
      </c>
      <c r="DF8" s="2" t="s">
        <v>170</v>
      </c>
      <c r="DG8" s="2" t="s">
        <v>171</v>
      </c>
      <c r="DH8" s="2" t="s">
        <v>172</v>
      </c>
      <c r="DI8" s="2" t="s">
        <v>173</v>
      </c>
      <c r="DJ8" s="2" t="s">
        <v>174</v>
      </c>
      <c r="DK8" s="2" t="s">
        <v>175</v>
      </c>
      <c r="DL8" s="2" t="s">
        <v>176</v>
      </c>
      <c r="DM8" s="2" t="s">
        <v>177</v>
      </c>
      <c r="DN8" s="2" t="s">
        <v>178</v>
      </c>
      <c r="DO8" s="2" t="s">
        <v>179</v>
      </c>
      <c r="DP8" s="2" t="s">
        <v>180</v>
      </c>
      <c r="DQ8" s="2" t="s">
        <v>181</v>
      </c>
      <c r="DR8" s="2" t="s">
        <v>182</v>
      </c>
      <c r="DS8" s="2" t="s">
        <v>183</v>
      </c>
      <c r="DT8" s="2" t="s">
        <v>184</v>
      </c>
      <c r="DU8" s="2" t="s">
        <v>185</v>
      </c>
      <c r="DV8" s="2" t="s">
        <v>186</v>
      </c>
      <c r="DW8" s="2" t="s">
        <v>187</v>
      </c>
      <c r="DX8" s="2" t="s">
        <v>188</v>
      </c>
      <c r="DY8" s="2" t="s">
        <v>189</v>
      </c>
      <c r="DZ8" s="2" t="s">
        <v>190</v>
      </c>
      <c r="EA8" s="2" t="s">
        <v>191</v>
      </c>
      <c r="EB8" s="2" t="s">
        <v>160</v>
      </c>
      <c r="EC8" s="2" t="s">
        <v>161</v>
      </c>
      <c r="ED8" s="2" t="s">
        <v>162</v>
      </c>
      <c r="EE8" s="2" t="s">
        <v>163</v>
      </c>
      <c r="EF8" s="2" t="s">
        <v>164</v>
      </c>
      <c r="EG8" s="2" t="s">
        <v>165</v>
      </c>
      <c r="EH8" s="2" t="s">
        <v>166</v>
      </c>
      <c r="EI8" s="2" t="s">
        <v>167</v>
      </c>
      <c r="EJ8" s="2" t="s">
        <v>168</v>
      </c>
      <c r="EK8" s="2" t="s">
        <v>169</v>
      </c>
      <c r="EL8" s="2" t="s">
        <v>170</v>
      </c>
      <c r="EM8" s="2" t="s">
        <v>171</v>
      </c>
      <c r="EN8" s="2" t="s">
        <v>172</v>
      </c>
      <c r="EO8" s="2" t="s">
        <v>173</v>
      </c>
      <c r="EP8" s="2" t="s">
        <v>174</v>
      </c>
      <c r="EQ8" s="2" t="s">
        <v>175</v>
      </c>
      <c r="ER8" s="2" t="s">
        <v>176</v>
      </c>
      <c r="ES8" s="2" t="s">
        <v>177</v>
      </c>
      <c r="ET8" s="2" t="s">
        <v>178</v>
      </c>
      <c r="EU8" s="2" t="s">
        <v>179</v>
      </c>
      <c r="EV8" s="2" t="s">
        <v>180</v>
      </c>
      <c r="EW8" s="2" t="s">
        <v>181</v>
      </c>
      <c r="EX8" s="2" t="s">
        <v>182</v>
      </c>
      <c r="EY8" s="2" t="s">
        <v>183</v>
      </c>
      <c r="EZ8" s="2" t="s">
        <v>184</v>
      </c>
      <c r="FA8" s="2" t="s">
        <v>185</v>
      </c>
      <c r="FB8" s="2" t="s">
        <v>186</v>
      </c>
      <c r="FC8" s="2" t="s">
        <v>187</v>
      </c>
      <c r="FD8" s="2" t="s">
        <v>188</v>
      </c>
      <c r="FE8" s="2" t="s">
        <v>189</v>
      </c>
      <c r="FF8" s="2" t="s">
        <v>190</v>
      </c>
      <c r="FG8" s="2" t="s">
        <v>191</v>
      </c>
      <c r="FH8" s="2"/>
      <c r="FI8" s="2" t="s">
        <v>160</v>
      </c>
      <c r="FJ8" s="2" t="s">
        <v>161</v>
      </c>
      <c r="FK8" s="2" t="s">
        <v>162</v>
      </c>
      <c r="FL8" s="2" t="s">
        <v>163</v>
      </c>
      <c r="FM8" s="2" t="s">
        <v>164</v>
      </c>
      <c r="FN8" s="2" t="s">
        <v>165</v>
      </c>
      <c r="FO8" s="2" t="s">
        <v>166</v>
      </c>
      <c r="FP8" s="2" t="s">
        <v>167</v>
      </c>
      <c r="FQ8" s="2" t="s">
        <v>168</v>
      </c>
      <c r="FR8" s="2" t="s">
        <v>169</v>
      </c>
      <c r="FS8" s="2" t="s">
        <v>170</v>
      </c>
      <c r="FT8" s="2" t="s">
        <v>171</v>
      </c>
      <c r="FU8" s="2" t="s">
        <v>172</v>
      </c>
      <c r="FV8" s="2" t="s">
        <v>173</v>
      </c>
      <c r="FW8" s="2" t="s">
        <v>174</v>
      </c>
      <c r="FX8" s="2" t="s">
        <v>175</v>
      </c>
      <c r="FY8" s="2" t="s">
        <v>176</v>
      </c>
      <c r="FZ8" s="2" t="s">
        <v>177</v>
      </c>
      <c r="GA8" s="2" t="s">
        <v>178</v>
      </c>
      <c r="GB8" s="2" t="s">
        <v>179</v>
      </c>
      <c r="GC8" s="2" t="s">
        <v>180</v>
      </c>
      <c r="GD8" s="2" t="s">
        <v>181</v>
      </c>
      <c r="GE8" s="2" t="s">
        <v>182</v>
      </c>
      <c r="GF8" s="2" t="s">
        <v>183</v>
      </c>
      <c r="GG8" s="2" t="s">
        <v>184</v>
      </c>
      <c r="GH8" s="2" t="s">
        <v>185</v>
      </c>
      <c r="GI8" s="2" t="s">
        <v>186</v>
      </c>
      <c r="GJ8" s="2" t="s">
        <v>187</v>
      </c>
      <c r="GK8" s="2" t="s">
        <v>188</v>
      </c>
      <c r="GL8" s="2" t="s">
        <v>189</v>
      </c>
      <c r="GM8" s="2" t="s">
        <v>190</v>
      </c>
      <c r="GN8" s="2" t="s">
        <v>191</v>
      </c>
    </row>
    <row r="9" spans="2:196" x14ac:dyDescent="0.25">
      <c r="B9" s="4"/>
      <c r="C9" s="4"/>
      <c r="D9" s="2" t="s">
        <v>192</v>
      </c>
      <c r="E9" s="2" t="s">
        <v>192</v>
      </c>
      <c r="F9" s="2" t="s">
        <v>192</v>
      </c>
      <c r="G9" s="2" t="s">
        <v>192</v>
      </c>
      <c r="H9" s="2" t="s">
        <v>192</v>
      </c>
      <c r="I9" s="2" t="s">
        <v>192</v>
      </c>
      <c r="J9" s="2" t="s">
        <v>192</v>
      </c>
      <c r="K9" s="2" t="s">
        <v>192</v>
      </c>
      <c r="L9" s="2" t="s">
        <v>192</v>
      </c>
      <c r="M9" s="2" t="s">
        <v>192</v>
      </c>
      <c r="N9" s="2" t="s">
        <v>192</v>
      </c>
      <c r="O9" s="2" t="s">
        <v>192</v>
      </c>
      <c r="P9" s="2" t="s">
        <v>192</v>
      </c>
      <c r="Q9" s="2" t="s">
        <v>192</v>
      </c>
      <c r="R9" s="2" t="s">
        <v>192</v>
      </c>
      <c r="S9" s="2" t="s">
        <v>192</v>
      </c>
      <c r="T9" s="2" t="s">
        <v>192</v>
      </c>
      <c r="U9" s="2" t="s">
        <v>192</v>
      </c>
      <c r="V9" s="2" t="s">
        <v>192</v>
      </c>
      <c r="W9" s="2" t="s">
        <v>192</v>
      </c>
      <c r="X9" s="2" t="s">
        <v>192</v>
      </c>
      <c r="Y9" s="2" t="s">
        <v>192</v>
      </c>
      <c r="Z9" s="2" t="s">
        <v>192</v>
      </c>
      <c r="AA9" s="2" t="s">
        <v>192</v>
      </c>
      <c r="AB9" s="2" t="s">
        <v>192</v>
      </c>
      <c r="AC9" s="2" t="s">
        <v>192</v>
      </c>
      <c r="AD9" s="2" t="s">
        <v>192</v>
      </c>
      <c r="AE9" s="2" t="s">
        <v>192</v>
      </c>
      <c r="AF9" s="2" t="s">
        <v>192</v>
      </c>
      <c r="AG9" s="2" t="s">
        <v>192</v>
      </c>
      <c r="AH9" s="2" t="s">
        <v>192</v>
      </c>
      <c r="AI9" s="2" t="s">
        <v>192</v>
      </c>
      <c r="AJ9" s="2" t="s">
        <v>192</v>
      </c>
      <c r="AK9" s="2" t="s">
        <v>192</v>
      </c>
      <c r="AL9" s="2" t="s">
        <v>192</v>
      </c>
      <c r="AM9" s="2" t="s">
        <v>192</v>
      </c>
      <c r="AN9" s="2" t="s">
        <v>192</v>
      </c>
      <c r="AO9" s="2" t="s">
        <v>192</v>
      </c>
      <c r="AP9" s="2" t="s">
        <v>192</v>
      </c>
      <c r="AQ9" s="2" t="s">
        <v>192</v>
      </c>
      <c r="AR9" s="2" t="s">
        <v>192</v>
      </c>
      <c r="AS9" s="2" t="s">
        <v>192</v>
      </c>
      <c r="AT9" s="2" t="s">
        <v>192</v>
      </c>
      <c r="AU9" s="2" t="s">
        <v>192</v>
      </c>
      <c r="AV9" s="2" t="s">
        <v>192</v>
      </c>
      <c r="AW9" s="2" t="s">
        <v>192</v>
      </c>
      <c r="AX9" s="2" t="s">
        <v>192</v>
      </c>
      <c r="AY9" s="2" t="s">
        <v>192</v>
      </c>
      <c r="AZ9" s="2" t="s">
        <v>192</v>
      </c>
      <c r="BA9" s="2" t="s">
        <v>192</v>
      </c>
      <c r="BB9" s="2" t="s">
        <v>192</v>
      </c>
      <c r="BC9" s="2" t="s">
        <v>192</v>
      </c>
      <c r="BD9" s="2" t="s">
        <v>192</v>
      </c>
      <c r="BE9" s="2" t="s">
        <v>192</v>
      </c>
      <c r="BF9" s="2" t="s">
        <v>192</v>
      </c>
      <c r="BG9" s="2" t="s">
        <v>192</v>
      </c>
      <c r="BH9" s="2" t="s">
        <v>192</v>
      </c>
      <c r="BI9" s="2" t="s">
        <v>192</v>
      </c>
      <c r="BJ9" s="2" t="s">
        <v>192</v>
      </c>
      <c r="BK9" s="2" t="s">
        <v>192</v>
      </c>
      <c r="BL9" s="2" t="s">
        <v>192</v>
      </c>
      <c r="BM9" s="2" t="s">
        <v>192</v>
      </c>
      <c r="BN9" s="2" t="s">
        <v>192</v>
      </c>
      <c r="BO9" s="2" t="s">
        <v>192</v>
      </c>
      <c r="BP9" s="2" t="s">
        <v>192</v>
      </c>
      <c r="BQ9" s="2" t="s">
        <v>192</v>
      </c>
      <c r="BR9" s="2" t="s">
        <v>192</v>
      </c>
      <c r="BS9" s="2" t="s">
        <v>192</v>
      </c>
      <c r="BT9" s="2" t="s">
        <v>192</v>
      </c>
      <c r="BU9" s="2" t="s">
        <v>192</v>
      </c>
      <c r="BV9" s="2" t="s">
        <v>192</v>
      </c>
      <c r="BW9" s="2" t="s">
        <v>192</v>
      </c>
      <c r="BX9" s="2" t="s">
        <v>192</v>
      </c>
      <c r="BY9" s="2" t="s">
        <v>192</v>
      </c>
      <c r="BZ9" s="2" t="s">
        <v>192</v>
      </c>
      <c r="CA9" s="2" t="s">
        <v>192</v>
      </c>
      <c r="CB9" s="2" t="s">
        <v>192</v>
      </c>
      <c r="CC9" s="2" t="s">
        <v>192</v>
      </c>
      <c r="CD9" s="2" t="s">
        <v>192</v>
      </c>
      <c r="CE9" s="2" t="s">
        <v>192</v>
      </c>
      <c r="CF9" s="2" t="s">
        <v>192</v>
      </c>
      <c r="CG9" s="2" t="s">
        <v>192</v>
      </c>
      <c r="CH9" s="2" t="s">
        <v>192</v>
      </c>
      <c r="CI9" s="2" t="s">
        <v>192</v>
      </c>
      <c r="CJ9" s="2" t="s">
        <v>192</v>
      </c>
      <c r="CK9" s="2" t="s">
        <v>192</v>
      </c>
      <c r="CL9" s="2" t="s">
        <v>192</v>
      </c>
      <c r="CM9" s="2" t="s">
        <v>192</v>
      </c>
      <c r="CN9" s="2" t="s">
        <v>192</v>
      </c>
      <c r="CO9" s="2" t="s">
        <v>192</v>
      </c>
      <c r="CP9" s="2" t="s">
        <v>192</v>
      </c>
      <c r="CQ9" s="2" t="s">
        <v>192</v>
      </c>
      <c r="CR9" s="2" t="s">
        <v>192</v>
      </c>
      <c r="CS9" s="2" t="s">
        <v>192</v>
      </c>
      <c r="CT9" s="2" t="s">
        <v>192</v>
      </c>
      <c r="CU9" s="2" t="s">
        <v>192</v>
      </c>
      <c r="CV9" s="2" t="s">
        <v>192</v>
      </c>
      <c r="CW9" s="2" t="s">
        <v>192</v>
      </c>
      <c r="CX9" s="2" t="s">
        <v>192</v>
      </c>
      <c r="CY9" s="2" t="s">
        <v>192</v>
      </c>
      <c r="CZ9" s="2" t="s">
        <v>192</v>
      </c>
      <c r="DA9" s="2" t="s">
        <v>192</v>
      </c>
      <c r="DB9" s="2" t="s">
        <v>192</v>
      </c>
      <c r="DC9" s="2" t="s">
        <v>192</v>
      </c>
      <c r="DD9" s="2" t="s">
        <v>192</v>
      </c>
      <c r="DE9" s="2" t="s">
        <v>192</v>
      </c>
      <c r="DF9" s="2" t="s">
        <v>192</v>
      </c>
      <c r="DG9" s="2" t="s">
        <v>192</v>
      </c>
      <c r="DH9" s="2" t="s">
        <v>192</v>
      </c>
      <c r="DI9" s="2" t="s">
        <v>192</v>
      </c>
      <c r="DJ9" s="2" t="s">
        <v>192</v>
      </c>
      <c r="DK9" s="2" t="s">
        <v>192</v>
      </c>
      <c r="DL9" s="2" t="s">
        <v>192</v>
      </c>
      <c r="DM9" s="2" t="s">
        <v>192</v>
      </c>
      <c r="DN9" s="2" t="s">
        <v>192</v>
      </c>
      <c r="DO9" s="2" t="s">
        <v>192</v>
      </c>
      <c r="DP9" s="2" t="s">
        <v>192</v>
      </c>
      <c r="DQ9" s="2" t="s">
        <v>192</v>
      </c>
      <c r="DR9" s="2" t="s">
        <v>192</v>
      </c>
      <c r="DS9" s="2" t="s">
        <v>192</v>
      </c>
      <c r="DT9" s="2" t="s">
        <v>192</v>
      </c>
      <c r="DU9" s="2" t="s">
        <v>192</v>
      </c>
      <c r="DV9" s="2" t="s">
        <v>192</v>
      </c>
      <c r="DW9" s="2" t="s">
        <v>192</v>
      </c>
      <c r="DX9" s="2" t="s">
        <v>192</v>
      </c>
      <c r="DY9" s="2" t="s">
        <v>192</v>
      </c>
      <c r="DZ9" s="2" t="s">
        <v>192</v>
      </c>
      <c r="EA9" s="2" t="s">
        <v>192</v>
      </c>
      <c r="EB9" s="2" t="s">
        <v>192</v>
      </c>
      <c r="EC9" s="2" t="s">
        <v>192</v>
      </c>
      <c r="ED9" s="2" t="s">
        <v>192</v>
      </c>
      <c r="EE9" s="2" t="s">
        <v>192</v>
      </c>
      <c r="EF9" s="2" t="s">
        <v>192</v>
      </c>
      <c r="EG9" s="2" t="s">
        <v>192</v>
      </c>
      <c r="EH9" s="2" t="s">
        <v>192</v>
      </c>
      <c r="EI9" s="2" t="s">
        <v>192</v>
      </c>
      <c r="EJ9" s="2" t="s">
        <v>192</v>
      </c>
      <c r="EK9" s="2" t="s">
        <v>192</v>
      </c>
      <c r="EL9" s="2" t="s">
        <v>192</v>
      </c>
      <c r="EM9" s="2" t="s">
        <v>192</v>
      </c>
      <c r="EN9" s="2" t="s">
        <v>192</v>
      </c>
      <c r="EO9" s="2" t="s">
        <v>192</v>
      </c>
      <c r="EP9" s="2" t="s">
        <v>192</v>
      </c>
      <c r="EQ9" s="2" t="s">
        <v>192</v>
      </c>
      <c r="ER9" s="2" t="s">
        <v>192</v>
      </c>
      <c r="ES9" s="2" t="s">
        <v>192</v>
      </c>
      <c r="ET9" s="2" t="s">
        <v>192</v>
      </c>
      <c r="EU9" s="2" t="s">
        <v>192</v>
      </c>
      <c r="EV9" s="2" t="s">
        <v>192</v>
      </c>
      <c r="EW9" s="2" t="s">
        <v>192</v>
      </c>
      <c r="EX9" s="2" t="s">
        <v>192</v>
      </c>
      <c r="EY9" s="2" t="s">
        <v>192</v>
      </c>
      <c r="EZ9" s="2" t="s">
        <v>192</v>
      </c>
      <c r="FA9" s="2" t="s">
        <v>192</v>
      </c>
      <c r="FB9" s="2" t="s">
        <v>192</v>
      </c>
      <c r="FC9" s="2" t="s">
        <v>192</v>
      </c>
      <c r="FD9" s="2" t="s">
        <v>192</v>
      </c>
      <c r="FE9" s="2" t="s">
        <v>192</v>
      </c>
      <c r="FF9" s="2" t="s">
        <v>192</v>
      </c>
      <c r="FG9" s="2" t="s">
        <v>192</v>
      </c>
      <c r="FH9" s="2"/>
      <c r="FI9" s="2" t="s">
        <v>192</v>
      </c>
      <c r="FJ9" s="2" t="s">
        <v>192</v>
      </c>
      <c r="FK9" s="2" t="s">
        <v>192</v>
      </c>
      <c r="FL9" s="2" t="s">
        <v>192</v>
      </c>
      <c r="FM9" s="2" t="s">
        <v>192</v>
      </c>
      <c r="FN9" s="2" t="s">
        <v>192</v>
      </c>
      <c r="FO9" s="2" t="s">
        <v>192</v>
      </c>
      <c r="FP9" s="2" t="s">
        <v>192</v>
      </c>
      <c r="FQ9" s="2" t="s">
        <v>192</v>
      </c>
      <c r="FR9" s="2" t="s">
        <v>192</v>
      </c>
      <c r="FS9" s="2" t="s">
        <v>192</v>
      </c>
      <c r="FT9" s="2" t="s">
        <v>192</v>
      </c>
      <c r="FU9" s="2" t="s">
        <v>192</v>
      </c>
      <c r="FV9" s="2" t="s">
        <v>192</v>
      </c>
      <c r="FW9" s="2" t="s">
        <v>192</v>
      </c>
      <c r="FX9" s="2" t="s">
        <v>192</v>
      </c>
      <c r="FY9" s="2" t="s">
        <v>192</v>
      </c>
      <c r="FZ9" s="2" t="s">
        <v>192</v>
      </c>
      <c r="GA9" s="2" t="s">
        <v>192</v>
      </c>
      <c r="GB9" s="2" t="s">
        <v>192</v>
      </c>
      <c r="GC9" s="2" t="s">
        <v>192</v>
      </c>
      <c r="GD9" s="2" t="s">
        <v>192</v>
      </c>
      <c r="GE9" s="2" t="s">
        <v>192</v>
      </c>
      <c r="GF9" s="2" t="s">
        <v>192</v>
      </c>
      <c r="GG9" s="2" t="s">
        <v>192</v>
      </c>
      <c r="GH9" s="2" t="s">
        <v>192</v>
      </c>
      <c r="GI9" s="2" t="s">
        <v>192</v>
      </c>
      <c r="GJ9" s="2" t="s">
        <v>192</v>
      </c>
      <c r="GK9" s="2" t="s">
        <v>192</v>
      </c>
      <c r="GL9" s="2" t="s">
        <v>192</v>
      </c>
      <c r="GM9" s="2" t="s">
        <v>192</v>
      </c>
      <c r="GN9" s="2" t="s">
        <v>192</v>
      </c>
    </row>
    <row r="10" spans="2:196" x14ac:dyDescent="0.25">
      <c r="B10" s="1" t="s">
        <v>354</v>
      </c>
      <c r="C10" s="2">
        <v>103338</v>
      </c>
      <c r="D10" s="5" t="s">
        <v>193</v>
      </c>
      <c r="E10" s="5" t="s">
        <v>193</v>
      </c>
      <c r="F10" s="5" t="s">
        <v>193</v>
      </c>
      <c r="G10" s="5" t="s">
        <v>193</v>
      </c>
      <c r="H10" s="5" t="s">
        <v>193</v>
      </c>
      <c r="I10" s="5" t="s">
        <v>193</v>
      </c>
      <c r="J10" s="5" t="s">
        <v>193</v>
      </c>
      <c r="K10" s="5" t="s">
        <v>193</v>
      </c>
      <c r="L10" s="5">
        <v>0</v>
      </c>
      <c r="M10" s="5">
        <v>0</v>
      </c>
      <c r="N10" s="5">
        <v>2812097</v>
      </c>
      <c r="O10" s="5">
        <v>3234526</v>
      </c>
      <c r="P10" s="5">
        <v>3445374</v>
      </c>
      <c r="Q10" s="5">
        <v>4696069</v>
      </c>
      <c r="R10" s="5">
        <v>4031286</v>
      </c>
      <c r="S10" s="5">
        <v>4720726</v>
      </c>
      <c r="T10" s="5">
        <v>3469086</v>
      </c>
      <c r="U10" s="5">
        <v>3781625</v>
      </c>
      <c r="V10" s="5">
        <v>3706390</v>
      </c>
      <c r="W10" s="5">
        <v>3930600</v>
      </c>
      <c r="X10" s="5">
        <v>369900</v>
      </c>
      <c r="Y10" s="5">
        <v>4076272</v>
      </c>
      <c r="Z10" s="5">
        <v>4257422</v>
      </c>
      <c r="AA10" s="5">
        <v>4391046</v>
      </c>
      <c r="AB10" s="5">
        <v>5995873</v>
      </c>
      <c r="AC10" s="5">
        <v>7997173</v>
      </c>
      <c r="AD10" s="5">
        <v>7026590</v>
      </c>
      <c r="AE10" s="5">
        <v>6563253</v>
      </c>
      <c r="AF10" s="5">
        <v>8111960</v>
      </c>
      <c r="AG10" s="5">
        <v>10161051</v>
      </c>
      <c r="AH10" s="5">
        <v>12433151</v>
      </c>
      <c r="AI10" s="5">
        <v>6961667</v>
      </c>
      <c r="AJ10" s="6" t="s">
        <v>193</v>
      </c>
      <c r="AK10" s="6" t="s">
        <v>193</v>
      </c>
      <c r="AL10" s="6" t="s">
        <v>193</v>
      </c>
      <c r="AM10" s="6" t="s">
        <v>193</v>
      </c>
      <c r="AN10" s="6" t="s">
        <v>193</v>
      </c>
      <c r="AO10" s="6" t="s">
        <v>193</v>
      </c>
      <c r="AP10" s="6" t="s">
        <v>193</v>
      </c>
      <c r="AQ10" s="6" t="s">
        <v>193</v>
      </c>
      <c r="AR10" s="6" t="s">
        <v>193</v>
      </c>
      <c r="AS10" s="6" t="s">
        <v>193</v>
      </c>
      <c r="AT10" s="6">
        <v>98.76</v>
      </c>
      <c r="AU10" s="6">
        <v>100.77</v>
      </c>
      <c r="AV10" s="6">
        <v>100.58</v>
      </c>
      <c r="AW10" s="6">
        <v>90.38</v>
      </c>
      <c r="AX10" s="6">
        <v>92.95</v>
      </c>
      <c r="AY10" s="6">
        <v>86.73</v>
      </c>
      <c r="AZ10" s="6">
        <v>93.72</v>
      </c>
      <c r="BA10" s="6">
        <v>86.17</v>
      </c>
      <c r="BB10" s="6">
        <v>87.28</v>
      </c>
      <c r="BC10" s="6">
        <v>82.86</v>
      </c>
      <c r="BD10" s="6">
        <v>76.540000000000006</v>
      </c>
      <c r="BE10" s="6">
        <v>73.8</v>
      </c>
      <c r="BF10" s="6">
        <v>71.63</v>
      </c>
      <c r="BG10" s="6">
        <v>68.44</v>
      </c>
      <c r="BH10" s="6">
        <v>66.099999999999994</v>
      </c>
      <c r="BI10" s="6">
        <v>59.97</v>
      </c>
      <c r="BJ10" s="6">
        <v>64.86</v>
      </c>
      <c r="BK10" s="6">
        <v>58.91</v>
      </c>
      <c r="BL10" s="6">
        <v>58.28</v>
      </c>
      <c r="BM10" s="6">
        <v>54.63</v>
      </c>
      <c r="BN10" s="6">
        <v>51.14</v>
      </c>
      <c r="BO10" s="6">
        <v>49.47</v>
      </c>
      <c r="BP10" s="6" t="s">
        <v>193</v>
      </c>
      <c r="BQ10" s="6" t="s">
        <v>193</v>
      </c>
      <c r="BR10" s="6" t="s">
        <v>193</v>
      </c>
      <c r="BS10" s="6" t="s">
        <v>193</v>
      </c>
      <c r="BT10" s="6" t="s">
        <v>193</v>
      </c>
      <c r="BU10" s="6" t="s">
        <v>193</v>
      </c>
      <c r="BV10" s="6" t="s">
        <v>193</v>
      </c>
      <c r="BW10" s="6" t="s">
        <v>193</v>
      </c>
      <c r="BX10" s="6">
        <v>0.56999999999999995</v>
      </c>
      <c r="BY10" s="6">
        <v>0.56999999999999995</v>
      </c>
      <c r="BZ10" s="6">
        <v>0.56999999999999995</v>
      </c>
      <c r="CA10" s="6">
        <v>0.56999999999999995</v>
      </c>
      <c r="CB10" s="6">
        <v>0.5</v>
      </c>
      <c r="CC10" s="6">
        <v>0.5</v>
      </c>
      <c r="CD10" s="6">
        <v>0.5</v>
      </c>
      <c r="CE10" s="6">
        <v>0.5</v>
      </c>
      <c r="CF10" s="6">
        <v>0.44</v>
      </c>
      <c r="CG10" s="6">
        <v>0.44</v>
      </c>
      <c r="CH10" s="6">
        <v>0.44</v>
      </c>
      <c r="CI10" s="6">
        <v>0.44</v>
      </c>
      <c r="CJ10" s="6">
        <v>0.41</v>
      </c>
      <c r="CK10" s="6">
        <v>0.41</v>
      </c>
      <c r="CL10" s="6">
        <v>0.41</v>
      </c>
      <c r="CM10" s="6">
        <v>0.41</v>
      </c>
      <c r="CN10" s="6">
        <v>0.39</v>
      </c>
      <c r="CO10" s="6">
        <v>0.39</v>
      </c>
      <c r="CP10" s="6">
        <v>0.39</v>
      </c>
      <c r="CQ10" s="6">
        <v>0.39</v>
      </c>
      <c r="CR10" s="6">
        <v>0.37</v>
      </c>
      <c r="CS10" s="6">
        <v>0.37</v>
      </c>
      <c r="CT10" s="6">
        <v>0.37</v>
      </c>
      <c r="CU10" s="6">
        <v>0.37</v>
      </c>
      <c r="CV10" s="6" t="s">
        <v>193</v>
      </c>
      <c r="CW10" s="6" t="s">
        <v>193</v>
      </c>
      <c r="CX10" s="6" t="s">
        <v>193</v>
      </c>
      <c r="CY10" s="6" t="s">
        <v>193</v>
      </c>
      <c r="CZ10" s="6" t="s">
        <v>193</v>
      </c>
      <c r="DA10" s="6" t="s">
        <v>193</v>
      </c>
      <c r="DB10" s="6" t="s">
        <v>193</v>
      </c>
      <c r="DC10" s="6" t="s">
        <v>193</v>
      </c>
      <c r="DD10" s="6">
        <v>0</v>
      </c>
      <c r="DE10" s="6">
        <v>0</v>
      </c>
      <c r="DF10" s="6">
        <v>0</v>
      </c>
      <c r="DG10" s="6">
        <v>0</v>
      </c>
      <c r="DH10" s="6">
        <v>0</v>
      </c>
      <c r="DI10" s="6">
        <v>0</v>
      </c>
      <c r="DJ10" s="6">
        <v>0</v>
      </c>
      <c r="DK10" s="6">
        <v>0</v>
      </c>
      <c r="DL10" s="6">
        <v>0</v>
      </c>
      <c r="DM10" s="6">
        <v>0</v>
      </c>
      <c r="DN10" s="6">
        <v>0</v>
      </c>
      <c r="DO10" s="6">
        <v>0</v>
      </c>
      <c r="DP10" s="6">
        <v>0</v>
      </c>
      <c r="DQ10" s="6">
        <v>0</v>
      </c>
      <c r="DR10" s="6">
        <v>0</v>
      </c>
      <c r="DS10" s="6">
        <v>0</v>
      </c>
      <c r="DT10" s="6">
        <v>0</v>
      </c>
      <c r="DU10" s="6">
        <v>0</v>
      </c>
      <c r="DV10" s="6">
        <v>0</v>
      </c>
      <c r="DW10" s="6">
        <v>0</v>
      </c>
      <c r="DX10" s="6">
        <v>0</v>
      </c>
      <c r="DY10" s="6">
        <v>0</v>
      </c>
      <c r="DZ10" s="6">
        <v>0</v>
      </c>
      <c r="EA10" s="6">
        <v>0</v>
      </c>
      <c r="EB10" s="5" t="s">
        <v>193</v>
      </c>
      <c r="EC10" s="5" t="s">
        <v>193</v>
      </c>
      <c r="ED10" s="5" t="s">
        <v>193</v>
      </c>
      <c r="EE10" s="5" t="s">
        <v>193</v>
      </c>
      <c r="EF10" s="5" t="s">
        <v>193</v>
      </c>
      <c r="EG10" s="5" t="s">
        <v>193</v>
      </c>
      <c r="EH10" s="5" t="s">
        <v>193</v>
      </c>
      <c r="EI10" s="5" t="s">
        <v>193</v>
      </c>
      <c r="EJ10" s="5">
        <v>227489727</v>
      </c>
      <c r="EK10" s="5">
        <v>227055872</v>
      </c>
      <c r="EL10" s="5">
        <v>226977329</v>
      </c>
      <c r="EM10" s="5">
        <v>229752692</v>
      </c>
      <c r="EN10" s="5">
        <v>232429389</v>
      </c>
      <c r="EO10" s="5">
        <v>235813729</v>
      </c>
      <c r="EP10" s="5">
        <v>240483744</v>
      </c>
      <c r="EQ10" s="5">
        <v>244486040</v>
      </c>
      <c r="ER10" s="5">
        <v>248306491</v>
      </c>
      <c r="ES10" s="5">
        <v>251759971</v>
      </c>
      <c r="ET10" s="5">
        <v>255514506</v>
      </c>
      <c r="EU10" s="5">
        <v>259172761</v>
      </c>
      <c r="EV10" s="5">
        <v>261763015</v>
      </c>
      <c r="EW10" s="5">
        <v>261944304</v>
      </c>
      <c r="EX10" s="5">
        <v>265848938</v>
      </c>
      <c r="EY10" s="5">
        <v>269951695</v>
      </c>
      <c r="EZ10" s="5">
        <v>272460951</v>
      </c>
      <c r="FA10" s="5">
        <v>278071725</v>
      </c>
      <c r="FB10" s="5">
        <v>285924718</v>
      </c>
      <c r="FC10" s="5">
        <v>292545247</v>
      </c>
      <c r="FD10" s="5">
        <v>297272913</v>
      </c>
      <c r="FE10" s="5">
        <v>304932537</v>
      </c>
      <c r="FF10" s="5">
        <v>314549426</v>
      </c>
      <c r="FG10" s="5">
        <v>326772038</v>
      </c>
      <c r="FH10" s="3"/>
      <c r="FI10" s="11" t="s">
        <v>193</v>
      </c>
      <c r="FJ10" s="11" t="s">
        <v>193</v>
      </c>
      <c r="FK10" s="11" t="s">
        <v>193</v>
      </c>
      <c r="FL10" s="11" t="s">
        <v>193</v>
      </c>
      <c r="FM10" s="11" t="s">
        <v>193</v>
      </c>
      <c r="FN10" s="11" t="s">
        <v>193</v>
      </c>
      <c r="FO10" s="11" t="s">
        <v>193</v>
      </c>
      <c r="FP10" s="11" t="s">
        <v>193</v>
      </c>
      <c r="FQ10" s="11">
        <v>73.383533490283696</v>
      </c>
      <c r="FR10" s="11">
        <v>72.101196308193295</v>
      </c>
      <c r="FS10" s="11">
        <v>70.130352093446305</v>
      </c>
      <c r="FT10" s="11">
        <v>70.345204050971503</v>
      </c>
      <c r="FU10" s="11">
        <v>70.111615704501105</v>
      </c>
      <c r="FV10" s="11">
        <v>69.995924622353101</v>
      </c>
      <c r="FW10" s="11">
        <v>68.603389674438901</v>
      </c>
      <c r="FX10" s="11">
        <v>66.3677975233269</v>
      </c>
      <c r="FY10" s="11">
        <v>64.827141389549894</v>
      </c>
      <c r="FZ10" s="11">
        <v>62.047194945061399</v>
      </c>
      <c r="GA10" s="11">
        <v>60.751932416705898</v>
      </c>
      <c r="GB10" s="11">
        <v>61.796617585132701</v>
      </c>
      <c r="GC10" s="11">
        <v>60.463087193582297</v>
      </c>
      <c r="GD10" s="11">
        <v>60.982429302986503</v>
      </c>
      <c r="GE10" s="11">
        <v>58.533241159684501</v>
      </c>
      <c r="GF10" s="11">
        <v>57.380636191226699</v>
      </c>
      <c r="GG10" s="11">
        <v>56.1585061780101</v>
      </c>
      <c r="GH10" s="11">
        <v>56.237289138260998</v>
      </c>
      <c r="GI10" s="11">
        <v>55.227823989669901</v>
      </c>
      <c r="GJ10" s="11">
        <v>53.253300676595799</v>
      </c>
      <c r="GK10" s="11">
        <v>52.241557575075802</v>
      </c>
      <c r="GL10" s="11">
        <v>52.401754687135899</v>
      </c>
      <c r="GM10" s="11">
        <v>49.381746447695001</v>
      </c>
      <c r="GN10" s="11">
        <v>48.171196337184803</v>
      </c>
    </row>
    <row r="11" spans="2:196" x14ac:dyDescent="0.25">
      <c r="ED11" s="8"/>
      <c r="EE11" s="8"/>
      <c r="EF11" s="8"/>
      <c r="EG11" s="8"/>
      <c r="EH11" s="8"/>
      <c r="EI11" s="8"/>
      <c r="EJ11" s="8"/>
      <c r="EK11" s="8"/>
      <c r="EL11" s="8"/>
      <c r="EM11" s="8"/>
      <c r="EN11" s="8"/>
      <c r="EO11" s="8"/>
      <c r="EP11" s="8"/>
      <c r="EQ11" s="8"/>
      <c r="ER11" s="8"/>
      <c r="ES11" s="8"/>
      <c r="ET11" s="8"/>
      <c r="EU11" s="8"/>
    </row>
    <row r="12" spans="2:196" x14ac:dyDescent="0.25">
      <c r="ED12" s="8"/>
      <c r="EE12" s="8"/>
      <c r="EF12" s="8"/>
      <c r="EG12" s="8"/>
      <c r="EH12" s="8"/>
      <c r="EI12" s="8"/>
      <c r="EJ12" s="8"/>
      <c r="EK12" s="8"/>
      <c r="EL12" s="8"/>
      <c r="EM12" s="8"/>
      <c r="EN12" s="8"/>
      <c r="EO12" s="8"/>
      <c r="EP12" s="8"/>
      <c r="EQ12" s="8"/>
      <c r="ER12" s="8"/>
      <c r="ES12" s="8"/>
      <c r="ET12" s="8"/>
      <c r="EU12" s="8"/>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import</vt:lpstr>
      <vt:lpstr>P&amp;C</vt:lpstr>
      <vt:lpstr>All</vt:lpstr>
      <vt:lpstr>historical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Adam Troyer</dc:creator>
  <cp:lastModifiedBy>Adam Troyer</cp:lastModifiedBy>
  <dcterms:created xsi:type="dcterms:W3CDTF">2018-02-21T18:42:01Z</dcterms:created>
  <dcterms:modified xsi:type="dcterms:W3CDTF">2018-03-15T22:42:44Z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44787D4-0540-4523-9961-78E4036D8C6D}">
    <vt:lpwstr>{FCC897F7-8019-4DE5-AF1F-5C024693C984}</vt:lpwstr>
  </property>
</Properties>
</file>