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karen\Documents\1 - Sachs\6 - Breakthrough Research Div\"/>
    </mc:Choice>
  </mc:AlternateContent>
  <bookViews>
    <workbookView xWindow="0" yWindow="0" windowWidth="15828" windowHeight="9852" tabRatio="500" activeTab="1"/>
  </bookViews>
  <sheets>
    <sheet name="all" sheetId="1" r:id="rId1"/>
    <sheet name="no monthly" sheetId="4" r:id="rId2"/>
    <sheet name="months aligned" sheetId="2" r:id="rId3"/>
    <sheet name="months condensed" sheetId="3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45" i="4" l="1"/>
  <c r="AC45" i="4"/>
  <c r="H45" i="4"/>
  <c r="D45" i="4"/>
  <c r="E45" i="4"/>
  <c r="C45" i="4"/>
  <c r="R43" i="4"/>
  <c r="S42" i="4"/>
  <c r="R42" i="4"/>
  <c r="S41" i="4"/>
  <c r="R41" i="4"/>
  <c r="S40" i="4"/>
  <c r="R40" i="4"/>
  <c r="S39" i="4"/>
  <c r="R39" i="4"/>
  <c r="S38" i="4"/>
  <c r="R38" i="4"/>
  <c r="S37" i="4"/>
  <c r="R37" i="4"/>
  <c r="R36" i="4"/>
  <c r="R35" i="4"/>
  <c r="R34" i="4"/>
  <c r="R33" i="4"/>
  <c r="S32" i="4"/>
  <c r="R32" i="4"/>
  <c r="S27" i="4"/>
  <c r="S22" i="4"/>
  <c r="P19" i="4"/>
  <c r="S17" i="4"/>
  <c r="P11" i="4"/>
  <c r="P3" i="4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C18" i="2"/>
  <c r="D18" i="2"/>
  <c r="E18" i="2"/>
  <c r="F18" i="2"/>
  <c r="G18" i="2"/>
  <c r="H18" i="2"/>
  <c r="B18" i="2"/>
  <c r="BO45" i="1"/>
  <c r="BO44" i="1"/>
  <c r="BO43" i="1"/>
  <c r="BO42" i="1"/>
  <c r="BO41" i="1"/>
  <c r="BO40" i="1"/>
  <c r="BO35" i="1"/>
  <c r="BO30" i="1"/>
  <c r="BO25" i="1"/>
  <c r="BO20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L22" i="1"/>
  <c r="BL14" i="1"/>
  <c r="BL6" i="1"/>
</calcChain>
</file>

<file path=xl/sharedStrings.xml><?xml version="1.0" encoding="utf-8"?>
<sst xmlns="http://schemas.openxmlformats.org/spreadsheetml/2006/main" count="596" uniqueCount="115">
  <si>
    <t>Candy, Nut, Dairy Store Sales FL Total</t>
  </si>
  <si>
    <t>Consumption - Sherbert</t>
  </si>
  <si>
    <t>Consumption - Other</t>
  </si>
  <si>
    <t>Average Producer Price Index</t>
  </si>
  <si>
    <t>Total U.S Consumption</t>
  </si>
  <si>
    <t>Avg CPI Ice Cream and Related Products</t>
  </si>
  <si>
    <t>U.S Production in Gallons (Millions)</t>
  </si>
  <si>
    <t>Consumption - Reduced Fat</t>
  </si>
  <si>
    <t>Candy, Nut, Dairy Store Sales FL - Jan</t>
  </si>
  <si>
    <t>Candy, Nut, Dairy Store Sales FL - Feb</t>
  </si>
  <si>
    <t>Candy, Nut, Dairy Store Sales FL - Mar</t>
  </si>
  <si>
    <t>Candy, Nut, Dairy Store Sales FL - Apr</t>
  </si>
  <si>
    <t>Candy, Nut, Dairy Store Sales FL - May</t>
  </si>
  <si>
    <t>Candy, Nut, Dairy Store Sales FL - Jun</t>
  </si>
  <si>
    <t>Candy, Nut, Dairy Store Sales FL - Jul</t>
  </si>
  <si>
    <t>Candy, Nut, Dairy Store Sales FL - Aug</t>
  </si>
  <si>
    <t>Candy, Nut, Dairy Store Sales FL - Sep</t>
  </si>
  <si>
    <t>Candy, Nut, Dairy Store Sales FL - Oct</t>
  </si>
  <si>
    <t>Candy, Nut, Dairy Store Sales FL - Nov</t>
  </si>
  <si>
    <t>Candy, Nut, Dairy Store Sales FL - Dec</t>
  </si>
  <si>
    <t>Producer Price Index - Jan</t>
  </si>
  <si>
    <t>Producer Price Index - Feb</t>
  </si>
  <si>
    <t>Producer Price Indec - Mar</t>
  </si>
  <si>
    <t>Producer Price Index - Apr</t>
  </si>
  <si>
    <t>Producer Price Index - May</t>
  </si>
  <si>
    <t>Producer Price Index - Jun</t>
  </si>
  <si>
    <t>Producer Price Index - Jul</t>
  </si>
  <si>
    <t>Producer Price Index - Aug</t>
  </si>
  <si>
    <t>Producer Price Index - Sep</t>
  </si>
  <si>
    <t>Producer Price Index - Oct</t>
  </si>
  <si>
    <t>Producer Price Index - Nov</t>
  </si>
  <si>
    <t>Producer Price Index - Dec</t>
  </si>
  <si>
    <t>Avgerage Sales Price</t>
  </si>
  <si>
    <t>Avg. Sales Price - Jan</t>
  </si>
  <si>
    <t>Avg. Sales Price - Feb</t>
  </si>
  <si>
    <t>Avg. Sales Price - Mar</t>
  </si>
  <si>
    <t>Avg. Sales Price - Apr</t>
  </si>
  <si>
    <t>Avg. Sales Price -  May</t>
  </si>
  <si>
    <t>Avg. Sale Price - Jun</t>
  </si>
  <si>
    <t>Avg. Sales Price - Jul</t>
  </si>
  <si>
    <t>Avg. Sales Price - Aug</t>
  </si>
  <si>
    <t>Avg. Sales Price - Sep</t>
  </si>
  <si>
    <t>Avg. Sales Price - Oct</t>
  </si>
  <si>
    <t>Avg. Sales Price - Nov</t>
  </si>
  <si>
    <t>Avg. Sales Price - Dec</t>
  </si>
  <si>
    <t>Avg. CPI - Jan</t>
  </si>
  <si>
    <t>Avg. CPI - Feb</t>
  </si>
  <si>
    <t>Avg. CPI - Mar</t>
  </si>
  <si>
    <t>Avg. CPI - April</t>
  </si>
  <si>
    <t>Avg. CPI - May</t>
  </si>
  <si>
    <t>Avg. CPI - Jun</t>
  </si>
  <si>
    <t>Avg. CPI - Jul</t>
  </si>
  <si>
    <t>Avg. CPI - Aug</t>
  </si>
  <si>
    <t>Avg. CPI - Sep</t>
  </si>
  <si>
    <t>Avg. CPI - Oct</t>
  </si>
  <si>
    <t>Avg. CPI - Nov</t>
  </si>
  <si>
    <t>Avg. CPI - Dec</t>
  </si>
  <si>
    <t>Lotto - # FL lotto winners</t>
  </si>
  <si>
    <t>Enviro - Ozone hole area million km2</t>
  </si>
  <si>
    <t>.</t>
  </si>
  <si>
    <t>Number of threantened species</t>
  </si>
  <si>
    <t>Number of McDonald's Worldwide</t>
  </si>
  <si>
    <t>Number of Starbucks in U.S</t>
  </si>
  <si>
    <t>U.S  Running Event Finishers</t>
  </si>
  <si>
    <t>Drinking Places (Alcoholic beverages served on premises) - Jan</t>
  </si>
  <si>
    <t>Drinking Places (Alcoholic beverages served on premises) - Feb</t>
  </si>
  <si>
    <t>Drinking Places (Alcoholic beverages served on premises) - Mar</t>
  </si>
  <si>
    <t>Drinking Places (Alcoholic beverages served on premises) - Apr</t>
  </si>
  <si>
    <t>Drinking Places (Alcoholic beverages served on premises) - May</t>
  </si>
  <si>
    <t>Drinking Places (Alcoholic beverages served on premises) - Jun</t>
  </si>
  <si>
    <t>Drinking Places (Alcoholic beverages served on premises) - Jul</t>
  </si>
  <si>
    <t>Drinking Places (Alcoholic beverages served on premises) - Aug</t>
  </si>
  <si>
    <t>Drinking Places (Alcoholic beverages served on premises) - Sep</t>
  </si>
  <si>
    <t>Drinking Places (Alcoholic beverages served on premises) - Oct</t>
  </si>
  <si>
    <t>Drinking Places (Alcoholic beverages served on premises) - Nov</t>
  </si>
  <si>
    <t>Drinking Places (Alcoholic beverages served on premises) - Dec</t>
  </si>
  <si>
    <t>U.S Olympic Medals Won</t>
  </si>
  <si>
    <t>U.S Lightning Fatalities</t>
  </si>
  <si>
    <t>U.S Production of Avocades (Tonnes)</t>
  </si>
  <si>
    <t>U.S Production of Cauliflower and Broccoli (Tonnes)</t>
  </si>
  <si>
    <t>FL crime index % change</t>
  </si>
  <si>
    <t>FL crime index  increase or decrease from prior year</t>
  </si>
  <si>
    <t>FL crime index rate per 100k</t>
  </si>
  <si>
    <t>FL rapes per 100k</t>
  </si>
  <si>
    <t>FL crapes increase or decrease from prior year</t>
  </si>
  <si>
    <t>FL Rape rate % change</t>
  </si>
  <si>
    <t>FL Murder rate per 100k</t>
  </si>
  <si>
    <t>FL Murder rate increase or decrease from prior year</t>
  </si>
  <si>
    <t>FL Murders - % by firearms</t>
  </si>
  <si>
    <t>FL Murders by firearm increase or decrease from prior year</t>
  </si>
  <si>
    <t>Increase</t>
  </si>
  <si>
    <t>Decrease</t>
  </si>
  <si>
    <t>Same</t>
  </si>
  <si>
    <t>Courts - Death Row exec</t>
  </si>
  <si>
    <t>Random - Shark attacks in Florida</t>
  </si>
  <si>
    <t>FL bills that mention "ice cream"</t>
  </si>
  <si>
    <t>Consumption per Person LBs - Regular Ice Cream</t>
  </si>
  <si>
    <t>AVG</t>
  </si>
  <si>
    <t>Candy, Nut, Dairy Store Sales - Florida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</si>
  <si>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</si>
  <si>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</si>
  <si>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</si>
  <si>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</si>
  <si>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</si>
  <si>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</si>
  <si>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</si>
  <si>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</si>
  <si>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</si>
  <si>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</si>
  <si>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</si>
  <si>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</si>
  <si>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Producer Price Index</t>
  </si>
  <si>
    <t xml:space="preserve">Avg Sales Price </t>
  </si>
  <si>
    <t>Avg CPI Ice Cream</t>
  </si>
  <si>
    <t>Drinking Places (On-Site)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</si>
</sst>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name val="Arial MT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4">
    <xf numFmtId="0" fontId="0" fillId="0" borderId="0" xfId="0"/>
    <xf numFmtId="3" fontId="1" fillId="0" borderId="0" xfId="0" quotePrefix="1" applyNumberFormat="1" applyFont="1"/>
    <xf numFmtId="3" fontId="1" fillId="0" borderId="0" xfId="0" applyNumberFormat="1" applyFont="1"/>
    <xf numFmtId="164" fontId="3" fillId="0" borderId="0" xfId="0" applyNumberFormat="1" applyFont="1" applyAlignment="1" applyProtection="1">
      <alignment horizontal="center"/>
    </xf>
    <xf numFmtId="164" fontId="3" fillId="0" borderId="1" xfId="0" applyNumberFormat="1" applyFont="1" applyBorder="1" applyAlignment="1" applyProtection="1">
      <alignment horizontal="center"/>
    </xf>
    <xf numFmtId="164" fontId="3" fillId="0" borderId="0" xfId="0" applyNumberFormat="1" applyFont="1" applyBorder="1" applyAlignment="1" applyProtection="1">
      <alignment horizont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3" fontId="1" fillId="0" borderId="0" xfId="0" applyNumberFormat="1" applyFont="1" applyAlignment="1">
      <alignment horizontal="center" vertical="center" wrapText="1"/>
    </xf>
    <xf numFmtId="44" fontId="1" fillId="0" borderId="0" xfId="5" applyFont="1"/>
    <xf numFmtId="44" fontId="0" fillId="0" borderId="0" xfId="5" applyFont="1"/>
    <xf numFmtId="165" fontId="2" fillId="0" borderId="0" xfId="5" applyNumberFormat="1" applyFont="1"/>
    <xf numFmtId="165" fontId="1" fillId="0" borderId="0" xfId="5" quotePrefix="1" applyNumberFormat="1" applyFont="1"/>
    <xf numFmtId="165" fontId="1" fillId="0" borderId="0" xfId="5" applyNumberFormat="1" applyFont="1"/>
    <xf numFmtId="165" fontId="0" fillId="0" borderId="0" xfId="5" applyNumberFormat="1" applyFont="1"/>
    <xf numFmtId="44" fontId="0" fillId="0" borderId="0" xfId="5" applyFont="1" applyAlignment="1">
      <alignment horizontal="center" vertical="center" wrapText="1"/>
    </xf>
    <xf numFmtId="165" fontId="0" fillId="0" borderId="0" xfId="5" applyNumberFormat="1" applyFont="1" applyAlignment="1">
      <alignment horizontal="center" vertical="center" wrapText="1"/>
    </xf>
    <xf numFmtId="165" fontId="4" fillId="0" borderId="0" xfId="5" applyNumberFormat="1" applyFont="1"/>
    <xf numFmtId="44" fontId="0" fillId="0" borderId="0" xfId="5" applyFont="1" applyAlignment="1">
      <alignment horizontal="center" vertical="center"/>
    </xf>
    <xf numFmtId="165" fontId="0" fillId="0" borderId="0" xfId="0" applyNumberFormat="1"/>
    <xf numFmtId="9" fontId="0" fillId="0" borderId="0" xfId="6" applyFont="1"/>
  </cellXfs>
  <cellStyles count="7">
    <cellStyle name="Currency" xfId="5" builtinId="4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6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7"/>
  <sheetViews>
    <sheetView topLeftCell="P2" zoomScale="55" zoomScaleNormal="55" workbookViewId="0">
      <selection activeCell="W41" sqref="W41"/>
    </sheetView>
  </sheetViews>
  <sheetFormatPr defaultColWidth="11.19921875" defaultRowHeight="15.6" x14ac:dyDescent="0.3"/>
  <cols>
    <col min="1" max="2" width="11" customWidth="1"/>
    <col min="3" max="3" width="29.796875" customWidth="1"/>
    <col min="4" max="4" width="20.19921875" bestFit="1" customWidth="1"/>
    <col min="5" max="5" width="20.5" bestFit="1" customWidth="1"/>
    <col min="6" max="7" width="20.5" customWidth="1"/>
    <col min="8" max="8" width="24.796875" bestFit="1" customWidth="1"/>
    <col min="9" max="9" width="15.3984375" bestFit="1" customWidth="1"/>
    <col min="10" max="10" width="15.796875" bestFit="1" customWidth="1"/>
    <col min="11" max="11" width="16.09765625" bestFit="1" customWidth="1"/>
    <col min="12" max="14" width="14.5" bestFit="1" customWidth="1"/>
    <col min="15" max="15" width="14.59765625" bestFit="1" customWidth="1"/>
    <col min="16" max="20" width="14.5" bestFit="1" customWidth="1"/>
    <col min="21" max="21" width="25" bestFit="1" customWidth="1"/>
    <col min="22" max="22" width="10.5" bestFit="1" customWidth="1"/>
    <col min="24" max="24" width="12.296875" bestFit="1" customWidth="1"/>
    <col min="25" max="25" width="11.796875" bestFit="1" customWidth="1"/>
    <col min="26" max="26" width="12.5" bestFit="1" customWidth="1"/>
    <col min="27" max="27" width="11.19921875" bestFit="1" customWidth="1"/>
    <col min="32" max="32" width="12.19921875" bestFit="1" customWidth="1"/>
    <col min="33" max="33" width="12" bestFit="1" customWidth="1"/>
    <col min="34" max="34" width="13.69921875" bestFit="1" customWidth="1"/>
    <col min="47" max="47" width="19.19921875" bestFit="1" customWidth="1"/>
    <col min="48" max="48" width="8.796875" bestFit="1" customWidth="1"/>
    <col min="49" max="49" width="8.69921875" bestFit="1" customWidth="1"/>
    <col min="50" max="55" width="8.796875" bestFit="1" customWidth="1"/>
    <col min="56" max="57" width="8.69921875" bestFit="1" customWidth="1"/>
    <col min="58" max="58" width="8.796875" bestFit="1" customWidth="1"/>
    <col min="59" max="59" width="8.69921875" bestFit="1" customWidth="1"/>
    <col min="60" max="60" width="23.796875" customWidth="1"/>
    <col min="63" max="63" width="11" customWidth="1"/>
    <col min="68" max="68" width="15.69921875" bestFit="1" customWidth="1"/>
    <col min="69" max="79" width="18.19921875" bestFit="1" customWidth="1"/>
    <col min="81" max="81" width="16.5" bestFit="1" customWidth="1"/>
    <col min="82" max="82" width="15.69921875" bestFit="1" customWidth="1"/>
    <col min="83" max="92" width="8"/>
  </cols>
  <sheetData>
    <row r="1" spans="1:94" ht="67.95" customHeight="1" x14ac:dyDescent="0.3">
      <c r="B1" t="s">
        <v>95</v>
      </c>
      <c r="C1" s="9" t="s">
        <v>96</v>
      </c>
      <c r="D1" s="9" t="s">
        <v>7</v>
      </c>
      <c r="E1" s="9" t="s">
        <v>1</v>
      </c>
      <c r="F1" s="7" t="s">
        <v>2</v>
      </c>
      <c r="G1" s="7" t="s">
        <v>4</v>
      </c>
      <c r="H1" s="9" t="s">
        <v>0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21" t="s">
        <v>3</v>
      </c>
      <c r="V1" s="18" t="s">
        <v>20</v>
      </c>
      <c r="W1" s="18" t="s">
        <v>21</v>
      </c>
      <c r="X1" s="18" t="s">
        <v>22</v>
      </c>
      <c r="Y1" s="18" t="s">
        <v>23</v>
      </c>
      <c r="Z1" s="18" t="s">
        <v>24</v>
      </c>
      <c r="AA1" s="18" t="s">
        <v>25</v>
      </c>
      <c r="AB1" s="18" t="s">
        <v>26</v>
      </c>
      <c r="AC1" s="18" t="s">
        <v>27</v>
      </c>
      <c r="AD1" s="18" t="s">
        <v>28</v>
      </c>
      <c r="AE1" s="18" t="s">
        <v>29</v>
      </c>
      <c r="AF1" s="18" t="s">
        <v>30</v>
      </c>
      <c r="AG1" s="18" t="s">
        <v>31</v>
      </c>
      <c r="AH1" s="19" t="s">
        <v>32</v>
      </c>
      <c r="AI1" s="19" t="s">
        <v>33</v>
      </c>
      <c r="AJ1" s="19" t="s">
        <v>34</v>
      </c>
      <c r="AK1" s="19" t="s">
        <v>35</v>
      </c>
      <c r="AL1" s="19" t="s">
        <v>36</v>
      </c>
      <c r="AM1" s="19" t="s">
        <v>37</v>
      </c>
      <c r="AN1" s="19" t="s">
        <v>38</v>
      </c>
      <c r="AO1" s="19" t="s">
        <v>39</v>
      </c>
      <c r="AP1" s="19" t="s">
        <v>40</v>
      </c>
      <c r="AQ1" s="19" t="s">
        <v>41</v>
      </c>
      <c r="AR1" s="19" t="s">
        <v>42</v>
      </c>
      <c r="AS1" s="19" t="s">
        <v>43</v>
      </c>
      <c r="AT1" s="19" t="s">
        <v>44</v>
      </c>
      <c r="AU1" s="19" t="s">
        <v>5</v>
      </c>
      <c r="AV1" s="19" t="s">
        <v>45</v>
      </c>
      <c r="AW1" s="19" t="s">
        <v>46</v>
      </c>
      <c r="AX1" s="19" t="s">
        <v>47</v>
      </c>
      <c r="AY1" s="19" t="s">
        <v>48</v>
      </c>
      <c r="AZ1" s="19" t="s">
        <v>49</v>
      </c>
      <c r="BA1" s="19" t="s">
        <v>50</v>
      </c>
      <c r="BB1" s="19" t="s">
        <v>51</v>
      </c>
      <c r="BC1" s="19" t="s">
        <v>52</v>
      </c>
      <c r="BD1" s="19" t="s">
        <v>53</v>
      </c>
      <c r="BE1" s="19" t="s">
        <v>54</v>
      </c>
      <c r="BF1" s="19" t="s">
        <v>55</v>
      </c>
      <c r="BG1" s="19" t="s">
        <v>56</v>
      </c>
      <c r="BH1" s="9" t="s">
        <v>6</v>
      </c>
      <c r="BI1" s="10" t="s">
        <v>57</v>
      </c>
      <c r="BJ1" s="10" t="s">
        <v>58</v>
      </c>
      <c r="BK1" s="9" t="s">
        <v>60</v>
      </c>
      <c r="BL1" s="9" t="s">
        <v>76</v>
      </c>
      <c r="BM1" s="9" t="s">
        <v>61</v>
      </c>
      <c r="BN1" s="9" t="s">
        <v>62</v>
      </c>
      <c r="BO1" s="9" t="s">
        <v>63</v>
      </c>
      <c r="BP1" s="11" t="s">
        <v>64</v>
      </c>
      <c r="BQ1" s="9" t="s">
        <v>65</v>
      </c>
      <c r="BR1" s="9" t="s">
        <v>66</v>
      </c>
      <c r="BS1" s="9" t="s">
        <v>67</v>
      </c>
      <c r="BT1" s="9" t="s">
        <v>68</v>
      </c>
      <c r="BU1" s="9" t="s">
        <v>69</v>
      </c>
      <c r="BV1" s="9" t="s">
        <v>70</v>
      </c>
      <c r="BW1" s="9" t="s">
        <v>71</v>
      </c>
      <c r="BX1" s="9" t="s">
        <v>72</v>
      </c>
      <c r="BY1" s="9" t="s">
        <v>73</v>
      </c>
      <c r="BZ1" s="9" t="s">
        <v>74</v>
      </c>
      <c r="CA1" s="9" t="s">
        <v>75</v>
      </c>
      <c r="CB1" s="9" t="s">
        <v>77</v>
      </c>
      <c r="CC1" s="9" t="s">
        <v>78</v>
      </c>
      <c r="CD1" s="9" t="s">
        <v>79</v>
      </c>
      <c r="CE1" s="10" t="s">
        <v>80</v>
      </c>
      <c r="CF1" s="10" t="s">
        <v>81</v>
      </c>
      <c r="CG1" s="10" t="s">
        <v>82</v>
      </c>
      <c r="CH1" s="10" t="s">
        <v>83</v>
      </c>
      <c r="CI1" s="10" t="s">
        <v>84</v>
      </c>
      <c r="CJ1" s="10" t="s">
        <v>85</v>
      </c>
      <c r="CK1" s="10" t="s">
        <v>86</v>
      </c>
      <c r="CL1" s="10" t="s">
        <v>87</v>
      </c>
      <c r="CM1" s="10" t="s">
        <v>88</v>
      </c>
      <c r="CN1" s="10" t="s">
        <v>89</v>
      </c>
      <c r="CO1" s="10" t="s">
        <v>93</v>
      </c>
      <c r="CP1" s="10" t="s">
        <v>94</v>
      </c>
    </row>
    <row r="2" spans="1:94" ht="28.8" customHeight="1" x14ac:dyDescent="0.3">
      <c r="A2">
        <v>1972</v>
      </c>
      <c r="C2" s="9"/>
      <c r="D2" s="9"/>
      <c r="E2" s="9"/>
      <c r="F2" s="7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1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9"/>
      <c r="BI2" s="10"/>
      <c r="BJ2" s="10"/>
      <c r="BK2" s="9"/>
      <c r="BL2" s="9"/>
      <c r="BM2" s="9"/>
      <c r="BN2" s="9"/>
      <c r="BO2" s="9"/>
      <c r="BP2" s="11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>
        <v>-2.2000000000000002</v>
      </c>
      <c r="CF2" t="s">
        <v>59</v>
      </c>
      <c r="CG2">
        <v>5245.1</v>
      </c>
      <c r="CH2">
        <v>25.8</v>
      </c>
      <c r="CI2" t="s">
        <v>59</v>
      </c>
      <c r="CJ2">
        <v>6.3</v>
      </c>
      <c r="CK2">
        <v>13.2</v>
      </c>
      <c r="CL2" t="s">
        <v>59</v>
      </c>
      <c r="CM2">
        <v>67.400000000000006</v>
      </c>
      <c r="CN2" t="s">
        <v>59</v>
      </c>
      <c r="CO2">
        <v>0</v>
      </c>
      <c r="CP2">
        <v>3</v>
      </c>
    </row>
    <row r="3" spans="1:94" ht="24" customHeight="1" x14ac:dyDescent="0.3">
      <c r="A3">
        <v>1973</v>
      </c>
      <c r="C3" s="9"/>
      <c r="D3" s="9"/>
      <c r="E3" s="9"/>
      <c r="F3" s="7"/>
      <c r="G3" s="7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1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9"/>
      <c r="BI3" s="10"/>
      <c r="BJ3" s="10"/>
      <c r="BK3" s="9"/>
      <c r="BL3" s="9"/>
      <c r="BM3" s="9"/>
      <c r="BN3" s="9"/>
      <c r="BO3" s="9"/>
      <c r="BP3" s="11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>
        <v>17.3</v>
      </c>
      <c r="CF3" t="s">
        <v>90</v>
      </c>
      <c r="CG3">
        <v>5836.5</v>
      </c>
      <c r="CH3">
        <v>31.2</v>
      </c>
      <c r="CI3" t="s">
        <v>90</v>
      </c>
      <c r="CJ3">
        <v>21.1</v>
      </c>
      <c r="CK3">
        <v>12.4</v>
      </c>
      <c r="CL3" t="s">
        <v>91</v>
      </c>
      <c r="CM3">
        <v>69.5</v>
      </c>
      <c r="CN3" t="s">
        <v>90</v>
      </c>
      <c r="CO3">
        <v>0</v>
      </c>
      <c r="CP3">
        <v>1</v>
      </c>
    </row>
    <row r="4" spans="1:94" ht="19.8" customHeight="1" x14ac:dyDescent="0.3">
      <c r="A4">
        <v>1974</v>
      </c>
      <c r="C4" s="9"/>
      <c r="D4" s="9"/>
      <c r="E4" s="9"/>
      <c r="F4" s="7"/>
      <c r="G4" s="7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21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9"/>
      <c r="BI4" s="10"/>
      <c r="BJ4" s="10"/>
      <c r="BK4" s="9"/>
      <c r="BL4" s="9"/>
      <c r="BM4" s="9"/>
      <c r="BN4" s="9"/>
      <c r="BO4" s="9"/>
      <c r="BP4" s="11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>
        <v>30.5</v>
      </c>
      <c r="CF4" t="s">
        <v>91</v>
      </c>
      <c r="CG4">
        <v>7245.5</v>
      </c>
      <c r="CH4">
        <v>35.200000000000003</v>
      </c>
      <c r="CI4" t="s">
        <v>90</v>
      </c>
      <c r="CJ4">
        <v>12.7</v>
      </c>
      <c r="CK4">
        <v>15.1</v>
      </c>
      <c r="CL4" t="s">
        <v>90</v>
      </c>
      <c r="CM4">
        <v>65.099999999999994</v>
      </c>
      <c r="CN4" t="s">
        <v>91</v>
      </c>
      <c r="CO4">
        <v>0</v>
      </c>
      <c r="CP4">
        <v>3</v>
      </c>
    </row>
    <row r="5" spans="1:94" x14ac:dyDescent="0.3">
      <c r="A5">
        <v>1975</v>
      </c>
      <c r="C5" s="3">
        <v>18.205027480286887</v>
      </c>
      <c r="D5" s="3">
        <v>7.7</v>
      </c>
      <c r="E5" s="3">
        <v>1.3485574585712099</v>
      </c>
      <c r="F5" s="3">
        <v>1.8166993096359265</v>
      </c>
      <c r="G5">
        <v>4015</v>
      </c>
      <c r="K5" s="8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9"/>
      <c r="BF5" s="17"/>
      <c r="BG5" s="17"/>
      <c r="BK5" s="7"/>
      <c r="BL5">
        <v>0</v>
      </c>
      <c r="CB5">
        <v>91</v>
      </c>
      <c r="CC5">
        <v>79748</v>
      </c>
      <c r="CD5">
        <v>135986</v>
      </c>
      <c r="CE5">
        <v>8</v>
      </c>
      <c r="CF5" t="s">
        <v>90</v>
      </c>
      <c r="CG5">
        <v>7605.4</v>
      </c>
      <c r="CH5">
        <v>35.200000000000003</v>
      </c>
      <c r="CI5" t="s">
        <v>92</v>
      </c>
      <c r="CJ5">
        <v>-0.1</v>
      </c>
      <c r="CK5">
        <v>14.4</v>
      </c>
      <c r="CL5" t="s">
        <v>91</v>
      </c>
      <c r="CM5">
        <v>71.3</v>
      </c>
      <c r="CN5" t="s">
        <v>90</v>
      </c>
      <c r="CO5">
        <v>0</v>
      </c>
      <c r="CP5">
        <v>9</v>
      </c>
    </row>
    <row r="6" spans="1:94" x14ac:dyDescent="0.3">
      <c r="A6">
        <v>1976</v>
      </c>
      <c r="C6" s="3">
        <v>17.638143875983214</v>
      </c>
      <c r="D6" s="3">
        <v>7.3</v>
      </c>
      <c r="E6" s="3">
        <v>1.364615772697044</v>
      </c>
      <c r="F6" s="3">
        <v>1.6779416148783453</v>
      </c>
      <c r="G6">
        <v>3928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L6">
        <f>10+94</f>
        <v>104</v>
      </c>
      <c r="CB6">
        <v>74</v>
      </c>
      <c r="CC6">
        <v>128525</v>
      </c>
      <c r="CD6">
        <v>139751</v>
      </c>
      <c r="CE6">
        <v>-8.6</v>
      </c>
      <c r="CF6" t="s">
        <v>91</v>
      </c>
      <c r="CG6">
        <v>6900.3</v>
      </c>
      <c r="CH6">
        <v>35.700000000000003</v>
      </c>
      <c r="CI6" t="s">
        <v>90</v>
      </c>
      <c r="CJ6">
        <v>1.4</v>
      </c>
      <c r="CK6">
        <v>13.3</v>
      </c>
      <c r="CL6" t="s">
        <v>91</v>
      </c>
      <c r="CM6">
        <v>66</v>
      </c>
      <c r="CN6" t="s">
        <v>91</v>
      </c>
      <c r="CO6">
        <v>0</v>
      </c>
      <c r="CP6">
        <v>9</v>
      </c>
    </row>
    <row r="7" spans="1:94" x14ac:dyDescent="0.3">
      <c r="A7">
        <v>1977</v>
      </c>
      <c r="C7" s="3">
        <v>17.282544417655366</v>
      </c>
      <c r="D7" s="3">
        <v>7.7</v>
      </c>
      <c r="E7" s="3">
        <v>1.356244806778091</v>
      </c>
      <c r="F7" s="3">
        <v>1.6277226104368436</v>
      </c>
      <c r="G7">
        <v>3887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L7">
        <v>0</v>
      </c>
      <c r="CB7">
        <v>98</v>
      </c>
      <c r="CC7">
        <v>106775</v>
      </c>
      <c r="CD7">
        <v>166649</v>
      </c>
      <c r="CE7">
        <v>-3.6</v>
      </c>
      <c r="CF7" t="s">
        <v>91</v>
      </c>
      <c r="CG7">
        <v>6525.8</v>
      </c>
      <c r="CH7">
        <v>38.299999999999997</v>
      </c>
      <c r="CI7" t="s">
        <v>90</v>
      </c>
      <c r="CJ7">
        <v>7.5</v>
      </c>
      <c r="CK7">
        <v>10.5</v>
      </c>
      <c r="CL7" t="s">
        <v>91</v>
      </c>
      <c r="CM7">
        <v>63.7</v>
      </c>
      <c r="CN7" t="s">
        <v>91</v>
      </c>
      <c r="CO7">
        <v>0</v>
      </c>
      <c r="CP7">
        <v>1</v>
      </c>
    </row>
    <row r="8" spans="1:94" x14ac:dyDescent="0.3">
      <c r="A8">
        <v>1978</v>
      </c>
      <c r="C8" s="3">
        <v>17.216757643147563</v>
      </c>
      <c r="D8" s="3">
        <v>7.7</v>
      </c>
      <c r="E8" s="3">
        <v>1.2948042320911113</v>
      </c>
      <c r="F8" s="3">
        <v>1.5116652065503065</v>
      </c>
      <c r="G8">
        <v>3914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>
        <v>68.174999999999997</v>
      </c>
      <c r="AV8" s="17">
        <v>64.7</v>
      </c>
      <c r="AW8" s="17">
        <v>65.5</v>
      </c>
      <c r="AX8" s="17">
        <v>65.7</v>
      </c>
      <c r="AY8" s="17">
        <v>66.5</v>
      </c>
      <c r="AZ8" s="17">
        <v>68.2</v>
      </c>
      <c r="BA8" s="17">
        <v>68.3</v>
      </c>
      <c r="BB8" s="17">
        <v>68.2</v>
      </c>
      <c r="BC8" s="17">
        <v>68.7</v>
      </c>
      <c r="BD8" s="17">
        <v>69.3</v>
      </c>
      <c r="BE8" s="17">
        <v>70.3</v>
      </c>
      <c r="BF8" s="17">
        <v>71.2</v>
      </c>
      <c r="BG8" s="17">
        <v>71.5</v>
      </c>
      <c r="BL8">
        <v>0</v>
      </c>
      <c r="CB8">
        <v>88</v>
      </c>
      <c r="CC8">
        <v>132540</v>
      </c>
      <c r="CD8">
        <v>172727</v>
      </c>
      <c r="CE8">
        <v>6.8</v>
      </c>
      <c r="CF8" t="s">
        <v>90</v>
      </c>
      <c r="CG8">
        <v>6772.4</v>
      </c>
      <c r="CH8">
        <v>44.2</v>
      </c>
      <c r="CI8" t="s">
        <v>90</v>
      </c>
      <c r="CJ8">
        <v>15.2</v>
      </c>
      <c r="CK8">
        <v>9.8000000000000007</v>
      </c>
      <c r="CL8" t="s">
        <v>91</v>
      </c>
      <c r="CM8">
        <v>59.2</v>
      </c>
      <c r="CN8" t="s">
        <v>91</v>
      </c>
      <c r="CO8">
        <v>0</v>
      </c>
      <c r="CP8">
        <v>5</v>
      </c>
    </row>
    <row r="9" spans="1:94" x14ac:dyDescent="0.3">
      <c r="A9">
        <v>1979</v>
      </c>
      <c r="C9" s="3">
        <v>16.938398613672213</v>
      </c>
      <c r="D9" s="3">
        <v>7.3</v>
      </c>
      <c r="E9" s="3">
        <v>1.2030125969207528</v>
      </c>
      <c r="F9" s="3">
        <v>1.4132278776299125</v>
      </c>
      <c r="G9">
        <v>3893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>
        <v>76.150000000000006</v>
      </c>
      <c r="AV9" s="17">
        <v>72.8</v>
      </c>
      <c r="AW9" s="17">
        <v>73.400000000000006</v>
      </c>
      <c r="AX9" s="17">
        <v>73.8</v>
      </c>
      <c r="AY9" s="17">
        <v>74.400000000000006</v>
      </c>
      <c r="AZ9" s="17">
        <v>75</v>
      </c>
      <c r="BA9" s="17">
        <v>76.099999999999994</v>
      </c>
      <c r="BB9" s="17">
        <v>76.2</v>
      </c>
      <c r="BC9" s="17">
        <v>76.7</v>
      </c>
      <c r="BD9" s="17">
        <v>78.2</v>
      </c>
      <c r="BE9" s="17">
        <v>78.400000000000006</v>
      </c>
      <c r="BF9" s="17">
        <v>79</v>
      </c>
      <c r="BG9" s="17">
        <v>79.8</v>
      </c>
      <c r="BJ9">
        <v>0.1</v>
      </c>
      <c r="BL9">
        <v>0</v>
      </c>
      <c r="CB9">
        <v>63</v>
      </c>
      <c r="CC9">
        <v>92800</v>
      </c>
      <c r="CD9">
        <v>186743</v>
      </c>
      <c r="CE9">
        <v>12.1</v>
      </c>
      <c r="CF9" t="s">
        <v>90</v>
      </c>
      <c r="CG9">
        <v>7364.8</v>
      </c>
      <c r="CH9">
        <v>49.5</v>
      </c>
      <c r="CI9" t="s">
        <v>90</v>
      </c>
      <c r="CJ9">
        <v>12</v>
      </c>
      <c r="CK9">
        <v>10.6</v>
      </c>
      <c r="CL9" t="s">
        <v>90</v>
      </c>
      <c r="CM9">
        <v>57.1</v>
      </c>
      <c r="CN9" t="s">
        <v>91</v>
      </c>
      <c r="CO9">
        <v>1</v>
      </c>
      <c r="CP9">
        <v>4</v>
      </c>
    </row>
    <row r="10" spans="1:94" x14ac:dyDescent="0.3">
      <c r="A10">
        <v>1980</v>
      </c>
      <c r="C10" s="3">
        <v>17.126066413145622</v>
      </c>
      <c r="D10" s="3">
        <v>7.1</v>
      </c>
      <c r="E10" s="3">
        <v>1.1905623424641893</v>
      </c>
      <c r="F10" s="3">
        <v>1.3490422700965194</v>
      </c>
      <c r="G10">
        <v>3984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>
        <v>86.433333300000001</v>
      </c>
      <c r="AV10" s="17">
        <v>80.7</v>
      </c>
      <c r="AW10" s="17">
        <v>81.099999999999994</v>
      </c>
      <c r="AX10" s="17">
        <v>81.400000000000006</v>
      </c>
      <c r="AY10" s="17">
        <v>83.7</v>
      </c>
      <c r="AZ10" s="17">
        <v>85.9</v>
      </c>
      <c r="BA10" s="17">
        <v>87</v>
      </c>
      <c r="BB10" s="17">
        <v>87.6</v>
      </c>
      <c r="BC10" s="17">
        <v>89.2</v>
      </c>
      <c r="BD10" s="17">
        <v>88.3</v>
      </c>
      <c r="BE10" s="17">
        <v>89.8</v>
      </c>
      <c r="BF10" s="17">
        <v>90.5</v>
      </c>
      <c r="BG10" s="17">
        <v>92</v>
      </c>
      <c r="BJ10">
        <v>1.4</v>
      </c>
      <c r="BL10">
        <v>12</v>
      </c>
      <c r="CB10">
        <v>74</v>
      </c>
      <c r="CC10">
        <v>243850</v>
      </c>
      <c r="CD10">
        <v>193003</v>
      </c>
      <c r="CE10">
        <v>18</v>
      </c>
      <c r="CF10" t="s">
        <v>90</v>
      </c>
      <c r="CG10">
        <v>8387.7999999999993</v>
      </c>
      <c r="CH10">
        <v>56.7</v>
      </c>
      <c r="CI10" t="s">
        <v>90</v>
      </c>
      <c r="CJ10">
        <v>14.7</v>
      </c>
      <c r="CK10">
        <v>11.7</v>
      </c>
      <c r="CL10" t="s">
        <v>90</v>
      </c>
      <c r="CM10">
        <v>60</v>
      </c>
      <c r="CN10" t="s">
        <v>90</v>
      </c>
      <c r="CO10">
        <v>0</v>
      </c>
      <c r="CP10">
        <v>0</v>
      </c>
    </row>
    <row r="11" spans="1:94" x14ac:dyDescent="0.3">
      <c r="A11">
        <v>1981</v>
      </c>
      <c r="C11" s="3">
        <v>17.013449814320378</v>
      </c>
      <c r="D11" s="3">
        <v>7</v>
      </c>
      <c r="E11" s="3">
        <v>1.1931850795334962</v>
      </c>
      <c r="F11" s="3">
        <v>1.6885974448396719</v>
      </c>
      <c r="G11">
        <v>3996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>
        <v>95.908333299999995</v>
      </c>
      <c r="AV11" s="17">
        <v>93.5</v>
      </c>
      <c r="AW11" s="17">
        <v>95</v>
      </c>
      <c r="AX11" s="17">
        <v>94.6</v>
      </c>
      <c r="AY11" s="17">
        <v>95.5</v>
      </c>
      <c r="AZ11" s="17">
        <v>95.2</v>
      </c>
      <c r="BA11" s="17">
        <v>95.3</v>
      </c>
      <c r="BB11" s="17">
        <v>96.1</v>
      </c>
      <c r="BC11" s="17">
        <v>96.3</v>
      </c>
      <c r="BD11" s="17">
        <v>96.8</v>
      </c>
      <c r="BE11" s="17">
        <v>97.6</v>
      </c>
      <c r="BF11" s="17">
        <v>97.2</v>
      </c>
      <c r="BG11" s="17">
        <v>97.8</v>
      </c>
      <c r="BJ11">
        <v>0.6</v>
      </c>
      <c r="BL11">
        <v>0</v>
      </c>
      <c r="CB11">
        <v>66</v>
      </c>
      <c r="CC11">
        <v>165830</v>
      </c>
      <c r="CD11">
        <v>236820</v>
      </c>
      <c r="CE11">
        <v>1.6</v>
      </c>
      <c r="CF11" t="s">
        <v>91</v>
      </c>
      <c r="CG11">
        <v>8085.4</v>
      </c>
      <c r="CH11">
        <v>56.5</v>
      </c>
      <c r="CI11" t="s">
        <v>90</v>
      </c>
      <c r="CJ11">
        <v>-0.4</v>
      </c>
      <c r="CK11">
        <v>14.5</v>
      </c>
      <c r="CL11" t="s">
        <v>90</v>
      </c>
      <c r="CM11">
        <v>60.5</v>
      </c>
      <c r="CN11" t="s">
        <v>90</v>
      </c>
      <c r="CO11">
        <v>0</v>
      </c>
      <c r="CP11">
        <v>20</v>
      </c>
    </row>
    <row r="12" spans="1:94" x14ac:dyDescent="0.3">
      <c r="A12">
        <v>1982</v>
      </c>
      <c r="C12" s="3">
        <v>17.247826761072922</v>
      </c>
      <c r="D12" s="3">
        <v>6.6</v>
      </c>
      <c r="E12" s="3">
        <v>1.1777094423484418</v>
      </c>
      <c r="F12" s="3">
        <v>1.7117680500284254</v>
      </c>
      <c r="G12">
        <v>4090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>
        <v>97.875</v>
      </c>
      <c r="AV12" s="17">
        <v>98.2</v>
      </c>
      <c r="AW12" s="17">
        <v>97.6</v>
      </c>
      <c r="AX12" s="17">
        <v>97.3</v>
      </c>
      <c r="AY12" s="17">
        <v>98.2</v>
      </c>
      <c r="AZ12" s="17">
        <v>96.8</v>
      </c>
      <c r="BA12" s="17">
        <v>97.4</v>
      </c>
      <c r="BB12" s="17">
        <v>97.9</v>
      </c>
      <c r="BC12" s="17">
        <v>98</v>
      </c>
      <c r="BD12" s="17">
        <v>97.2</v>
      </c>
      <c r="BE12" s="17">
        <v>97.9</v>
      </c>
      <c r="BF12" s="17">
        <v>99.2</v>
      </c>
      <c r="BG12" s="17">
        <v>98.8</v>
      </c>
      <c r="BJ12">
        <v>4.8</v>
      </c>
      <c r="BL12">
        <v>0</v>
      </c>
      <c r="CB12">
        <v>77</v>
      </c>
      <c r="CC12">
        <v>214730</v>
      </c>
      <c r="CD12">
        <v>243579</v>
      </c>
      <c r="CE12">
        <v>-4.8</v>
      </c>
      <c r="CF12" t="s">
        <v>91</v>
      </c>
      <c r="CG12">
        <v>7493.9</v>
      </c>
      <c r="CH12">
        <v>53.8</v>
      </c>
      <c r="CI12" t="s">
        <v>91</v>
      </c>
      <c r="CJ12">
        <v>-4.7</v>
      </c>
      <c r="CK12">
        <v>15.1</v>
      </c>
      <c r="CL12" t="s">
        <v>90</v>
      </c>
      <c r="CM12">
        <v>58.4</v>
      </c>
      <c r="CN12" t="s">
        <v>91</v>
      </c>
      <c r="CO12">
        <v>0</v>
      </c>
      <c r="CP12">
        <v>9</v>
      </c>
    </row>
    <row r="13" spans="1:94" x14ac:dyDescent="0.3">
      <c r="A13">
        <v>1983</v>
      </c>
      <c r="C13" s="3">
        <v>17.683006056157094</v>
      </c>
      <c r="D13" s="3">
        <v>6.9</v>
      </c>
      <c r="E13" s="3">
        <v>1.2222938281826834</v>
      </c>
      <c r="F13" s="3">
        <v>1.7086557379847809</v>
      </c>
      <c r="G13">
        <v>4231</v>
      </c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>
        <v>99.733333299999998</v>
      </c>
      <c r="AV13" s="17">
        <v>99.3</v>
      </c>
      <c r="AW13" s="17">
        <v>99.7</v>
      </c>
      <c r="AX13" s="17">
        <v>98.1</v>
      </c>
      <c r="AY13" s="17">
        <v>98.9</v>
      </c>
      <c r="AZ13" s="17">
        <v>100</v>
      </c>
      <c r="BA13" s="17">
        <v>100.2</v>
      </c>
      <c r="BB13" s="17">
        <v>98.7</v>
      </c>
      <c r="BC13" s="17">
        <v>99.3</v>
      </c>
      <c r="BD13" s="17">
        <v>100.5</v>
      </c>
      <c r="BE13" s="17">
        <v>100.8</v>
      </c>
      <c r="BF13" s="17">
        <v>101.1</v>
      </c>
      <c r="BG13" s="17">
        <v>100.2</v>
      </c>
      <c r="BJ13">
        <v>7.9</v>
      </c>
      <c r="BL13">
        <v>0</v>
      </c>
      <c r="CB13">
        <v>77</v>
      </c>
      <c r="CC13">
        <v>248570</v>
      </c>
      <c r="CD13">
        <v>245574</v>
      </c>
      <c r="CE13">
        <v>-6.9</v>
      </c>
      <c r="CF13" t="s">
        <v>91</v>
      </c>
      <c r="CG13">
        <v>6837.9</v>
      </c>
      <c r="CH13">
        <v>48.8</v>
      </c>
      <c r="CI13" t="s">
        <v>91</v>
      </c>
      <c r="CJ13">
        <v>-9.3000000000000007</v>
      </c>
      <c r="CK13">
        <v>13.6</v>
      </c>
      <c r="CL13" t="s">
        <v>91</v>
      </c>
      <c r="CM13">
        <v>57.2</v>
      </c>
      <c r="CN13" t="s">
        <v>91</v>
      </c>
      <c r="CO13">
        <v>1</v>
      </c>
      <c r="CP13">
        <v>16</v>
      </c>
    </row>
    <row r="14" spans="1:94" x14ac:dyDescent="0.3">
      <c r="A14">
        <v>1984</v>
      </c>
      <c r="C14" s="3">
        <v>17.787328854062654</v>
      </c>
      <c r="D14" s="3">
        <v>7</v>
      </c>
      <c r="E14" s="3">
        <v>1.2055443667811871</v>
      </c>
      <c r="F14" s="3">
        <v>1.7928562966473165</v>
      </c>
      <c r="G14">
        <v>4293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>
        <v>102.38333299999999</v>
      </c>
      <c r="AV14" s="17">
        <v>100.8</v>
      </c>
      <c r="AW14" s="17">
        <v>101.3</v>
      </c>
      <c r="AX14" s="17">
        <v>101.1</v>
      </c>
      <c r="AY14" s="17">
        <v>101.8</v>
      </c>
      <c r="AZ14" s="17">
        <v>101.9</v>
      </c>
      <c r="BA14" s="17">
        <v>101.9</v>
      </c>
      <c r="BB14" s="17">
        <v>101.4</v>
      </c>
      <c r="BC14" s="17">
        <v>102.5</v>
      </c>
      <c r="BD14" s="17">
        <v>104.7</v>
      </c>
      <c r="BE14" s="17">
        <v>104.1</v>
      </c>
      <c r="BF14" s="17">
        <v>102.9</v>
      </c>
      <c r="BG14" s="17">
        <v>104.2</v>
      </c>
      <c r="BJ14">
        <v>10.1</v>
      </c>
      <c r="BL14">
        <f>174+8</f>
        <v>182</v>
      </c>
      <c r="CB14">
        <v>67</v>
      </c>
      <c r="CC14">
        <v>208200</v>
      </c>
      <c r="CD14">
        <v>303361</v>
      </c>
      <c r="CE14">
        <v>3.4</v>
      </c>
      <c r="CF14" t="s">
        <v>90</v>
      </c>
      <c r="CG14">
        <v>6854.6</v>
      </c>
      <c r="CH14">
        <v>51</v>
      </c>
      <c r="CI14" t="s">
        <v>90</v>
      </c>
      <c r="CJ14">
        <v>4.5</v>
      </c>
      <c r="CK14">
        <v>11.4</v>
      </c>
      <c r="CL14" t="s">
        <v>91</v>
      </c>
      <c r="CM14">
        <v>47.5</v>
      </c>
      <c r="CN14" t="s">
        <v>91</v>
      </c>
      <c r="CO14">
        <v>8</v>
      </c>
      <c r="CP14">
        <v>9</v>
      </c>
    </row>
    <row r="15" spans="1:94" x14ac:dyDescent="0.3">
      <c r="A15">
        <v>1985</v>
      </c>
      <c r="C15" s="3">
        <v>17.76693658634774</v>
      </c>
      <c r="D15" s="3">
        <v>6.9</v>
      </c>
      <c r="E15" s="3">
        <v>1.2129024682764</v>
      </c>
      <c r="F15" s="3">
        <v>2.6768344334202778</v>
      </c>
      <c r="G15">
        <v>4327</v>
      </c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>
        <v>105.75833299999999</v>
      </c>
      <c r="AV15" s="17">
        <v>105.6</v>
      </c>
      <c r="AW15" s="17">
        <v>105.8</v>
      </c>
      <c r="AX15" s="17">
        <v>105.5</v>
      </c>
      <c r="AY15" s="17">
        <v>105.7</v>
      </c>
      <c r="AZ15" s="17">
        <v>106</v>
      </c>
      <c r="BA15" s="17">
        <v>105.4</v>
      </c>
      <c r="BB15" s="17">
        <v>105.8</v>
      </c>
      <c r="BC15" s="17">
        <v>105.2</v>
      </c>
      <c r="BD15" s="17">
        <v>106</v>
      </c>
      <c r="BE15" s="17">
        <v>106.2</v>
      </c>
      <c r="BF15" s="17">
        <v>105.7</v>
      </c>
      <c r="BG15" s="17">
        <v>106.2</v>
      </c>
      <c r="BJ15">
        <v>14.2</v>
      </c>
      <c r="BL15">
        <v>0</v>
      </c>
      <c r="CB15">
        <v>74</v>
      </c>
      <c r="CC15">
        <v>171000</v>
      </c>
      <c r="CD15">
        <v>302272</v>
      </c>
      <c r="CE15">
        <v>14.9</v>
      </c>
      <c r="CF15" t="s">
        <v>91</v>
      </c>
      <c r="CG15">
        <v>7633.6</v>
      </c>
      <c r="CH15">
        <v>53.2</v>
      </c>
      <c r="CI15" t="s">
        <v>90</v>
      </c>
      <c r="CJ15">
        <v>4.4000000000000004</v>
      </c>
      <c r="CK15">
        <v>11.6</v>
      </c>
      <c r="CL15" t="s">
        <v>90</v>
      </c>
      <c r="CM15">
        <v>46.3</v>
      </c>
      <c r="CN15" t="s">
        <v>91</v>
      </c>
      <c r="CO15">
        <v>3</v>
      </c>
      <c r="CP15">
        <v>5</v>
      </c>
    </row>
    <row r="16" spans="1:94" x14ac:dyDescent="0.3">
      <c r="A16">
        <v>1986</v>
      </c>
      <c r="C16" s="3">
        <v>18.038179355165781</v>
      </c>
      <c r="D16" s="3">
        <v>7.2</v>
      </c>
      <c r="E16" s="3">
        <v>1.2386152561177806</v>
      </c>
      <c r="F16" s="3">
        <v>2.2629118516025279</v>
      </c>
      <c r="G16">
        <v>4433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>
        <v>107.425</v>
      </c>
      <c r="AV16" s="17">
        <v>107.3</v>
      </c>
      <c r="AW16" s="17">
        <v>107.3</v>
      </c>
      <c r="AX16" s="17">
        <v>106.4</v>
      </c>
      <c r="AY16" s="17">
        <v>106.8</v>
      </c>
      <c r="AZ16" s="17">
        <v>106.7</v>
      </c>
      <c r="BA16" s="17">
        <v>106.3</v>
      </c>
      <c r="BB16" s="17">
        <v>107.2</v>
      </c>
      <c r="BC16" s="17">
        <v>106.4</v>
      </c>
      <c r="BD16" s="17">
        <v>108</v>
      </c>
      <c r="BE16" s="17">
        <v>108.4</v>
      </c>
      <c r="BF16" s="17">
        <v>108.8</v>
      </c>
      <c r="BG16" s="17">
        <v>109.5</v>
      </c>
      <c r="BJ16">
        <v>11.3</v>
      </c>
      <c r="BL16">
        <v>0</v>
      </c>
      <c r="CB16">
        <v>68</v>
      </c>
      <c r="CC16">
        <v>274900</v>
      </c>
      <c r="CD16">
        <v>341400</v>
      </c>
      <c r="CE16">
        <v>11.5</v>
      </c>
      <c r="CF16" t="s">
        <v>90</v>
      </c>
      <c r="CG16">
        <v>8238</v>
      </c>
      <c r="CH16">
        <v>52.8</v>
      </c>
      <c r="CI16" t="s">
        <v>91</v>
      </c>
      <c r="CJ16">
        <v>-0.9</v>
      </c>
      <c r="CK16">
        <v>11.5</v>
      </c>
      <c r="CL16" t="s">
        <v>91</v>
      </c>
      <c r="CM16">
        <v>42.6</v>
      </c>
      <c r="CN16" t="s">
        <v>91</v>
      </c>
      <c r="CO16">
        <v>3</v>
      </c>
      <c r="CP16">
        <v>9</v>
      </c>
    </row>
    <row r="17" spans="1:94" x14ac:dyDescent="0.3">
      <c r="A17">
        <v>1987</v>
      </c>
      <c r="C17" s="3">
        <v>17.970351394540451</v>
      </c>
      <c r="D17" s="3">
        <v>7.4</v>
      </c>
      <c r="E17" s="3">
        <v>1.2355150656496598</v>
      </c>
      <c r="F17" s="3">
        <v>2.2845834500255351</v>
      </c>
      <c r="G17">
        <v>4456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>
        <v>111.075</v>
      </c>
      <c r="AV17" s="17">
        <v>111</v>
      </c>
      <c r="AW17" s="17">
        <v>111.2</v>
      </c>
      <c r="AX17" s="17">
        <v>110.1</v>
      </c>
      <c r="AY17" s="17">
        <v>110.7</v>
      </c>
      <c r="AZ17" s="17">
        <v>111.6</v>
      </c>
      <c r="BA17" s="17">
        <v>110.2</v>
      </c>
      <c r="BB17" s="17">
        <v>110.7</v>
      </c>
      <c r="BC17" s="17">
        <v>111.3</v>
      </c>
      <c r="BD17" s="17">
        <v>111.5</v>
      </c>
      <c r="BE17" s="17">
        <v>112</v>
      </c>
      <c r="BF17" s="17">
        <v>111.6</v>
      </c>
      <c r="BG17" s="17">
        <v>111</v>
      </c>
      <c r="BJ17">
        <v>19.3</v>
      </c>
      <c r="BL17">
        <v>0</v>
      </c>
      <c r="CB17">
        <v>88</v>
      </c>
      <c r="CC17">
        <v>189600</v>
      </c>
      <c r="CD17">
        <v>334500</v>
      </c>
      <c r="CE17">
        <v>6.3</v>
      </c>
      <c r="CF17" t="s">
        <v>90</v>
      </c>
      <c r="CG17">
        <v>8479.9</v>
      </c>
      <c r="CH17">
        <v>50</v>
      </c>
      <c r="CI17" t="s">
        <v>91</v>
      </c>
      <c r="CJ17">
        <v>-5.3</v>
      </c>
      <c r="CK17">
        <v>11.8</v>
      </c>
      <c r="CL17" t="s">
        <v>90</v>
      </c>
      <c r="CM17">
        <v>45.8</v>
      </c>
      <c r="CN17" t="s">
        <v>91</v>
      </c>
      <c r="CO17">
        <v>1</v>
      </c>
      <c r="CP17">
        <v>6</v>
      </c>
    </row>
    <row r="18" spans="1:94" x14ac:dyDescent="0.3">
      <c r="A18">
        <v>1988</v>
      </c>
      <c r="C18" s="3">
        <v>16.920065218899605</v>
      </c>
      <c r="D18" s="3">
        <v>8</v>
      </c>
      <c r="E18" s="3">
        <v>1.2776455895617111</v>
      </c>
      <c r="F18" s="3">
        <v>2.3365180943674217</v>
      </c>
      <c r="G18">
        <v>4234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>
        <v>113.291667</v>
      </c>
      <c r="AV18" s="17">
        <v>113.1</v>
      </c>
      <c r="AW18" s="17">
        <v>111.8</v>
      </c>
      <c r="AX18" s="17">
        <v>112.3</v>
      </c>
      <c r="AY18" s="17">
        <v>112.9</v>
      </c>
      <c r="AZ18" s="17">
        <v>112.7</v>
      </c>
      <c r="BA18" s="17">
        <v>112.7</v>
      </c>
      <c r="BB18" s="17">
        <v>113.5</v>
      </c>
      <c r="BC18" s="17">
        <v>113.1</v>
      </c>
      <c r="BD18" s="17">
        <v>113.7</v>
      </c>
      <c r="BE18" s="17">
        <v>114.8</v>
      </c>
      <c r="BF18" s="17">
        <v>114.1</v>
      </c>
      <c r="BG18" s="17">
        <v>114.8</v>
      </c>
      <c r="BI18">
        <v>23</v>
      </c>
      <c r="BJ18">
        <v>10</v>
      </c>
      <c r="BL18">
        <v>6</v>
      </c>
      <c r="CB18">
        <v>68</v>
      </c>
      <c r="CC18">
        <v>175100</v>
      </c>
      <c r="CD18">
        <v>357160</v>
      </c>
      <c r="CE18" t="s">
        <v>59</v>
      </c>
      <c r="CF18" t="s">
        <v>59</v>
      </c>
      <c r="CG18" t="s">
        <v>59</v>
      </c>
      <c r="CH18" t="s">
        <v>59</v>
      </c>
      <c r="CI18" t="s">
        <v>59</v>
      </c>
      <c r="CJ18" t="s">
        <v>59</v>
      </c>
      <c r="CK18">
        <v>11.4</v>
      </c>
      <c r="CL18" t="s">
        <v>91</v>
      </c>
      <c r="CM18">
        <v>51</v>
      </c>
      <c r="CN18" t="s">
        <v>90</v>
      </c>
      <c r="CO18">
        <v>2</v>
      </c>
      <c r="CP18">
        <v>17</v>
      </c>
    </row>
    <row r="19" spans="1:94" x14ac:dyDescent="0.3">
      <c r="A19">
        <v>1989</v>
      </c>
      <c r="C19" s="3">
        <v>15.793707902418515</v>
      </c>
      <c r="D19" s="3">
        <v>8.4</v>
      </c>
      <c r="E19" s="3">
        <v>1.2774700616959513</v>
      </c>
      <c r="F19" s="3">
        <v>4.1334508494311519</v>
      </c>
      <c r="G19">
        <v>3990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>
        <v>118.816667</v>
      </c>
      <c r="AV19" s="17">
        <v>115.3</v>
      </c>
      <c r="AW19" s="17">
        <v>116</v>
      </c>
      <c r="AX19" s="17">
        <v>117.7</v>
      </c>
      <c r="AY19" s="17">
        <v>118.5</v>
      </c>
      <c r="AZ19" s="17">
        <v>118.2</v>
      </c>
      <c r="BA19" s="17">
        <v>118.4</v>
      </c>
      <c r="BB19" s="17">
        <v>117.7</v>
      </c>
      <c r="BC19" s="17">
        <v>119</v>
      </c>
      <c r="BD19" s="17">
        <v>119.3</v>
      </c>
      <c r="BE19" s="17">
        <v>121.3</v>
      </c>
      <c r="BF19" s="17">
        <v>121.3</v>
      </c>
      <c r="BG19" s="17">
        <v>123.1</v>
      </c>
      <c r="BI19">
        <v>58</v>
      </c>
      <c r="BJ19">
        <v>18.7</v>
      </c>
      <c r="BL19">
        <v>0</v>
      </c>
      <c r="CB19">
        <v>67</v>
      </c>
      <c r="CC19">
        <v>126100</v>
      </c>
      <c r="CD19">
        <v>355890</v>
      </c>
      <c r="CE19" t="s">
        <v>59</v>
      </c>
      <c r="CF19" t="s">
        <v>59</v>
      </c>
      <c r="CG19">
        <v>8755.9</v>
      </c>
      <c r="CH19">
        <v>49.2</v>
      </c>
      <c r="CI19" t="s">
        <v>91</v>
      </c>
      <c r="CJ19" t="s">
        <v>59</v>
      </c>
      <c r="CK19" t="s">
        <v>59</v>
      </c>
      <c r="CL19" t="s">
        <v>59</v>
      </c>
      <c r="CM19" t="s">
        <v>59</v>
      </c>
      <c r="CN19" t="s">
        <v>59</v>
      </c>
      <c r="CO19">
        <v>2</v>
      </c>
      <c r="CP19">
        <v>3</v>
      </c>
    </row>
    <row r="20" spans="1:94" x14ac:dyDescent="0.3">
      <c r="A20">
        <v>1990</v>
      </c>
      <c r="C20" s="3">
        <v>15.475696832072668</v>
      </c>
      <c r="D20" s="3">
        <v>6.3375317832184619</v>
      </c>
      <c r="E20" s="3">
        <v>1.2060352134073211</v>
      </c>
      <c r="F20" s="3">
        <v>4.9969696000511732</v>
      </c>
      <c r="G20">
        <v>3953.33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>
        <v>126.841667</v>
      </c>
      <c r="AV20" s="17">
        <v>124.6</v>
      </c>
      <c r="AW20" s="17">
        <v>125.8</v>
      </c>
      <c r="AX20" s="17">
        <v>125.7</v>
      </c>
      <c r="AY20" s="17">
        <v>126.3</v>
      </c>
      <c r="AZ20" s="17">
        <v>126.1</v>
      </c>
      <c r="BA20" s="17">
        <v>126.9</v>
      </c>
      <c r="BB20" s="17">
        <v>126.3</v>
      </c>
      <c r="BC20" s="17">
        <v>127.7</v>
      </c>
      <c r="BD20" s="17">
        <v>127.6</v>
      </c>
      <c r="BE20" s="17">
        <v>128.6</v>
      </c>
      <c r="BF20" s="17">
        <v>128</v>
      </c>
      <c r="BG20" s="17">
        <v>128.5</v>
      </c>
      <c r="BH20" s="6">
        <v>1175.9000000000001</v>
      </c>
      <c r="BI20">
        <v>58</v>
      </c>
      <c r="BJ20">
        <v>19.2</v>
      </c>
      <c r="BL20">
        <v>0</v>
      </c>
      <c r="BO20">
        <f>1199200+3597800</f>
        <v>4797000</v>
      </c>
      <c r="CB20">
        <v>74</v>
      </c>
      <c r="CC20">
        <v>141500</v>
      </c>
      <c r="CD20">
        <v>912129</v>
      </c>
      <c r="CE20">
        <v>0.2</v>
      </c>
      <c r="CF20" t="s">
        <v>91</v>
      </c>
      <c r="CG20">
        <v>8539.4</v>
      </c>
      <c r="CH20">
        <v>50.7</v>
      </c>
      <c r="CI20" t="s">
        <v>90</v>
      </c>
      <c r="CJ20">
        <v>3</v>
      </c>
      <c r="CK20">
        <v>10.978862914870131</v>
      </c>
      <c r="CL20" t="s">
        <v>59</v>
      </c>
      <c r="CM20">
        <v>63.2</v>
      </c>
      <c r="CN20" t="s">
        <v>90</v>
      </c>
      <c r="CO20">
        <v>4</v>
      </c>
      <c r="CP20">
        <v>8</v>
      </c>
    </row>
    <row r="21" spans="1:94" x14ac:dyDescent="0.3">
      <c r="A21">
        <v>1991</v>
      </c>
      <c r="C21" s="3">
        <v>15.994124492589538</v>
      </c>
      <c r="D21" s="3">
        <v>6.0674989052952153</v>
      </c>
      <c r="E21" s="3">
        <v>1.1214274161416686</v>
      </c>
      <c r="F21" s="3">
        <v>5.8827896628309269</v>
      </c>
      <c r="G21">
        <v>4140.66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>
        <v>128.45833300000001</v>
      </c>
      <c r="AV21" s="17">
        <v>127.9</v>
      </c>
      <c r="AW21" s="17">
        <v>128</v>
      </c>
      <c r="AX21" s="17">
        <v>128.4</v>
      </c>
      <c r="AY21" s="17">
        <v>128.1</v>
      </c>
      <c r="AZ21" s="17">
        <v>128.19999999999999</v>
      </c>
      <c r="BA21" s="17">
        <v>128.30000000000001</v>
      </c>
      <c r="BB21" s="17">
        <v>127.9</v>
      </c>
      <c r="BC21" s="17">
        <v>128.1</v>
      </c>
      <c r="BD21" s="17">
        <v>129.19999999999999</v>
      </c>
      <c r="BE21" s="17">
        <v>128.9</v>
      </c>
      <c r="BF21" s="17">
        <v>128.4</v>
      </c>
      <c r="BG21" s="17">
        <v>130.1</v>
      </c>
      <c r="BH21" s="6">
        <v>1204.4000000000001</v>
      </c>
      <c r="BI21">
        <v>55</v>
      </c>
      <c r="BJ21">
        <v>18.8</v>
      </c>
      <c r="BL21">
        <v>0</v>
      </c>
      <c r="CB21">
        <v>73</v>
      </c>
      <c r="CC21">
        <v>167800</v>
      </c>
      <c r="CD21">
        <v>820685</v>
      </c>
      <c r="CE21">
        <v>0.6</v>
      </c>
      <c r="CF21" t="s">
        <v>90</v>
      </c>
      <c r="CG21">
        <v>8561</v>
      </c>
      <c r="CH21">
        <v>52.8</v>
      </c>
      <c r="CI21" t="s">
        <v>90</v>
      </c>
      <c r="CJ21">
        <v>4.2</v>
      </c>
      <c r="CK21">
        <v>10.5</v>
      </c>
      <c r="CL21" t="s">
        <v>91</v>
      </c>
      <c r="CM21">
        <v>62.9</v>
      </c>
      <c r="CN21" t="s">
        <v>91</v>
      </c>
      <c r="CO21">
        <v>2</v>
      </c>
      <c r="CP21">
        <v>8</v>
      </c>
    </row>
    <row r="22" spans="1:94" x14ac:dyDescent="0.3">
      <c r="A22">
        <v>1992</v>
      </c>
      <c r="C22" s="3">
        <v>15.845901422376544</v>
      </c>
      <c r="D22" s="3">
        <v>5.7488010619165877</v>
      </c>
      <c r="E22" s="3">
        <v>1.1663954782906569</v>
      </c>
      <c r="F22" s="3">
        <v>5.8120080655834698</v>
      </c>
      <c r="G22">
        <v>4157.33</v>
      </c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>
        <v>130.86666700000001</v>
      </c>
      <c r="AV22" s="17">
        <v>130.69999999999999</v>
      </c>
      <c r="AW22" s="17">
        <v>130.69999999999999</v>
      </c>
      <c r="AX22" s="17">
        <v>130</v>
      </c>
      <c r="AY22" s="17">
        <v>131.80000000000001</v>
      </c>
      <c r="AZ22" s="17">
        <v>130.6</v>
      </c>
      <c r="BA22" s="17">
        <v>131.69999999999999</v>
      </c>
      <c r="BB22" s="17">
        <v>130.1</v>
      </c>
      <c r="BC22" s="17">
        <v>130.80000000000001</v>
      </c>
      <c r="BD22" s="17">
        <v>131.5</v>
      </c>
      <c r="BE22" s="17">
        <v>131.4</v>
      </c>
      <c r="BF22" s="17">
        <v>130.5</v>
      </c>
      <c r="BG22" s="17">
        <v>130.6</v>
      </c>
      <c r="BH22" s="6">
        <v>1194.3</v>
      </c>
      <c r="BI22">
        <v>65</v>
      </c>
      <c r="BJ22">
        <v>22.3</v>
      </c>
      <c r="BL22">
        <f>108+11</f>
        <v>119</v>
      </c>
      <c r="CB22">
        <v>41</v>
      </c>
      <c r="CC22">
        <v>264535</v>
      </c>
      <c r="CD22">
        <v>877747</v>
      </c>
      <c r="CE22">
        <v>-1.5</v>
      </c>
      <c r="CF22" t="s">
        <v>91</v>
      </c>
      <c r="CG22">
        <v>8289</v>
      </c>
      <c r="CH22">
        <v>54.2</v>
      </c>
      <c r="CI22" t="s">
        <v>90</v>
      </c>
      <c r="CJ22">
        <v>2.7</v>
      </c>
      <c r="CK22">
        <v>9.6999999999999993</v>
      </c>
      <c r="CL22" t="s">
        <v>91</v>
      </c>
      <c r="CM22">
        <v>63.2</v>
      </c>
      <c r="CN22" t="s">
        <v>90</v>
      </c>
      <c r="CO22">
        <v>2</v>
      </c>
      <c r="CP22">
        <v>6</v>
      </c>
    </row>
    <row r="23" spans="1:94" x14ac:dyDescent="0.3">
      <c r="A23">
        <v>1993</v>
      </c>
      <c r="C23" s="3">
        <v>15.643755547443853</v>
      </c>
      <c r="D23" s="3">
        <v>5.6254711725038904</v>
      </c>
      <c r="E23" s="3">
        <v>1.1714587615992007</v>
      </c>
      <c r="F23" s="3">
        <v>6.5854873105223719</v>
      </c>
      <c r="G23">
        <v>4157.99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>
        <v>131.74166700000001</v>
      </c>
      <c r="AV23" s="17">
        <v>131.9</v>
      </c>
      <c r="AW23" s="17">
        <v>132.1</v>
      </c>
      <c r="AX23" s="17">
        <v>132.9</v>
      </c>
      <c r="AY23" s="17">
        <v>132.19999999999999</v>
      </c>
      <c r="AZ23" s="17">
        <v>130.6</v>
      </c>
      <c r="BA23" s="17">
        <v>131.80000000000001</v>
      </c>
      <c r="BB23" s="17">
        <v>130.9</v>
      </c>
      <c r="BC23" s="17">
        <v>130.69999999999999</v>
      </c>
      <c r="BD23" s="17">
        <v>130.9</v>
      </c>
      <c r="BE23" s="17">
        <v>132.69999999999999</v>
      </c>
      <c r="BF23" s="17">
        <v>132.69999999999999</v>
      </c>
      <c r="BG23" s="17">
        <v>131.5</v>
      </c>
      <c r="BH23" s="6">
        <v>1191.5</v>
      </c>
      <c r="BI23">
        <v>62</v>
      </c>
      <c r="BJ23">
        <v>24.2</v>
      </c>
      <c r="BL23">
        <v>0</v>
      </c>
      <c r="CB23">
        <v>43</v>
      </c>
      <c r="CC23">
        <v>130362</v>
      </c>
      <c r="CD23">
        <v>904599</v>
      </c>
      <c r="CE23">
        <v>0.3</v>
      </c>
      <c r="CF23" t="s">
        <v>91</v>
      </c>
      <c r="CG23">
        <v>8204.7999999999993</v>
      </c>
      <c r="CH23">
        <v>53.4</v>
      </c>
      <c r="CI23" t="s">
        <v>91</v>
      </c>
      <c r="CJ23">
        <v>-1.6</v>
      </c>
      <c r="CK23">
        <v>8.9</v>
      </c>
      <c r="CL23" t="s">
        <v>91</v>
      </c>
      <c r="CM23">
        <v>66.2</v>
      </c>
      <c r="CN23" t="s">
        <v>90</v>
      </c>
      <c r="CO23">
        <v>3</v>
      </c>
      <c r="CP23">
        <v>8</v>
      </c>
    </row>
    <row r="24" spans="1:94" x14ac:dyDescent="0.3">
      <c r="A24">
        <v>1994</v>
      </c>
      <c r="C24" s="3">
        <v>15.630574029365768</v>
      </c>
      <c r="D24" s="3">
        <v>6.1256718899467053</v>
      </c>
      <c r="E24" s="3">
        <v>1.2320184029517607</v>
      </c>
      <c r="F24" s="3">
        <v>6.5083815423860063</v>
      </c>
      <c r="G24">
        <v>4205.2700000000004</v>
      </c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>
        <v>134.808333</v>
      </c>
      <c r="AV24" s="17">
        <v>133</v>
      </c>
      <c r="AW24" s="17">
        <v>134</v>
      </c>
      <c r="AX24" s="17">
        <v>133.6</v>
      </c>
      <c r="AY24" s="17">
        <v>134.4</v>
      </c>
      <c r="AZ24" s="17">
        <v>134.9</v>
      </c>
      <c r="BA24" s="17">
        <v>135.4</v>
      </c>
      <c r="BB24" s="17">
        <v>134.19999999999999</v>
      </c>
      <c r="BC24" s="17">
        <v>134.80000000000001</v>
      </c>
      <c r="BD24" s="17">
        <v>135.6</v>
      </c>
      <c r="BE24" s="17">
        <v>136</v>
      </c>
      <c r="BF24" s="17">
        <v>135.69999999999999</v>
      </c>
      <c r="BG24" s="17">
        <v>136.1</v>
      </c>
      <c r="BH24" s="6">
        <v>1234.7</v>
      </c>
      <c r="BI24">
        <v>54</v>
      </c>
      <c r="BJ24">
        <v>23.6</v>
      </c>
      <c r="BL24">
        <v>13</v>
      </c>
      <c r="CB24">
        <v>69</v>
      </c>
      <c r="CC24">
        <v>158750</v>
      </c>
      <c r="CD24">
        <v>1084267</v>
      </c>
      <c r="CE24">
        <v>1.3</v>
      </c>
      <c r="CF24" t="s">
        <v>91</v>
      </c>
      <c r="CG24">
        <v>8148.2</v>
      </c>
      <c r="CH24">
        <v>52</v>
      </c>
      <c r="CI24" t="s">
        <v>91</v>
      </c>
      <c r="CJ24">
        <v>-2.6</v>
      </c>
      <c r="CK24">
        <v>8.6999999999999993</v>
      </c>
      <c r="CL24" t="s">
        <v>91</v>
      </c>
      <c r="CM24">
        <v>67.400000000000006</v>
      </c>
      <c r="CN24" t="s">
        <v>90</v>
      </c>
      <c r="CO24">
        <v>1</v>
      </c>
      <c r="CP24">
        <v>11</v>
      </c>
    </row>
    <row r="25" spans="1:94" x14ac:dyDescent="0.3">
      <c r="A25">
        <v>1995</v>
      </c>
      <c r="C25" s="3">
        <v>15.203091271285315</v>
      </c>
      <c r="D25" s="3">
        <v>7.0654546682323094</v>
      </c>
      <c r="E25" s="3">
        <v>1.204155208829631</v>
      </c>
      <c r="F25" s="3">
        <v>5.7153029183251611</v>
      </c>
      <c r="G25">
        <v>4138.71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>
        <v>137.50833299999999</v>
      </c>
      <c r="AV25" s="17">
        <v>137.1</v>
      </c>
      <c r="AW25" s="17">
        <v>136.4</v>
      </c>
      <c r="AX25" s="17">
        <v>137.6</v>
      </c>
      <c r="AY25" s="17">
        <v>136.69999999999999</v>
      </c>
      <c r="AZ25" s="17">
        <v>137.4</v>
      </c>
      <c r="BA25" s="17">
        <v>137.4</v>
      </c>
      <c r="BB25" s="17">
        <v>136.6</v>
      </c>
      <c r="BC25" s="17">
        <v>137.1</v>
      </c>
      <c r="BD25" s="17">
        <v>137.30000000000001</v>
      </c>
      <c r="BE25" s="17">
        <v>138.4</v>
      </c>
      <c r="BF25" s="17">
        <v>138.4</v>
      </c>
      <c r="BG25" s="17">
        <v>139.69999999999999</v>
      </c>
      <c r="BH25" s="6">
        <v>1262.9000000000001</v>
      </c>
      <c r="BI25">
        <v>55</v>
      </c>
      <c r="BJ25" t="s">
        <v>59</v>
      </c>
      <c r="BL25">
        <v>0</v>
      </c>
      <c r="BO25">
        <f>2215500+4708000</f>
        <v>6923500</v>
      </c>
      <c r="CB25">
        <v>85</v>
      </c>
      <c r="CC25">
        <v>172360</v>
      </c>
      <c r="CD25">
        <v>1049159</v>
      </c>
      <c r="CE25">
        <v>-4.5999999999999996</v>
      </c>
      <c r="CF25" t="s">
        <v>91</v>
      </c>
      <c r="CG25">
        <v>7623.1</v>
      </c>
      <c r="CH25">
        <v>48.2</v>
      </c>
      <c r="CI25" t="s">
        <v>91</v>
      </c>
      <c r="CJ25">
        <v>-7.2</v>
      </c>
      <c r="CK25">
        <v>8.3000000000000007</v>
      </c>
      <c r="CL25" t="s">
        <v>91</v>
      </c>
      <c r="CM25">
        <v>64.099999999999994</v>
      </c>
      <c r="CN25" t="s">
        <v>91</v>
      </c>
      <c r="CO25">
        <v>3</v>
      </c>
      <c r="CP25">
        <v>24</v>
      </c>
    </row>
    <row r="26" spans="1:94" x14ac:dyDescent="0.3">
      <c r="A26">
        <v>1996</v>
      </c>
      <c r="C26" s="3">
        <v>15.31254621440517</v>
      </c>
      <c r="D26" s="3">
        <v>7.1031842976708299</v>
      </c>
      <c r="E26" s="3">
        <v>1.1705770450221937</v>
      </c>
      <c r="F26" s="3">
        <v>4.3357251721567707</v>
      </c>
      <c r="G26">
        <v>4217.1499999999996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>
        <v>144.591667</v>
      </c>
      <c r="AV26" s="17">
        <v>140.4</v>
      </c>
      <c r="AW26" s="17">
        <v>140.9</v>
      </c>
      <c r="AX26" s="17">
        <v>140.30000000000001</v>
      </c>
      <c r="AY26" s="17">
        <v>140.19999999999999</v>
      </c>
      <c r="AZ26" s="17">
        <v>142.30000000000001</v>
      </c>
      <c r="BA26" s="17">
        <v>142.9</v>
      </c>
      <c r="BB26" s="17">
        <v>143.1</v>
      </c>
      <c r="BC26" s="17">
        <v>145.4</v>
      </c>
      <c r="BD26" s="17">
        <v>148.80000000000001</v>
      </c>
      <c r="BE26" s="17">
        <v>151.30000000000001</v>
      </c>
      <c r="BF26" s="17">
        <v>149</v>
      </c>
      <c r="BG26" s="17">
        <v>150.5</v>
      </c>
      <c r="BH26" s="6">
        <v>1286.2</v>
      </c>
      <c r="BI26">
        <v>50</v>
      </c>
      <c r="BJ26">
        <v>22.7</v>
      </c>
      <c r="BL26">
        <v>101</v>
      </c>
      <c r="CB26">
        <v>52</v>
      </c>
      <c r="CC26">
        <v>173000</v>
      </c>
      <c r="CD26">
        <v>1045394</v>
      </c>
      <c r="CE26">
        <v>0.1</v>
      </c>
      <c r="CF26" t="s">
        <v>91</v>
      </c>
      <c r="CG26">
        <v>7491.4</v>
      </c>
      <c r="CH26">
        <v>52.1</v>
      </c>
      <c r="CI26" t="s">
        <v>90</v>
      </c>
      <c r="CJ26">
        <v>8</v>
      </c>
      <c r="CK26">
        <v>7.3</v>
      </c>
      <c r="CL26" t="s">
        <v>91</v>
      </c>
      <c r="CM26">
        <v>66.7</v>
      </c>
      <c r="CN26" t="s">
        <v>90</v>
      </c>
      <c r="CO26">
        <v>2</v>
      </c>
      <c r="CP26">
        <v>13</v>
      </c>
    </row>
    <row r="27" spans="1:94" x14ac:dyDescent="0.3">
      <c r="A27">
        <v>1997</v>
      </c>
      <c r="C27" s="3">
        <v>15.736701708615628</v>
      </c>
      <c r="D27" s="3">
        <v>7.3421236227194946</v>
      </c>
      <c r="E27" s="3">
        <v>1.1669078930493824</v>
      </c>
      <c r="F27" s="3">
        <v>3.866601199658497</v>
      </c>
      <c r="G27">
        <v>4386.1000000000004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>
        <v>150.57499999999999</v>
      </c>
      <c r="AV27" s="17">
        <v>151.9</v>
      </c>
      <c r="AW27" s="17">
        <v>151.5</v>
      </c>
      <c r="AX27" s="17">
        <v>151.30000000000001</v>
      </c>
      <c r="AY27" s="17">
        <v>151.1</v>
      </c>
      <c r="AZ27" s="17">
        <v>150.69999999999999</v>
      </c>
      <c r="BA27" s="17">
        <v>149</v>
      </c>
      <c r="BB27" s="17">
        <v>148.6</v>
      </c>
      <c r="BC27" s="17">
        <v>149.19999999999999</v>
      </c>
      <c r="BD27" s="17">
        <v>150.5</v>
      </c>
      <c r="BE27" s="17">
        <v>151</v>
      </c>
      <c r="BF27" s="17">
        <v>150.30000000000001</v>
      </c>
      <c r="BG27" s="17">
        <v>151.80000000000001</v>
      </c>
      <c r="BH27" s="6">
        <v>1340.1</v>
      </c>
      <c r="BI27">
        <v>49</v>
      </c>
      <c r="BJ27">
        <v>22.1</v>
      </c>
      <c r="BL27">
        <v>0</v>
      </c>
      <c r="CB27">
        <v>42</v>
      </c>
      <c r="CC27">
        <v>161270</v>
      </c>
      <c r="CD27">
        <v>1078144</v>
      </c>
      <c r="CE27">
        <v>-0.5</v>
      </c>
      <c r="CF27" t="s">
        <v>91</v>
      </c>
      <c r="CG27">
        <v>7298.1</v>
      </c>
      <c r="CH27">
        <v>52.1</v>
      </c>
      <c r="CI27" t="s">
        <v>92</v>
      </c>
      <c r="CJ27">
        <v>0.1</v>
      </c>
      <c r="CK27">
        <v>7.5</v>
      </c>
      <c r="CL27" t="s">
        <v>90</v>
      </c>
      <c r="CM27">
        <v>62</v>
      </c>
      <c r="CN27" t="s">
        <v>91</v>
      </c>
      <c r="CO27">
        <v>1</v>
      </c>
      <c r="CP27">
        <v>21</v>
      </c>
    </row>
    <row r="28" spans="1:94" x14ac:dyDescent="0.3">
      <c r="A28">
        <v>1998</v>
      </c>
      <c r="B28">
        <v>1</v>
      </c>
      <c r="C28" s="3">
        <v>15.91683175488474</v>
      </c>
      <c r="D28" s="3">
        <v>7.6510175108197673</v>
      </c>
      <c r="E28" s="3">
        <v>1.1862883218948626</v>
      </c>
      <c r="F28" s="3">
        <v>4.0220198105861682</v>
      </c>
      <c r="G28">
        <v>4488.38</v>
      </c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>
        <v>155.5</v>
      </c>
      <c r="AV28" s="17">
        <v>153.5</v>
      </c>
      <c r="AW28" s="17">
        <v>150.80000000000001</v>
      </c>
      <c r="AX28" s="17">
        <v>150</v>
      </c>
      <c r="AY28" s="17">
        <v>152.4</v>
      </c>
      <c r="AZ28" s="17">
        <v>150.9</v>
      </c>
      <c r="BA28" s="17">
        <v>153.19999999999999</v>
      </c>
      <c r="BB28" s="17">
        <v>153.1</v>
      </c>
      <c r="BC28" s="17">
        <v>155.19999999999999</v>
      </c>
      <c r="BD28" s="17">
        <v>157.9</v>
      </c>
      <c r="BE28" s="17">
        <v>162.30000000000001</v>
      </c>
      <c r="BF28" s="17">
        <v>163.9</v>
      </c>
      <c r="BG28" s="17">
        <v>162.80000000000001</v>
      </c>
      <c r="BH28" s="6">
        <v>1384.6</v>
      </c>
      <c r="BI28">
        <v>57</v>
      </c>
      <c r="BJ28">
        <v>25.9</v>
      </c>
      <c r="BK28">
        <v>10553</v>
      </c>
      <c r="BL28">
        <v>3</v>
      </c>
      <c r="CB28">
        <v>44</v>
      </c>
      <c r="CC28">
        <v>144500</v>
      </c>
      <c r="CD28">
        <v>1095335</v>
      </c>
      <c r="CE28">
        <v>-4.5</v>
      </c>
      <c r="CF28" t="s">
        <v>91</v>
      </c>
      <c r="CG28">
        <v>6833.8</v>
      </c>
      <c r="CH28">
        <v>49.3</v>
      </c>
      <c r="CI28" t="s">
        <v>91</v>
      </c>
      <c r="CJ28">
        <v>-5.5</v>
      </c>
      <c r="CK28">
        <v>6.9</v>
      </c>
      <c r="CL28" t="s">
        <v>91</v>
      </c>
      <c r="CM28">
        <v>62.5</v>
      </c>
      <c r="CN28" t="s">
        <v>90</v>
      </c>
      <c r="CO28">
        <v>4</v>
      </c>
      <c r="CP28">
        <v>17</v>
      </c>
    </row>
    <row r="29" spans="1:94" x14ac:dyDescent="0.3">
      <c r="A29">
        <v>1999</v>
      </c>
      <c r="B29">
        <v>1</v>
      </c>
      <c r="C29" s="3">
        <v>16.360491095404839</v>
      </c>
      <c r="D29" s="3">
        <v>7.0862478248727134</v>
      </c>
      <c r="E29" s="3">
        <v>1.170358117252787</v>
      </c>
      <c r="F29" s="3">
        <v>3.75915701733657</v>
      </c>
      <c r="G29">
        <v>4666.6099999999997</v>
      </c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>
        <v>161.72499999999999</v>
      </c>
      <c r="AV29" s="17">
        <v>165.2</v>
      </c>
      <c r="AW29" s="17">
        <v>163.5</v>
      </c>
      <c r="AX29" s="17">
        <v>160.19999999999999</v>
      </c>
      <c r="AY29" s="17">
        <v>162.4</v>
      </c>
      <c r="AZ29" s="17">
        <v>160</v>
      </c>
      <c r="BA29" s="17">
        <v>161.69999999999999</v>
      </c>
      <c r="BB29" s="17">
        <v>158.80000000000001</v>
      </c>
      <c r="BC29" s="17">
        <v>159.19999999999999</v>
      </c>
      <c r="BD29" s="17">
        <v>159.80000000000001</v>
      </c>
      <c r="BE29" s="17">
        <v>163.80000000000001</v>
      </c>
      <c r="BF29" s="17">
        <v>162</v>
      </c>
      <c r="BG29" s="17">
        <v>164.1</v>
      </c>
      <c r="BH29" s="6">
        <v>1393.3</v>
      </c>
      <c r="BI29">
        <v>57</v>
      </c>
      <c r="BJ29">
        <v>23.2</v>
      </c>
      <c r="BL29">
        <v>0</v>
      </c>
      <c r="CB29">
        <v>46</v>
      </c>
      <c r="CC29">
        <v>166288</v>
      </c>
      <c r="CD29">
        <v>1275230</v>
      </c>
      <c r="CE29">
        <v>-8.9</v>
      </c>
      <c r="CF29" t="s">
        <v>91</v>
      </c>
      <c r="CG29">
        <v>6098.1</v>
      </c>
      <c r="CH29">
        <v>45.5</v>
      </c>
      <c r="CI29" t="s">
        <v>91</v>
      </c>
      <c r="CJ29">
        <v>-7.8</v>
      </c>
      <c r="CK29">
        <v>6.4</v>
      </c>
      <c r="CL29" t="s">
        <v>91</v>
      </c>
      <c r="CM29">
        <v>61</v>
      </c>
      <c r="CN29" t="s">
        <v>91</v>
      </c>
      <c r="CO29">
        <v>1</v>
      </c>
      <c r="CP29">
        <v>20</v>
      </c>
    </row>
    <row r="30" spans="1:94" x14ac:dyDescent="0.3">
      <c r="A30">
        <v>2000</v>
      </c>
      <c r="B30">
        <v>0</v>
      </c>
      <c r="C30" s="3">
        <v>16.318018703065306</v>
      </c>
      <c r="D30" s="3">
        <v>6.7314232015121247</v>
      </c>
      <c r="E30" s="3">
        <v>1.1043214398958336</v>
      </c>
      <c r="F30" s="3">
        <v>3.6554266613493032</v>
      </c>
      <c r="G30">
        <v>4702</v>
      </c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>
        <v>164.35</v>
      </c>
      <c r="AV30" s="17">
        <v>164.3</v>
      </c>
      <c r="AW30" s="17">
        <v>166</v>
      </c>
      <c r="AX30" s="17">
        <v>162.6</v>
      </c>
      <c r="AY30" s="17">
        <v>164.2</v>
      </c>
      <c r="AZ30" s="17">
        <v>162.19999999999999</v>
      </c>
      <c r="BA30" s="17">
        <v>163.4</v>
      </c>
      <c r="BB30" s="17">
        <v>162.80000000000001</v>
      </c>
      <c r="BC30" s="17">
        <v>162.80000000000001</v>
      </c>
      <c r="BD30" s="17">
        <v>163.80000000000001</v>
      </c>
      <c r="BE30" s="17">
        <v>165.6</v>
      </c>
      <c r="BF30" s="17">
        <v>167.4</v>
      </c>
      <c r="BG30" s="17">
        <v>167.1</v>
      </c>
      <c r="BH30" s="6">
        <v>1383.7</v>
      </c>
      <c r="BI30">
        <v>29</v>
      </c>
      <c r="BJ30">
        <v>24.8</v>
      </c>
      <c r="BK30">
        <v>11046</v>
      </c>
      <c r="BL30">
        <v>93</v>
      </c>
      <c r="BO30">
        <f>3696000+4998400</f>
        <v>8694400</v>
      </c>
      <c r="CB30">
        <v>51</v>
      </c>
      <c r="CC30">
        <v>217091</v>
      </c>
      <c r="CD30">
        <v>1244431</v>
      </c>
      <c r="CE30">
        <v>-4.0999999999999996</v>
      </c>
      <c r="CF30" t="s">
        <v>91</v>
      </c>
      <c r="CG30">
        <v>5604.3</v>
      </c>
      <c r="CH30">
        <v>43.5</v>
      </c>
      <c r="CI30" t="s">
        <v>91</v>
      </c>
      <c r="CJ30">
        <v>-4.3</v>
      </c>
      <c r="CK30">
        <v>5.6</v>
      </c>
      <c r="CL30" t="s">
        <v>91</v>
      </c>
      <c r="CM30">
        <v>53.7</v>
      </c>
      <c r="CN30" t="s">
        <v>91</v>
      </c>
      <c r="CO30">
        <v>6</v>
      </c>
      <c r="CP30">
        <v>31</v>
      </c>
    </row>
    <row r="31" spans="1:94" x14ac:dyDescent="0.3">
      <c r="A31">
        <v>2001</v>
      </c>
      <c r="B31">
        <v>0</v>
      </c>
      <c r="C31" s="3">
        <v>16.000229568866544</v>
      </c>
      <c r="D31" s="3">
        <v>6.6393660319946077</v>
      </c>
      <c r="E31" s="3">
        <v>1.1082049270946024</v>
      </c>
      <c r="F31" s="3">
        <v>2.8544161942131554</v>
      </c>
      <c r="G31">
        <v>4657</v>
      </c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>
        <v>173.39166700000001</v>
      </c>
      <c r="AV31" s="17">
        <v>169.8</v>
      </c>
      <c r="AW31" s="17">
        <v>168.7</v>
      </c>
      <c r="AX31" s="17">
        <v>169.3</v>
      </c>
      <c r="AY31" s="17">
        <v>168.1</v>
      </c>
      <c r="AZ31" s="17">
        <v>166.8</v>
      </c>
      <c r="BA31" s="17">
        <v>171.8</v>
      </c>
      <c r="BB31" s="17">
        <v>173.8</v>
      </c>
      <c r="BC31" s="17">
        <v>177</v>
      </c>
      <c r="BD31" s="17">
        <v>175.5</v>
      </c>
      <c r="BE31" s="17">
        <v>178.1</v>
      </c>
      <c r="BF31" s="17">
        <v>180</v>
      </c>
      <c r="BG31" s="17">
        <v>181.8</v>
      </c>
      <c r="BH31" s="6">
        <v>1372.7</v>
      </c>
      <c r="BI31">
        <v>33</v>
      </c>
      <c r="BJ31">
        <v>25</v>
      </c>
      <c r="BL31">
        <v>0</v>
      </c>
      <c r="CB31">
        <v>44</v>
      </c>
      <c r="CC31">
        <v>202570</v>
      </c>
      <c r="CD31">
        <v>1152034</v>
      </c>
      <c r="CE31">
        <v>1.7</v>
      </c>
      <c r="CF31" t="s">
        <v>91</v>
      </c>
      <c r="CG31">
        <v>5579.9</v>
      </c>
      <c r="CH31">
        <v>40.6</v>
      </c>
      <c r="CI31" t="s">
        <v>91</v>
      </c>
      <c r="CJ31">
        <v>-6.7</v>
      </c>
      <c r="CK31">
        <v>5.6</v>
      </c>
      <c r="CL31" t="s">
        <v>92</v>
      </c>
      <c r="CM31">
        <v>56.1</v>
      </c>
      <c r="CN31" t="s">
        <v>90</v>
      </c>
      <c r="CO31">
        <v>1</v>
      </c>
      <c r="CP31">
        <v>35</v>
      </c>
    </row>
    <row r="32" spans="1:94" x14ac:dyDescent="0.3">
      <c r="A32">
        <v>2002</v>
      </c>
      <c r="B32">
        <v>0</v>
      </c>
      <c r="C32" s="3">
        <v>16.422283287264062</v>
      </c>
      <c r="D32" s="3">
        <v>5.8759233931222425</v>
      </c>
      <c r="E32" s="3">
        <v>1.1890057210669998</v>
      </c>
      <c r="F32" s="3">
        <v>3.066344748180664</v>
      </c>
      <c r="G32">
        <v>4825</v>
      </c>
      <c r="H32" s="14">
        <v>1307620130</v>
      </c>
      <c r="I32" s="15">
        <v>122059293.05126953</v>
      </c>
      <c r="J32" s="15">
        <v>117497828.71447754</v>
      </c>
      <c r="K32" s="15">
        <v>104328663.15557861</v>
      </c>
      <c r="L32" s="15">
        <v>126034377.64093018</v>
      </c>
      <c r="M32" s="15">
        <v>103171273.74829102</v>
      </c>
      <c r="N32" s="15">
        <v>103931453.24658203</v>
      </c>
      <c r="O32" s="15">
        <v>131424204.06872559</v>
      </c>
      <c r="P32" s="15">
        <v>102052685.4786377</v>
      </c>
      <c r="Q32" s="15">
        <v>111012462.00390625</v>
      </c>
      <c r="R32" s="15">
        <v>96897784.272460893</v>
      </c>
      <c r="S32" s="15">
        <v>85307786.75793457</v>
      </c>
      <c r="T32" s="15">
        <v>103902318.32128906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>
        <v>179.05</v>
      </c>
      <c r="AV32" s="17">
        <v>179.1</v>
      </c>
      <c r="AW32" s="17">
        <v>182.4</v>
      </c>
      <c r="AX32" s="17">
        <v>183.1</v>
      </c>
      <c r="AY32" s="17">
        <v>179.3</v>
      </c>
      <c r="AZ32" s="17">
        <v>179.3</v>
      </c>
      <c r="BA32" s="17">
        <v>177.1</v>
      </c>
      <c r="BB32" s="17">
        <v>176.5</v>
      </c>
      <c r="BC32" s="17">
        <v>177</v>
      </c>
      <c r="BD32" s="17">
        <v>176.7</v>
      </c>
      <c r="BE32" s="17">
        <v>179</v>
      </c>
      <c r="BF32" s="17">
        <v>180</v>
      </c>
      <c r="BG32" s="17">
        <v>179.1</v>
      </c>
      <c r="BH32" s="6">
        <v>1364.6</v>
      </c>
      <c r="BI32">
        <v>43</v>
      </c>
      <c r="BJ32">
        <v>12</v>
      </c>
      <c r="BK32">
        <v>11167</v>
      </c>
      <c r="BL32">
        <v>34</v>
      </c>
      <c r="BP32" s="1">
        <v>267816991.15722656</v>
      </c>
      <c r="BQ32" s="1">
        <v>267816991.15722656</v>
      </c>
      <c r="BR32" s="1">
        <v>267816991.15722656</v>
      </c>
      <c r="BS32" s="1">
        <v>267816991.15722656</v>
      </c>
      <c r="BT32" s="1">
        <v>267816991.15722656</v>
      </c>
      <c r="BU32" s="1">
        <v>267816991.15722656</v>
      </c>
      <c r="BV32" s="1">
        <v>267816991.15722656</v>
      </c>
      <c r="BW32" s="1">
        <v>267816991.15722656</v>
      </c>
      <c r="BX32" s="1">
        <v>267816991.15722656</v>
      </c>
      <c r="BY32" s="1">
        <v>267816991.15722656</v>
      </c>
      <c r="BZ32" s="1">
        <v>267816991.15722656</v>
      </c>
      <c r="CA32" s="1">
        <v>267816991.15722656</v>
      </c>
      <c r="CB32" s="2">
        <v>51</v>
      </c>
      <c r="CC32" s="2">
        <v>180894</v>
      </c>
      <c r="CD32">
        <v>1115610</v>
      </c>
      <c r="CE32">
        <v>-1.2</v>
      </c>
      <c r="CF32" t="s">
        <v>91</v>
      </c>
      <c r="CG32">
        <v>5398.4</v>
      </c>
      <c r="CH32">
        <v>40.200000000000003</v>
      </c>
      <c r="CI32" t="s">
        <v>91</v>
      </c>
      <c r="CJ32">
        <v>-0.9</v>
      </c>
      <c r="CK32">
        <v>5.3</v>
      </c>
      <c r="CL32" t="s">
        <v>91</v>
      </c>
      <c r="CM32">
        <v>57.9</v>
      </c>
      <c r="CN32" t="s">
        <v>90</v>
      </c>
      <c r="CO32">
        <v>3</v>
      </c>
      <c r="CP32">
        <v>27</v>
      </c>
    </row>
    <row r="33" spans="1:94" x14ac:dyDescent="0.3">
      <c r="A33">
        <v>2003</v>
      </c>
      <c r="B33">
        <v>0</v>
      </c>
      <c r="C33" s="3">
        <v>16.046087177181441</v>
      </c>
      <c r="D33" s="3">
        <v>6.7655552444578069</v>
      </c>
      <c r="E33" s="3">
        <v>1.1166921419067599</v>
      </c>
      <c r="F33" s="3">
        <v>2.8510248383023549</v>
      </c>
      <c r="G33">
        <v>4767</v>
      </c>
      <c r="H33" s="14">
        <v>1142011746</v>
      </c>
      <c r="I33" s="15">
        <v>111917593.0994873</v>
      </c>
      <c r="J33" s="15">
        <v>87163623.008453369</v>
      </c>
      <c r="K33" s="15">
        <v>93044833.89755249</v>
      </c>
      <c r="L33" s="15">
        <v>126782158.49707031</v>
      </c>
      <c r="M33" s="15">
        <v>98823888.669067383</v>
      </c>
      <c r="N33" s="15">
        <v>99363474.717285156</v>
      </c>
      <c r="O33" s="15">
        <v>120693706.06254578</v>
      </c>
      <c r="P33" s="15">
        <v>73445810.150390625</v>
      </c>
      <c r="Q33" s="15">
        <v>81263367.975585938</v>
      </c>
      <c r="R33" s="15">
        <v>62482609.508544922</v>
      </c>
      <c r="S33" s="15">
        <v>102005133.56097412</v>
      </c>
      <c r="T33" s="15">
        <v>85025546.368408203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>
        <v>175.50833299999999</v>
      </c>
      <c r="AV33" s="17">
        <v>180.5</v>
      </c>
      <c r="AW33" s="17">
        <v>182.2</v>
      </c>
      <c r="AX33" s="17">
        <v>183</v>
      </c>
      <c r="AY33" s="17">
        <v>176.2</v>
      </c>
      <c r="AZ33" s="17">
        <v>173.9</v>
      </c>
      <c r="BA33" s="17">
        <v>169</v>
      </c>
      <c r="BB33" s="17">
        <v>169.8</v>
      </c>
      <c r="BC33" s="17">
        <v>173.7</v>
      </c>
      <c r="BD33" s="17">
        <v>173.8</v>
      </c>
      <c r="BE33" s="17">
        <v>173.7</v>
      </c>
      <c r="BF33" s="17">
        <v>170.9</v>
      </c>
      <c r="BG33" s="17">
        <v>179.4</v>
      </c>
      <c r="BH33" s="6">
        <v>1411.5</v>
      </c>
      <c r="BI33">
        <v>33</v>
      </c>
      <c r="BJ33">
        <v>25.8</v>
      </c>
      <c r="BK33">
        <v>12259</v>
      </c>
      <c r="BL33">
        <v>0</v>
      </c>
      <c r="BP33" s="1">
        <v>254792498.06292725</v>
      </c>
      <c r="BQ33" s="1">
        <v>207830134.0546875</v>
      </c>
      <c r="BR33" s="1">
        <v>205036056.91870117</v>
      </c>
      <c r="BS33" s="1">
        <v>259355351.7890625</v>
      </c>
      <c r="BT33" s="1">
        <v>210239038.01098633</v>
      </c>
      <c r="BU33" s="1">
        <v>201655290.05957031</v>
      </c>
      <c r="BV33" s="1">
        <v>176628016.99230957</v>
      </c>
      <c r="BW33" s="1">
        <v>198440505.18432617</v>
      </c>
      <c r="BX33" s="1">
        <v>182019684.7265625</v>
      </c>
      <c r="BY33" s="1">
        <v>189690771.86535645</v>
      </c>
      <c r="BZ33" s="1">
        <v>203260403.88916016</v>
      </c>
      <c r="CA33" s="1">
        <v>190521009.33544922</v>
      </c>
      <c r="CB33" s="2">
        <v>43</v>
      </c>
      <c r="CC33" s="2">
        <v>211737</v>
      </c>
      <c r="CD33">
        <v>1161650</v>
      </c>
      <c r="CE33">
        <v>-2.1</v>
      </c>
      <c r="CF33" t="s">
        <v>91</v>
      </c>
      <c r="CG33">
        <v>5164.2</v>
      </c>
      <c r="CH33">
        <v>39.4</v>
      </c>
      <c r="CI33" t="s">
        <v>91</v>
      </c>
      <c r="CJ33">
        <v>-2</v>
      </c>
      <c r="CK33">
        <v>5.4334110882846547</v>
      </c>
      <c r="CL33" t="s">
        <v>90</v>
      </c>
      <c r="CM33">
        <v>60.9</v>
      </c>
      <c r="CN33" t="s">
        <v>90</v>
      </c>
      <c r="CO33">
        <v>3</v>
      </c>
      <c r="CP33">
        <v>38</v>
      </c>
    </row>
    <row r="34" spans="1:94" x14ac:dyDescent="0.3">
      <c r="A34">
        <v>2004</v>
      </c>
      <c r="B34">
        <v>0</v>
      </c>
      <c r="C34" s="3">
        <v>14.733089262968369</v>
      </c>
      <c r="D34" s="3">
        <v>6.5627758384752761</v>
      </c>
      <c r="E34" s="3">
        <v>1.1227234516656663</v>
      </c>
      <c r="F34" s="3">
        <v>2.792098095711733</v>
      </c>
      <c r="G34">
        <v>4056</v>
      </c>
      <c r="H34" s="14">
        <v>1376085010</v>
      </c>
      <c r="I34" s="15">
        <v>135563621.4577179</v>
      </c>
      <c r="J34" s="15">
        <v>86733130.842529297</v>
      </c>
      <c r="K34" s="15">
        <v>79302492.903320313</v>
      </c>
      <c r="L34" s="15">
        <v>138591405.31619263</v>
      </c>
      <c r="M34" s="15">
        <v>83003911.112304688</v>
      </c>
      <c r="N34" s="15">
        <v>94013831.871704102</v>
      </c>
      <c r="O34" s="15">
        <v>252244304.27207947</v>
      </c>
      <c r="P34" s="15">
        <v>97379886.2734375</v>
      </c>
      <c r="Q34" s="15">
        <v>96725060.665161133</v>
      </c>
      <c r="R34" s="15">
        <v>137568999.09428406</v>
      </c>
      <c r="S34" s="15">
        <v>84181453.716552734</v>
      </c>
      <c r="T34" s="15">
        <v>90776912.507324219</v>
      </c>
      <c r="U34" s="12">
        <v>103.308333</v>
      </c>
      <c r="V34" s="13">
        <v>100.6</v>
      </c>
      <c r="W34" s="13">
        <v>100.8</v>
      </c>
      <c r="X34" s="13">
        <v>101.2</v>
      </c>
      <c r="Y34" s="13">
        <v>103.6</v>
      </c>
      <c r="Z34" s="13">
        <v>104.3</v>
      </c>
      <c r="AA34" s="13">
        <v>104.3</v>
      </c>
      <c r="AB34" s="13">
        <v>104.1</v>
      </c>
      <c r="AC34" s="13">
        <v>103.9</v>
      </c>
      <c r="AD34" s="13">
        <v>103.7</v>
      </c>
      <c r="AE34" s="13">
        <v>103.9</v>
      </c>
      <c r="AF34" s="13">
        <v>104.6</v>
      </c>
      <c r="AG34" s="13">
        <v>104.7</v>
      </c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>
        <v>178.26666700000001</v>
      </c>
      <c r="AV34" s="17">
        <v>179</v>
      </c>
      <c r="AW34" s="17">
        <v>177.2</v>
      </c>
      <c r="AX34" s="17">
        <v>178.8</v>
      </c>
      <c r="AY34" s="17">
        <v>179.4</v>
      </c>
      <c r="AZ34" s="17">
        <v>179.1</v>
      </c>
      <c r="BA34" s="17">
        <v>177.1</v>
      </c>
      <c r="BB34" s="17">
        <v>175.9</v>
      </c>
      <c r="BC34" s="17">
        <v>178.9</v>
      </c>
      <c r="BD34" s="17">
        <v>179.6</v>
      </c>
      <c r="BE34" s="17">
        <v>178.6</v>
      </c>
      <c r="BF34" s="17">
        <v>177.2</v>
      </c>
      <c r="BG34" s="17">
        <v>178.4</v>
      </c>
      <c r="BH34" s="6">
        <v>1329.7</v>
      </c>
      <c r="BI34">
        <v>35</v>
      </c>
      <c r="BJ34">
        <v>19.5</v>
      </c>
      <c r="BK34">
        <v>15503</v>
      </c>
      <c r="BL34">
        <v>101</v>
      </c>
      <c r="BP34" s="1">
        <v>238918720.82946777</v>
      </c>
      <c r="BQ34" s="1">
        <v>223259578.36474609</v>
      </c>
      <c r="BR34" s="1">
        <v>225476523.1796875</v>
      </c>
      <c r="BS34" s="1">
        <v>258328024.13867188</v>
      </c>
      <c r="BT34" s="1">
        <v>238506569.99121094</v>
      </c>
      <c r="BU34" s="1">
        <v>218883761.97167969</v>
      </c>
      <c r="BV34" s="1">
        <v>189470229.74926758</v>
      </c>
      <c r="BW34" s="1">
        <v>212718792.08874512</v>
      </c>
      <c r="BX34" s="1">
        <v>195186777.0411377</v>
      </c>
      <c r="BY34" s="1">
        <v>187527748.36572266</v>
      </c>
      <c r="BZ34" s="1">
        <v>229646664.22460938</v>
      </c>
      <c r="CA34" s="1">
        <v>223081398.64282227</v>
      </c>
      <c r="CB34" s="2">
        <v>32</v>
      </c>
      <c r="CC34" s="2">
        <v>162749</v>
      </c>
      <c r="CD34">
        <v>1156706</v>
      </c>
      <c r="CE34">
        <v>-3.5</v>
      </c>
      <c r="CF34" t="s">
        <v>91</v>
      </c>
      <c r="CG34">
        <v>4855.3</v>
      </c>
      <c r="CH34">
        <v>37.729640437497132</v>
      </c>
      <c r="CI34" t="s">
        <v>91</v>
      </c>
      <c r="CJ34">
        <v>-4.2394912753879872</v>
      </c>
      <c r="CK34">
        <v>5.4125271182838679</v>
      </c>
      <c r="CL34" t="s">
        <v>91</v>
      </c>
      <c r="CM34">
        <v>63.4</v>
      </c>
      <c r="CN34" t="s">
        <v>90</v>
      </c>
      <c r="CO34">
        <v>2</v>
      </c>
      <c r="CP34">
        <v>11</v>
      </c>
    </row>
    <row r="35" spans="1:94" x14ac:dyDescent="0.3">
      <c r="A35">
        <v>2005</v>
      </c>
      <c r="B35">
        <v>3</v>
      </c>
      <c r="C35" s="3">
        <v>15.232723389126251</v>
      </c>
      <c r="D35" s="3">
        <v>6.0465568728559607</v>
      </c>
      <c r="E35" s="3">
        <v>1.1423218965733368</v>
      </c>
      <c r="F35" s="3">
        <v>2.8004409226120095</v>
      </c>
      <c r="G35">
        <v>4301</v>
      </c>
      <c r="H35" s="14">
        <v>1436651675</v>
      </c>
      <c r="I35" s="15">
        <v>161231388.98330688</v>
      </c>
      <c r="J35" s="15">
        <v>65881712.186035156</v>
      </c>
      <c r="K35" s="15">
        <v>115664938.35595703</v>
      </c>
      <c r="L35" s="15">
        <v>128179417.32312012</v>
      </c>
      <c r="M35" s="15">
        <v>154470681.12890625</v>
      </c>
      <c r="N35" s="15">
        <v>115349734.62109375</v>
      </c>
      <c r="O35" s="15">
        <v>119107549.13354492</v>
      </c>
      <c r="P35" s="15">
        <v>138124427.87030029</v>
      </c>
      <c r="Q35" s="15">
        <v>121575791.4519043</v>
      </c>
      <c r="R35" s="15">
        <v>111465163.6340332</v>
      </c>
      <c r="S35" s="15">
        <v>100428383.85058594</v>
      </c>
      <c r="T35" s="15">
        <v>105172486.3145752</v>
      </c>
      <c r="U35" s="12">
        <v>104.691667</v>
      </c>
      <c r="V35" s="13">
        <v>104.4</v>
      </c>
      <c r="W35" s="13">
        <v>104.5</v>
      </c>
      <c r="X35" s="13">
        <v>104.5</v>
      </c>
      <c r="Y35" s="13">
        <v>104.4</v>
      </c>
      <c r="Z35" s="13">
        <v>104.4</v>
      </c>
      <c r="AA35" s="13">
        <v>104.3</v>
      </c>
      <c r="AB35" s="13">
        <v>104.6</v>
      </c>
      <c r="AC35" s="13">
        <v>104.8</v>
      </c>
      <c r="AD35" s="13">
        <v>104.9</v>
      </c>
      <c r="AE35" s="13">
        <v>105</v>
      </c>
      <c r="AF35" s="13">
        <v>105.1</v>
      </c>
      <c r="AG35" s="13">
        <v>105.4</v>
      </c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>
        <v>177.625</v>
      </c>
      <c r="AV35" s="17">
        <v>180.1</v>
      </c>
      <c r="AW35" s="17">
        <v>178.9</v>
      </c>
      <c r="AX35" s="17">
        <v>175</v>
      </c>
      <c r="AY35" s="17">
        <v>178.5</v>
      </c>
      <c r="AZ35" s="17">
        <v>179.1</v>
      </c>
      <c r="BA35" s="17">
        <v>171.9</v>
      </c>
      <c r="BB35" s="17">
        <v>174</v>
      </c>
      <c r="BC35" s="17">
        <v>178.8</v>
      </c>
      <c r="BD35" s="17">
        <v>178.9</v>
      </c>
      <c r="BE35" s="17">
        <v>180.6</v>
      </c>
      <c r="BF35" s="17">
        <v>176.6</v>
      </c>
      <c r="BG35" s="17">
        <v>179.1</v>
      </c>
      <c r="BH35" s="6">
        <v>1340.9</v>
      </c>
      <c r="BI35">
        <v>42</v>
      </c>
      <c r="BJ35">
        <v>24.4</v>
      </c>
      <c r="BL35">
        <v>0</v>
      </c>
      <c r="BM35">
        <v>30766</v>
      </c>
      <c r="BN35">
        <f>2435+4918</f>
        <v>7353</v>
      </c>
      <c r="BO35">
        <f>4494400+4947600</f>
        <v>9442000</v>
      </c>
      <c r="BP35" s="1">
        <v>265248444.35876465</v>
      </c>
      <c r="BQ35" s="1">
        <v>222131066.70278931</v>
      </c>
      <c r="BR35" s="1">
        <v>227612603.05078125</v>
      </c>
      <c r="BS35" s="1">
        <v>281420542.34265137</v>
      </c>
      <c r="BT35" s="1">
        <v>256124934.38842773</v>
      </c>
      <c r="BU35" s="1">
        <v>234932320.89111328</v>
      </c>
      <c r="BV35" s="1">
        <v>228264669.82406616</v>
      </c>
      <c r="BW35" s="1">
        <v>229458982.22802734</v>
      </c>
      <c r="BX35" s="1">
        <v>231156649.4621582</v>
      </c>
      <c r="BY35" s="1">
        <v>218640216.60961914</v>
      </c>
      <c r="BZ35" s="1">
        <v>222507903.85092163</v>
      </c>
      <c r="CA35" s="1">
        <v>237013666.83569336</v>
      </c>
      <c r="CB35" s="2">
        <v>38</v>
      </c>
      <c r="CC35" s="2">
        <v>283405</v>
      </c>
      <c r="CD35">
        <v>1184058</v>
      </c>
      <c r="CE35">
        <v>-1.5</v>
      </c>
      <c r="CF35" t="s">
        <v>91</v>
      </c>
      <c r="CG35">
        <v>4677.2</v>
      </c>
      <c r="CH35">
        <v>36.677736028235387</v>
      </c>
      <c r="CI35" t="s">
        <v>91</v>
      </c>
      <c r="CJ35">
        <v>-2.7</v>
      </c>
      <c r="CK35">
        <v>5.4005507419991359</v>
      </c>
      <c r="CL35" t="s">
        <v>91</v>
      </c>
      <c r="CM35">
        <v>58.668076109936571</v>
      </c>
      <c r="CN35" t="s">
        <v>91</v>
      </c>
      <c r="CO35">
        <v>1</v>
      </c>
      <c r="CP35">
        <v>19</v>
      </c>
    </row>
    <row r="36" spans="1:94" x14ac:dyDescent="0.3">
      <c r="A36">
        <v>2006</v>
      </c>
      <c r="B36">
        <v>0</v>
      </c>
      <c r="C36" s="3">
        <v>15.438379448943811</v>
      </c>
      <c r="D36" s="3">
        <v>6.1740627983685057</v>
      </c>
      <c r="E36" s="3">
        <v>1.187013230034232</v>
      </c>
      <c r="F36" s="3">
        <v>2.8505013406123645</v>
      </c>
      <c r="G36">
        <v>4310</v>
      </c>
      <c r="H36" s="14">
        <v>1281382990</v>
      </c>
      <c r="I36" s="15">
        <v>139613589.28741455</v>
      </c>
      <c r="J36" s="15">
        <v>109852323.81762695</v>
      </c>
      <c r="K36" s="15">
        <v>106007682.85717773</v>
      </c>
      <c r="L36" s="15">
        <v>139375186.71923828</v>
      </c>
      <c r="M36" s="15">
        <v>122760677.97427368</v>
      </c>
      <c r="N36" s="15">
        <v>92621277.616851807</v>
      </c>
      <c r="O36" s="15">
        <v>113072067.83081055</v>
      </c>
      <c r="P36" s="15">
        <v>89184218.592285156</v>
      </c>
      <c r="Q36" s="15">
        <v>99993870.254150391</v>
      </c>
      <c r="R36" s="15">
        <v>95139818.415435791</v>
      </c>
      <c r="S36" s="15">
        <v>84985546.030761719</v>
      </c>
      <c r="T36" s="15">
        <v>88776730.522705078</v>
      </c>
      <c r="U36" s="12">
        <v>106.891667</v>
      </c>
      <c r="V36" s="13">
        <v>106</v>
      </c>
      <c r="W36" s="13">
        <v>106.6</v>
      </c>
      <c r="X36" s="13">
        <v>106.7</v>
      </c>
      <c r="Y36" s="13">
        <v>106.8</v>
      </c>
      <c r="Z36" s="13">
        <v>106.7</v>
      </c>
      <c r="AA36" s="13">
        <v>106.7</v>
      </c>
      <c r="AB36" s="13">
        <v>106.7</v>
      </c>
      <c r="AC36" s="13">
        <v>106.5</v>
      </c>
      <c r="AD36" s="13">
        <v>107</v>
      </c>
      <c r="AE36" s="13">
        <v>107.7</v>
      </c>
      <c r="AF36" s="13">
        <v>107.6</v>
      </c>
      <c r="AG36" s="13">
        <v>107.7</v>
      </c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>
        <v>179.25</v>
      </c>
      <c r="AV36" s="17">
        <v>182</v>
      </c>
      <c r="AW36" s="17">
        <v>179.3</v>
      </c>
      <c r="AX36" s="17">
        <v>178.8</v>
      </c>
      <c r="AY36" s="17">
        <v>178.9</v>
      </c>
      <c r="AZ36" s="17">
        <v>177</v>
      </c>
      <c r="BA36" s="17">
        <v>178.3</v>
      </c>
      <c r="BB36" s="17">
        <v>176.8</v>
      </c>
      <c r="BC36" s="17">
        <v>174.9</v>
      </c>
      <c r="BD36" s="17">
        <v>180.3</v>
      </c>
      <c r="BE36" s="17">
        <v>180.9</v>
      </c>
      <c r="BF36" s="17">
        <v>181.8</v>
      </c>
      <c r="BG36" s="17">
        <v>182</v>
      </c>
      <c r="BH36" s="6">
        <v>1352.9</v>
      </c>
      <c r="BI36">
        <v>36</v>
      </c>
      <c r="BJ36">
        <v>26.6</v>
      </c>
      <c r="BK36">
        <v>16117</v>
      </c>
      <c r="BL36">
        <v>25</v>
      </c>
      <c r="BM36">
        <v>31046</v>
      </c>
      <c r="BN36">
        <f>3168+5728</f>
        <v>8896</v>
      </c>
      <c r="BP36" s="1">
        <v>290418392.23291016</v>
      </c>
      <c r="BQ36" s="1">
        <v>235937611.40869141</v>
      </c>
      <c r="BR36" s="1">
        <v>245959075.26550293</v>
      </c>
      <c r="BS36" s="1">
        <v>286660474.64477539</v>
      </c>
      <c r="BT36" s="1">
        <v>249258508.66271973</v>
      </c>
      <c r="BU36" s="1">
        <v>244452578.42248535</v>
      </c>
      <c r="BV36" s="1">
        <v>235011953.98510742</v>
      </c>
      <c r="BW36" s="1">
        <v>235095442.29760742</v>
      </c>
      <c r="BX36" s="1">
        <v>226176032.81652832</v>
      </c>
      <c r="BY36" s="1">
        <v>225363329.16320801</v>
      </c>
      <c r="BZ36" s="1">
        <v>221503368.96011353</v>
      </c>
      <c r="CA36" s="1">
        <v>234125274.70397949</v>
      </c>
      <c r="CB36" s="2">
        <v>48</v>
      </c>
      <c r="CC36" s="2">
        <v>247000</v>
      </c>
      <c r="CD36">
        <v>1179567</v>
      </c>
      <c r="CE36">
        <v>1.4</v>
      </c>
      <c r="CF36" t="s">
        <v>91</v>
      </c>
      <c r="CG36">
        <v>4632</v>
      </c>
      <c r="CH36">
        <v>35.299999999999997</v>
      </c>
      <c r="CI36" t="s">
        <v>91</v>
      </c>
      <c r="CJ36">
        <v>-3.9</v>
      </c>
      <c r="CK36">
        <v>4.9167811078629597</v>
      </c>
      <c r="CL36" t="s">
        <v>91</v>
      </c>
      <c r="CM36">
        <v>59.137343927355282</v>
      </c>
      <c r="CN36" t="s">
        <v>90</v>
      </c>
      <c r="CO36">
        <v>4</v>
      </c>
      <c r="CP36">
        <v>24</v>
      </c>
    </row>
    <row r="37" spans="1:94" x14ac:dyDescent="0.3">
      <c r="A37">
        <v>2007</v>
      </c>
      <c r="B37">
        <v>3</v>
      </c>
      <c r="C37" s="3">
        <v>14.879835813520259</v>
      </c>
      <c r="D37" s="3">
        <v>6.1678762928098045</v>
      </c>
      <c r="E37" s="3">
        <v>1.2451626579399631</v>
      </c>
      <c r="F37" s="3">
        <v>3.0171661647686512</v>
      </c>
      <c r="G37" s="3"/>
      <c r="H37" s="14">
        <v>853149212</v>
      </c>
      <c r="I37" s="15">
        <v>131980453.55751038</v>
      </c>
      <c r="J37" s="15">
        <v>92448991.412109375</v>
      </c>
      <c r="K37" s="15">
        <v>72990133.634277344</v>
      </c>
      <c r="L37" s="15">
        <v>81450293.740234375</v>
      </c>
      <c r="M37" s="15">
        <v>84420420.851928711</v>
      </c>
      <c r="N37" s="15">
        <v>74533604.016723633</v>
      </c>
      <c r="O37" s="15">
        <v>94969783.448364258</v>
      </c>
      <c r="P37" s="15">
        <v>74518347.297607422</v>
      </c>
      <c r="Q37" s="15">
        <v>74295384.314941406</v>
      </c>
      <c r="R37" s="15">
        <v>68208960.050415039</v>
      </c>
      <c r="S37" s="15">
        <v>65167234.907470703</v>
      </c>
      <c r="T37" s="15">
        <v>70146058.650634766</v>
      </c>
      <c r="U37" s="12">
        <v>102.291667</v>
      </c>
      <c r="V37" s="13">
        <v>108.1</v>
      </c>
      <c r="W37" s="13">
        <v>8.8000000000000007</v>
      </c>
      <c r="X37" s="13">
        <v>108.9</v>
      </c>
      <c r="Y37" s="13">
        <v>108.7</v>
      </c>
      <c r="Z37" s="13">
        <v>108.9</v>
      </c>
      <c r="AA37" s="13">
        <v>109.8</v>
      </c>
      <c r="AB37" s="13">
        <v>110.4</v>
      </c>
      <c r="AC37" s="13">
        <v>111.3</v>
      </c>
      <c r="AD37" s="13">
        <v>111.9</v>
      </c>
      <c r="AE37" s="13">
        <v>113.4</v>
      </c>
      <c r="AF37" s="13">
        <v>113.6</v>
      </c>
      <c r="AG37" s="13">
        <v>113.7</v>
      </c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>
        <v>183.38233299999999</v>
      </c>
      <c r="AV37" s="17">
        <v>185.53200000000001</v>
      </c>
      <c r="AW37" s="17">
        <v>181.57400000000001</v>
      </c>
      <c r="AX37" s="17">
        <v>183.60300000000001</v>
      </c>
      <c r="AY37" s="17">
        <v>179.959</v>
      </c>
      <c r="AZ37" s="17">
        <v>179.53</v>
      </c>
      <c r="BA37" s="17">
        <v>181.29599999999999</v>
      </c>
      <c r="BB37" s="17">
        <v>180.22900000000001</v>
      </c>
      <c r="BC37" s="17">
        <v>181.80199999999999</v>
      </c>
      <c r="BD37" s="17">
        <v>184.41800000000001</v>
      </c>
      <c r="BE37" s="17">
        <v>186.13300000000001</v>
      </c>
      <c r="BF37" s="17">
        <v>187.99</v>
      </c>
      <c r="BG37" s="17">
        <v>188.52199999999999</v>
      </c>
      <c r="BH37" s="6">
        <v>1318.4</v>
      </c>
      <c r="BI37">
        <v>33</v>
      </c>
      <c r="BJ37">
        <v>22</v>
      </c>
      <c r="BK37">
        <v>16308</v>
      </c>
      <c r="BL37">
        <v>0</v>
      </c>
      <c r="BM37">
        <v>31377</v>
      </c>
      <c r="BN37">
        <f>3891+6793</f>
        <v>10684</v>
      </c>
      <c r="BP37" s="1">
        <v>284507517.35778809</v>
      </c>
      <c r="BQ37" s="1">
        <v>230113471.73547363</v>
      </c>
      <c r="BR37" s="1">
        <v>259737936.02978516</v>
      </c>
      <c r="BS37" s="1">
        <v>282282882.48510742</v>
      </c>
      <c r="BT37" s="1">
        <v>247216355.67260742</v>
      </c>
      <c r="BU37" s="1">
        <v>243212637.34875488</v>
      </c>
      <c r="BV37" s="1">
        <v>228634263.296875</v>
      </c>
      <c r="BW37" s="1">
        <v>221496395.76611328</v>
      </c>
      <c r="BX37" s="1">
        <v>228901145.65097046</v>
      </c>
      <c r="BY37" s="1">
        <v>201226883.24108887</v>
      </c>
      <c r="BZ37" s="1">
        <v>217172365.08087158</v>
      </c>
      <c r="CA37" s="1">
        <v>222454983.27783203</v>
      </c>
      <c r="CB37" s="2">
        <v>45</v>
      </c>
      <c r="CC37" s="2">
        <v>193100</v>
      </c>
      <c r="CD37">
        <v>1180066</v>
      </c>
      <c r="CE37">
        <v>3.2</v>
      </c>
      <c r="CF37" t="s">
        <v>90</v>
      </c>
      <c r="CG37">
        <v>4694.7</v>
      </c>
      <c r="CH37">
        <v>32.9</v>
      </c>
      <c r="CI37" t="s">
        <v>91</v>
      </c>
      <c r="CJ37">
        <v>-6.8</v>
      </c>
      <c r="CK37">
        <v>6.2</v>
      </c>
      <c r="CL37" t="s">
        <v>90</v>
      </c>
      <c r="CM37">
        <v>65.5</v>
      </c>
      <c r="CN37" t="s">
        <v>90</v>
      </c>
      <c r="CO37">
        <v>0</v>
      </c>
      <c r="CP37">
        <v>32</v>
      </c>
    </row>
    <row r="38" spans="1:94" x14ac:dyDescent="0.3">
      <c r="A38">
        <v>2008</v>
      </c>
      <c r="B38">
        <v>2</v>
      </c>
      <c r="C38" s="3">
        <v>14.3515739277363</v>
      </c>
      <c r="D38" s="3">
        <v>6.1566905670281482</v>
      </c>
      <c r="E38" s="3">
        <v>1.1361894485832527</v>
      </c>
      <c r="F38" s="3">
        <v>2.9930337972528611</v>
      </c>
      <c r="G38" s="3"/>
      <c r="H38" s="14">
        <v>787367572</v>
      </c>
      <c r="I38" s="15">
        <v>116048028.9083252</v>
      </c>
      <c r="J38" s="15">
        <v>52071042.043334961</v>
      </c>
      <c r="K38" s="15">
        <v>60451135.919677734</v>
      </c>
      <c r="L38" s="15">
        <v>89786720.034912109</v>
      </c>
      <c r="M38" s="15">
        <v>60255341.216323853</v>
      </c>
      <c r="N38" s="15">
        <v>55979219.024536133</v>
      </c>
      <c r="O38" s="15">
        <v>80956084.898223877</v>
      </c>
      <c r="P38" s="15">
        <v>56458202.957641602</v>
      </c>
      <c r="Q38" s="15">
        <v>53276926.874633789</v>
      </c>
      <c r="R38" s="15">
        <v>61084414.590332031</v>
      </c>
      <c r="S38" s="15">
        <v>47976560.534179688</v>
      </c>
      <c r="T38" s="15">
        <v>53023895.164550781</v>
      </c>
      <c r="U38" s="12">
        <v>114.833333</v>
      </c>
      <c r="V38" s="13">
        <v>114.3</v>
      </c>
      <c r="W38" s="13">
        <v>115.4</v>
      </c>
      <c r="X38" s="13">
        <v>114.7</v>
      </c>
      <c r="Y38" s="13">
        <v>114.8</v>
      </c>
      <c r="Z38" s="13">
        <v>114.3</v>
      </c>
      <c r="AA38" s="13">
        <v>114.6</v>
      </c>
      <c r="AB38" s="13">
        <v>114.2</v>
      </c>
      <c r="AC38" s="13">
        <v>114.8</v>
      </c>
      <c r="AD38" s="13">
        <v>114.7</v>
      </c>
      <c r="AE38" s="13">
        <v>115</v>
      </c>
      <c r="AF38" s="13">
        <v>115.7</v>
      </c>
      <c r="AG38" s="13">
        <v>115.5</v>
      </c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>
        <v>192.77600000000001</v>
      </c>
      <c r="AV38" s="17">
        <v>189.511</v>
      </c>
      <c r="AW38" s="17">
        <v>190.17099999999999</v>
      </c>
      <c r="AX38" s="17">
        <v>188.83199999999999</v>
      </c>
      <c r="AY38" s="17">
        <v>190.67099999999999</v>
      </c>
      <c r="AZ38" s="17">
        <v>190.191</v>
      </c>
      <c r="BA38" s="17">
        <v>190.12799999999999</v>
      </c>
      <c r="BB38" s="17">
        <v>187.78700000000001</v>
      </c>
      <c r="BC38" s="17">
        <v>192.33799999999999</v>
      </c>
      <c r="BD38" s="17">
        <v>194.33799999999999</v>
      </c>
      <c r="BE38" s="17">
        <v>199.70099999999999</v>
      </c>
      <c r="BF38" s="17">
        <v>200.56399999999999</v>
      </c>
      <c r="BG38" s="17">
        <v>199.08</v>
      </c>
      <c r="BI38">
        <v>23</v>
      </c>
      <c r="BJ38">
        <v>25.2</v>
      </c>
      <c r="BK38">
        <v>16928</v>
      </c>
      <c r="BL38">
        <v>110</v>
      </c>
      <c r="BM38">
        <v>31967</v>
      </c>
      <c r="BN38">
        <f>4329+7238</f>
        <v>11567</v>
      </c>
      <c r="BP38" s="1">
        <v>269746210.11444092</v>
      </c>
      <c r="BQ38" s="1">
        <v>269746210.11444092</v>
      </c>
      <c r="BR38" s="1">
        <v>269746210.11444092</v>
      </c>
      <c r="BS38" s="1">
        <v>269746210.11444092</v>
      </c>
      <c r="BT38" s="1">
        <v>269746210.11444092</v>
      </c>
      <c r="BU38" s="1">
        <v>269746210.11444092</v>
      </c>
      <c r="BV38" s="1">
        <v>269746210.11444092</v>
      </c>
      <c r="BW38" s="1">
        <v>269746210.11444092</v>
      </c>
      <c r="BX38" s="1">
        <v>269746210.11444092</v>
      </c>
      <c r="BY38" s="1">
        <v>269746210.11444092</v>
      </c>
      <c r="BZ38" s="1">
        <v>269746210.11444092</v>
      </c>
      <c r="CA38" s="1">
        <v>269746210.11444092</v>
      </c>
      <c r="CB38" s="2">
        <v>28</v>
      </c>
      <c r="CC38" s="2">
        <v>105230</v>
      </c>
      <c r="CD38">
        <v>1212634</v>
      </c>
      <c r="CE38">
        <v>0.8</v>
      </c>
      <c r="CF38" t="s">
        <v>90</v>
      </c>
      <c r="CG38">
        <v>4699.8</v>
      </c>
      <c r="CH38">
        <v>29.807703095284847</v>
      </c>
      <c r="CI38" t="s">
        <v>91</v>
      </c>
      <c r="CJ38">
        <v>-9.3990787377360245</v>
      </c>
      <c r="CK38">
        <v>6.4</v>
      </c>
      <c r="CL38" t="s">
        <v>90</v>
      </c>
      <c r="CM38">
        <v>68.599999999999994</v>
      </c>
      <c r="CN38" t="s">
        <v>90</v>
      </c>
      <c r="CO38">
        <v>2</v>
      </c>
      <c r="CP38">
        <v>34</v>
      </c>
    </row>
    <row r="39" spans="1:94" x14ac:dyDescent="0.3">
      <c r="A39">
        <v>2009</v>
      </c>
      <c r="B39">
        <v>7</v>
      </c>
      <c r="C39" s="3">
        <v>14.037623400820648</v>
      </c>
      <c r="D39" s="3">
        <v>6.3663231251494157</v>
      </c>
      <c r="E39" s="3">
        <v>1.039756107257116</v>
      </c>
      <c r="F39" s="3">
        <v>2.3688765518887318</v>
      </c>
      <c r="G39" s="3"/>
      <c r="H39" s="14">
        <v>820775302</v>
      </c>
      <c r="I39" s="15">
        <v>91077793.59362793</v>
      </c>
      <c r="J39" s="15">
        <v>50422288.657104492</v>
      </c>
      <c r="K39" s="15">
        <v>55894647.94128418</v>
      </c>
      <c r="L39" s="15">
        <v>68489498.996582031</v>
      </c>
      <c r="M39" s="15">
        <v>68603389.616821289</v>
      </c>
      <c r="N39" s="15">
        <v>57801300.159606934</v>
      </c>
      <c r="O39" s="15">
        <v>70733782.458984375</v>
      </c>
      <c r="P39" s="15">
        <v>59212399.829467773</v>
      </c>
      <c r="Q39" s="15">
        <v>75769388.610534668</v>
      </c>
      <c r="R39" s="15">
        <v>77697136.617797852</v>
      </c>
      <c r="S39" s="15">
        <v>70701410.686401367</v>
      </c>
      <c r="T39" s="15">
        <v>74372264.746337891</v>
      </c>
      <c r="U39" s="12">
        <v>115.816667</v>
      </c>
      <c r="V39" s="13">
        <v>115.8</v>
      </c>
      <c r="W39" s="13">
        <v>115.7</v>
      </c>
      <c r="X39" s="13">
        <v>115.6</v>
      </c>
      <c r="Y39" s="13">
        <v>115.7</v>
      </c>
      <c r="Z39" s="13">
        <v>116.2</v>
      </c>
      <c r="AA39" s="13">
        <v>115.4</v>
      </c>
      <c r="AB39" s="13">
        <v>115.8</v>
      </c>
      <c r="AC39" s="13">
        <v>116.3</v>
      </c>
      <c r="AD39" s="13">
        <v>116.1</v>
      </c>
      <c r="AE39" s="13">
        <v>115.7</v>
      </c>
      <c r="AF39" s="13">
        <v>115.5</v>
      </c>
      <c r="AG39" s="13">
        <v>116</v>
      </c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>
        <v>196.62241700000001</v>
      </c>
      <c r="AV39" s="17">
        <v>201.745</v>
      </c>
      <c r="AW39" s="17">
        <v>200.96199999999999</v>
      </c>
      <c r="AX39" s="17">
        <v>198.18899999999999</v>
      </c>
      <c r="AY39" s="17">
        <v>197.43299999999999</v>
      </c>
      <c r="AZ39" s="17">
        <v>198.48400000000001</v>
      </c>
      <c r="BA39" s="17">
        <v>192.565</v>
      </c>
      <c r="BB39" s="17">
        <v>191.24</v>
      </c>
      <c r="BC39" s="17">
        <v>192.04599999999999</v>
      </c>
      <c r="BD39" s="17">
        <v>194.26400000000001</v>
      </c>
      <c r="BE39" s="17">
        <v>199.36500000000001</v>
      </c>
      <c r="BF39" s="17">
        <v>198.24700000000001</v>
      </c>
      <c r="BG39" s="17">
        <v>194.929</v>
      </c>
      <c r="BI39">
        <v>21</v>
      </c>
      <c r="BJ39">
        <v>22</v>
      </c>
      <c r="BK39">
        <v>17291</v>
      </c>
      <c r="BL39">
        <v>0</v>
      </c>
      <c r="BM39">
        <v>32478</v>
      </c>
      <c r="BN39">
        <f>4364+6764</f>
        <v>11128</v>
      </c>
      <c r="BP39" s="1">
        <v>269746210.11444092</v>
      </c>
      <c r="BQ39" s="1">
        <v>269746210.11444092</v>
      </c>
      <c r="BR39" s="1">
        <v>269746210.11444092</v>
      </c>
      <c r="BS39" s="1">
        <v>269746210.11444092</v>
      </c>
      <c r="BT39" s="1">
        <v>269746210.11444092</v>
      </c>
      <c r="BU39" s="1">
        <v>269746210.11444092</v>
      </c>
      <c r="BV39" s="1">
        <v>269746210.11444092</v>
      </c>
      <c r="BW39" s="1">
        <v>269746210.11444092</v>
      </c>
      <c r="BX39" s="1">
        <v>269746210.11444092</v>
      </c>
      <c r="BY39" s="1">
        <v>269746210.11444092</v>
      </c>
      <c r="BZ39" s="1">
        <v>269746210.11444092</v>
      </c>
      <c r="CA39" s="1">
        <v>269746210.11444092</v>
      </c>
      <c r="CB39" s="2">
        <v>34</v>
      </c>
      <c r="CC39" s="2">
        <v>270813</v>
      </c>
      <c r="CD39">
        <v>1227285</v>
      </c>
      <c r="CE39">
        <v>-6.7</v>
      </c>
      <c r="CF39" t="s">
        <v>91</v>
      </c>
      <c r="CG39">
        <v>4397.5</v>
      </c>
      <c r="CH39">
        <v>29.3</v>
      </c>
      <c r="CI39" t="s">
        <v>91</v>
      </c>
      <c r="CJ39">
        <v>-1.7</v>
      </c>
      <c r="CK39">
        <v>6.2103812371196403</v>
      </c>
      <c r="CL39" t="s">
        <v>91</v>
      </c>
      <c r="CM39">
        <v>66.780821917808225</v>
      </c>
      <c r="CN39" t="s">
        <v>91</v>
      </c>
      <c r="CO39">
        <v>2</v>
      </c>
      <c r="CP39">
        <v>17</v>
      </c>
    </row>
    <row r="40" spans="1:94" x14ac:dyDescent="0.3">
      <c r="A40">
        <v>2010</v>
      </c>
      <c r="B40">
        <v>5</v>
      </c>
      <c r="C40" s="3">
        <v>14.097375123883435</v>
      </c>
      <c r="D40" s="3">
        <v>6.5463651712416109</v>
      </c>
      <c r="E40" s="3">
        <v>0.95433019011063158</v>
      </c>
      <c r="F40" s="3">
        <v>2.3856898894975904</v>
      </c>
      <c r="G40" s="3"/>
      <c r="H40" s="14">
        <v>712963199</v>
      </c>
      <c r="I40" s="15">
        <v>105101976.57141113</v>
      </c>
      <c r="J40" s="15">
        <v>73600019.207519531</v>
      </c>
      <c r="K40" s="15">
        <v>53874029.18572998</v>
      </c>
      <c r="L40" s="15">
        <v>65938535.904296875</v>
      </c>
      <c r="M40" s="15">
        <v>53832321.86999999</v>
      </c>
      <c r="N40" s="15">
        <v>49195078.940000005</v>
      </c>
      <c r="O40" s="15">
        <v>62742708.669999987</v>
      </c>
      <c r="P40" s="15">
        <v>55041951.069999985</v>
      </c>
      <c r="Q40" s="15">
        <v>44948171.520000011</v>
      </c>
      <c r="R40" s="15">
        <v>56412099.840000011</v>
      </c>
      <c r="S40" s="15">
        <v>44620882.920000002</v>
      </c>
      <c r="T40" s="15">
        <v>47655423.080000021</v>
      </c>
      <c r="U40" s="12">
        <v>116</v>
      </c>
      <c r="V40" s="13">
        <v>115.8</v>
      </c>
      <c r="W40" s="13">
        <v>116.39</v>
      </c>
      <c r="X40" s="13">
        <v>116.4</v>
      </c>
      <c r="Y40" s="13">
        <v>115.7</v>
      </c>
      <c r="Z40" s="13">
        <v>116</v>
      </c>
      <c r="AA40" s="13">
        <v>116</v>
      </c>
      <c r="AB40" s="13">
        <v>116</v>
      </c>
      <c r="AC40" s="13">
        <v>116.3</v>
      </c>
      <c r="AD40" s="13">
        <v>116.3</v>
      </c>
      <c r="AE40" s="13">
        <v>116.7</v>
      </c>
      <c r="AF40" s="13">
        <v>117.6</v>
      </c>
      <c r="AG40" s="13">
        <v>117.3</v>
      </c>
      <c r="AH40" s="17">
        <v>4.4645000000000001</v>
      </c>
      <c r="AI40" s="20">
        <v>4.4829999999999997</v>
      </c>
      <c r="AJ40" s="20">
        <v>4.3879999999999999</v>
      </c>
      <c r="AK40" s="20">
        <v>4.3129999999999997</v>
      </c>
      <c r="AL40" s="20">
        <v>4.4450000000000003</v>
      </c>
      <c r="AM40" s="20">
        <v>4.5629999999999997</v>
      </c>
      <c r="AN40" s="20">
        <v>4.5279999999999996</v>
      </c>
      <c r="AO40" s="20">
        <v>4.5279999999999996</v>
      </c>
      <c r="AP40" s="20">
        <v>4.4210000000000003</v>
      </c>
      <c r="AQ40" s="20">
        <v>4.3250000000000002</v>
      </c>
      <c r="AR40" s="20">
        <v>4.6020000000000003</v>
      </c>
      <c r="AS40" s="20">
        <v>4.49</v>
      </c>
      <c r="AT40" s="20">
        <v>4.5839999999999996</v>
      </c>
      <c r="AU40" s="20">
        <v>195.01383300000001</v>
      </c>
      <c r="AV40" s="17">
        <v>198.93700000000001</v>
      </c>
      <c r="AW40" s="17">
        <v>196.26400000000001</v>
      </c>
      <c r="AX40" s="17">
        <v>196.33099999999999</v>
      </c>
      <c r="AY40" s="17">
        <v>197.57499999999999</v>
      </c>
      <c r="AZ40" s="17">
        <v>193.309</v>
      </c>
      <c r="BA40" s="17">
        <v>193.018</v>
      </c>
      <c r="BB40" s="17">
        <v>190.333</v>
      </c>
      <c r="BC40" s="17">
        <v>189.62799999999999</v>
      </c>
      <c r="BD40" s="17">
        <v>191.83799999999999</v>
      </c>
      <c r="BE40" s="17">
        <v>196.8</v>
      </c>
      <c r="BF40" s="17">
        <v>196.13900000000001</v>
      </c>
      <c r="BG40" s="17">
        <v>199.994</v>
      </c>
      <c r="BI40">
        <v>19</v>
      </c>
      <c r="BJ40">
        <v>19.399999999999999</v>
      </c>
      <c r="BK40">
        <v>18351</v>
      </c>
      <c r="BL40">
        <v>37</v>
      </c>
      <c r="BM40">
        <v>32737</v>
      </c>
      <c r="BN40">
        <f>4424+6707</f>
        <v>11131</v>
      </c>
      <c r="BO40">
        <f>6929000+6071000</f>
        <v>13000000</v>
      </c>
      <c r="BP40" s="1">
        <v>222135918.94238281</v>
      </c>
      <c r="BQ40" s="1">
        <v>188024704.50488281</v>
      </c>
      <c r="BR40" s="1">
        <v>200102390.79101563</v>
      </c>
      <c r="BS40" s="1">
        <v>232089242.00976563</v>
      </c>
      <c r="BT40" s="1">
        <v>203032567.71000004</v>
      </c>
      <c r="BU40" s="1">
        <v>184750522.35999992</v>
      </c>
      <c r="BV40" s="1">
        <v>179040894.50999993</v>
      </c>
      <c r="BW40" s="1">
        <v>184697513.85000002</v>
      </c>
      <c r="BX40" s="1">
        <v>185634988.79999998</v>
      </c>
      <c r="BY40" s="1">
        <v>166192928.93000001</v>
      </c>
      <c r="BZ40" s="1">
        <v>183004407.08000004</v>
      </c>
      <c r="CA40" s="1">
        <v>181911241.64000005</v>
      </c>
      <c r="CB40" s="2">
        <v>29</v>
      </c>
      <c r="CC40" s="2">
        <v>158150</v>
      </c>
      <c r="CD40">
        <v>1196395</v>
      </c>
      <c r="CE40">
        <v>-6.6</v>
      </c>
      <c r="CF40" t="s">
        <v>91</v>
      </c>
      <c r="CG40">
        <v>4104.7</v>
      </c>
      <c r="CH40">
        <v>28.6</v>
      </c>
      <c r="CI40" t="s">
        <v>91</v>
      </c>
      <c r="CJ40">
        <v>-2.4</v>
      </c>
      <c r="CK40">
        <v>5.4238602813591523</v>
      </c>
      <c r="CL40" t="s">
        <v>91</v>
      </c>
      <c r="CM40">
        <v>68.33824975417896</v>
      </c>
      <c r="CN40" t="s">
        <v>90</v>
      </c>
      <c r="CO40">
        <v>1</v>
      </c>
      <c r="CP40">
        <v>13</v>
      </c>
    </row>
    <row r="41" spans="1:94" x14ac:dyDescent="0.3">
      <c r="A41">
        <v>2011</v>
      </c>
      <c r="B41">
        <v>8</v>
      </c>
      <c r="C41" s="3">
        <v>13.376829256571675</v>
      </c>
      <c r="D41" s="3">
        <v>6.5142585740144492</v>
      </c>
      <c r="E41" s="3">
        <v>0.87244942092363886</v>
      </c>
      <c r="F41" s="3">
        <v>2.6110432985727332</v>
      </c>
      <c r="G41" s="3"/>
      <c r="H41" s="14">
        <v>633536993</v>
      </c>
      <c r="I41" s="15">
        <v>81441011.270000026</v>
      </c>
      <c r="J41" s="15">
        <v>52436892.039999984</v>
      </c>
      <c r="K41" s="15">
        <v>54857236.729999997</v>
      </c>
      <c r="L41" s="15">
        <v>56771742.420000002</v>
      </c>
      <c r="M41" s="15">
        <v>53402063.31000001</v>
      </c>
      <c r="N41" s="15">
        <v>45942561.82</v>
      </c>
      <c r="O41" s="15">
        <v>62235513.120000005</v>
      </c>
      <c r="P41" s="15">
        <v>55555006.020000011</v>
      </c>
      <c r="Q41" s="15">
        <v>43576055.350000001</v>
      </c>
      <c r="R41" s="15">
        <v>45433010.949999981</v>
      </c>
      <c r="S41" s="15">
        <v>37902688.290000014</v>
      </c>
      <c r="T41" s="15">
        <v>43983211.81000001</v>
      </c>
      <c r="U41" s="12">
        <v>125.191667</v>
      </c>
      <c r="V41" s="13">
        <v>120.3</v>
      </c>
      <c r="W41" s="13">
        <v>120.5</v>
      </c>
      <c r="X41" s="13">
        <v>121</v>
      </c>
      <c r="Y41" s="13">
        <v>121.7</v>
      </c>
      <c r="Z41" s="13">
        <v>122.5</v>
      </c>
      <c r="AA41" s="13">
        <v>122.8</v>
      </c>
      <c r="AB41" s="13">
        <v>127.6</v>
      </c>
      <c r="AC41" s="13">
        <v>127.9</v>
      </c>
      <c r="AD41" s="13">
        <v>129.30000000000001</v>
      </c>
      <c r="AE41" s="13">
        <v>129.9</v>
      </c>
      <c r="AF41" s="13">
        <v>129.4</v>
      </c>
      <c r="AG41" s="13">
        <v>129.4</v>
      </c>
      <c r="AH41" s="17">
        <v>4.9279166999999999</v>
      </c>
      <c r="AI41" s="20">
        <v>4.74</v>
      </c>
      <c r="AJ41" s="20">
        <v>4.99</v>
      </c>
      <c r="AK41" s="20">
        <v>4.923</v>
      </c>
      <c r="AL41" s="20">
        <v>4.8769999999999998</v>
      </c>
      <c r="AM41" s="20">
        <v>4.6139999999999999</v>
      </c>
      <c r="AN41" s="20">
        <v>4.8540000000000001</v>
      </c>
      <c r="AO41" s="20">
        <v>4.8540000000000001</v>
      </c>
      <c r="AP41" s="20">
        <v>4.7919999999999998</v>
      </c>
      <c r="AQ41" s="20">
        <v>4.8049999999999997</v>
      </c>
      <c r="AR41" s="20">
        <v>5.2089999999999996</v>
      </c>
      <c r="AS41" s="20">
        <v>5.218</v>
      </c>
      <c r="AT41" s="20">
        <v>5.2510000000000003</v>
      </c>
      <c r="AU41" s="20">
        <v>209.08349999999999</v>
      </c>
      <c r="AV41" s="17">
        <v>203.625</v>
      </c>
      <c r="AW41" s="17">
        <v>207.822</v>
      </c>
      <c r="AX41" s="17">
        <v>204.65299999999999</v>
      </c>
      <c r="AY41" s="17">
        <v>207.65100000000001</v>
      </c>
      <c r="AZ41" s="17">
        <v>204.21799999999999</v>
      </c>
      <c r="BA41" s="17">
        <v>205.768</v>
      </c>
      <c r="BB41" s="17">
        <v>206.13399999999999</v>
      </c>
      <c r="BC41" s="17">
        <v>206.786</v>
      </c>
      <c r="BD41" s="17">
        <v>211.62799999999999</v>
      </c>
      <c r="BE41" s="17">
        <v>216.44499999999999</v>
      </c>
      <c r="BF41" s="17">
        <v>216.34</v>
      </c>
      <c r="BG41" s="17">
        <v>217.93199999999999</v>
      </c>
      <c r="BI41">
        <v>10</v>
      </c>
      <c r="BJ41">
        <v>24.7</v>
      </c>
      <c r="BK41">
        <v>19570</v>
      </c>
      <c r="BL41">
        <v>0</v>
      </c>
      <c r="BM41">
        <v>33510</v>
      </c>
      <c r="BN41">
        <f>4082+6705</f>
        <v>10787</v>
      </c>
      <c r="BO41">
        <f>7685700+6288300</f>
        <v>13974000</v>
      </c>
      <c r="BP41" s="1">
        <v>274518528.01999998</v>
      </c>
      <c r="BQ41" s="1">
        <v>189700284.13999999</v>
      </c>
      <c r="BR41" s="1">
        <v>197858732.16999996</v>
      </c>
      <c r="BS41" s="1">
        <v>243405060.89999995</v>
      </c>
      <c r="BT41" s="1">
        <v>205481533.87999994</v>
      </c>
      <c r="BU41" s="1">
        <v>204311033.79999998</v>
      </c>
      <c r="BV41" s="1">
        <v>193212429.69</v>
      </c>
      <c r="BW41" s="1">
        <v>200836949.74000004</v>
      </c>
      <c r="BX41" s="1">
        <v>201460212.99999994</v>
      </c>
      <c r="BY41" s="1">
        <v>186320058.02000001</v>
      </c>
      <c r="BZ41" s="1">
        <v>195112676.77999997</v>
      </c>
      <c r="CA41" s="1">
        <v>191431161.45000005</v>
      </c>
      <c r="CB41" s="2">
        <v>26</v>
      </c>
      <c r="CC41" s="2">
        <v>105432</v>
      </c>
      <c r="CD41">
        <v>1124818</v>
      </c>
      <c r="CE41">
        <v>-0.1</v>
      </c>
      <c r="CF41" t="s">
        <v>91</v>
      </c>
      <c r="CG41">
        <v>4070.2</v>
      </c>
      <c r="CH41">
        <v>27.9</v>
      </c>
      <c r="CI41" t="s">
        <v>91</v>
      </c>
      <c r="CJ41">
        <v>-2.5</v>
      </c>
      <c r="CK41">
        <v>5.2578957932998103</v>
      </c>
      <c r="CL41" t="s">
        <v>91</v>
      </c>
      <c r="CM41">
        <v>67.781155015197569</v>
      </c>
      <c r="CN41" t="s">
        <v>91</v>
      </c>
      <c r="CO41">
        <v>2</v>
      </c>
      <c r="CP41">
        <v>15</v>
      </c>
    </row>
    <row r="42" spans="1:94" x14ac:dyDescent="0.3">
      <c r="A42">
        <v>2012</v>
      </c>
      <c r="B42">
        <v>6</v>
      </c>
      <c r="C42" s="3">
        <v>13.363339471248796</v>
      </c>
      <c r="D42" s="3">
        <v>7.0915608432796189</v>
      </c>
      <c r="E42" s="3">
        <v>0.83125184853023959</v>
      </c>
      <c r="F42" s="3">
        <v>2.5718947077175538</v>
      </c>
      <c r="G42" s="3"/>
      <c r="H42" s="14">
        <v>631099527</v>
      </c>
      <c r="I42" s="16">
        <v>79120203.240000024</v>
      </c>
      <c r="J42" s="16">
        <v>41843161</v>
      </c>
      <c r="K42" s="16">
        <v>46016890.640000008</v>
      </c>
      <c r="L42" s="16">
        <v>63028019.70000001</v>
      </c>
      <c r="M42" s="16">
        <v>55667218.470000021</v>
      </c>
      <c r="N42" s="16">
        <v>45086988.20000001</v>
      </c>
      <c r="O42" s="16">
        <v>63211226.170000009</v>
      </c>
      <c r="P42" s="16">
        <v>50517157.110000007</v>
      </c>
      <c r="Q42" s="16">
        <v>49656559.159999989</v>
      </c>
      <c r="R42" s="16">
        <v>47462654.81000001</v>
      </c>
      <c r="S42" s="16">
        <v>43784595.089999981</v>
      </c>
      <c r="T42" s="16">
        <v>45704853.109999992</v>
      </c>
      <c r="U42" s="12">
        <v>130.00833299999999</v>
      </c>
      <c r="V42" s="13">
        <v>129.6</v>
      </c>
      <c r="W42" s="13">
        <v>129.5</v>
      </c>
      <c r="X42" s="13">
        <v>129.69999999999999</v>
      </c>
      <c r="Y42" s="13">
        <v>129.9</v>
      </c>
      <c r="Z42" s="13">
        <v>130</v>
      </c>
      <c r="AA42" s="13">
        <v>130</v>
      </c>
      <c r="AB42" s="13">
        <v>129.9</v>
      </c>
      <c r="AC42" s="13">
        <v>130.19999999999999</v>
      </c>
      <c r="AD42" s="13">
        <v>129.9</v>
      </c>
      <c r="AE42" s="13">
        <v>129.9</v>
      </c>
      <c r="AF42" s="13">
        <v>130.30000000000001</v>
      </c>
      <c r="AG42" s="13">
        <v>131.19999999999999</v>
      </c>
      <c r="AH42" s="17">
        <v>5.0411666999999998</v>
      </c>
      <c r="AI42" s="20">
        <v>5.29</v>
      </c>
      <c r="AJ42" s="20">
        <v>5.03</v>
      </c>
      <c r="AK42" s="20">
        <v>5.09</v>
      </c>
      <c r="AL42" s="20">
        <v>5.2060000000000004</v>
      </c>
      <c r="AM42" s="20">
        <v>5.048</v>
      </c>
      <c r="AN42" s="20">
        <v>4.8959999999999999</v>
      </c>
      <c r="AO42" s="20">
        <v>4.8959999999999999</v>
      </c>
      <c r="AP42" s="20">
        <v>4.8460000000000001</v>
      </c>
      <c r="AQ42" s="20">
        <v>4.8929999999999998</v>
      </c>
      <c r="AR42" s="20">
        <v>5.1280000000000001</v>
      </c>
      <c r="AS42" s="20">
        <v>5.0359999999999996</v>
      </c>
      <c r="AT42" s="20">
        <v>5.1020000000000003</v>
      </c>
      <c r="AU42" s="20">
        <v>215.474583</v>
      </c>
      <c r="AV42" s="17">
        <v>220.535</v>
      </c>
      <c r="AW42" s="17">
        <v>216.83199999999999</v>
      </c>
      <c r="AX42" s="17">
        <v>217.83199999999999</v>
      </c>
      <c r="AY42" s="17">
        <v>219.05600000000001</v>
      </c>
      <c r="AZ42" s="17">
        <v>216.726</v>
      </c>
      <c r="BA42" s="17">
        <v>212.416</v>
      </c>
      <c r="BB42" s="17">
        <v>211.375</v>
      </c>
      <c r="BC42" s="17">
        <v>209.34</v>
      </c>
      <c r="BD42" s="17">
        <v>213.476</v>
      </c>
      <c r="BE42" s="17">
        <v>216.54</v>
      </c>
      <c r="BF42" s="17">
        <v>216.506</v>
      </c>
      <c r="BG42" s="17">
        <v>215.06100000000001</v>
      </c>
      <c r="BI42">
        <v>20</v>
      </c>
      <c r="BJ42">
        <v>17.8</v>
      </c>
      <c r="BK42">
        <v>20219</v>
      </c>
      <c r="BL42">
        <v>46</v>
      </c>
      <c r="BM42">
        <v>34480</v>
      </c>
      <c r="BN42">
        <f>4189+6856</f>
        <v>11045</v>
      </c>
      <c r="BO42">
        <f>8699000+6835000</f>
        <v>15534000</v>
      </c>
      <c r="BP42" s="2">
        <v>225005880.30000007</v>
      </c>
      <c r="BQ42" s="2">
        <v>197114825.63000003</v>
      </c>
      <c r="BR42" s="2">
        <v>213299697.74999997</v>
      </c>
      <c r="BS42" s="2">
        <v>255295787.37000009</v>
      </c>
      <c r="BT42" s="2">
        <v>207532284.20000005</v>
      </c>
      <c r="BU42" s="2">
        <v>200624874.97999996</v>
      </c>
      <c r="BV42" s="2">
        <v>199769605.12000006</v>
      </c>
      <c r="BW42" s="2">
        <v>192168971.53999993</v>
      </c>
      <c r="BX42" s="2">
        <v>211935669.13999999</v>
      </c>
      <c r="BY42" s="2">
        <v>182512858.32999995</v>
      </c>
      <c r="BZ42" s="2">
        <v>191914990.30000001</v>
      </c>
      <c r="CA42" s="2">
        <v>196169755.66999996</v>
      </c>
      <c r="CB42" s="2">
        <v>29</v>
      </c>
      <c r="CC42" s="2">
        <v>238495</v>
      </c>
      <c r="CD42">
        <v>1232048</v>
      </c>
      <c r="CE42">
        <v>-5.7</v>
      </c>
      <c r="CF42" t="s">
        <v>91</v>
      </c>
      <c r="CG42">
        <v>3806.1</v>
      </c>
      <c r="CH42">
        <v>27.544722952198743</v>
      </c>
      <c r="CI42" t="s">
        <v>91</v>
      </c>
      <c r="CJ42">
        <v>-1.2733944365636396</v>
      </c>
      <c r="CK42">
        <v>5.2102486066155453</v>
      </c>
      <c r="CL42" t="s">
        <v>91</v>
      </c>
      <c r="CM42">
        <v>70.152284263959388</v>
      </c>
      <c r="CN42" t="s">
        <v>90</v>
      </c>
      <c r="CO42">
        <v>3</v>
      </c>
      <c r="CP42">
        <v>27</v>
      </c>
    </row>
    <row r="43" spans="1:94" x14ac:dyDescent="0.3">
      <c r="A43">
        <v>2013</v>
      </c>
      <c r="B43">
        <v>1</v>
      </c>
      <c r="C43" s="3">
        <v>13.3161769720391</v>
      </c>
      <c r="D43" s="3">
        <v>6.1605068071026245</v>
      </c>
      <c r="E43" s="3">
        <v>0.87322876411305594</v>
      </c>
      <c r="F43" s="3">
        <v>2.8670531181329091</v>
      </c>
      <c r="G43" s="3"/>
      <c r="H43" s="14">
        <v>640614540</v>
      </c>
      <c r="I43" s="16">
        <v>74435953</v>
      </c>
      <c r="J43" s="16">
        <v>46525785.120000012</v>
      </c>
      <c r="K43" s="16">
        <v>46474311.590000026</v>
      </c>
      <c r="L43" s="16">
        <v>65830771.559999995</v>
      </c>
      <c r="M43" s="16">
        <v>51161684.909999996</v>
      </c>
      <c r="N43" s="16">
        <v>49733221.969999991</v>
      </c>
      <c r="O43" s="16">
        <v>64669771.510000005</v>
      </c>
      <c r="P43" s="16">
        <v>55750971.61999999</v>
      </c>
      <c r="Q43" s="16">
        <v>48401823.869999997</v>
      </c>
      <c r="R43" s="16">
        <v>49017294.119999997</v>
      </c>
      <c r="S43" s="16">
        <v>41967281.609999977</v>
      </c>
      <c r="T43" s="16">
        <v>46645668.719999999</v>
      </c>
      <c r="U43" s="12">
        <v>123.716667</v>
      </c>
      <c r="V43" s="13">
        <v>131.4</v>
      </c>
      <c r="W43" s="13">
        <v>131.30000000000001</v>
      </c>
      <c r="X43" s="13">
        <v>132</v>
      </c>
      <c r="Y43" s="13">
        <v>132.6</v>
      </c>
      <c r="Z43" s="13">
        <v>132.69999999999999</v>
      </c>
      <c r="AA43" s="13">
        <v>132.6</v>
      </c>
      <c r="AB43" s="13">
        <v>132.19999999999999</v>
      </c>
      <c r="AC43" s="13">
        <v>132.19999999999999</v>
      </c>
      <c r="AD43" s="13">
        <v>31.9</v>
      </c>
      <c r="AE43" s="13">
        <v>131.6</v>
      </c>
      <c r="AF43" s="13">
        <v>131.6</v>
      </c>
      <c r="AG43" s="13">
        <v>132.5</v>
      </c>
      <c r="AH43" s="17">
        <v>4.9949167000000001</v>
      </c>
      <c r="AI43" s="20">
        <v>5.2629999999999999</v>
      </c>
      <c r="AJ43" s="20">
        <v>5.1840000000000002</v>
      </c>
      <c r="AK43" s="20">
        <v>5.0890000000000004</v>
      </c>
      <c r="AL43" s="20">
        <v>5.093</v>
      </c>
      <c r="AM43" s="20">
        <v>4.8310000000000004</v>
      </c>
      <c r="AN43" s="20">
        <v>5.0049999999999999</v>
      </c>
      <c r="AO43" s="20">
        <v>5.0049999999999999</v>
      </c>
      <c r="AP43" s="20">
        <v>5.0339999999999998</v>
      </c>
      <c r="AQ43" s="20">
        <v>4.7949999999999999</v>
      </c>
      <c r="AR43" s="20">
        <v>4.9450000000000003</v>
      </c>
      <c r="AS43" s="20">
        <v>4.8849999999999998</v>
      </c>
      <c r="AT43" s="20">
        <v>4.9749999999999996</v>
      </c>
      <c r="AU43" s="20">
        <v>215.46058300000001</v>
      </c>
      <c r="AV43" s="17">
        <v>222.41399999999999</v>
      </c>
      <c r="AW43" s="17">
        <v>220.547</v>
      </c>
      <c r="AX43" s="17">
        <v>217.251</v>
      </c>
      <c r="AY43" s="17">
        <v>217.83199999999999</v>
      </c>
      <c r="AZ43" s="17">
        <v>211.673</v>
      </c>
      <c r="BA43" s="17">
        <v>212.97</v>
      </c>
      <c r="BB43" s="17">
        <v>209.44800000000001</v>
      </c>
      <c r="BC43" s="17">
        <v>209.82599999999999</v>
      </c>
      <c r="BD43" s="17">
        <v>215.24799999999999</v>
      </c>
      <c r="BE43" s="17">
        <v>216.042</v>
      </c>
      <c r="BF43" s="17">
        <v>215.86</v>
      </c>
      <c r="BG43" s="17">
        <v>216.416</v>
      </c>
      <c r="BI43">
        <v>7</v>
      </c>
      <c r="BJ43">
        <v>21</v>
      </c>
      <c r="BK43">
        <v>21311</v>
      </c>
      <c r="BL43">
        <v>0</v>
      </c>
      <c r="BM43">
        <v>35429</v>
      </c>
      <c r="BN43">
        <f>4404+7049</f>
        <v>11453</v>
      </c>
      <c r="BO43">
        <f>10844200+81808000</f>
        <v>92652200</v>
      </c>
      <c r="BP43" s="2">
        <v>233285984.19000006</v>
      </c>
      <c r="BQ43" s="2">
        <v>196010565.26999998</v>
      </c>
      <c r="BR43" s="2">
        <v>202206017.41000003</v>
      </c>
      <c r="BS43" s="2">
        <v>259475097.81000003</v>
      </c>
      <c r="BT43" s="2">
        <v>211905853.03000003</v>
      </c>
      <c r="BU43" s="2">
        <v>213582811.64999995</v>
      </c>
      <c r="BV43" s="2">
        <v>200998080.97999996</v>
      </c>
      <c r="BW43" s="2">
        <v>197956254.80999997</v>
      </c>
      <c r="BX43" s="2">
        <v>216625305.97</v>
      </c>
      <c r="BY43" s="2">
        <v>179406657.94000003</v>
      </c>
      <c r="BZ43" s="2">
        <v>191572309.31000006</v>
      </c>
      <c r="CA43" s="2">
        <v>203811438.04999998</v>
      </c>
      <c r="CB43" s="2">
        <v>23</v>
      </c>
      <c r="CC43" s="2">
        <v>166106</v>
      </c>
      <c r="CD43">
        <v>1271050</v>
      </c>
      <c r="CE43">
        <v>-3.8</v>
      </c>
      <c r="CF43" t="s">
        <v>91</v>
      </c>
      <c r="CG43">
        <v>3627.4</v>
      </c>
      <c r="CH43">
        <v>35</v>
      </c>
      <c r="CI43" t="s">
        <v>90</v>
      </c>
      <c r="CJ43">
        <v>0.9</v>
      </c>
      <c r="CK43">
        <v>5.3</v>
      </c>
      <c r="CL43" t="s">
        <v>90</v>
      </c>
      <c r="CM43">
        <v>71.5</v>
      </c>
      <c r="CN43" t="s">
        <v>90</v>
      </c>
      <c r="CO43">
        <v>7</v>
      </c>
      <c r="CP43">
        <v>24</v>
      </c>
    </row>
    <row r="44" spans="1:94" x14ac:dyDescent="0.3">
      <c r="A44">
        <v>2014</v>
      </c>
      <c r="B44">
        <v>3</v>
      </c>
      <c r="C44" s="3">
        <v>12.748295178627934</v>
      </c>
      <c r="D44" s="3">
        <v>6.331849753902933</v>
      </c>
      <c r="E44" s="3">
        <v>0.90893938586954814</v>
      </c>
      <c r="F44" s="3">
        <v>2.7481538803758347</v>
      </c>
      <c r="G44" s="3"/>
      <c r="H44" s="14">
        <v>672250317</v>
      </c>
      <c r="I44" s="16">
        <v>81862215.129999995</v>
      </c>
      <c r="J44" s="16">
        <v>47567077.469999999</v>
      </c>
      <c r="K44" s="16">
        <v>50095681.049999997</v>
      </c>
      <c r="L44" s="16">
        <v>67322048.310000017</v>
      </c>
      <c r="M44" s="16">
        <v>54177670.419999987</v>
      </c>
      <c r="N44" s="16">
        <v>52712528.74000001</v>
      </c>
      <c r="O44" s="16">
        <v>65311728.079999998</v>
      </c>
      <c r="P44" s="16">
        <v>59158166.07</v>
      </c>
      <c r="Q44" s="16">
        <v>53207022.88000001</v>
      </c>
      <c r="R44" s="16">
        <v>51989937.769999981</v>
      </c>
      <c r="S44" s="16">
        <v>43520861.359999985</v>
      </c>
      <c r="T44" s="16">
        <v>45325380.190000013</v>
      </c>
      <c r="U44" s="12">
        <v>134.558333</v>
      </c>
      <c r="V44" s="13">
        <v>132.5</v>
      </c>
      <c r="W44" s="13">
        <v>132.30000000000001</v>
      </c>
      <c r="X44" s="13">
        <v>132.5</v>
      </c>
      <c r="Y44" s="13">
        <v>134.19999999999999</v>
      </c>
      <c r="Z44" s="13">
        <v>133.4</v>
      </c>
      <c r="AA44" s="13">
        <v>135.1</v>
      </c>
      <c r="AB44" s="13">
        <v>135.19999999999999</v>
      </c>
      <c r="AC44" s="13">
        <v>135.9</v>
      </c>
      <c r="AD44" s="13">
        <v>135.9</v>
      </c>
      <c r="AE44" s="13">
        <v>136.30000000000001</v>
      </c>
      <c r="AF44" s="13">
        <v>136.19999999999999</v>
      </c>
      <c r="AG44" s="13">
        <v>135.19999999999999</v>
      </c>
      <c r="AH44" s="17">
        <v>4.89175</v>
      </c>
      <c r="AI44" s="20">
        <v>5.0220000000000002</v>
      </c>
      <c r="AJ44" s="20">
        <v>4.9790000000000001</v>
      </c>
      <c r="AK44" s="20">
        <v>4.8419999999999996</v>
      </c>
      <c r="AL44" s="20">
        <v>5.0110000000000001</v>
      </c>
      <c r="AM44" s="20">
        <v>4.9109999999999996</v>
      </c>
      <c r="AN44" s="20">
        <v>4.6909999999999998</v>
      </c>
      <c r="AO44" s="20">
        <v>4.6909999999999998</v>
      </c>
      <c r="AP44" s="20">
        <v>4.7510000000000003</v>
      </c>
      <c r="AQ44" s="20">
        <v>4.9870000000000001</v>
      </c>
      <c r="AR44" s="20">
        <v>4.8840000000000003</v>
      </c>
      <c r="AS44" s="20">
        <v>4.8630000000000004</v>
      </c>
      <c r="AT44" s="20">
        <v>5.0410000000000004</v>
      </c>
      <c r="AU44" s="20">
        <v>215.39625000000001</v>
      </c>
      <c r="AV44" s="17">
        <v>219.15799999999999</v>
      </c>
      <c r="AW44" s="17">
        <v>218.833</v>
      </c>
      <c r="AX44" s="17">
        <v>215.94399999999999</v>
      </c>
      <c r="AY44" s="17">
        <v>216.76599999999999</v>
      </c>
      <c r="AZ44" s="17">
        <v>210.93299999999999</v>
      </c>
      <c r="BA44" s="17">
        <v>209.49700000000001</v>
      </c>
      <c r="BB44" s="17">
        <v>206.50399999999999</v>
      </c>
      <c r="BC44" s="17">
        <v>209.53100000000001</v>
      </c>
      <c r="BD44" s="17">
        <v>217.006</v>
      </c>
      <c r="BE44" s="17">
        <v>218.09899999999999</v>
      </c>
      <c r="BF44" s="17">
        <v>218.583</v>
      </c>
      <c r="BG44" s="17">
        <v>223.90100000000001</v>
      </c>
      <c r="BI44">
        <v>6</v>
      </c>
      <c r="BJ44">
        <v>20.9</v>
      </c>
      <c r="BK44">
        <v>22413</v>
      </c>
      <c r="BL44">
        <v>28</v>
      </c>
      <c r="BM44">
        <v>36258</v>
      </c>
      <c r="BN44">
        <f>4659+7303</f>
        <v>11962</v>
      </c>
      <c r="BO44">
        <f>10687500+8062500</f>
        <v>18750000</v>
      </c>
      <c r="BP44" s="2">
        <v>229118358.99999997</v>
      </c>
      <c r="BQ44" s="2">
        <v>199434889.41</v>
      </c>
      <c r="BR44" s="2">
        <v>207243759.44000003</v>
      </c>
      <c r="BS44" s="2">
        <v>250081220.66</v>
      </c>
      <c r="BT44" s="2">
        <v>213678946.62000009</v>
      </c>
      <c r="BU44" s="2">
        <v>221604210.64999995</v>
      </c>
      <c r="BV44" s="2">
        <v>199351190.32999998</v>
      </c>
      <c r="BW44" s="2">
        <v>197573269.05000001</v>
      </c>
      <c r="BX44" s="2">
        <v>219429884.22000003</v>
      </c>
      <c r="BY44" s="2">
        <v>180055608.21999997</v>
      </c>
      <c r="BZ44" s="2">
        <v>214563966.94000003</v>
      </c>
      <c r="CA44" s="2">
        <v>207926898.66000006</v>
      </c>
      <c r="CB44" s="2">
        <v>26</v>
      </c>
      <c r="CC44" s="2">
        <v>179124</v>
      </c>
      <c r="CD44">
        <v>1222930</v>
      </c>
      <c r="CE44">
        <v>-3.6</v>
      </c>
      <c r="CF44" t="s">
        <v>91</v>
      </c>
      <c r="CG44">
        <v>3450.7</v>
      </c>
      <c r="CH44">
        <v>36.4</v>
      </c>
      <c r="CI44" t="s">
        <v>90</v>
      </c>
      <c r="CJ44">
        <v>4</v>
      </c>
      <c r="CK44">
        <v>5</v>
      </c>
      <c r="CL44" t="s">
        <v>91</v>
      </c>
      <c r="CM44">
        <v>71.7</v>
      </c>
      <c r="CN44" t="s">
        <v>90</v>
      </c>
      <c r="CO44">
        <v>8</v>
      </c>
      <c r="CP44">
        <v>28</v>
      </c>
    </row>
    <row r="45" spans="1:94" ht="16.2" thickBot="1" x14ac:dyDescent="0.35">
      <c r="A45">
        <v>2015</v>
      </c>
      <c r="B45">
        <v>1</v>
      </c>
      <c r="C45" s="4">
        <v>13.116818693378599</v>
      </c>
      <c r="D45" s="4">
        <v>6.5397936913577945</v>
      </c>
      <c r="E45" s="4">
        <v>0.8591654386390345</v>
      </c>
      <c r="F45" s="4">
        <v>2.8646495924191835</v>
      </c>
      <c r="G45" s="5"/>
      <c r="H45" s="14">
        <v>708623863</v>
      </c>
      <c r="I45" s="16">
        <v>83287563.950000003</v>
      </c>
      <c r="J45" s="16">
        <v>59354998.160000011</v>
      </c>
      <c r="K45" s="16">
        <v>51846833.769999996</v>
      </c>
      <c r="L45" s="16">
        <v>70674565.309999973</v>
      </c>
      <c r="M45" s="16">
        <v>55857113.37000002</v>
      </c>
      <c r="N45" s="16">
        <v>64450313.770000003</v>
      </c>
      <c r="O45" s="16">
        <v>63415733.820000015</v>
      </c>
      <c r="P45" s="16">
        <v>61731077.570000015</v>
      </c>
      <c r="Q45" s="16">
        <v>50983343.849999994</v>
      </c>
      <c r="R45" s="16">
        <v>48953689.390000008</v>
      </c>
      <c r="S45" s="16">
        <v>46195113.830000006</v>
      </c>
      <c r="T45" s="16">
        <v>51873515.800000004</v>
      </c>
      <c r="U45" s="12">
        <v>135.20833300000001</v>
      </c>
      <c r="V45" s="13">
        <v>134.69999999999999</v>
      </c>
      <c r="W45" s="13">
        <v>134.69999999999999</v>
      </c>
      <c r="X45" s="13">
        <v>135.1</v>
      </c>
      <c r="Y45" s="13">
        <v>135.69999999999999</v>
      </c>
      <c r="Z45" s="13">
        <v>135.6</v>
      </c>
      <c r="AA45" s="13">
        <v>135.6</v>
      </c>
      <c r="AB45" s="13">
        <v>135.1</v>
      </c>
      <c r="AC45" s="13">
        <v>134.5</v>
      </c>
      <c r="AD45" s="13">
        <v>135.1</v>
      </c>
      <c r="AE45" s="13">
        <v>135.30000000000001</v>
      </c>
      <c r="AF45" s="13">
        <v>136</v>
      </c>
      <c r="AG45" s="13">
        <v>135.1</v>
      </c>
      <c r="AH45" s="17">
        <v>4.7440832999999998</v>
      </c>
      <c r="AI45" s="20">
        <v>5.0890000000000004</v>
      </c>
      <c r="AJ45" s="20">
        <v>4.9550000000000001</v>
      </c>
      <c r="AK45" s="20">
        <v>4.8890000000000002</v>
      </c>
      <c r="AL45" s="20">
        <v>4.7910000000000004</v>
      </c>
      <c r="AM45" s="20">
        <v>4.6959999999999997</v>
      </c>
      <c r="AN45" s="20">
        <v>4.62</v>
      </c>
      <c r="AO45" s="20">
        <v>4.62</v>
      </c>
      <c r="AP45" s="20">
        <v>4.5970000000000004</v>
      </c>
      <c r="AQ45" s="20">
        <v>4.7910000000000004</v>
      </c>
      <c r="AR45" s="20">
        <v>4.6260000000000003</v>
      </c>
      <c r="AS45" s="20">
        <v>4.6840000000000002</v>
      </c>
      <c r="AT45" s="20">
        <v>4.7249999999999996</v>
      </c>
      <c r="AU45" s="20">
        <v>219.19425000000001</v>
      </c>
      <c r="AV45" s="17">
        <v>223.47900000000001</v>
      </c>
      <c r="AW45" s="17">
        <v>225.501</v>
      </c>
      <c r="AX45" s="17">
        <v>222.72</v>
      </c>
      <c r="AY45" s="17">
        <v>222.715</v>
      </c>
      <c r="AZ45" s="17">
        <v>213.49600000000001</v>
      </c>
      <c r="BA45" s="17">
        <v>213.11600000000001</v>
      </c>
      <c r="BB45" s="17">
        <v>211.01400000000001</v>
      </c>
      <c r="BC45" s="17">
        <v>214.786</v>
      </c>
      <c r="BD45" s="17">
        <v>219.77099999999999</v>
      </c>
      <c r="BE45" s="17">
        <v>221.52099999999999</v>
      </c>
      <c r="BF45" s="17">
        <v>220.398</v>
      </c>
      <c r="BG45" s="17">
        <v>221.81399999999999</v>
      </c>
      <c r="BI45">
        <v>8</v>
      </c>
      <c r="BJ45">
        <v>25.6</v>
      </c>
      <c r="BK45">
        <v>23250</v>
      </c>
      <c r="BL45">
        <v>0</v>
      </c>
      <c r="BM45">
        <v>36525</v>
      </c>
      <c r="BN45">
        <f>4962+7559</f>
        <v>12521</v>
      </c>
      <c r="BO45">
        <f>9755500+7359300</f>
        <v>17114800</v>
      </c>
      <c r="BP45" s="2">
        <v>243985253.44999999</v>
      </c>
      <c r="BQ45" s="2">
        <v>218596787.27999997</v>
      </c>
      <c r="BR45" s="2">
        <v>217046210.44000006</v>
      </c>
      <c r="BS45" s="2">
        <v>262276120.41000009</v>
      </c>
      <c r="BT45" s="2">
        <v>224477462.87999997</v>
      </c>
      <c r="BU45" s="2">
        <v>226210261.05999994</v>
      </c>
      <c r="BV45" s="2">
        <v>229878664.91999999</v>
      </c>
      <c r="BW45" s="2">
        <v>250834972.87999994</v>
      </c>
      <c r="BX45" s="2">
        <v>201328717.73000005</v>
      </c>
      <c r="BY45" s="2">
        <v>194765033.88000008</v>
      </c>
      <c r="BZ45" s="2">
        <v>225171781.01000005</v>
      </c>
      <c r="CA45" s="2">
        <v>210306323.19</v>
      </c>
      <c r="CB45" s="2">
        <v>27</v>
      </c>
      <c r="CE45">
        <v>-1.6</v>
      </c>
      <c r="CF45" t="s">
        <v>91</v>
      </c>
      <c r="CG45">
        <v>3342.7</v>
      </c>
      <c r="CH45">
        <v>38</v>
      </c>
      <c r="CI45" t="s">
        <v>90</v>
      </c>
      <c r="CJ45">
        <v>4.4000000000000004</v>
      </c>
      <c r="CK45">
        <v>5</v>
      </c>
      <c r="CL45" t="s">
        <v>92</v>
      </c>
      <c r="CM45">
        <v>70.099999999999994</v>
      </c>
      <c r="CN45" t="s">
        <v>91</v>
      </c>
      <c r="CO45">
        <v>2</v>
      </c>
      <c r="CP45">
        <v>28</v>
      </c>
    </row>
    <row r="46" spans="1:94" ht="16.2" thickTop="1" x14ac:dyDescent="0.3">
      <c r="A46">
        <v>2016</v>
      </c>
      <c r="B46">
        <v>1</v>
      </c>
      <c r="H46" s="14">
        <v>735926567</v>
      </c>
      <c r="I46" s="16">
        <v>83958413.760000005</v>
      </c>
      <c r="J46" s="16">
        <v>53140981.649999984</v>
      </c>
      <c r="K46" s="16">
        <v>58670039.039999999</v>
      </c>
      <c r="L46" s="16">
        <v>79626232.889999986</v>
      </c>
      <c r="M46" s="16">
        <v>56616076.079999983</v>
      </c>
      <c r="N46" s="16">
        <v>56209869.860000007</v>
      </c>
      <c r="O46" s="16">
        <v>62358550.879999995</v>
      </c>
      <c r="P46" s="16">
        <v>64816823.780000001</v>
      </c>
      <c r="Q46" s="16">
        <v>53021873.560000017</v>
      </c>
      <c r="R46" s="16">
        <v>51020348.43999999</v>
      </c>
      <c r="S46" s="16">
        <v>44909984.910000004</v>
      </c>
      <c r="T46" s="16">
        <v>71577371.929999992</v>
      </c>
      <c r="U46" s="12">
        <v>135.86666700000001</v>
      </c>
      <c r="V46" s="13">
        <v>136</v>
      </c>
      <c r="W46" s="13">
        <v>135.9</v>
      </c>
      <c r="X46" s="13">
        <v>136</v>
      </c>
      <c r="Y46" s="13">
        <v>136.1</v>
      </c>
      <c r="Z46" s="13">
        <v>135.80000000000001</v>
      </c>
      <c r="AA46" s="13">
        <v>135.6</v>
      </c>
      <c r="AB46" s="13">
        <v>135.5</v>
      </c>
      <c r="AC46" s="13">
        <v>135.9</v>
      </c>
      <c r="AD46" s="13">
        <v>135.6</v>
      </c>
      <c r="AE46" s="13">
        <v>136.6</v>
      </c>
      <c r="AF46" s="13">
        <v>135.4</v>
      </c>
      <c r="AG46" s="13">
        <v>136</v>
      </c>
      <c r="AH46" s="17"/>
      <c r="AI46" s="20">
        <v>4.9130000000000003</v>
      </c>
      <c r="AJ46" s="20">
        <v>4.851</v>
      </c>
      <c r="AK46" s="20">
        <v>4.8499999999999996</v>
      </c>
      <c r="AL46" s="20">
        <v>4.915</v>
      </c>
      <c r="AM46" s="20">
        <v>4.8040000000000003</v>
      </c>
      <c r="AN46" s="20">
        <v>4.71</v>
      </c>
      <c r="AO46" s="20">
        <v>4.71</v>
      </c>
      <c r="AP46" s="20">
        <v>4.71</v>
      </c>
      <c r="AQ46" s="20">
        <v>4.6950000000000003</v>
      </c>
      <c r="AR46" s="20">
        <v>4.7119999999999997</v>
      </c>
      <c r="AS46" s="20">
        <v>4.6150000000000002</v>
      </c>
      <c r="AT46" s="20"/>
      <c r="AU46" s="17"/>
      <c r="AV46" s="17">
        <v>223.83199999999999</v>
      </c>
      <c r="AW46" s="17">
        <v>222.53200000000001</v>
      </c>
      <c r="AX46" s="17">
        <v>221.928</v>
      </c>
      <c r="AY46" s="17">
        <v>222.637</v>
      </c>
      <c r="AZ46" s="17">
        <v>216.69200000000001</v>
      </c>
      <c r="BA46" s="17">
        <v>216.56899999999999</v>
      </c>
      <c r="BB46" s="17">
        <v>213.18100000000001</v>
      </c>
      <c r="BC46" s="17">
        <v>215.87799999999999</v>
      </c>
      <c r="BD46" s="17">
        <v>217.357</v>
      </c>
      <c r="BE46" s="17">
        <v>218.68700000000001</v>
      </c>
      <c r="BF46" s="17">
        <v>220.32499999999999</v>
      </c>
      <c r="BG46" s="17"/>
      <c r="BI46">
        <v>11</v>
      </c>
      <c r="BJ46">
        <v>20.9</v>
      </c>
      <c r="BK46">
        <v>24307</v>
      </c>
      <c r="BL46">
        <v>121</v>
      </c>
      <c r="BM46">
        <v>36899</v>
      </c>
      <c r="BN46">
        <f>5292+7880</f>
        <v>13172</v>
      </c>
      <c r="BP46" s="2">
        <v>249103057.06000003</v>
      </c>
      <c r="BQ46" s="2">
        <v>216125336.27000004</v>
      </c>
      <c r="BR46" s="2">
        <v>224256430.09000006</v>
      </c>
      <c r="BS46" s="2">
        <v>263055198.10999998</v>
      </c>
      <c r="BT46" s="2">
        <v>239840953.65999997</v>
      </c>
      <c r="BU46" s="2">
        <v>223960150.52000001</v>
      </c>
      <c r="BV46" s="2">
        <v>235534289.28</v>
      </c>
      <c r="BW46" s="2">
        <v>217420123</v>
      </c>
      <c r="BX46" s="2">
        <v>196838089.15000001</v>
      </c>
      <c r="BY46" s="2">
        <v>197195782.39999992</v>
      </c>
      <c r="BZ46" s="2">
        <v>218518074.97999999</v>
      </c>
      <c r="CA46" s="2">
        <v>209721868.35999998</v>
      </c>
      <c r="CB46" s="2">
        <v>38</v>
      </c>
      <c r="CE46" t="s">
        <v>59</v>
      </c>
      <c r="CF46" t="s">
        <v>59</v>
      </c>
      <c r="CG46" t="s">
        <v>59</v>
      </c>
      <c r="CH46" t="s">
        <v>59</v>
      </c>
      <c r="CI46" t="s">
        <v>59</v>
      </c>
      <c r="CJ46" t="s">
        <v>59</v>
      </c>
      <c r="CK46">
        <v>5.2</v>
      </c>
      <c r="CL46" t="s">
        <v>90</v>
      </c>
      <c r="CM46">
        <v>73.8</v>
      </c>
      <c r="CN46" t="s">
        <v>90</v>
      </c>
      <c r="CO46">
        <v>1</v>
      </c>
      <c r="CP46">
        <v>11</v>
      </c>
    </row>
    <row r="47" spans="1:94" x14ac:dyDescent="0.3">
      <c r="A47">
        <v>2017</v>
      </c>
      <c r="B47">
        <v>0</v>
      </c>
      <c r="H47" s="17"/>
      <c r="I47" s="16">
        <v>92010264.969999999</v>
      </c>
      <c r="J47" s="16">
        <v>56543099.690000013</v>
      </c>
      <c r="K47" s="16">
        <v>56784302.230000004</v>
      </c>
      <c r="L47" s="17"/>
      <c r="M47" s="17"/>
      <c r="N47" s="17"/>
      <c r="O47" s="17"/>
      <c r="P47" s="17"/>
      <c r="Q47" s="17"/>
      <c r="R47" s="17"/>
      <c r="S47" s="17"/>
      <c r="T47" s="17"/>
      <c r="U47" s="13"/>
      <c r="V47" s="13">
        <v>136.19999999999999</v>
      </c>
      <c r="W47" s="13">
        <v>134.80000000000001</v>
      </c>
      <c r="X47" s="13">
        <v>37.200000000000003</v>
      </c>
      <c r="Y47" s="13">
        <v>137.69999999999999</v>
      </c>
      <c r="Z47" s="13">
        <v>138.19999999999999</v>
      </c>
      <c r="AA47" s="13"/>
      <c r="AB47" s="13"/>
      <c r="AC47" s="13"/>
      <c r="AD47" s="13"/>
      <c r="AE47" s="13"/>
      <c r="AF47" s="13"/>
      <c r="AG47" s="13"/>
      <c r="BK47">
        <v>24431</v>
      </c>
      <c r="BL47">
        <v>0</v>
      </c>
      <c r="BP47" s="2">
        <v>256046449.62000009</v>
      </c>
      <c r="BQ47" s="2">
        <v>209987520.07000011</v>
      </c>
      <c r="BR47" s="2">
        <v>224167936.45000005</v>
      </c>
      <c r="BS47" s="2">
        <v>273085872.61000001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abSelected="1" zoomScale="55" zoomScaleNormal="55" workbookViewId="0">
      <selection activeCell="A43" sqref="A43"/>
    </sheetView>
  </sheetViews>
  <sheetFormatPr defaultColWidth="11.19921875" defaultRowHeight="15.6" x14ac:dyDescent="0.3"/>
  <cols>
    <col min="1" max="2" width="11" customWidth="1"/>
    <col min="3" max="3" width="29.796875" customWidth="1"/>
    <col min="4" max="4" width="20.19921875" customWidth="1"/>
    <col min="5" max="7" width="20.5" customWidth="1"/>
    <col min="8" max="8" width="24.796875" customWidth="1"/>
    <col min="9" max="9" width="25" customWidth="1"/>
    <col min="10" max="10" width="13.69921875" customWidth="1"/>
    <col min="11" max="11" width="19.19921875" customWidth="1"/>
    <col min="12" max="12" width="23.796875" customWidth="1"/>
    <col min="15" max="15" width="11" customWidth="1"/>
    <col min="21" max="21" width="16.5" customWidth="1"/>
    <col min="22" max="22" width="15.69921875" customWidth="1"/>
  </cols>
  <sheetData>
    <row r="1" spans="1:34" ht="67.95" customHeight="1" x14ac:dyDescent="0.3">
      <c r="B1" t="s">
        <v>95</v>
      </c>
      <c r="C1" s="9" t="s">
        <v>96</v>
      </c>
      <c r="D1" s="9" t="s">
        <v>7</v>
      </c>
      <c r="E1" s="9" t="s">
        <v>1</v>
      </c>
      <c r="F1" s="7" t="s">
        <v>2</v>
      </c>
      <c r="G1" s="7" t="s">
        <v>4</v>
      </c>
      <c r="H1" s="9" t="s">
        <v>0</v>
      </c>
      <c r="I1" s="21" t="s">
        <v>3</v>
      </c>
      <c r="J1" s="19" t="s">
        <v>32</v>
      </c>
      <c r="K1" s="19" t="s">
        <v>5</v>
      </c>
      <c r="L1" s="9" t="s">
        <v>6</v>
      </c>
      <c r="M1" s="10" t="s">
        <v>57</v>
      </c>
      <c r="N1" s="10" t="s">
        <v>58</v>
      </c>
      <c r="O1" s="9" t="s">
        <v>60</v>
      </c>
      <c r="P1" s="9" t="s">
        <v>76</v>
      </c>
      <c r="Q1" s="9" t="s">
        <v>61</v>
      </c>
      <c r="R1" s="9" t="s">
        <v>62</v>
      </c>
      <c r="S1" s="9" t="s">
        <v>63</v>
      </c>
      <c r="T1" s="9" t="s">
        <v>77</v>
      </c>
      <c r="U1" s="9" t="s">
        <v>78</v>
      </c>
      <c r="V1" s="9" t="s">
        <v>79</v>
      </c>
      <c r="W1" s="10" t="s">
        <v>80</v>
      </c>
      <c r="X1" s="10" t="s">
        <v>81</v>
      </c>
      <c r="Y1" s="10" t="s">
        <v>82</v>
      </c>
      <c r="Z1" s="10" t="s">
        <v>83</v>
      </c>
      <c r="AA1" s="10" t="s">
        <v>84</v>
      </c>
      <c r="AB1" s="10" t="s">
        <v>85</v>
      </c>
      <c r="AC1" s="10" t="s">
        <v>86</v>
      </c>
      <c r="AD1" s="10" t="s">
        <v>87</v>
      </c>
      <c r="AE1" s="10" t="s">
        <v>88</v>
      </c>
      <c r="AF1" s="10" t="s">
        <v>89</v>
      </c>
      <c r="AG1" s="10" t="s">
        <v>93</v>
      </c>
      <c r="AH1" s="10" t="s">
        <v>94</v>
      </c>
    </row>
    <row r="2" spans="1:34" x14ac:dyDescent="0.3">
      <c r="A2">
        <v>1975</v>
      </c>
      <c r="C2" s="3">
        <v>18.205027480286887</v>
      </c>
      <c r="D2" s="3">
        <v>7.7</v>
      </c>
      <c r="E2" s="3">
        <v>1.3485574585712099</v>
      </c>
      <c r="F2" s="3">
        <v>1.8166993096359265</v>
      </c>
      <c r="G2">
        <v>4015</v>
      </c>
      <c r="I2" s="13"/>
      <c r="J2" s="17"/>
      <c r="K2" s="17"/>
      <c r="O2" s="7"/>
      <c r="P2">
        <v>0</v>
      </c>
      <c r="T2">
        <v>91</v>
      </c>
      <c r="U2">
        <v>79748</v>
      </c>
      <c r="V2">
        <v>135986</v>
      </c>
      <c r="W2">
        <v>8</v>
      </c>
      <c r="X2" t="s">
        <v>90</v>
      </c>
      <c r="Y2">
        <v>7605.4</v>
      </c>
      <c r="Z2">
        <v>35.200000000000003</v>
      </c>
      <c r="AA2" t="s">
        <v>92</v>
      </c>
      <c r="AB2">
        <v>-0.1</v>
      </c>
      <c r="AC2">
        <v>14.4</v>
      </c>
      <c r="AD2" t="s">
        <v>91</v>
      </c>
      <c r="AE2">
        <v>71.3</v>
      </c>
      <c r="AF2" t="s">
        <v>90</v>
      </c>
      <c r="AG2">
        <v>0</v>
      </c>
      <c r="AH2">
        <v>9</v>
      </c>
    </row>
    <row r="3" spans="1:34" x14ac:dyDescent="0.3">
      <c r="A3">
        <v>1976</v>
      </c>
      <c r="C3" s="3">
        <v>17.638143875983214</v>
      </c>
      <c r="D3" s="3">
        <v>7.3</v>
      </c>
      <c r="E3" s="3">
        <v>1.364615772697044</v>
      </c>
      <c r="F3" s="3">
        <v>1.6779416148783453</v>
      </c>
      <c r="G3">
        <v>3928</v>
      </c>
      <c r="I3" s="13"/>
      <c r="J3" s="17"/>
      <c r="K3" s="17"/>
      <c r="P3">
        <f>10+94</f>
        <v>104</v>
      </c>
      <c r="T3">
        <v>74</v>
      </c>
      <c r="U3">
        <v>128525</v>
      </c>
      <c r="V3">
        <v>139751</v>
      </c>
      <c r="W3">
        <v>-8.6</v>
      </c>
      <c r="X3" t="s">
        <v>91</v>
      </c>
      <c r="Y3">
        <v>6900.3</v>
      </c>
      <c r="Z3">
        <v>35.700000000000003</v>
      </c>
      <c r="AA3" t="s">
        <v>90</v>
      </c>
      <c r="AB3">
        <v>1.4</v>
      </c>
      <c r="AC3">
        <v>13.3</v>
      </c>
      <c r="AD3" t="s">
        <v>91</v>
      </c>
      <c r="AE3">
        <v>66</v>
      </c>
      <c r="AF3" t="s">
        <v>91</v>
      </c>
      <c r="AG3">
        <v>0</v>
      </c>
      <c r="AH3">
        <v>9</v>
      </c>
    </row>
    <row r="4" spans="1:34" x14ac:dyDescent="0.3">
      <c r="A4">
        <v>1977</v>
      </c>
      <c r="C4" s="3">
        <v>17.282544417655366</v>
      </c>
      <c r="D4" s="3">
        <v>7.7</v>
      </c>
      <c r="E4" s="3">
        <v>1.356244806778091</v>
      </c>
      <c r="F4" s="3">
        <v>1.6277226104368436</v>
      </c>
      <c r="G4">
        <v>3887</v>
      </c>
      <c r="I4" s="13"/>
      <c r="J4" s="17"/>
      <c r="K4" s="17"/>
      <c r="P4">
        <v>0</v>
      </c>
      <c r="T4">
        <v>98</v>
      </c>
      <c r="U4">
        <v>106775</v>
      </c>
      <c r="V4">
        <v>166649</v>
      </c>
      <c r="W4">
        <v>-3.6</v>
      </c>
      <c r="X4" t="s">
        <v>91</v>
      </c>
      <c r="Y4">
        <v>6525.8</v>
      </c>
      <c r="Z4">
        <v>38.299999999999997</v>
      </c>
      <c r="AA4" t="s">
        <v>90</v>
      </c>
      <c r="AB4">
        <v>7.5</v>
      </c>
      <c r="AC4">
        <v>10.5</v>
      </c>
      <c r="AD4" t="s">
        <v>91</v>
      </c>
      <c r="AE4">
        <v>63.7</v>
      </c>
      <c r="AF4" t="s">
        <v>91</v>
      </c>
      <c r="AG4">
        <v>0</v>
      </c>
      <c r="AH4">
        <v>1</v>
      </c>
    </row>
    <row r="5" spans="1:34" x14ac:dyDescent="0.3">
      <c r="A5">
        <v>1978</v>
      </c>
      <c r="C5" s="3">
        <v>17.216757643147563</v>
      </c>
      <c r="D5" s="3">
        <v>7.7</v>
      </c>
      <c r="E5" s="3">
        <v>1.2948042320911113</v>
      </c>
      <c r="F5" s="3">
        <v>1.5116652065503065</v>
      </c>
      <c r="G5">
        <v>3914</v>
      </c>
      <c r="I5" s="13"/>
      <c r="J5" s="17"/>
      <c r="K5" s="17">
        <v>68.174999999999997</v>
      </c>
      <c r="P5">
        <v>0</v>
      </c>
      <c r="T5">
        <v>88</v>
      </c>
      <c r="U5">
        <v>132540</v>
      </c>
      <c r="V5">
        <v>172727</v>
      </c>
      <c r="W5">
        <v>6.8</v>
      </c>
      <c r="X5" t="s">
        <v>90</v>
      </c>
      <c r="Y5">
        <v>6772.4</v>
      </c>
      <c r="Z5">
        <v>44.2</v>
      </c>
      <c r="AA5" t="s">
        <v>90</v>
      </c>
      <c r="AB5">
        <v>15.2</v>
      </c>
      <c r="AC5">
        <v>9.8000000000000007</v>
      </c>
      <c r="AD5" t="s">
        <v>91</v>
      </c>
      <c r="AE5">
        <v>59.2</v>
      </c>
      <c r="AF5" t="s">
        <v>91</v>
      </c>
      <c r="AG5">
        <v>0</v>
      </c>
      <c r="AH5">
        <v>5</v>
      </c>
    </row>
    <row r="6" spans="1:34" x14ac:dyDescent="0.3">
      <c r="A6">
        <v>1979</v>
      </c>
      <c r="C6" s="3">
        <v>16.938398613672213</v>
      </c>
      <c r="D6" s="3">
        <v>7.3</v>
      </c>
      <c r="E6" s="3">
        <v>1.2030125969207528</v>
      </c>
      <c r="F6" s="3">
        <v>1.4132278776299125</v>
      </c>
      <c r="G6">
        <v>3893</v>
      </c>
      <c r="I6" s="13"/>
      <c r="J6" s="17"/>
      <c r="K6" s="17">
        <v>76.150000000000006</v>
      </c>
      <c r="N6">
        <v>0.1</v>
      </c>
      <c r="P6">
        <v>0</v>
      </c>
      <c r="T6">
        <v>63</v>
      </c>
      <c r="U6">
        <v>92800</v>
      </c>
      <c r="V6">
        <v>186743</v>
      </c>
      <c r="W6">
        <v>12.1</v>
      </c>
      <c r="X6" t="s">
        <v>90</v>
      </c>
      <c r="Y6">
        <v>7364.8</v>
      </c>
      <c r="Z6">
        <v>49.5</v>
      </c>
      <c r="AA6" t="s">
        <v>90</v>
      </c>
      <c r="AB6">
        <v>12</v>
      </c>
      <c r="AC6">
        <v>10.6</v>
      </c>
      <c r="AD6" t="s">
        <v>90</v>
      </c>
      <c r="AE6">
        <v>57.1</v>
      </c>
      <c r="AF6" t="s">
        <v>91</v>
      </c>
      <c r="AG6">
        <v>1</v>
      </c>
      <c r="AH6">
        <v>4</v>
      </c>
    </row>
    <row r="7" spans="1:34" x14ac:dyDescent="0.3">
      <c r="A7">
        <v>1980</v>
      </c>
      <c r="C7" s="3">
        <v>17.126066413145622</v>
      </c>
      <c r="D7" s="3">
        <v>7.1</v>
      </c>
      <c r="E7" s="3">
        <v>1.1905623424641893</v>
      </c>
      <c r="F7" s="3">
        <v>1.3490422700965194</v>
      </c>
      <c r="G7">
        <v>3984</v>
      </c>
      <c r="I7" s="13"/>
      <c r="J7" s="17"/>
      <c r="K7" s="17">
        <v>86.433333300000001</v>
      </c>
      <c r="N7">
        <v>1.4</v>
      </c>
      <c r="P7">
        <v>12</v>
      </c>
      <c r="T7">
        <v>74</v>
      </c>
      <c r="U7">
        <v>243850</v>
      </c>
      <c r="V7">
        <v>193003</v>
      </c>
      <c r="W7">
        <v>18</v>
      </c>
      <c r="X7" t="s">
        <v>90</v>
      </c>
      <c r="Y7">
        <v>8387.7999999999993</v>
      </c>
      <c r="Z7">
        <v>56.7</v>
      </c>
      <c r="AA7" t="s">
        <v>90</v>
      </c>
      <c r="AB7">
        <v>14.7</v>
      </c>
      <c r="AC7">
        <v>11.7</v>
      </c>
      <c r="AD7" t="s">
        <v>90</v>
      </c>
      <c r="AE7">
        <v>60</v>
      </c>
      <c r="AF7" t="s">
        <v>90</v>
      </c>
      <c r="AG7">
        <v>0</v>
      </c>
      <c r="AH7">
        <v>0</v>
      </c>
    </row>
    <row r="8" spans="1:34" x14ac:dyDescent="0.3">
      <c r="A8">
        <v>1981</v>
      </c>
      <c r="C8" s="3">
        <v>17.013449814320378</v>
      </c>
      <c r="D8" s="3">
        <v>7</v>
      </c>
      <c r="E8" s="3">
        <v>1.1931850795334962</v>
      </c>
      <c r="F8" s="3">
        <v>1.6885974448396719</v>
      </c>
      <c r="G8">
        <v>3996</v>
      </c>
      <c r="I8" s="13"/>
      <c r="J8" s="17"/>
      <c r="K8" s="17">
        <v>95.908333299999995</v>
      </c>
      <c r="N8">
        <v>0.6</v>
      </c>
      <c r="P8">
        <v>0</v>
      </c>
      <c r="T8">
        <v>66</v>
      </c>
      <c r="U8">
        <v>165830</v>
      </c>
      <c r="V8">
        <v>236820</v>
      </c>
      <c r="W8">
        <v>1.6</v>
      </c>
      <c r="X8" t="s">
        <v>91</v>
      </c>
      <c r="Y8">
        <v>8085.4</v>
      </c>
      <c r="Z8">
        <v>56.5</v>
      </c>
      <c r="AA8" t="s">
        <v>90</v>
      </c>
      <c r="AB8">
        <v>-0.4</v>
      </c>
      <c r="AC8">
        <v>14.5</v>
      </c>
      <c r="AD8" t="s">
        <v>90</v>
      </c>
      <c r="AE8">
        <v>60.5</v>
      </c>
      <c r="AF8" t="s">
        <v>90</v>
      </c>
      <c r="AG8">
        <v>0</v>
      </c>
      <c r="AH8">
        <v>20</v>
      </c>
    </row>
    <row r="9" spans="1:34" x14ac:dyDescent="0.3">
      <c r="A9">
        <v>1982</v>
      </c>
      <c r="C9" s="3">
        <v>17.247826761072922</v>
      </c>
      <c r="D9" s="3">
        <v>6.6</v>
      </c>
      <c r="E9" s="3">
        <v>1.1777094423484418</v>
      </c>
      <c r="F9" s="3">
        <v>1.7117680500284254</v>
      </c>
      <c r="G9">
        <v>4090</v>
      </c>
      <c r="I9" s="13"/>
      <c r="J9" s="17"/>
      <c r="K9" s="17">
        <v>97.875</v>
      </c>
      <c r="N9">
        <v>4.8</v>
      </c>
      <c r="P9">
        <v>0</v>
      </c>
      <c r="T9">
        <v>77</v>
      </c>
      <c r="U9">
        <v>214730</v>
      </c>
      <c r="V9">
        <v>243579</v>
      </c>
      <c r="W9">
        <v>-4.8</v>
      </c>
      <c r="X9" t="s">
        <v>91</v>
      </c>
      <c r="Y9">
        <v>7493.9</v>
      </c>
      <c r="Z9">
        <v>53.8</v>
      </c>
      <c r="AA9" t="s">
        <v>91</v>
      </c>
      <c r="AB9">
        <v>-4.7</v>
      </c>
      <c r="AC9">
        <v>15.1</v>
      </c>
      <c r="AD9" t="s">
        <v>90</v>
      </c>
      <c r="AE9">
        <v>58.4</v>
      </c>
      <c r="AF9" t="s">
        <v>91</v>
      </c>
      <c r="AG9">
        <v>0</v>
      </c>
      <c r="AH9">
        <v>9</v>
      </c>
    </row>
    <row r="10" spans="1:34" x14ac:dyDescent="0.3">
      <c r="A10">
        <v>1983</v>
      </c>
      <c r="C10" s="3">
        <v>17.683006056157094</v>
      </c>
      <c r="D10" s="3">
        <v>6.9</v>
      </c>
      <c r="E10" s="3">
        <v>1.2222938281826834</v>
      </c>
      <c r="F10" s="3">
        <v>1.7086557379847809</v>
      </c>
      <c r="G10">
        <v>4231</v>
      </c>
      <c r="I10" s="13"/>
      <c r="J10" s="17"/>
      <c r="K10" s="17">
        <v>99.733333299999998</v>
      </c>
      <c r="N10">
        <v>7.9</v>
      </c>
      <c r="P10">
        <v>0</v>
      </c>
      <c r="T10">
        <v>77</v>
      </c>
      <c r="U10">
        <v>248570</v>
      </c>
      <c r="V10">
        <v>245574</v>
      </c>
      <c r="W10">
        <v>-6.9</v>
      </c>
      <c r="X10" t="s">
        <v>91</v>
      </c>
      <c r="Y10">
        <v>6837.9</v>
      </c>
      <c r="Z10">
        <v>48.8</v>
      </c>
      <c r="AA10" t="s">
        <v>91</v>
      </c>
      <c r="AB10">
        <v>-9.3000000000000007</v>
      </c>
      <c r="AC10">
        <v>13.6</v>
      </c>
      <c r="AD10" t="s">
        <v>91</v>
      </c>
      <c r="AE10">
        <v>57.2</v>
      </c>
      <c r="AF10" t="s">
        <v>91</v>
      </c>
      <c r="AG10">
        <v>1</v>
      </c>
      <c r="AH10">
        <v>16</v>
      </c>
    </row>
    <row r="11" spans="1:34" x14ac:dyDescent="0.3">
      <c r="A11">
        <v>1984</v>
      </c>
      <c r="C11" s="3">
        <v>17.787328854062654</v>
      </c>
      <c r="D11" s="3">
        <v>7</v>
      </c>
      <c r="E11" s="3">
        <v>1.2055443667811871</v>
      </c>
      <c r="F11" s="3">
        <v>1.7928562966473165</v>
      </c>
      <c r="G11">
        <v>4293</v>
      </c>
      <c r="I11" s="13"/>
      <c r="J11" s="17"/>
      <c r="K11" s="17">
        <v>102.38333299999999</v>
      </c>
      <c r="N11">
        <v>10.1</v>
      </c>
      <c r="P11">
        <f>174+8</f>
        <v>182</v>
      </c>
      <c r="T11">
        <v>67</v>
      </c>
      <c r="U11">
        <v>208200</v>
      </c>
      <c r="V11">
        <v>303361</v>
      </c>
      <c r="W11">
        <v>3.4</v>
      </c>
      <c r="X11" t="s">
        <v>90</v>
      </c>
      <c r="Y11">
        <v>6854.6</v>
      </c>
      <c r="Z11">
        <v>51</v>
      </c>
      <c r="AA11" t="s">
        <v>90</v>
      </c>
      <c r="AB11">
        <v>4.5</v>
      </c>
      <c r="AC11">
        <v>11.4</v>
      </c>
      <c r="AD11" t="s">
        <v>91</v>
      </c>
      <c r="AE11">
        <v>47.5</v>
      </c>
      <c r="AF11" t="s">
        <v>91</v>
      </c>
      <c r="AG11">
        <v>8</v>
      </c>
      <c r="AH11">
        <v>9</v>
      </c>
    </row>
    <row r="12" spans="1:34" x14ac:dyDescent="0.3">
      <c r="A12">
        <v>1985</v>
      </c>
      <c r="C12" s="3">
        <v>17.76693658634774</v>
      </c>
      <c r="D12" s="3">
        <v>6.9</v>
      </c>
      <c r="E12" s="3">
        <v>1.2129024682764</v>
      </c>
      <c r="F12" s="3">
        <v>2.6768344334202778</v>
      </c>
      <c r="G12">
        <v>4327</v>
      </c>
      <c r="I12" s="13"/>
      <c r="J12" s="17"/>
      <c r="K12" s="17">
        <v>105.75833299999999</v>
      </c>
      <c r="N12">
        <v>14.2</v>
      </c>
      <c r="P12">
        <v>0</v>
      </c>
      <c r="T12">
        <v>74</v>
      </c>
      <c r="U12">
        <v>171000</v>
      </c>
      <c r="V12">
        <v>302272</v>
      </c>
      <c r="W12">
        <v>14.9</v>
      </c>
      <c r="X12" t="s">
        <v>91</v>
      </c>
      <c r="Y12">
        <v>7633.6</v>
      </c>
      <c r="Z12">
        <v>53.2</v>
      </c>
      <c r="AA12" t="s">
        <v>90</v>
      </c>
      <c r="AB12">
        <v>4.4000000000000004</v>
      </c>
      <c r="AC12">
        <v>11.6</v>
      </c>
      <c r="AD12" t="s">
        <v>90</v>
      </c>
      <c r="AE12">
        <v>46.3</v>
      </c>
      <c r="AF12" t="s">
        <v>91</v>
      </c>
      <c r="AG12">
        <v>3</v>
      </c>
      <c r="AH12">
        <v>5</v>
      </c>
    </row>
    <row r="13" spans="1:34" x14ac:dyDescent="0.3">
      <c r="A13">
        <v>1986</v>
      </c>
      <c r="C13" s="3">
        <v>18.038179355165781</v>
      </c>
      <c r="D13" s="3">
        <v>7.2</v>
      </c>
      <c r="E13" s="3">
        <v>1.2386152561177806</v>
      </c>
      <c r="F13" s="3">
        <v>2.2629118516025279</v>
      </c>
      <c r="G13">
        <v>4433</v>
      </c>
      <c r="I13" s="13"/>
      <c r="J13" s="17"/>
      <c r="K13" s="17">
        <v>107.425</v>
      </c>
      <c r="N13">
        <v>11.3</v>
      </c>
      <c r="P13">
        <v>0</v>
      </c>
      <c r="T13">
        <v>68</v>
      </c>
      <c r="U13">
        <v>274900</v>
      </c>
      <c r="V13">
        <v>341400</v>
      </c>
      <c r="W13">
        <v>11.5</v>
      </c>
      <c r="X13" t="s">
        <v>90</v>
      </c>
      <c r="Y13">
        <v>8238</v>
      </c>
      <c r="Z13">
        <v>52.8</v>
      </c>
      <c r="AA13" t="s">
        <v>91</v>
      </c>
      <c r="AB13">
        <v>-0.9</v>
      </c>
      <c r="AC13">
        <v>11.5</v>
      </c>
      <c r="AD13" t="s">
        <v>91</v>
      </c>
      <c r="AE13">
        <v>42.6</v>
      </c>
      <c r="AF13" t="s">
        <v>91</v>
      </c>
      <c r="AG13">
        <v>3</v>
      </c>
      <c r="AH13">
        <v>9</v>
      </c>
    </row>
    <row r="14" spans="1:34" x14ac:dyDescent="0.3">
      <c r="A14">
        <v>1987</v>
      </c>
      <c r="C14" s="3">
        <v>17.970351394540451</v>
      </c>
      <c r="D14" s="3">
        <v>7.4</v>
      </c>
      <c r="E14" s="3">
        <v>1.2355150656496598</v>
      </c>
      <c r="F14" s="3">
        <v>2.2845834500255351</v>
      </c>
      <c r="G14">
        <v>4456</v>
      </c>
      <c r="I14" s="13"/>
      <c r="J14" s="17"/>
      <c r="K14" s="17">
        <v>111.075</v>
      </c>
      <c r="N14">
        <v>19.3</v>
      </c>
      <c r="P14">
        <v>0</v>
      </c>
      <c r="T14">
        <v>88</v>
      </c>
      <c r="U14">
        <v>189600</v>
      </c>
      <c r="V14">
        <v>334500</v>
      </c>
      <c r="W14">
        <v>6.3</v>
      </c>
      <c r="X14" t="s">
        <v>90</v>
      </c>
      <c r="Y14">
        <v>8479.9</v>
      </c>
      <c r="Z14">
        <v>50</v>
      </c>
      <c r="AA14" t="s">
        <v>91</v>
      </c>
      <c r="AB14">
        <v>-5.3</v>
      </c>
      <c r="AC14">
        <v>11.8</v>
      </c>
      <c r="AD14" t="s">
        <v>90</v>
      </c>
      <c r="AE14">
        <v>45.8</v>
      </c>
      <c r="AF14" t="s">
        <v>91</v>
      </c>
      <c r="AG14">
        <v>1</v>
      </c>
      <c r="AH14">
        <v>6</v>
      </c>
    </row>
    <row r="15" spans="1:34" x14ac:dyDescent="0.3">
      <c r="A15">
        <v>1988</v>
      </c>
      <c r="C15" s="3">
        <v>16.920065218899605</v>
      </c>
      <c r="D15" s="3">
        <v>8</v>
      </c>
      <c r="E15" s="3">
        <v>1.2776455895617111</v>
      </c>
      <c r="F15" s="3">
        <v>2.3365180943674217</v>
      </c>
      <c r="G15">
        <v>4234</v>
      </c>
      <c r="I15" s="13"/>
      <c r="J15" s="17"/>
      <c r="K15" s="17">
        <v>113.291667</v>
      </c>
      <c r="M15">
        <v>23</v>
      </c>
      <c r="N15">
        <v>10</v>
      </c>
      <c r="P15">
        <v>6</v>
      </c>
      <c r="T15">
        <v>68</v>
      </c>
      <c r="U15">
        <v>175100</v>
      </c>
      <c r="V15">
        <v>357160</v>
      </c>
      <c r="W15" t="s">
        <v>59</v>
      </c>
      <c r="X15" t="s">
        <v>59</v>
      </c>
      <c r="Y15" t="s">
        <v>59</v>
      </c>
      <c r="Z15" t="s">
        <v>59</v>
      </c>
      <c r="AA15" t="s">
        <v>59</v>
      </c>
      <c r="AB15" t="s">
        <v>59</v>
      </c>
      <c r="AC15">
        <v>11.4</v>
      </c>
      <c r="AD15" t="s">
        <v>91</v>
      </c>
      <c r="AE15">
        <v>51</v>
      </c>
      <c r="AF15" t="s">
        <v>90</v>
      </c>
      <c r="AG15">
        <v>2</v>
      </c>
      <c r="AH15">
        <v>17</v>
      </c>
    </row>
    <row r="16" spans="1:34" x14ac:dyDescent="0.3">
      <c r="A16">
        <v>1989</v>
      </c>
      <c r="C16" s="3">
        <v>15.793707902418515</v>
      </c>
      <c r="D16" s="3">
        <v>8.4</v>
      </c>
      <c r="E16" s="3">
        <v>1.2774700616959513</v>
      </c>
      <c r="F16" s="3">
        <v>4.1334508494311519</v>
      </c>
      <c r="G16">
        <v>3990</v>
      </c>
      <c r="I16" s="13"/>
      <c r="J16" s="17"/>
      <c r="K16" s="17">
        <v>118.816667</v>
      </c>
      <c r="M16">
        <v>58</v>
      </c>
      <c r="N16">
        <v>18.7</v>
      </c>
      <c r="P16">
        <v>0</v>
      </c>
      <c r="T16">
        <v>67</v>
      </c>
      <c r="U16">
        <v>126100</v>
      </c>
      <c r="V16">
        <v>355890</v>
      </c>
      <c r="W16" t="s">
        <v>59</v>
      </c>
      <c r="X16" t="s">
        <v>59</v>
      </c>
      <c r="Y16">
        <v>8755.9</v>
      </c>
      <c r="Z16">
        <v>49.2</v>
      </c>
      <c r="AA16" t="s">
        <v>91</v>
      </c>
      <c r="AB16" t="s">
        <v>59</v>
      </c>
      <c r="AC16" t="s">
        <v>59</v>
      </c>
      <c r="AD16" t="s">
        <v>59</v>
      </c>
      <c r="AE16" t="s">
        <v>59</v>
      </c>
      <c r="AF16" t="s">
        <v>59</v>
      </c>
      <c r="AG16">
        <v>2</v>
      </c>
      <c r="AH16">
        <v>3</v>
      </c>
    </row>
    <row r="17" spans="1:34" x14ac:dyDescent="0.3">
      <c r="A17">
        <v>1990</v>
      </c>
      <c r="C17" s="3">
        <v>15.475696832072668</v>
      </c>
      <c r="D17" s="3">
        <v>6.3375317832184619</v>
      </c>
      <c r="E17" s="3">
        <v>1.2060352134073211</v>
      </c>
      <c r="F17" s="3">
        <v>4.9969696000511732</v>
      </c>
      <c r="G17">
        <v>3953.33</v>
      </c>
      <c r="I17" s="13"/>
      <c r="J17" s="17"/>
      <c r="K17" s="17">
        <v>126.841667</v>
      </c>
      <c r="L17" s="6">
        <v>1175.9000000000001</v>
      </c>
      <c r="M17">
        <v>58</v>
      </c>
      <c r="N17">
        <v>19.2</v>
      </c>
      <c r="P17">
        <v>0</v>
      </c>
      <c r="S17">
        <f>1199200+3597800</f>
        <v>4797000</v>
      </c>
      <c r="T17">
        <v>74</v>
      </c>
      <c r="U17">
        <v>141500</v>
      </c>
      <c r="V17">
        <v>912129</v>
      </c>
      <c r="W17">
        <v>0.2</v>
      </c>
      <c r="X17" t="s">
        <v>91</v>
      </c>
      <c r="Y17">
        <v>8539.4</v>
      </c>
      <c r="Z17">
        <v>50.7</v>
      </c>
      <c r="AA17" t="s">
        <v>90</v>
      </c>
      <c r="AB17">
        <v>3</v>
      </c>
      <c r="AC17">
        <v>10.978862914870131</v>
      </c>
      <c r="AD17" t="s">
        <v>59</v>
      </c>
      <c r="AE17">
        <v>63.2</v>
      </c>
      <c r="AF17" t="s">
        <v>90</v>
      </c>
      <c r="AG17">
        <v>4</v>
      </c>
      <c r="AH17">
        <v>8</v>
      </c>
    </row>
    <row r="18" spans="1:34" x14ac:dyDescent="0.3">
      <c r="A18">
        <v>1991</v>
      </c>
      <c r="C18" s="3">
        <v>15.994124492589538</v>
      </c>
      <c r="D18" s="3">
        <v>6.0674989052952153</v>
      </c>
      <c r="E18" s="3">
        <v>1.1214274161416686</v>
      </c>
      <c r="F18" s="3">
        <v>5.8827896628309269</v>
      </c>
      <c r="G18">
        <v>4140.66</v>
      </c>
      <c r="I18" s="13"/>
      <c r="J18" s="17"/>
      <c r="K18" s="17">
        <v>128.45833300000001</v>
      </c>
      <c r="L18" s="6">
        <v>1204.4000000000001</v>
      </c>
      <c r="M18">
        <v>55</v>
      </c>
      <c r="N18">
        <v>18.8</v>
      </c>
      <c r="P18">
        <v>0</v>
      </c>
      <c r="T18">
        <v>73</v>
      </c>
      <c r="U18">
        <v>167800</v>
      </c>
      <c r="V18">
        <v>820685</v>
      </c>
      <c r="W18">
        <v>0.6</v>
      </c>
      <c r="X18" t="s">
        <v>90</v>
      </c>
      <c r="Y18">
        <v>8561</v>
      </c>
      <c r="Z18">
        <v>52.8</v>
      </c>
      <c r="AA18" t="s">
        <v>90</v>
      </c>
      <c r="AB18">
        <v>4.2</v>
      </c>
      <c r="AC18">
        <v>10.5</v>
      </c>
      <c r="AD18" t="s">
        <v>91</v>
      </c>
      <c r="AE18">
        <v>62.9</v>
      </c>
      <c r="AF18" t="s">
        <v>91</v>
      </c>
      <c r="AG18">
        <v>2</v>
      </c>
      <c r="AH18">
        <v>8</v>
      </c>
    </row>
    <row r="19" spans="1:34" x14ac:dyDescent="0.3">
      <c r="A19">
        <v>1992</v>
      </c>
      <c r="C19" s="3">
        <v>15.845901422376544</v>
      </c>
      <c r="D19" s="3">
        <v>5.7488010619165877</v>
      </c>
      <c r="E19" s="3">
        <v>1.1663954782906569</v>
      </c>
      <c r="F19" s="3">
        <v>5.8120080655834698</v>
      </c>
      <c r="G19">
        <v>4157.33</v>
      </c>
      <c r="I19" s="13"/>
      <c r="J19" s="17"/>
      <c r="K19" s="17">
        <v>130.86666700000001</v>
      </c>
      <c r="L19" s="6">
        <v>1194.3</v>
      </c>
      <c r="M19">
        <v>65</v>
      </c>
      <c r="N19">
        <v>22.3</v>
      </c>
      <c r="P19">
        <f>108+11</f>
        <v>119</v>
      </c>
      <c r="T19">
        <v>41</v>
      </c>
      <c r="U19">
        <v>264535</v>
      </c>
      <c r="V19">
        <v>877747</v>
      </c>
      <c r="W19">
        <v>-1.5</v>
      </c>
      <c r="X19" t="s">
        <v>91</v>
      </c>
      <c r="Y19">
        <v>8289</v>
      </c>
      <c r="Z19">
        <v>54.2</v>
      </c>
      <c r="AA19" t="s">
        <v>90</v>
      </c>
      <c r="AB19">
        <v>2.7</v>
      </c>
      <c r="AC19">
        <v>9.6999999999999993</v>
      </c>
      <c r="AD19" t="s">
        <v>91</v>
      </c>
      <c r="AE19">
        <v>63.2</v>
      </c>
      <c r="AF19" t="s">
        <v>90</v>
      </c>
      <c r="AG19">
        <v>2</v>
      </c>
      <c r="AH19">
        <v>6</v>
      </c>
    </row>
    <row r="20" spans="1:34" x14ac:dyDescent="0.3">
      <c r="A20">
        <v>1993</v>
      </c>
      <c r="C20" s="3">
        <v>15.643755547443853</v>
      </c>
      <c r="D20" s="3">
        <v>5.6254711725038904</v>
      </c>
      <c r="E20" s="3">
        <v>1.1714587615992007</v>
      </c>
      <c r="F20" s="3">
        <v>6.5854873105223719</v>
      </c>
      <c r="G20">
        <v>4157.99</v>
      </c>
      <c r="I20" s="13"/>
      <c r="J20" s="17"/>
      <c r="K20" s="17">
        <v>131.74166700000001</v>
      </c>
      <c r="L20" s="6">
        <v>1191.5</v>
      </c>
      <c r="M20">
        <v>62</v>
      </c>
      <c r="N20">
        <v>24.2</v>
      </c>
      <c r="P20">
        <v>0</v>
      </c>
      <c r="T20">
        <v>43</v>
      </c>
      <c r="U20">
        <v>130362</v>
      </c>
      <c r="V20">
        <v>904599</v>
      </c>
      <c r="W20">
        <v>0.3</v>
      </c>
      <c r="X20" t="s">
        <v>91</v>
      </c>
      <c r="Y20">
        <v>8204.7999999999993</v>
      </c>
      <c r="Z20">
        <v>53.4</v>
      </c>
      <c r="AA20" t="s">
        <v>91</v>
      </c>
      <c r="AB20">
        <v>-1.6</v>
      </c>
      <c r="AC20">
        <v>8.9</v>
      </c>
      <c r="AD20" t="s">
        <v>91</v>
      </c>
      <c r="AE20">
        <v>66.2</v>
      </c>
      <c r="AF20" t="s">
        <v>90</v>
      </c>
      <c r="AG20">
        <v>3</v>
      </c>
      <c r="AH20">
        <v>8</v>
      </c>
    </row>
    <row r="21" spans="1:34" x14ac:dyDescent="0.3">
      <c r="A21">
        <v>1994</v>
      </c>
      <c r="C21" s="3">
        <v>15.630574029365768</v>
      </c>
      <c r="D21" s="3">
        <v>6.1256718899467053</v>
      </c>
      <c r="E21" s="3">
        <v>1.2320184029517607</v>
      </c>
      <c r="F21" s="3">
        <v>6.5083815423860063</v>
      </c>
      <c r="G21">
        <v>4205.2700000000004</v>
      </c>
      <c r="I21" s="13"/>
      <c r="J21" s="17"/>
      <c r="K21" s="17">
        <v>134.808333</v>
      </c>
      <c r="L21" s="6">
        <v>1234.7</v>
      </c>
      <c r="M21">
        <v>54</v>
      </c>
      <c r="N21">
        <v>23.6</v>
      </c>
      <c r="P21">
        <v>13</v>
      </c>
      <c r="T21">
        <v>69</v>
      </c>
      <c r="U21">
        <v>158750</v>
      </c>
      <c r="V21">
        <v>1084267</v>
      </c>
      <c r="W21">
        <v>1.3</v>
      </c>
      <c r="X21" t="s">
        <v>91</v>
      </c>
      <c r="Y21">
        <v>8148.2</v>
      </c>
      <c r="Z21">
        <v>52</v>
      </c>
      <c r="AA21" t="s">
        <v>91</v>
      </c>
      <c r="AB21">
        <v>-2.6</v>
      </c>
      <c r="AC21">
        <v>8.6999999999999993</v>
      </c>
      <c r="AD21" t="s">
        <v>91</v>
      </c>
      <c r="AE21">
        <v>67.400000000000006</v>
      </c>
      <c r="AF21" t="s">
        <v>90</v>
      </c>
      <c r="AG21">
        <v>1</v>
      </c>
      <c r="AH21">
        <v>11</v>
      </c>
    </row>
    <row r="22" spans="1:34" x14ac:dyDescent="0.3">
      <c r="A22">
        <v>1995</v>
      </c>
      <c r="C22" s="3">
        <v>15.203091271285315</v>
      </c>
      <c r="D22" s="3">
        <v>7.0654546682323094</v>
      </c>
      <c r="E22" s="3">
        <v>1.204155208829631</v>
      </c>
      <c r="F22" s="3">
        <v>5.7153029183251611</v>
      </c>
      <c r="G22">
        <v>4138.71</v>
      </c>
      <c r="I22" s="13"/>
      <c r="J22" s="17"/>
      <c r="K22" s="17">
        <v>137.50833299999999</v>
      </c>
      <c r="L22" s="6">
        <v>1262.9000000000001</v>
      </c>
      <c r="M22">
        <v>55</v>
      </c>
      <c r="N22" t="s">
        <v>59</v>
      </c>
      <c r="P22">
        <v>0</v>
      </c>
      <c r="S22">
        <f>2215500+4708000</f>
        <v>6923500</v>
      </c>
      <c r="T22">
        <v>85</v>
      </c>
      <c r="U22">
        <v>172360</v>
      </c>
      <c r="V22">
        <v>1049159</v>
      </c>
      <c r="W22">
        <v>-4.5999999999999996</v>
      </c>
      <c r="X22" t="s">
        <v>91</v>
      </c>
      <c r="Y22">
        <v>7623.1</v>
      </c>
      <c r="Z22">
        <v>48.2</v>
      </c>
      <c r="AA22" t="s">
        <v>91</v>
      </c>
      <c r="AB22">
        <v>-7.2</v>
      </c>
      <c r="AC22">
        <v>8.3000000000000007</v>
      </c>
      <c r="AD22" t="s">
        <v>91</v>
      </c>
      <c r="AE22">
        <v>64.099999999999994</v>
      </c>
      <c r="AF22" t="s">
        <v>91</v>
      </c>
      <c r="AG22">
        <v>3</v>
      </c>
      <c r="AH22">
        <v>24</v>
      </c>
    </row>
    <row r="23" spans="1:34" x14ac:dyDescent="0.3">
      <c r="A23">
        <v>1996</v>
      </c>
      <c r="C23" s="3">
        <v>15.31254621440517</v>
      </c>
      <c r="D23" s="3">
        <v>7.1031842976708299</v>
      </c>
      <c r="E23" s="3">
        <v>1.1705770450221937</v>
      </c>
      <c r="F23" s="3">
        <v>4.3357251721567707</v>
      </c>
      <c r="G23">
        <v>4217.1499999999996</v>
      </c>
      <c r="I23" s="13"/>
      <c r="J23" s="17"/>
      <c r="K23" s="17">
        <v>144.591667</v>
      </c>
      <c r="L23" s="6">
        <v>1286.2</v>
      </c>
      <c r="M23">
        <v>50</v>
      </c>
      <c r="N23">
        <v>22.7</v>
      </c>
      <c r="P23">
        <v>101</v>
      </c>
      <c r="T23">
        <v>52</v>
      </c>
      <c r="U23">
        <v>173000</v>
      </c>
      <c r="V23">
        <v>1045394</v>
      </c>
      <c r="W23">
        <v>0.1</v>
      </c>
      <c r="X23" t="s">
        <v>91</v>
      </c>
      <c r="Y23">
        <v>7491.4</v>
      </c>
      <c r="Z23">
        <v>52.1</v>
      </c>
      <c r="AA23" t="s">
        <v>90</v>
      </c>
      <c r="AB23">
        <v>8</v>
      </c>
      <c r="AC23">
        <v>7.3</v>
      </c>
      <c r="AD23" t="s">
        <v>91</v>
      </c>
      <c r="AE23">
        <v>66.7</v>
      </c>
      <c r="AF23" t="s">
        <v>90</v>
      </c>
      <c r="AG23">
        <v>2</v>
      </c>
      <c r="AH23">
        <v>13</v>
      </c>
    </row>
    <row r="24" spans="1:34" x14ac:dyDescent="0.3">
      <c r="A24">
        <v>1997</v>
      </c>
      <c r="C24" s="3">
        <v>15.736701708615628</v>
      </c>
      <c r="D24" s="3">
        <v>7.3421236227194946</v>
      </c>
      <c r="E24" s="3">
        <v>1.1669078930493824</v>
      </c>
      <c r="F24" s="3">
        <v>3.866601199658497</v>
      </c>
      <c r="G24">
        <v>4386.1000000000004</v>
      </c>
      <c r="I24" s="13"/>
      <c r="J24" s="17"/>
      <c r="K24" s="17">
        <v>150.57499999999999</v>
      </c>
      <c r="L24" s="6">
        <v>1340.1</v>
      </c>
      <c r="M24">
        <v>49</v>
      </c>
      <c r="N24">
        <v>22.1</v>
      </c>
      <c r="P24">
        <v>0</v>
      </c>
      <c r="T24">
        <v>42</v>
      </c>
      <c r="U24">
        <v>161270</v>
      </c>
      <c r="V24">
        <v>1078144</v>
      </c>
      <c r="W24">
        <v>-0.5</v>
      </c>
      <c r="X24" t="s">
        <v>91</v>
      </c>
      <c r="Y24">
        <v>7298.1</v>
      </c>
      <c r="Z24">
        <v>52.1</v>
      </c>
      <c r="AA24" t="s">
        <v>92</v>
      </c>
      <c r="AB24">
        <v>0.1</v>
      </c>
      <c r="AC24">
        <v>7.5</v>
      </c>
      <c r="AD24" t="s">
        <v>90</v>
      </c>
      <c r="AE24">
        <v>62</v>
      </c>
      <c r="AF24" t="s">
        <v>91</v>
      </c>
      <c r="AG24">
        <v>1</v>
      </c>
      <c r="AH24">
        <v>21</v>
      </c>
    </row>
    <row r="25" spans="1:34" x14ac:dyDescent="0.3">
      <c r="A25">
        <v>1998</v>
      </c>
      <c r="B25">
        <v>1</v>
      </c>
      <c r="C25" s="3">
        <v>15.91683175488474</v>
      </c>
      <c r="D25" s="3">
        <v>7.6510175108197673</v>
      </c>
      <c r="E25" s="3">
        <v>1.1862883218948626</v>
      </c>
      <c r="F25" s="3">
        <v>4.0220198105861682</v>
      </c>
      <c r="G25">
        <v>4488.38</v>
      </c>
      <c r="I25" s="13"/>
      <c r="J25" s="17"/>
      <c r="K25" s="17">
        <v>155.5</v>
      </c>
      <c r="L25" s="6">
        <v>1384.6</v>
      </c>
      <c r="M25">
        <v>57</v>
      </c>
      <c r="N25">
        <v>25.9</v>
      </c>
      <c r="O25">
        <v>10553</v>
      </c>
      <c r="P25">
        <v>3</v>
      </c>
      <c r="T25">
        <v>44</v>
      </c>
      <c r="U25">
        <v>144500</v>
      </c>
      <c r="V25">
        <v>1095335</v>
      </c>
      <c r="W25">
        <v>-4.5</v>
      </c>
      <c r="X25" t="s">
        <v>91</v>
      </c>
      <c r="Y25">
        <v>6833.8</v>
      </c>
      <c r="Z25">
        <v>49.3</v>
      </c>
      <c r="AA25" t="s">
        <v>91</v>
      </c>
      <c r="AB25">
        <v>-5.5</v>
      </c>
      <c r="AC25">
        <v>6.9</v>
      </c>
      <c r="AD25" t="s">
        <v>91</v>
      </c>
      <c r="AE25">
        <v>62.5</v>
      </c>
      <c r="AF25" t="s">
        <v>90</v>
      </c>
      <c r="AG25">
        <v>4</v>
      </c>
      <c r="AH25">
        <v>17</v>
      </c>
    </row>
    <row r="26" spans="1:34" x14ac:dyDescent="0.3">
      <c r="A26">
        <v>1999</v>
      </c>
      <c r="B26">
        <v>1</v>
      </c>
      <c r="C26" s="3">
        <v>16.360491095404839</v>
      </c>
      <c r="D26" s="3">
        <v>7.0862478248727134</v>
      </c>
      <c r="E26" s="3">
        <v>1.170358117252787</v>
      </c>
      <c r="F26" s="3">
        <v>3.75915701733657</v>
      </c>
      <c r="G26">
        <v>4666.6099999999997</v>
      </c>
      <c r="I26" s="13"/>
      <c r="J26" s="17"/>
      <c r="K26" s="17">
        <v>161.72499999999999</v>
      </c>
      <c r="L26" s="6">
        <v>1393.3</v>
      </c>
      <c r="M26">
        <v>57</v>
      </c>
      <c r="N26">
        <v>23.2</v>
      </c>
      <c r="P26">
        <v>0</v>
      </c>
      <c r="T26">
        <v>46</v>
      </c>
      <c r="U26">
        <v>166288</v>
      </c>
      <c r="V26">
        <v>1275230</v>
      </c>
      <c r="W26">
        <v>-8.9</v>
      </c>
      <c r="X26" t="s">
        <v>91</v>
      </c>
      <c r="Y26">
        <v>6098.1</v>
      </c>
      <c r="Z26">
        <v>45.5</v>
      </c>
      <c r="AA26" t="s">
        <v>91</v>
      </c>
      <c r="AB26">
        <v>-7.8</v>
      </c>
      <c r="AC26">
        <v>6.4</v>
      </c>
      <c r="AD26" t="s">
        <v>91</v>
      </c>
      <c r="AE26">
        <v>61</v>
      </c>
      <c r="AF26" t="s">
        <v>91</v>
      </c>
      <c r="AG26">
        <v>1</v>
      </c>
      <c r="AH26">
        <v>20</v>
      </c>
    </row>
    <row r="27" spans="1:34" x14ac:dyDescent="0.3">
      <c r="A27">
        <v>2000</v>
      </c>
      <c r="B27">
        <v>0</v>
      </c>
      <c r="C27" s="3">
        <v>16.318018703065306</v>
      </c>
      <c r="D27" s="3">
        <v>6.7314232015121247</v>
      </c>
      <c r="E27" s="3">
        <v>1.1043214398958336</v>
      </c>
      <c r="F27" s="3">
        <v>3.6554266613493032</v>
      </c>
      <c r="G27">
        <v>4702</v>
      </c>
      <c r="I27" s="13"/>
      <c r="J27" s="17"/>
      <c r="K27" s="17">
        <v>164.35</v>
      </c>
      <c r="L27" s="6">
        <v>1383.7</v>
      </c>
      <c r="M27">
        <v>29</v>
      </c>
      <c r="N27">
        <v>24.8</v>
      </c>
      <c r="O27">
        <v>11046</v>
      </c>
      <c r="P27">
        <v>93</v>
      </c>
      <c r="S27">
        <f>3696000+4998400</f>
        <v>8694400</v>
      </c>
      <c r="T27">
        <v>51</v>
      </c>
      <c r="U27">
        <v>217091</v>
      </c>
      <c r="V27">
        <v>1244431</v>
      </c>
      <c r="W27">
        <v>-4.0999999999999996</v>
      </c>
      <c r="X27" t="s">
        <v>91</v>
      </c>
      <c r="Y27">
        <v>5604.3</v>
      </c>
      <c r="Z27">
        <v>43.5</v>
      </c>
      <c r="AA27" t="s">
        <v>91</v>
      </c>
      <c r="AB27">
        <v>-4.3</v>
      </c>
      <c r="AC27">
        <v>5.6</v>
      </c>
      <c r="AD27" t="s">
        <v>91</v>
      </c>
      <c r="AE27">
        <v>53.7</v>
      </c>
      <c r="AF27" t="s">
        <v>91</v>
      </c>
      <c r="AG27">
        <v>6</v>
      </c>
      <c r="AH27">
        <v>31</v>
      </c>
    </row>
    <row r="28" spans="1:34" x14ac:dyDescent="0.3">
      <c r="A28">
        <v>2001</v>
      </c>
      <c r="B28">
        <v>0</v>
      </c>
      <c r="C28" s="3">
        <v>16.000229568866544</v>
      </c>
      <c r="D28" s="3">
        <v>6.6393660319946077</v>
      </c>
      <c r="E28" s="3">
        <v>1.1082049270946024</v>
      </c>
      <c r="F28" s="3">
        <v>2.8544161942131554</v>
      </c>
      <c r="G28">
        <v>4657</v>
      </c>
      <c r="I28" s="13"/>
      <c r="J28" s="17"/>
      <c r="K28" s="17">
        <v>173.39166700000001</v>
      </c>
      <c r="L28" s="6">
        <v>1372.7</v>
      </c>
      <c r="M28">
        <v>33</v>
      </c>
      <c r="N28">
        <v>25</v>
      </c>
      <c r="P28">
        <v>0</v>
      </c>
      <c r="T28">
        <v>44</v>
      </c>
      <c r="U28">
        <v>202570</v>
      </c>
      <c r="V28">
        <v>1152034</v>
      </c>
      <c r="W28">
        <v>1.7</v>
      </c>
      <c r="X28" t="s">
        <v>91</v>
      </c>
      <c r="Y28">
        <v>5579.9</v>
      </c>
      <c r="Z28">
        <v>40.6</v>
      </c>
      <c r="AA28" t="s">
        <v>91</v>
      </c>
      <c r="AB28">
        <v>-6.7</v>
      </c>
      <c r="AC28">
        <v>5.6</v>
      </c>
      <c r="AD28" t="s">
        <v>92</v>
      </c>
      <c r="AE28">
        <v>56.1</v>
      </c>
      <c r="AF28" t="s">
        <v>90</v>
      </c>
      <c r="AG28">
        <v>1</v>
      </c>
      <c r="AH28">
        <v>35</v>
      </c>
    </row>
    <row r="29" spans="1:34" x14ac:dyDescent="0.3">
      <c r="A29">
        <v>2002</v>
      </c>
      <c r="B29">
        <v>0</v>
      </c>
      <c r="C29" s="3">
        <v>16.422283287264062</v>
      </c>
      <c r="D29" s="3">
        <v>5.8759233931222425</v>
      </c>
      <c r="E29" s="3">
        <v>1.1890057210669998</v>
      </c>
      <c r="F29" s="3">
        <v>3.066344748180664</v>
      </c>
      <c r="G29">
        <v>4825</v>
      </c>
      <c r="H29" s="14">
        <v>1307620130</v>
      </c>
      <c r="I29" s="13"/>
      <c r="J29" s="17"/>
      <c r="K29" s="17">
        <v>179.05</v>
      </c>
      <c r="L29" s="6">
        <v>1364.6</v>
      </c>
      <c r="M29">
        <v>43</v>
      </c>
      <c r="N29">
        <v>12</v>
      </c>
      <c r="O29">
        <v>11167</v>
      </c>
      <c r="P29">
        <v>34</v>
      </c>
      <c r="T29" s="2">
        <v>51</v>
      </c>
      <c r="U29" s="2">
        <v>180894</v>
      </c>
      <c r="V29">
        <v>1115610</v>
      </c>
      <c r="W29">
        <v>-1.2</v>
      </c>
      <c r="X29" t="s">
        <v>91</v>
      </c>
      <c r="Y29">
        <v>5398.4</v>
      </c>
      <c r="Z29">
        <v>40.200000000000003</v>
      </c>
      <c r="AA29" t="s">
        <v>91</v>
      </c>
      <c r="AB29">
        <v>-0.9</v>
      </c>
      <c r="AC29">
        <v>5.3</v>
      </c>
      <c r="AD29" t="s">
        <v>91</v>
      </c>
      <c r="AE29">
        <v>57.9</v>
      </c>
      <c r="AF29" t="s">
        <v>90</v>
      </c>
      <c r="AG29">
        <v>3</v>
      </c>
      <c r="AH29">
        <v>27</v>
      </c>
    </row>
    <row r="30" spans="1:34" x14ac:dyDescent="0.3">
      <c r="A30">
        <v>2003</v>
      </c>
      <c r="B30">
        <v>0</v>
      </c>
      <c r="C30" s="3">
        <v>16.046087177181441</v>
      </c>
      <c r="D30" s="3">
        <v>6.7655552444578069</v>
      </c>
      <c r="E30" s="3">
        <v>1.1166921419067599</v>
      </c>
      <c r="F30" s="3">
        <v>2.8510248383023549</v>
      </c>
      <c r="G30">
        <v>4767</v>
      </c>
      <c r="H30" s="14">
        <v>1142011746</v>
      </c>
      <c r="I30" s="13"/>
      <c r="J30" s="17"/>
      <c r="K30" s="17">
        <v>175.50833299999999</v>
      </c>
      <c r="L30" s="6">
        <v>1411.5</v>
      </c>
      <c r="M30">
        <v>33</v>
      </c>
      <c r="N30">
        <v>25.8</v>
      </c>
      <c r="O30">
        <v>12259</v>
      </c>
      <c r="P30">
        <v>0</v>
      </c>
      <c r="T30" s="2">
        <v>43</v>
      </c>
      <c r="U30" s="2">
        <v>211737</v>
      </c>
      <c r="V30">
        <v>1161650</v>
      </c>
      <c r="W30">
        <v>-2.1</v>
      </c>
      <c r="X30" t="s">
        <v>91</v>
      </c>
      <c r="Y30">
        <v>5164.2</v>
      </c>
      <c r="Z30">
        <v>39.4</v>
      </c>
      <c r="AA30" t="s">
        <v>91</v>
      </c>
      <c r="AB30">
        <v>-2</v>
      </c>
      <c r="AC30">
        <v>5.4334110882846547</v>
      </c>
      <c r="AD30" t="s">
        <v>90</v>
      </c>
      <c r="AE30">
        <v>60.9</v>
      </c>
      <c r="AF30" t="s">
        <v>90</v>
      </c>
      <c r="AG30">
        <v>3</v>
      </c>
      <c r="AH30">
        <v>38</v>
      </c>
    </row>
    <row r="31" spans="1:34" x14ac:dyDescent="0.3">
      <c r="A31">
        <v>2004</v>
      </c>
      <c r="B31">
        <v>0</v>
      </c>
      <c r="C31" s="3">
        <v>14.733089262968369</v>
      </c>
      <c r="D31" s="3">
        <v>6.5627758384752761</v>
      </c>
      <c r="E31" s="3">
        <v>1.1227234516656663</v>
      </c>
      <c r="F31" s="3">
        <v>2.792098095711733</v>
      </c>
      <c r="G31">
        <v>4056</v>
      </c>
      <c r="H31" s="14">
        <v>1376085010</v>
      </c>
      <c r="I31" s="12">
        <v>103.308333</v>
      </c>
      <c r="J31" s="17"/>
      <c r="K31" s="17">
        <v>178.26666700000001</v>
      </c>
      <c r="L31" s="6">
        <v>1329.7</v>
      </c>
      <c r="M31">
        <v>35</v>
      </c>
      <c r="N31">
        <v>19.5</v>
      </c>
      <c r="O31">
        <v>15503</v>
      </c>
      <c r="P31">
        <v>101</v>
      </c>
      <c r="T31" s="2">
        <v>32</v>
      </c>
      <c r="U31" s="2">
        <v>162749</v>
      </c>
      <c r="V31">
        <v>1156706</v>
      </c>
      <c r="W31">
        <v>-3.5</v>
      </c>
      <c r="X31" t="s">
        <v>91</v>
      </c>
      <c r="Y31">
        <v>4855.3</v>
      </c>
      <c r="Z31">
        <v>37.729640437497132</v>
      </c>
      <c r="AA31" t="s">
        <v>91</v>
      </c>
      <c r="AB31">
        <v>-4.2394912753879872</v>
      </c>
      <c r="AC31">
        <v>5.4125271182838679</v>
      </c>
      <c r="AD31" t="s">
        <v>91</v>
      </c>
      <c r="AE31">
        <v>63.4</v>
      </c>
      <c r="AF31" t="s">
        <v>90</v>
      </c>
      <c r="AG31">
        <v>2</v>
      </c>
      <c r="AH31">
        <v>11</v>
      </c>
    </row>
    <row r="32" spans="1:34" x14ac:dyDescent="0.3">
      <c r="A32">
        <v>2005</v>
      </c>
      <c r="B32">
        <v>3</v>
      </c>
      <c r="C32" s="3">
        <v>15.232723389126251</v>
      </c>
      <c r="D32" s="3">
        <v>6.0465568728559607</v>
      </c>
      <c r="E32" s="3">
        <v>1.1423218965733368</v>
      </c>
      <c r="F32" s="3">
        <v>2.8004409226120095</v>
      </c>
      <c r="G32">
        <v>4301</v>
      </c>
      <c r="H32" s="14">
        <v>1436651675</v>
      </c>
      <c r="I32" s="12">
        <v>104.691667</v>
      </c>
      <c r="J32" s="17"/>
      <c r="K32" s="17">
        <v>177.625</v>
      </c>
      <c r="L32" s="6">
        <v>1340.9</v>
      </c>
      <c r="M32">
        <v>42</v>
      </c>
      <c r="N32">
        <v>24.4</v>
      </c>
      <c r="P32">
        <v>0</v>
      </c>
      <c r="Q32">
        <v>30766</v>
      </c>
      <c r="R32">
        <f>2435+4918</f>
        <v>7353</v>
      </c>
      <c r="S32">
        <f>4494400+4947600</f>
        <v>9442000</v>
      </c>
      <c r="T32" s="2">
        <v>38</v>
      </c>
      <c r="U32" s="2">
        <v>283405</v>
      </c>
      <c r="V32">
        <v>1184058</v>
      </c>
      <c r="W32">
        <v>-1.5</v>
      </c>
      <c r="X32" t="s">
        <v>91</v>
      </c>
      <c r="Y32">
        <v>4677.2</v>
      </c>
      <c r="Z32">
        <v>36.677736028235387</v>
      </c>
      <c r="AA32" t="s">
        <v>91</v>
      </c>
      <c r="AB32">
        <v>-2.7</v>
      </c>
      <c r="AC32">
        <v>5.4005507419991359</v>
      </c>
      <c r="AD32" t="s">
        <v>91</v>
      </c>
      <c r="AE32">
        <v>58.668076109936571</v>
      </c>
      <c r="AF32" t="s">
        <v>91</v>
      </c>
      <c r="AG32">
        <v>1</v>
      </c>
      <c r="AH32">
        <v>19</v>
      </c>
    </row>
    <row r="33" spans="1:34" x14ac:dyDescent="0.3">
      <c r="A33">
        <v>2006</v>
      </c>
      <c r="B33">
        <v>0</v>
      </c>
      <c r="C33" s="3">
        <v>15.438379448943811</v>
      </c>
      <c r="D33" s="3">
        <v>6.1740627983685057</v>
      </c>
      <c r="E33" s="3">
        <v>1.187013230034232</v>
      </c>
      <c r="F33" s="3">
        <v>2.8505013406123645</v>
      </c>
      <c r="G33">
        <v>4310</v>
      </c>
      <c r="H33" s="14">
        <v>1281382990</v>
      </c>
      <c r="I33" s="12">
        <v>106.891667</v>
      </c>
      <c r="J33" s="17"/>
      <c r="K33" s="17">
        <v>179.25</v>
      </c>
      <c r="L33" s="6">
        <v>1352.9</v>
      </c>
      <c r="M33">
        <v>36</v>
      </c>
      <c r="N33">
        <v>26.6</v>
      </c>
      <c r="O33">
        <v>16117</v>
      </c>
      <c r="P33">
        <v>25</v>
      </c>
      <c r="Q33">
        <v>31046</v>
      </c>
      <c r="R33">
        <f>3168+5728</f>
        <v>8896</v>
      </c>
      <c r="T33" s="2">
        <v>48</v>
      </c>
      <c r="U33" s="2">
        <v>247000</v>
      </c>
      <c r="V33">
        <v>1179567</v>
      </c>
      <c r="W33">
        <v>1.4</v>
      </c>
      <c r="X33" t="s">
        <v>91</v>
      </c>
      <c r="Y33">
        <v>4632</v>
      </c>
      <c r="Z33">
        <v>35.299999999999997</v>
      </c>
      <c r="AA33" t="s">
        <v>91</v>
      </c>
      <c r="AB33">
        <v>-3.9</v>
      </c>
      <c r="AC33">
        <v>4.9167811078629597</v>
      </c>
      <c r="AD33" t="s">
        <v>91</v>
      </c>
      <c r="AE33">
        <v>59.137343927355282</v>
      </c>
      <c r="AF33" t="s">
        <v>90</v>
      </c>
      <c r="AG33">
        <v>4</v>
      </c>
      <c r="AH33">
        <v>24</v>
      </c>
    </row>
    <row r="34" spans="1:34" x14ac:dyDescent="0.3">
      <c r="A34">
        <v>2007</v>
      </c>
      <c r="B34">
        <v>3</v>
      </c>
      <c r="C34" s="3">
        <v>14.879835813520259</v>
      </c>
      <c r="D34" s="3">
        <v>6.1678762928098045</v>
      </c>
      <c r="E34" s="3">
        <v>1.2451626579399631</v>
      </c>
      <c r="F34" s="3">
        <v>3.0171661647686512</v>
      </c>
      <c r="G34" s="3"/>
      <c r="H34" s="14">
        <v>853149212</v>
      </c>
      <c r="I34" s="12">
        <v>102.291667</v>
      </c>
      <c r="J34" s="17"/>
      <c r="K34" s="17">
        <v>183.38233299999999</v>
      </c>
      <c r="L34" s="6">
        <v>1318.4</v>
      </c>
      <c r="M34">
        <v>33</v>
      </c>
      <c r="N34">
        <v>22</v>
      </c>
      <c r="O34">
        <v>16308</v>
      </c>
      <c r="P34">
        <v>0</v>
      </c>
      <c r="Q34">
        <v>31377</v>
      </c>
      <c r="R34">
        <f>3891+6793</f>
        <v>10684</v>
      </c>
      <c r="T34" s="2">
        <v>45</v>
      </c>
      <c r="U34" s="2">
        <v>193100</v>
      </c>
      <c r="V34">
        <v>1180066</v>
      </c>
      <c r="W34">
        <v>3.2</v>
      </c>
      <c r="X34" t="s">
        <v>90</v>
      </c>
      <c r="Y34">
        <v>4694.7</v>
      </c>
      <c r="Z34">
        <v>32.9</v>
      </c>
      <c r="AA34" t="s">
        <v>91</v>
      </c>
      <c r="AB34">
        <v>-6.8</v>
      </c>
      <c r="AC34">
        <v>6.2</v>
      </c>
      <c r="AD34" t="s">
        <v>90</v>
      </c>
      <c r="AE34">
        <v>65.5</v>
      </c>
      <c r="AF34" t="s">
        <v>90</v>
      </c>
      <c r="AG34">
        <v>0</v>
      </c>
      <c r="AH34">
        <v>32</v>
      </c>
    </row>
    <row r="35" spans="1:34" x14ac:dyDescent="0.3">
      <c r="A35">
        <v>2008</v>
      </c>
      <c r="B35">
        <v>2</v>
      </c>
      <c r="C35" s="3">
        <v>14.3515739277363</v>
      </c>
      <c r="D35" s="3">
        <v>6.1566905670281482</v>
      </c>
      <c r="E35" s="3">
        <v>1.1361894485832527</v>
      </c>
      <c r="F35" s="3">
        <v>2.9930337972528611</v>
      </c>
      <c r="G35" s="3"/>
      <c r="H35" s="14">
        <v>787367572</v>
      </c>
      <c r="I35" s="12">
        <v>114.833333</v>
      </c>
      <c r="J35" s="17"/>
      <c r="K35" s="17">
        <v>192.77600000000001</v>
      </c>
      <c r="M35">
        <v>23</v>
      </c>
      <c r="N35">
        <v>25.2</v>
      </c>
      <c r="O35">
        <v>16928</v>
      </c>
      <c r="P35">
        <v>110</v>
      </c>
      <c r="Q35">
        <v>31967</v>
      </c>
      <c r="R35">
        <f>4329+7238</f>
        <v>11567</v>
      </c>
      <c r="T35" s="2">
        <v>28</v>
      </c>
      <c r="U35" s="2">
        <v>105230</v>
      </c>
      <c r="V35">
        <v>1212634</v>
      </c>
      <c r="W35">
        <v>0.8</v>
      </c>
      <c r="X35" t="s">
        <v>90</v>
      </c>
      <c r="Y35">
        <v>4699.8</v>
      </c>
      <c r="Z35">
        <v>29.807703095284847</v>
      </c>
      <c r="AA35" t="s">
        <v>91</v>
      </c>
      <c r="AB35">
        <v>-9.3990787377360245</v>
      </c>
      <c r="AC35">
        <v>6.4</v>
      </c>
      <c r="AD35" t="s">
        <v>90</v>
      </c>
      <c r="AE35">
        <v>68.599999999999994</v>
      </c>
      <c r="AF35" t="s">
        <v>90</v>
      </c>
      <c r="AG35">
        <v>2</v>
      </c>
      <c r="AH35">
        <v>34</v>
      </c>
    </row>
    <row r="36" spans="1:34" x14ac:dyDescent="0.3">
      <c r="A36">
        <v>2009</v>
      </c>
      <c r="B36">
        <v>7</v>
      </c>
      <c r="C36" s="3">
        <v>14.037623400820648</v>
      </c>
      <c r="D36" s="3">
        <v>6.3663231251494157</v>
      </c>
      <c r="E36" s="3">
        <v>1.039756107257116</v>
      </c>
      <c r="F36" s="3">
        <v>2.3688765518887318</v>
      </c>
      <c r="G36" s="3"/>
      <c r="H36" s="14">
        <v>820775302</v>
      </c>
      <c r="I36" s="12">
        <v>115.816667</v>
      </c>
      <c r="J36" s="17"/>
      <c r="K36" s="17">
        <v>196.62241700000001</v>
      </c>
      <c r="M36">
        <v>21</v>
      </c>
      <c r="N36">
        <v>22</v>
      </c>
      <c r="O36">
        <v>17291</v>
      </c>
      <c r="P36">
        <v>0</v>
      </c>
      <c r="Q36">
        <v>32478</v>
      </c>
      <c r="R36">
        <f>4364+6764</f>
        <v>11128</v>
      </c>
      <c r="T36" s="2">
        <v>34</v>
      </c>
      <c r="U36" s="2">
        <v>270813</v>
      </c>
      <c r="V36">
        <v>1227285</v>
      </c>
      <c r="W36">
        <v>-6.7</v>
      </c>
      <c r="X36" t="s">
        <v>91</v>
      </c>
      <c r="Y36">
        <v>4397.5</v>
      </c>
      <c r="Z36">
        <v>29.3</v>
      </c>
      <c r="AA36" t="s">
        <v>91</v>
      </c>
      <c r="AB36">
        <v>-1.7</v>
      </c>
      <c r="AC36">
        <v>6.2103812371196403</v>
      </c>
      <c r="AD36" t="s">
        <v>91</v>
      </c>
      <c r="AE36">
        <v>66.780821917808225</v>
      </c>
      <c r="AF36" t="s">
        <v>91</v>
      </c>
      <c r="AG36">
        <v>2</v>
      </c>
      <c r="AH36">
        <v>17</v>
      </c>
    </row>
    <row r="37" spans="1:34" x14ac:dyDescent="0.3">
      <c r="A37">
        <v>2010</v>
      </c>
      <c r="B37">
        <v>5</v>
      </c>
      <c r="C37" s="3">
        <v>14.097375123883435</v>
      </c>
      <c r="D37" s="3">
        <v>6.5463651712416109</v>
      </c>
      <c r="E37" s="3">
        <v>0.95433019011063158</v>
      </c>
      <c r="F37" s="3">
        <v>2.3856898894975904</v>
      </c>
      <c r="G37" s="3"/>
      <c r="H37" s="14">
        <v>712963199</v>
      </c>
      <c r="I37" s="12">
        <v>116.39</v>
      </c>
      <c r="J37" s="17">
        <v>4.4645000000000001</v>
      </c>
      <c r="K37" s="20">
        <v>195.01383300000001</v>
      </c>
      <c r="M37">
        <v>19</v>
      </c>
      <c r="N37">
        <v>19.399999999999999</v>
      </c>
      <c r="O37">
        <v>18351</v>
      </c>
      <c r="P37">
        <v>37</v>
      </c>
      <c r="Q37">
        <v>32737</v>
      </c>
      <c r="R37">
        <f>4424+6707</f>
        <v>11131</v>
      </c>
      <c r="S37">
        <f>6929000+6071000</f>
        <v>13000000</v>
      </c>
      <c r="T37" s="2">
        <v>29</v>
      </c>
      <c r="U37" s="2">
        <v>158150</v>
      </c>
      <c r="V37">
        <v>1196395</v>
      </c>
      <c r="W37">
        <v>-6.6</v>
      </c>
      <c r="X37" t="s">
        <v>91</v>
      </c>
      <c r="Y37">
        <v>4104.7</v>
      </c>
      <c r="Z37">
        <v>28.6</v>
      </c>
      <c r="AA37" t="s">
        <v>91</v>
      </c>
      <c r="AB37">
        <v>-2.4</v>
      </c>
      <c r="AC37">
        <v>5.4238602813591523</v>
      </c>
      <c r="AD37" t="s">
        <v>91</v>
      </c>
      <c r="AE37">
        <v>68.33824975417896</v>
      </c>
      <c r="AF37" t="s">
        <v>90</v>
      </c>
      <c r="AG37">
        <v>1</v>
      </c>
      <c r="AH37">
        <v>13</v>
      </c>
    </row>
    <row r="38" spans="1:34" x14ac:dyDescent="0.3">
      <c r="A38">
        <v>2011</v>
      </c>
      <c r="B38">
        <v>8</v>
      </c>
      <c r="C38" s="3">
        <v>13.376829256571675</v>
      </c>
      <c r="D38" s="3">
        <v>6.5142585740144492</v>
      </c>
      <c r="E38" s="3">
        <v>0.87244942092363886</v>
      </c>
      <c r="F38" s="3">
        <v>2.6110432985727332</v>
      </c>
      <c r="G38" s="3"/>
      <c r="H38" s="14">
        <v>633536993</v>
      </c>
      <c r="I38" s="12">
        <v>125.191667</v>
      </c>
      <c r="J38" s="17">
        <v>4.9279166999999999</v>
      </c>
      <c r="K38" s="20">
        <v>209.08349999999999</v>
      </c>
      <c r="M38">
        <v>10</v>
      </c>
      <c r="N38">
        <v>24.7</v>
      </c>
      <c r="O38">
        <v>19570</v>
      </c>
      <c r="P38">
        <v>0</v>
      </c>
      <c r="Q38">
        <v>33510</v>
      </c>
      <c r="R38">
        <f>4082+6705</f>
        <v>10787</v>
      </c>
      <c r="S38">
        <f>7685700+6288300</f>
        <v>13974000</v>
      </c>
      <c r="T38" s="2">
        <v>26</v>
      </c>
      <c r="U38" s="2">
        <v>105432</v>
      </c>
      <c r="V38">
        <v>1124818</v>
      </c>
      <c r="W38">
        <v>-0.1</v>
      </c>
      <c r="X38" t="s">
        <v>91</v>
      </c>
      <c r="Y38">
        <v>4070.2</v>
      </c>
      <c r="Z38">
        <v>27.9</v>
      </c>
      <c r="AA38" t="s">
        <v>91</v>
      </c>
      <c r="AB38">
        <v>-2.5</v>
      </c>
      <c r="AC38">
        <v>5.2578957932998103</v>
      </c>
      <c r="AD38" t="s">
        <v>91</v>
      </c>
      <c r="AE38">
        <v>67.781155015197569</v>
      </c>
      <c r="AF38" t="s">
        <v>91</v>
      </c>
      <c r="AG38">
        <v>2</v>
      </c>
      <c r="AH38">
        <v>15</v>
      </c>
    </row>
    <row r="39" spans="1:34" x14ac:dyDescent="0.3">
      <c r="A39">
        <v>2012</v>
      </c>
      <c r="B39">
        <v>6</v>
      </c>
      <c r="C39" s="3">
        <v>13.363339471248796</v>
      </c>
      <c r="D39" s="3">
        <v>7.0915608432796189</v>
      </c>
      <c r="E39" s="3">
        <v>0.83125184853023959</v>
      </c>
      <c r="F39" s="3">
        <v>2.5718947077175538</v>
      </c>
      <c r="G39" s="3"/>
      <c r="H39" s="14">
        <v>631099527</v>
      </c>
      <c r="I39" s="12">
        <v>130.00833299999999</v>
      </c>
      <c r="J39" s="17">
        <v>5.0411666999999998</v>
      </c>
      <c r="K39" s="20">
        <v>215.474583</v>
      </c>
      <c r="M39">
        <v>20</v>
      </c>
      <c r="N39">
        <v>17.8</v>
      </c>
      <c r="O39">
        <v>20219</v>
      </c>
      <c r="P39">
        <v>46</v>
      </c>
      <c r="Q39">
        <v>34480</v>
      </c>
      <c r="R39">
        <f>4189+6856</f>
        <v>11045</v>
      </c>
      <c r="S39">
        <f>8699000+6835000</f>
        <v>15534000</v>
      </c>
      <c r="T39" s="2">
        <v>29</v>
      </c>
      <c r="U39" s="2">
        <v>238495</v>
      </c>
      <c r="V39">
        <v>1232048</v>
      </c>
      <c r="W39">
        <v>-5.7</v>
      </c>
      <c r="X39" t="s">
        <v>91</v>
      </c>
      <c r="Y39">
        <v>3806.1</v>
      </c>
      <c r="Z39">
        <v>27.544722952198743</v>
      </c>
      <c r="AA39" t="s">
        <v>91</v>
      </c>
      <c r="AB39">
        <v>-1.2733944365636396</v>
      </c>
      <c r="AC39">
        <v>5.2102486066155453</v>
      </c>
      <c r="AD39" t="s">
        <v>91</v>
      </c>
      <c r="AE39">
        <v>70.152284263959388</v>
      </c>
      <c r="AF39" t="s">
        <v>90</v>
      </c>
      <c r="AG39">
        <v>3</v>
      </c>
      <c r="AH39">
        <v>27</v>
      </c>
    </row>
    <row r="40" spans="1:34" x14ac:dyDescent="0.3">
      <c r="A40">
        <v>2013</v>
      </c>
      <c r="B40">
        <v>1</v>
      </c>
      <c r="C40" s="3">
        <v>13.3161769720391</v>
      </c>
      <c r="D40" s="3">
        <v>6.1605068071026245</v>
      </c>
      <c r="E40" s="3">
        <v>0.87322876411305594</v>
      </c>
      <c r="F40" s="3">
        <v>2.8670531181329091</v>
      </c>
      <c r="G40" s="3"/>
      <c r="H40" s="14">
        <v>640614540</v>
      </c>
      <c r="I40" s="12">
        <v>123.716667</v>
      </c>
      <c r="J40" s="17">
        <v>4.9949167000000001</v>
      </c>
      <c r="K40" s="20">
        <v>215.46058300000001</v>
      </c>
      <c r="M40">
        <v>7</v>
      </c>
      <c r="N40">
        <v>21</v>
      </c>
      <c r="O40">
        <v>21311</v>
      </c>
      <c r="P40">
        <v>0</v>
      </c>
      <c r="Q40">
        <v>35429</v>
      </c>
      <c r="R40">
        <f>4404+7049</f>
        <v>11453</v>
      </c>
      <c r="S40">
        <f>10844200+81808000</f>
        <v>92652200</v>
      </c>
      <c r="T40" s="2">
        <v>23</v>
      </c>
      <c r="U40" s="2">
        <v>166106</v>
      </c>
      <c r="V40">
        <v>1271050</v>
      </c>
      <c r="W40">
        <v>-3.8</v>
      </c>
      <c r="X40" t="s">
        <v>91</v>
      </c>
      <c r="Y40">
        <v>3627.4</v>
      </c>
      <c r="Z40">
        <v>35</v>
      </c>
      <c r="AA40" t="s">
        <v>90</v>
      </c>
      <c r="AB40">
        <v>0.9</v>
      </c>
      <c r="AC40">
        <v>5.3</v>
      </c>
      <c r="AD40" t="s">
        <v>90</v>
      </c>
      <c r="AE40">
        <v>71.5</v>
      </c>
      <c r="AF40" t="s">
        <v>90</v>
      </c>
      <c r="AG40">
        <v>7</v>
      </c>
      <c r="AH40">
        <v>24</v>
      </c>
    </row>
    <row r="41" spans="1:34" x14ac:dyDescent="0.3">
      <c r="A41">
        <v>2014</v>
      </c>
      <c r="B41">
        <v>3</v>
      </c>
      <c r="C41" s="3">
        <v>12.748295178627934</v>
      </c>
      <c r="D41" s="3">
        <v>6.331849753902933</v>
      </c>
      <c r="E41" s="3">
        <v>0.90893938586954814</v>
      </c>
      <c r="F41" s="3">
        <v>2.7481538803758347</v>
      </c>
      <c r="G41" s="3"/>
      <c r="H41" s="14">
        <v>672250317</v>
      </c>
      <c r="I41" s="12">
        <v>134.558333</v>
      </c>
      <c r="J41" s="17">
        <v>4.89175</v>
      </c>
      <c r="K41" s="20">
        <v>215.39625000000001</v>
      </c>
      <c r="M41">
        <v>6</v>
      </c>
      <c r="N41">
        <v>20.9</v>
      </c>
      <c r="O41">
        <v>22413</v>
      </c>
      <c r="P41">
        <v>28</v>
      </c>
      <c r="Q41">
        <v>36258</v>
      </c>
      <c r="R41">
        <f>4659+7303</f>
        <v>11962</v>
      </c>
      <c r="S41">
        <f>10687500+8062500</f>
        <v>18750000</v>
      </c>
      <c r="T41" s="2">
        <v>26</v>
      </c>
      <c r="U41" s="2">
        <v>179124</v>
      </c>
      <c r="V41">
        <v>1222930</v>
      </c>
      <c r="W41">
        <v>-3.6</v>
      </c>
      <c r="X41" t="s">
        <v>91</v>
      </c>
      <c r="Y41">
        <v>3450.7</v>
      </c>
      <c r="Z41">
        <v>36.4</v>
      </c>
      <c r="AA41" t="s">
        <v>90</v>
      </c>
      <c r="AB41">
        <v>4</v>
      </c>
      <c r="AC41">
        <v>5</v>
      </c>
      <c r="AD41" t="s">
        <v>91</v>
      </c>
      <c r="AE41">
        <v>71.7</v>
      </c>
      <c r="AF41" t="s">
        <v>90</v>
      </c>
      <c r="AG41">
        <v>8</v>
      </c>
      <c r="AH41">
        <v>28</v>
      </c>
    </row>
    <row r="42" spans="1:34" ht="16.2" thickBot="1" x14ac:dyDescent="0.35">
      <c r="A42">
        <v>2015</v>
      </c>
      <c r="B42">
        <v>1</v>
      </c>
      <c r="C42" s="4">
        <v>13.116818693378599</v>
      </c>
      <c r="D42" s="4">
        <v>6.5397936913577945</v>
      </c>
      <c r="E42" s="4">
        <v>0.8591654386390345</v>
      </c>
      <c r="F42" s="4">
        <v>2.8646495924191835</v>
      </c>
      <c r="G42" s="5"/>
      <c r="H42" s="14">
        <v>708623863</v>
      </c>
      <c r="I42" s="12">
        <v>135.20833300000001</v>
      </c>
      <c r="J42" s="17">
        <v>4.7440832999999998</v>
      </c>
      <c r="K42" s="20">
        <v>219.19425000000001</v>
      </c>
      <c r="M42">
        <v>8</v>
      </c>
      <c r="N42">
        <v>25.6</v>
      </c>
      <c r="O42">
        <v>23250</v>
      </c>
      <c r="P42">
        <v>0</v>
      </c>
      <c r="Q42">
        <v>36525</v>
      </c>
      <c r="R42">
        <f>4962+7559</f>
        <v>12521</v>
      </c>
      <c r="S42">
        <f>9755500+7359300</f>
        <v>17114800</v>
      </c>
      <c r="T42" s="2">
        <v>27</v>
      </c>
      <c r="W42">
        <v>-1.6</v>
      </c>
      <c r="X42" t="s">
        <v>91</v>
      </c>
      <c r="Y42">
        <v>3342.7</v>
      </c>
      <c r="Z42">
        <v>38</v>
      </c>
      <c r="AA42" t="s">
        <v>90</v>
      </c>
      <c r="AB42">
        <v>4.4000000000000004</v>
      </c>
      <c r="AC42">
        <v>5</v>
      </c>
      <c r="AD42" t="s">
        <v>92</v>
      </c>
      <c r="AE42">
        <v>70.099999999999994</v>
      </c>
      <c r="AF42" t="s">
        <v>91</v>
      </c>
      <c r="AG42">
        <v>2</v>
      </c>
      <c r="AH42">
        <v>28</v>
      </c>
    </row>
    <row r="43" spans="1:34" ht="16.2" thickTop="1" x14ac:dyDescent="0.3">
      <c r="A43">
        <v>2016</v>
      </c>
      <c r="B43">
        <v>1</v>
      </c>
      <c r="H43" s="14">
        <v>735926567</v>
      </c>
      <c r="I43" s="12">
        <v>135.86666700000001</v>
      </c>
      <c r="J43" s="17"/>
      <c r="K43" s="17"/>
      <c r="M43">
        <v>11</v>
      </c>
      <c r="N43">
        <v>20.9</v>
      </c>
      <c r="O43">
        <v>24307</v>
      </c>
      <c r="P43">
        <v>121</v>
      </c>
      <c r="Q43">
        <v>36899</v>
      </c>
      <c r="R43">
        <f>5292+7880</f>
        <v>13172</v>
      </c>
      <c r="T43" s="2">
        <v>38</v>
      </c>
      <c r="W43" t="s">
        <v>59</v>
      </c>
      <c r="X43" t="s">
        <v>59</v>
      </c>
      <c r="Y43" t="s">
        <v>59</v>
      </c>
      <c r="Z43" t="s">
        <v>59</v>
      </c>
      <c r="AA43" t="s">
        <v>59</v>
      </c>
      <c r="AB43" t="s">
        <v>59</v>
      </c>
      <c r="AC43">
        <v>5.2</v>
      </c>
      <c r="AD43" t="s">
        <v>90</v>
      </c>
      <c r="AE43">
        <v>73.8</v>
      </c>
      <c r="AF43" t="s">
        <v>90</v>
      </c>
      <c r="AG43">
        <v>1</v>
      </c>
      <c r="AH43">
        <v>11</v>
      </c>
    </row>
    <row r="44" spans="1:34" x14ac:dyDescent="0.3">
      <c r="A44">
        <v>2017</v>
      </c>
      <c r="B44">
        <v>0</v>
      </c>
      <c r="H44" s="17"/>
      <c r="I44" s="13"/>
      <c r="O44">
        <v>24431</v>
      </c>
      <c r="P44">
        <v>0</v>
      </c>
    </row>
    <row r="45" spans="1:34" x14ac:dyDescent="0.3">
      <c r="C45" s="23">
        <f>(C42-C2)/C2</f>
        <v>-0.2794947050982482</v>
      </c>
      <c r="D45" s="23">
        <f t="shared" ref="D45:F45" si="0">(D42-D2)/D2</f>
        <v>-0.15067614397950721</v>
      </c>
      <c r="E45" s="23">
        <f t="shared" si="0"/>
        <v>-0.36290038427482646</v>
      </c>
      <c r="F45" s="23"/>
      <c r="H45" s="23">
        <f>(H43-H29)/H29</f>
        <v>-0.43720156174102337</v>
      </c>
      <c r="AC45" s="23">
        <f>(AC43-AC2)/AC2</f>
        <v>-0.63888888888888884</v>
      </c>
      <c r="AD45" s="23"/>
      <c r="AE45" s="23">
        <f>(AE43-AE6)/AE6</f>
        <v>0.29246935201401042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0"/>
  <sheetViews>
    <sheetView zoomScale="55" zoomScaleNormal="55" workbookViewId="0">
      <selection activeCell="A19" sqref="A1:XFD1048576"/>
    </sheetView>
  </sheetViews>
  <sheetFormatPr defaultColWidth="11.19921875" defaultRowHeight="15.6" x14ac:dyDescent="0.3"/>
  <cols>
    <col min="1" max="1" width="11" customWidth="1"/>
    <col min="2" max="2" width="17.59765625" customWidth="1"/>
    <col min="3" max="3" width="15.796875" customWidth="1"/>
    <col min="4" max="4" width="16.09765625" customWidth="1"/>
    <col min="5" max="7" width="14.5" customWidth="1"/>
    <col min="8" max="8" width="14.59765625" customWidth="1"/>
    <col min="9" max="13" width="14.5" customWidth="1"/>
    <col min="14" max="14" width="10.5" customWidth="1"/>
    <col min="16" max="16" width="12.296875" customWidth="1"/>
    <col min="17" max="17" width="11.796875" customWidth="1"/>
    <col min="18" max="18" width="12.5" customWidth="1"/>
    <col min="24" max="24" width="12.19921875" customWidth="1"/>
    <col min="25" max="25" width="12" customWidth="1"/>
    <col min="38" max="38" width="19.19921875" customWidth="1"/>
    <col min="39" max="39" width="8.796875" customWidth="1"/>
    <col min="40" max="40" width="8.69921875" customWidth="1"/>
    <col min="41" max="46" width="8.796875" customWidth="1"/>
    <col min="47" max="48" width="8.69921875" customWidth="1"/>
    <col min="49" max="49" width="8.796875" customWidth="1"/>
    <col min="50" max="50" width="8.69921875" customWidth="1"/>
    <col min="51" max="51" width="15.69921875" customWidth="1"/>
    <col min="52" max="62" width="18.19921875" customWidth="1"/>
  </cols>
  <sheetData>
    <row r="1" spans="1:62" ht="67.95" customHeight="1" x14ac:dyDescent="0.3"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18" t="s">
        <v>20</v>
      </c>
      <c r="O1" s="18" t="s">
        <v>21</v>
      </c>
      <c r="P1" s="18" t="s">
        <v>22</v>
      </c>
      <c r="Q1" s="18" t="s">
        <v>23</v>
      </c>
      <c r="R1" s="18" t="s">
        <v>24</v>
      </c>
      <c r="S1" s="18" t="s">
        <v>25</v>
      </c>
      <c r="T1" s="18" t="s">
        <v>26</v>
      </c>
      <c r="U1" s="18" t="s">
        <v>27</v>
      </c>
      <c r="V1" s="18" t="s">
        <v>28</v>
      </c>
      <c r="W1" s="18" t="s">
        <v>29</v>
      </c>
      <c r="X1" s="18" t="s">
        <v>30</v>
      </c>
      <c r="Y1" s="18" t="s">
        <v>31</v>
      </c>
      <c r="Z1" s="19" t="s">
        <v>33</v>
      </c>
      <c r="AA1" s="19" t="s">
        <v>34</v>
      </c>
      <c r="AB1" s="19" t="s">
        <v>35</v>
      </c>
      <c r="AC1" s="19" t="s">
        <v>36</v>
      </c>
      <c r="AD1" s="19" t="s">
        <v>37</v>
      </c>
      <c r="AE1" s="19" t="s">
        <v>38</v>
      </c>
      <c r="AF1" s="19" t="s">
        <v>39</v>
      </c>
      <c r="AG1" s="19" t="s">
        <v>40</v>
      </c>
      <c r="AH1" s="19" t="s">
        <v>41</v>
      </c>
      <c r="AI1" s="19" t="s">
        <v>42</v>
      </c>
      <c r="AJ1" s="19" t="s">
        <v>43</v>
      </c>
      <c r="AK1" s="19" t="s">
        <v>44</v>
      </c>
      <c r="AL1" s="19" t="s">
        <v>5</v>
      </c>
      <c r="AM1" s="19" t="s">
        <v>45</v>
      </c>
      <c r="AN1" s="19" t="s">
        <v>46</v>
      </c>
      <c r="AO1" s="19" t="s">
        <v>47</v>
      </c>
      <c r="AP1" s="19" t="s">
        <v>48</v>
      </c>
      <c r="AQ1" s="19" t="s">
        <v>49</v>
      </c>
      <c r="AR1" s="19" t="s">
        <v>50</v>
      </c>
      <c r="AS1" s="19" t="s">
        <v>51</v>
      </c>
      <c r="AT1" s="19" t="s">
        <v>52</v>
      </c>
      <c r="AU1" s="19" t="s">
        <v>53</v>
      </c>
      <c r="AV1" s="19" t="s">
        <v>54</v>
      </c>
      <c r="AW1" s="19" t="s">
        <v>55</v>
      </c>
      <c r="AX1" s="19" t="s">
        <v>56</v>
      </c>
      <c r="AY1" s="11" t="s">
        <v>64</v>
      </c>
      <c r="AZ1" s="9" t="s">
        <v>65</v>
      </c>
      <c r="BA1" s="9" t="s">
        <v>66</v>
      </c>
      <c r="BB1" s="9" t="s">
        <v>67</v>
      </c>
      <c r="BC1" s="9" t="s">
        <v>68</v>
      </c>
      <c r="BD1" s="9" t="s">
        <v>69</v>
      </c>
      <c r="BE1" s="9" t="s">
        <v>70</v>
      </c>
      <c r="BF1" s="9" t="s">
        <v>71</v>
      </c>
      <c r="BG1" s="9" t="s">
        <v>72</v>
      </c>
      <c r="BH1" s="9" t="s">
        <v>73</v>
      </c>
      <c r="BI1" s="9" t="s">
        <v>74</v>
      </c>
      <c r="BJ1" s="9" t="s">
        <v>75</v>
      </c>
    </row>
    <row r="2" spans="1:62" x14ac:dyDescent="0.3">
      <c r="A2">
        <v>2002</v>
      </c>
      <c r="B2" s="15">
        <v>122059293.05126953</v>
      </c>
      <c r="C2" s="15">
        <v>117497828.71447754</v>
      </c>
      <c r="D2" s="15">
        <v>104328663.15557861</v>
      </c>
      <c r="E2" s="15">
        <v>126034377.64093018</v>
      </c>
      <c r="F2" s="15">
        <v>103171273.74829102</v>
      </c>
      <c r="G2" s="15">
        <v>103931453.24658203</v>
      </c>
      <c r="H2" s="15">
        <v>131424204.06872559</v>
      </c>
      <c r="I2" s="15">
        <v>102052685.4786377</v>
      </c>
      <c r="J2" s="15">
        <v>111012462.00390625</v>
      </c>
      <c r="K2" s="15">
        <v>96897784.272460893</v>
      </c>
      <c r="L2" s="15">
        <v>85307786.75793457</v>
      </c>
      <c r="M2" s="15">
        <v>103902318.32128906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>
        <v>179.05</v>
      </c>
      <c r="AM2" s="17">
        <v>179.1</v>
      </c>
      <c r="AN2" s="17">
        <v>182.4</v>
      </c>
      <c r="AO2" s="17">
        <v>183.1</v>
      </c>
      <c r="AP2" s="17">
        <v>179.3</v>
      </c>
      <c r="AQ2" s="17">
        <v>179.3</v>
      </c>
      <c r="AR2" s="17">
        <v>177.1</v>
      </c>
      <c r="AS2" s="17">
        <v>176.5</v>
      </c>
      <c r="AT2" s="17">
        <v>177</v>
      </c>
      <c r="AU2" s="17">
        <v>176.7</v>
      </c>
      <c r="AV2" s="17">
        <v>179</v>
      </c>
      <c r="AW2" s="17">
        <v>180</v>
      </c>
      <c r="AX2" s="17">
        <v>179.1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">
      <c r="A3">
        <v>2003</v>
      </c>
      <c r="B3" s="15">
        <v>111917593.0994873</v>
      </c>
      <c r="C3" s="15">
        <v>87163623.008453369</v>
      </c>
      <c r="D3" s="15">
        <v>93044833.89755249</v>
      </c>
      <c r="E3" s="15">
        <v>126782158.49707031</v>
      </c>
      <c r="F3" s="15">
        <v>98823888.669067383</v>
      </c>
      <c r="G3" s="15">
        <v>99363474.717285156</v>
      </c>
      <c r="H3" s="15">
        <v>120693706.06254578</v>
      </c>
      <c r="I3" s="15">
        <v>73445810.150390625</v>
      </c>
      <c r="J3" s="15">
        <v>81263367.975585938</v>
      </c>
      <c r="K3" s="15">
        <v>62482609.508544922</v>
      </c>
      <c r="L3" s="15">
        <v>102005133.56097412</v>
      </c>
      <c r="M3" s="15">
        <v>85025546.368408203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>
        <v>175.50833299999999</v>
      </c>
      <c r="AM3" s="17">
        <v>180.5</v>
      </c>
      <c r="AN3" s="17">
        <v>182.2</v>
      </c>
      <c r="AO3" s="17">
        <v>183</v>
      </c>
      <c r="AP3" s="17">
        <v>176.2</v>
      </c>
      <c r="AQ3" s="17">
        <v>173.9</v>
      </c>
      <c r="AR3" s="17">
        <v>169</v>
      </c>
      <c r="AS3" s="17">
        <v>169.8</v>
      </c>
      <c r="AT3" s="17">
        <v>173.7</v>
      </c>
      <c r="AU3" s="17">
        <v>173.8</v>
      </c>
      <c r="AV3" s="17">
        <v>173.7</v>
      </c>
      <c r="AW3" s="17">
        <v>170.9</v>
      </c>
      <c r="AX3" s="17">
        <v>179.4</v>
      </c>
      <c r="AY3" s="15">
        <v>254792498.06292725</v>
      </c>
      <c r="AZ3" s="15">
        <v>207830134.0546875</v>
      </c>
      <c r="BA3" s="15">
        <v>205036056.91870117</v>
      </c>
      <c r="BB3" s="15">
        <v>259355351.7890625</v>
      </c>
      <c r="BC3" s="15">
        <v>210239038.01098633</v>
      </c>
      <c r="BD3" s="15">
        <v>201655290.05957031</v>
      </c>
      <c r="BE3" s="15">
        <v>176628016.99230957</v>
      </c>
      <c r="BF3" s="15">
        <v>198440505.18432617</v>
      </c>
      <c r="BG3" s="15">
        <v>182019684.7265625</v>
      </c>
      <c r="BH3" s="15">
        <v>189690771.86535645</v>
      </c>
      <c r="BI3" s="15">
        <v>203260403.88916016</v>
      </c>
      <c r="BJ3" s="15">
        <v>190521009.33544922</v>
      </c>
    </row>
    <row r="4" spans="1:62" x14ac:dyDescent="0.3">
      <c r="A4">
        <v>2004</v>
      </c>
      <c r="B4" s="15">
        <v>135563621.4577179</v>
      </c>
      <c r="C4" s="15">
        <v>86733130.842529297</v>
      </c>
      <c r="D4" s="15">
        <v>79302492.903320313</v>
      </c>
      <c r="E4" s="15">
        <v>138591405.31619263</v>
      </c>
      <c r="F4" s="15">
        <v>83003911.112304688</v>
      </c>
      <c r="G4" s="15">
        <v>94013831.871704102</v>
      </c>
      <c r="H4" s="15">
        <v>252244304.27207947</v>
      </c>
      <c r="I4" s="15">
        <v>97379886.2734375</v>
      </c>
      <c r="J4" s="15">
        <v>96725060.665161133</v>
      </c>
      <c r="K4" s="15">
        <v>137568999.09428406</v>
      </c>
      <c r="L4" s="15">
        <v>84181453.716552734</v>
      </c>
      <c r="M4" s="15">
        <v>90776912.507324219</v>
      </c>
      <c r="N4" s="13">
        <v>100.6</v>
      </c>
      <c r="O4" s="13">
        <v>100.8</v>
      </c>
      <c r="P4" s="13">
        <v>101.2</v>
      </c>
      <c r="Q4" s="13">
        <v>103.6</v>
      </c>
      <c r="R4" s="13">
        <v>104.3</v>
      </c>
      <c r="S4" s="13">
        <v>104.3</v>
      </c>
      <c r="T4" s="13">
        <v>104.1</v>
      </c>
      <c r="U4" s="13">
        <v>103.9</v>
      </c>
      <c r="V4" s="13">
        <v>103.7</v>
      </c>
      <c r="W4" s="13">
        <v>103.9</v>
      </c>
      <c r="X4" s="13">
        <v>104.6</v>
      </c>
      <c r="Y4" s="13">
        <v>104.7</v>
      </c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>
        <v>178.26666700000001</v>
      </c>
      <c r="AM4" s="17">
        <v>179</v>
      </c>
      <c r="AN4" s="17">
        <v>177.2</v>
      </c>
      <c r="AO4" s="17">
        <v>178.8</v>
      </c>
      <c r="AP4" s="17">
        <v>179.4</v>
      </c>
      <c r="AQ4" s="17">
        <v>179.1</v>
      </c>
      <c r="AR4" s="17">
        <v>177.1</v>
      </c>
      <c r="AS4" s="17">
        <v>175.9</v>
      </c>
      <c r="AT4" s="17">
        <v>178.9</v>
      </c>
      <c r="AU4" s="17">
        <v>179.6</v>
      </c>
      <c r="AV4" s="17">
        <v>178.6</v>
      </c>
      <c r="AW4" s="17">
        <v>177.2</v>
      </c>
      <c r="AX4" s="17">
        <v>178.4</v>
      </c>
      <c r="AY4" s="15">
        <v>238918720.82946777</v>
      </c>
      <c r="AZ4" s="15">
        <v>223259578.36474609</v>
      </c>
      <c r="BA4" s="15">
        <v>225476523.1796875</v>
      </c>
      <c r="BB4" s="15">
        <v>258328024.13867188</v>
      </c>
      <c r="BC4" s="15">
        <v>238506569.99121094</v>
      </c>
      <c r="BD4" s="15">
        <v>218883761.97167969</v>
      </c>
      <c r="BE4" s="15">
        <v>189470229.74926758</v>
      </c>
      <c r="BF4" s="15">
        <v>212718792.08874512</v>
      </c>
      <c r="BG4" s="15">
        <v>195186777.0411377</v>
      </c>
      <c r="BH4" s="15">
        <v>187527748.36572266</v>
      </c>
      <c r="BI4" s="15">
        <v>229646664.22460938</v>
      </c>
      <c r="BJ4" s="15">
        <v>223081398.64282227</v>
      </c>
    </row>
    <row r="5" spans="1:62" x14ac:dyDescent="0.3">
      <c r="A5">
        <v>2005</v>
      </c>
      <c r="B5" s="15">
        <v>161231388.98330688</v>
      </c>
      <c r="C5" s="15">
        <v>65881712.186035156</v>
      </c>
      <c r="D5" s="15">
        <v>115664938.35595703</v>
      </c>
      <c r="E5" s="15">
        <v>128179417.32312012</v>
      </c>
      <c r="F5" s="15">
        <v>154470681.12890625</v>
      </c>
      <c r="G5" s="15">
        <v>115349734.62109375</v>
      </c>
      <c r="H5" s="15">
        <v>119107549.13354492</v>
      </c>
      <c r="I5" s="15">
        <v>138124427.87030029</v>
      </c>
      <c r="J5" s="15">
        <v>121575791.4519043</v>
      </c>
      <c r="K5" s="15">
        <v>111465163.6340332</v>
      </c>
      <c r="L5" s="15">
        <v>100428383.85058594</v>
      </c>
      <c r="M5" s="15">
        <v>105172486.3145752</v>
      </c>
      <c r="N5" s="13">
        <v>104.4</v>
      </c>
      <c r="O5" s="13">
        <v>104.5</v>
      </c>
      <c r="P5" s="13">
        <v>104.5</v>
      </c>
      <c r="Q5" s="13">
        <v>104.4</v>
      </c>
      <c r="R5" s="13">
        <v>104.4</v>
      </c>
      <c r="S5" s="13">
        <v>104.3</v>
      </c>
      <c r="T5" s="13">
        <v>104.6</v>
      </c>
      <c r="U5" s="13">
        <v>104.8</v>
      </c>
      <c r="V5" s="13">
        <v>104.9</v>
      </c>
      <c r="W5" s="13">
        <v>105</v>
      </c>
      <c r="X5" s="13">
        <v>105.1</v>
      </c>
      <c r="Y5" s="13">
        <v>105.4</v>
      </c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>
        <v>177.625</v>
      </c>
      <c r="AM5" s="17">
        <v>180.1</v>
      </c>
      <c r="AN5" s="17">
        <v>178.9</v>
      </c>
      <c r="AO5" s="17">
        <v>175</v>
      </c>
      <c r="AP5" s="17">
        <v>178.5</v>
      </c>
      <c r="AQ5" s="17">
        <v>179.1</v>
      </c>
      <c r="AR5" s="17">
        <v>171.9</v>
      </c>
      <c r="AS5" s="17">
        <v>174</v>
      </c>
      <c r="AT5" s="17">
        <v>178.8</v>
      </c>
      <c r="AU5" s="17">
        <v>178.9</v>
      </c>
      <c r="AV5" s="17">
        <v>180.6</v>
      </c>
      <c r="AW5" s="17">
        <v>176.6</v>
      </c>
      <c r="AX5" s="17">
        <v>179.1</v>
      </c>
      <c r="AY5" s="15">
        <v>265248444.35876465</v>
      </c>
      <c r="AZ5" s="15">
        <v>222131066.70278931</v>
      </c>
      <c r="BA5" s="15">
        <v>227612603.05078125</v>
      </c>
      <c r="BB5" s="15">
        <v>281420542.34265137</v>
      </c>
      <c r="BC5" s="15">
        <v>256124934.38842773</v>
      </c>
      <c r="BD5" s="15">
        <v>234932320.89111328</v>
      </c>
      <c r="BE5" s="15">
        <v>228264669.82406616</v>
      </c>
      <c r="BF5" s="15">
        <v>229458982.22802734</v>
      </c>
      <c r="BG5" s="15">
        <v>231156649.4621582</v>
      </c>
      <c r="BH5" s="15">
        <v>218640216.60961914</v>
      </c>
      <c r="BI5" s="15">
        <v>222507903.85092163</v>
      </c>
      <c r="BJ5" s="15">
        <v>237013666.83569336</v>
      </c>
    </row>
    <row r="6" spans="1:62" x14ac:dyDescent="0.3">
      <c r="A6">
        <v>2006</v>
      </c>
      <c r="B6" s="15">
        <v>139613589.28741455</v>
      </c>
      <c r="C6" s="15">
        <v>109852323.81762695</v>
      </c>
      <c r="D6" s="15">
        <v>106007682.85717773</v>
      </c>
      <c r="E6" s="15">
        <v>139375186.71923828</v>
      </c>
      <c r="F6" s="15">
        <v>122760677.97427368</v>
      </c>
      <c r="G6" s="15">
        <v>92621277.616851807</v>
      </c>
      <c r="H6" s="15">
        <v>113072067.83081055</v>
      </c>
      <c r="I6" s="15">
        <v>89184218.592285156</v>
      </c>
      <c r="J6" s="15">
        <v>99993870.254150391</v>
      </c>
      <c r="K6" s="15">
        <v>95139818.415435791</v>
      </c>
      <c r="L6" s="15">
        <v>84985546.030761719</v>
      </c>
      <c r="M6" s="15">
        <v>88776730.522705078</v>
      </c>
      <c r="N6" s="13">
        <v>106</v>
      </c>
      <c r="O6" s="13">
        <v>106.6</v>
      </c>
      <c r="P6" s="13">
        <v>106.7</v>
      </c>
      <c r="Q6" s="13">
        <v>106.8</v>
      </c>
      <c r="R6" s="13">
        <v>106.7</v>
      </c>
      <c r="S6" s="13">
        <v>106.7</v>
      </c>
      <c r="T6" s="13">
        <v>106.7</v>
      </c>
      <c r="U6" s="13">
        <v>106.5</v>
      </c>
      <c r="V6" s="13">
        <v>107</v>
      </c>
      <c r="W6" s="13">
        <v>107.7</v>
      </c>
      <c r="X6" s="13">
        <v>107.6</v>
      </c>
      <c r="Y6" s="13">
        <v>107.7</v>
      </c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>
        <v>179.25</v>
      </c>
      <c r="AM6" s="17">
        <v>182</v>
      </c>
      <c r="AN6" s="17">
        <v>179.3</v>
      </c>
      <c r="AO6" s="17">
        <v>178.8</v>
      </c>
      <c r="AP6" s="17">
        <v>178.9</v>
      </c>
      <c r="AQ6" s="17">
        <v>177</v>
      </c>
      <c r="AR6" s="17">
        <v>178.3</v>
      </c>
      <c r="AS6" s="17">
        <v>176.8</v>
      </c>
      <c r="AT6" s="17">
        <v>174.9</v>
      </c>
      <c r="AU6" s="17">
        <v>180.3</v>
      </c>
      <c r="AV6" s="17">
        <v>180.9</v>
      </c>
      <c r="AW6" s="17">
        <v>181.8</v>
      </c>
      <c r="AX6" s="17">
        <v>182</v>
      </c>
      <c r="AY6" s="15">
        <v>290418392.23291016</v>
      </c>
      <c r="AZ6" s="15">
        <v>235937611.40869141</v>
      </c>
      <c r="BA6" s="15">
        <v>245959075.26550293</v>
      </c>
      <c r="BB6" s="15">
        <v>286660474.64477539</v>
      </c>
      <c r="BC6" s="15">
        <v>249258508.66271973</v>
      </c>
      <c r="BD6" s="15">
        <v>244452578.42248535</v>
      </c>
      <c r="BE6" s="15">
        <v>235011953.98510742</v>
      </c>
      <c r="BF6" s="15">
        <v>235095442.29760742</v>
      </c>
      <c r="BG6" s="15">
        <v>226176032.81652832</v>
      </c>
      <c r="BH6" s="15">
        <v>225363329.16320801</v>
      </c>
      <c r="BI6" s="15">
        <v>221503368.96011353</v>
      </c>
      <c r="BJ6" s="15">
        <v>234125274.70397949</v>
      </c>
    </row>
    <row r="7" spans="1:62" x14ac:dyDescent="0.3">
      <c r="A7">
        <v>2007</v>
      </c>
      <c r="B7" s="15">
        <v>131980453.55751038</v>
      </c>
      <c r="C7" s="15">
        <v>92448991.412109375</v>
      </c>
      <c r="D7" s="15">
        <v>72990133.634277344</v>
      </c>
      <c r="E7" s="15">
        <v>81450293.740234375</v>
      </c>
      <c r="F7" s="15">
        <v>84420420.851928711</v>
      </c>
      <c r="G7" s="15">
        <v>74533604.016723633</v>
      </c>
      <c r="H7" s="15">
        <v>94969783.448364258</v>
      </c>
      <c r="I7" s="15">
        <v>74518347.297607422</v>
      </c>
      <c r="J7" s="15">
        <v>74295384.314941406</v>
      </c>
      <c r="K7" s="15">
        <v>68208960.050415039</v>
      </c>
      <c r="L7" s="15">
        <v>65167234.907470703</v>
      </c>
      <c r="M7" s="15">
        <v>70146058.650634766</v>
      </c>
      <c r="N7" s="13">
        <v>108.1</v>
      </c>
      <c r="O7" s="13">
        <v>8.8000000000000007</v>
      </c>
      <c r="P7" s="13">
        <v>108.9</v>
      </c>
      <c r="Q7" s="13">
        <v>108.7</v>
      </c>
      <c r="R7" s="13">
        <v>108.9</v>
      </c>
      <c r="S7" s="13">
        <v>109.8</v>
      </c>
      <c r="T7" s="13">
        <v>110.4</v>
      </c>
      <c r="U7" s="13">
        <v>111.3</v>
      </c>
      <c r="V7" s="13">
        <v>111.9</v>
      </c>
      <c r="W7" s="13">
        <v>113.4</v>
      </c>
      <c r="X7" s="13">
        <v>113.6</v>
      </c>
      <c r="Y7" s="13">
        <v>113.7</v>
      </c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>
        <v>183.38233299999999</v>
      </c>
      <c r="AM7" s="17">
        <v>185.53200000000001</v>
      </c>
      <c r="AN7" s="17">
        <v>181.57400000000001</v>
      </c>
      <c r="AO7" s="17">
        <v>183.60300000000001</v>
      </c>
      <c r="AP7" s="17">
        <v>179.959</v>
      </c>
      <c r="AQ7" s="17">
        <v>179.53</v>
      </c>
      <c r="AR7" s="17">
        <v>181.29599999999999</v>
      </c>
      <c r="AS7" s="17">
        <v>180.22900000000001</v>
      </c>
      <c r="AT7" s="17">
        <v>181.80199999999999</v>
      </c>
      <c r="AU7" s="17">
        <v>184.41800000000001</v>
      </c>
      <c r="AV7" s="17">
        <v>186.13300000000001</v>
      </c>
      <c r="AW7" s="17">
        <v>187.99</v>
      </c>
      <c r="AX7" s="17">
        <v>188.52199999999999</v>
      </c>
      <c r="AY7" s="15">
        <v>284507517.35778809</v>
      </c>
      <c r="AZ7" s="15">
        <v>230113471.73547363</v>
      </c>
      <c r="BA7" s="15">
        <v>259737936.02978516</v>
      </c>
      <c r="BB7" s="15">
        <v>282282882.48510742</v>
      </c>
      <c r="BC7" s="15">
        <v>247216355.67260742</v>
      </c>
      <c r="BD7" s="15">
        <v>243212637.34875488</v>
      </c>
      <c r="BE7" s="15">
        <v>228634263.296875</v>
      </c>
      <c r="BF7" s="15">
        <v>221496395.76611328</v>
      </c>
      <c r="BG7" s="15">
        <v>228901145.65097046</v>
      </c>
      <c r="BH7" s="15">
        <v>201226883.24108887</v>
      </c>
      <c r="BI7" s="15">
        <v>217172365.08087158</v>
      </c>
      <c r="BJ7" s="15">
        <v>222454983.27783203</v>
      </c>
    </row>
    <row r="8" spans="1:62" x14ac:dyDescent="0.3">
      <c r="A8">
        <v>2008</v>
      </c>
      <c r="B8" s="15">
        <v>116048028.9083252</v>
      </c>
      <c r="C8" s="15">
        <v>52071042.043334961</v>
      </c>
      <c r="D8" s="15">
        <v>60451135.919677734</v>
      </c>
      <c r="E8" s="15">
        <v>89786720.034912109</v>
      </c>
      <c r="F8" s="15">
        <v>60255341.216323853</v>
      </c>
      <c r="G8" s="15">
        <v>55979219.024536133</v>
      </c>
      <c r="H8" s="15">
        <v>80956084.898223877</v>
      </c>
      <c r="I8" s="15">
        <v>56458202.957641602</v>
      </c>
      <c r="J8" s="15">
        <v>53276926.874633789</v>
      </c>
      <c r="K8" s="15">
        <v>61084414.590332031</v>
      </c>
      <c r="L8" s="15">
        <v>47976560.534179688</v>
      </c>
      <c r="M8" s="15">
        <v>53023895.164550781</v>
      </c>
      <c r="N8" s="13">
        <v>114.3</v>
      </c>
      <c r="O8" s="13">
        <v>115.4</v>
      </c>
      <c r="P8" s="13">
        <v>114.7</v>
      </c>
      <c r="Q8" s="13">
        <v>114.8</v>
      </c>
      <c r="R8" s="13">
        <v>114.3</v>
      </c>
      <c r="S8" s="13">
        <v>114.6</v>
      </c>
      <c r="T8" s="13">
        <v>114.2</v>
      </c>
      <c r="U8" s="13">
        <v>114.8</v>
      </c>
      <c r="V8" s="13">
        <v>114.7</v>
      </c>
      <c r="W8" s="13">
        <v>115</v>
      </c>
      <c r="X8" s="13">
        <v>115.7</v>
      </c>
      <c r="Y8" s="13">
        <v>115.5</v>
      </c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>
        <v>192.77600000000001</v>
      </c>
      <c r="AM8" s="17">
        <v>189.511</v>
      </c>
      <c r="AN8" s="17">
        <v>190.17099999999999</v>
      </c>
      <c r="AO8" s="17">
        <v>188.83199999999999</v>
      </c>
      <c r="AP8" s="17">
        <v>190.67099999999999</v>
      </c>
      <c r="AQ8" s="17">
        <v>190.191</v>
      </c>
      <c r="AR8" s="17">
        <v>190.12799999999999</v>
      </c>
      <c r="AS8" s="17">
        <v>187.78700000000001</v>
      </c>
      <c r="AT8" s="17">
        <v>192.33799999999999</v>
      </c>
      <c r="AU8" s="17">
        <v>194.33799999999999</v>
      </c>
      <c r="AV8" s="17">
        <v>199.70099999999999</v>
      </c>
      <c r="AW8" s="17">
        <v>200.56399999999999</v>
      </c>
      <c r="AX8" s="17">
        <v>199.08</v>
      </c>
      <c r="AY8" s="15">
        <v>269746210.11444092</v>
      </c>
      <c r="AZ8" s="15">
        <v>269746210.11444092</v>
      </c>
      <c r="BA8" s="15">
        <v>269746210.11444092</v>
      </c>
      <c r="BB8" s="15">
        <v>269746210.11444092</v>
      </c>
      <c r="BC8" s="15">
        <v>269746210.11444092</v>
      </c>
      <c r="BD8" s="15">
        <v>269746210.11444092</v>
      </c>
      <c r="BE8" s="15">
        <v>269746210.11444092</v>
      </c>
      <c r="BF8" s="15">
        <v>269746210.11444092</v>
      </c>
      <c r="BG8" s="15">
        <v>269746210.11444092</v>
      </c>
      <c r="BH8" s="15">
        <v>269746210.11444092</v>
      </c>
      <c r="BI8" s="15">
        <v>269746210.11444092</v>
      </c>
      <c r="BJ8" s="15">
        <v>269746210.11444092</v>
      </c>
    </row>
    <row r="9" spans="1:62" x14ac:dyDescent="0.3">
      <c r="A9">
        <v>2009</v>
      </c>
      <c r="B9" s="15">
        <v>91077793.59362793</v>
      </c>
      <c r="C9" s="15">
        <v>50422288.657104492</v>
      </c>
      <c r="D9" s="15">
        <v>55894647.94128418</v>
      </c>
      <c r="E9" s="15">
        <v>68489498.996582031</v>
      </c>
      <c r="F9" s="15">
        <v>68603389.616821289</v>
      </c>
      <c r="G9" s="15">
        <v>57801300.159606934</v>
      </c>
      <c r="H9" s="15">
        <v>70733782.458984375</v>
      </c>
      <c r="I9" s="15">
        <v>59212399.829467773</v>
      </c>
      <c r="J9" s="15">
        <v>75769388.610534668</v>
      </c>
      <c r="K9" s="15">
        <v>77697136.617797852</v>
      </c>
      <c r="L9" s="15">
        <v>70701410.686401367</v>
      </c>
      <c r="M9" s="15">
        <v>74372264.746337891</v>
      </c>
      <c r="N9" s="13">
        <v>115.8</v>
      </c>
      <c r="O9" s="13">
        <v>115.7</v>
      </c>
      <c r="P9" s="13">
        <v>115.6</v>
      </c>
      <c r="Q9" s="13">
        <v>115.7</v>
      </c>
      <c r="R9" s="13">
        <v>116.2</v>
      </c>
      <c r="S9" s="13">
        <v>115.4</v>
      </c>
      <c r="T9" s="13">
        <v>115.8</v>
      </c>
      <c r="U9" s="13">
        <v>116.3</v>
      </c>
      <c r="V9" s="13">
        <v>116.1</v>
      </c>
      <c r="W9" s="13">
        <v>115.7</v>
      </c>
      <c r="X9" s="13">
        <v>115.5</v>
      </c>
      <c r="Y9" s="13">
        <v>116</v>
      </c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>
        <v>196.62241700000001</v>
      </c>
      <c r="AM9" s="17">
        <v>201.745</v>
      </c>
      <c r="AN9" s="17">
        <v>200.96199999999999</v>
      </c>
      <c r="AO9" s="17">
        <v>198.18899999999999</v>
      </c>
      <c r="AP9" s="17">
        <v>197.43299999999999</v>
      </c>
      <c r="AQ9" s="17">
        <v>198.48400000000001</v>
      </c>
      <c r="AR9" s="17">
        <v>192.565</v>
      </c>
      <c r="AS9" s="17">
        <v>191.24</v>
      </c>
      <c r="AT9" s="17">
        <v>192.04599999999999</v>
      </c>
      <c r="AU9" s="17">
        <v>194.26400000000001</v>
      </c>
      <c r="AV9" s="17">
        <v>199.36500000000001</v>
      </c>
      <c r="AW9" s="17">
        <v>198.24700000000001</v>
      </c>
      <c r="AX9" s="17">
        <v>194.929</v>
      </c>
      <c r="AY9" s="15">
        <v>269746210.11444092</v>
      </c>
      <c r="AZ9" s="15">
        <v>269746210.11444092</v>
      </c>
      <c r="BA9" s="15">
        <v>269746210.11444092</v>
      </c>
      <c r="BB9" s="15">
        <v>269746210.11444092</v>
      </c>
      <c r="BC9" s="15">
        <v>269746210.11444092</v>
      </c>
      <c r="BD9" s="15">
        <v>269746210.11444092</v>
      </c>
      <c r="BE9" s="15">
        <v>269746210.11444092</v>
      </c>
      <c r="BF9" s="15">
        <v>269746210.11444092</v>
      </c>
      <c r="BG9" s="15">
        <v>269746210.11444092</v>
      </c>
      <c r="BH9" s="15">
        <v>269746210.11444092</v>
      </c>
      <c r="BI9" s="15">
        <v>269746210.11444092</v>
      </c>
      <c r="BJ9" s="15">
        <v>269746210.11444092</v>
      </c>
    </row>
    <row r="10" spans="1:62" x14ac:dyDescent="0.3">
      <c r="A10">
        <v>2010</v>
      </c>
      <c r="B10" s="15">
        <v>105101976.57141113</v>
      </c>
      <c r="C10" s="15">
        <v>73600019.207519531</v>
      </c>
      <c r="D10" s="15">
        <v>53874029.18572998</v>
      </c>
      <c r="E10" s="15">
        <v>65938535.904296875</v>
      </c>
      <c r="F10" s="15">
        <v>53832321.86999999</v>
      </c>
      <c r="G10" s="15">
        <v>49195078.940000005</v>
      </c>
      <c r="H10" s="15">
        <v>62742708.669999987</v>
      </c>
      <c r="I10" s="15">
        <v>55041951.069999985</v>
      </c>
      <c r="J10" s="15">
        <v>44948171.520000011</v>
      </c>
      <c r="K10" s="15">
        <v>56412099.840000011</v>
      </c>
      <c r="L10" s="15">
        <v>44620882.920000002</v>
      </c>
      <c r="M10" s="15">
        <v>47655423.080000021</v>
      </c>
      <c r="N10" s="13">
        <v>115.8</v>
      </c>
      <c r="O10" s="13">
        <v>116.6</v>
      </c>
      <c r="P10" s="13">
        <v>116.4</v>
      </c>
      <c r="Q10" s="13">
        <v>115.7</v>
      </c>
      <c r="R10" s="13">
        <v>116</v>
      </c>
      <c r="S10" s="13">
        <v>116</v>
      </c>
      <c r="T10" s="13">
        <v>116</v>
      </c>
      <c r="U10" s="13">
        <v>116.3</v>
      </c>
      <c r="V10" s="13">
        <v>116.3</v>
      </c>
      <c r="W10" s="13">
        <v>116.7</v>
      </c>
      <c r="X10" s="13">
        <v>117.6</v>
      </c>
      <c r="Y10" s="13">
        <v>117.3</v>
      </c>
      <c r="Z10" s="20">
        <v>4.4829999999999997</v>
      </c>
      <c r="AA10" s="20">
        <v>4.3879999999999999</v>
      </c>
      <c r="AB10" s="20">
        <v>4.3129999999999997</v>
      </c>
      <c r="AC10" s="20">
        <v>4.4450000000000003</v>
      </c>
      <c r="AD10" s="20">
        <v>4.5629999999999997</v>
      </c>
      <c r="AE10" s="20">
        <v>4.5279999999999996</v>
      </c>
      <c r="AF10" s="20">
        <v>4.5279999999999996</v>
      </c>
      <c r="AG10" s="20">
        <v>4.4210000000000003</v>
      </c>
      <c r="AH10" s="20">
        <v>4.3250000000000002</v>
      </c>
      <c r="AI10" s="20">
        <v>4.6020000000000003</v>
      </c>
      <c r="AJ10" s="20">
        <v>4.49</v>
      </c>
      <c r="AK10" s="20">
        <v>4.5839999999999996</v>
      </c>
      <c r="AL10" s="20">
        <v>195.01383300000001</v>
      </c>
      <c r="AM10" s="17">
        <v>198.93700000000001</v>
      </c>
      <c r="AN10" s="17">
        <v>196.26400000000001</v>
      </c>
      <c r="AO10" s="17">
        <v>196.33099999999999</v>
      </c>
      <c r="AP10" s="17">
        <v>197.57499999999999</v>
      </c>
      <c r="AQ10" s="17">
        <v>193.309</v>
      </c>
      <c r="AR10" s="17">
        <v>193.018</v>
      </c>
      <c r="AS10" s="17">
        <v>190.333</v>
      </c>
      <c r="AT10" s="17">
        <v>189.62799999999999</v>
      </c>
      <c r="AU10" s="17">
        <v>191.83799999999999</v>
      </c>
      <c r="AV10" s="17">
        <v>196.8</v>
      </c>
      <c r="AW10" s="17">
        <v>196.13900000000001</v>
      </c>
      <c r="AX10" s="17">
        <v>199.994</v>
      </c>
      <c r="AY10" s="15">
        <v>222135918.94238281</v>
      </c>
      <c r="AZ10" s="15">
        <v>188024704.50488281</v>
      </c>
      <c r="BA10" s="15">
        <v>200102390.79101563</v>
      </c>
      <c r="BB10" s="15">
        <v>232089242.00976563</v>
      </c>
      <c r="BC10" s="15">
        <v>203032567.71000004</v>
      </c>
      <c r="BD10" s="15">
        <v>184750522.35999992</v>
      </c>
      <c r="BE10" s="15">
        <v>179040894.50999993</v>
      </c>
      <c r="BF10" s="15">
        <v>184697513.85000002</v>
      </c>
      <c r="BG10" s="15">
        <v>185634988.79999998</v>
      </c>
      <c r="BH10" s="15">
        <v>166192928.93000001</v>
      </c>
      <c r="BI10" s="15">
        <v>183004407.08000004</v>
      </c>
      <c r="BJ10" s="15">
        <v>181911241.64000005</v>
      </c>
    </row>
    <row r="11" spans="1:62" x14ac:dyDescent="0.3">
      <c r="A11">
        <v>2011</v>
      </c>
      <c r="B11" s="15">
        <v>81441011.270000026</v>
      </c>
      <c r="C11" s="15">
        <v>52436892.039999984</v>
      </c>
      <c r="D11" s="15">
        <v>54857236.729999997</v>
      </c>
      <c r="E11" s="15">
        <v>56771742.420000002</v>
      </c>
      <c r="F11" s="15">
        <v>53402063.31000001</v>
      </c>
      <c r="G11" s="15">
        <v>45942561.82</v>
      </c>
      <c r="H11" s="15">
        <v>62235513.120000005</v>
      </c>
      <c r="I11" s="15">
        <v>55555006.020000011</v>
      </c>
      <c r="J11" s="15">
        <v>43576055.350000001</v>
      </c>
      <c r="K11" s="15">
        <v>45433010.949999981</v>
      </c>
      <c r="L11" s="15">
        <v>37902688.290000014</v>
      </c>
      <c r="M11" s="15">
        <v>43983211.81000001</v>
      </c>
      <c r="N11" s="13">
        <v>120.3</v>
      </c>
      <c r="O11" s="13">
        <v>120.5</v>
      </c>
      <c r="P11" s="13">
        <v>121</v>
      </c>
      <c r="Q11" s="13">
        <v>121.7</v>
      </c>
      <c r="R11" s="13">
        <v>122.5</v>
      </c>
      <c r="S11" s="13">
        <v>122.8</v>
      </c>
      <c r="T11" s="13">
        <v>127.6</v>
      </c>
      <c r="U11" s="13">
        <v>127.9</v>
      </c>
      <c r="V11" s="13">
        <v>129.30000000000001</v>
      </c>
      <c r="W11" s="13">
        <v>129.9</v>
      </c>
      <c r="X11" s="13">
        <v>129.4</v>
      </c>
      <c r="Y11" s="13">
        <v>129.4</v>
      </c>
      <c r="Z11" s="20">
        <v>4.74</v>
      </c>
      <c r="AA11" s="20">
        <v>4.99</v>
      </c>
      <c r="AB11" s="20">
        <v>4.923</v>
      </c>
      <c r="AC11" s="20">
        <v>4.8769999999999998</v>
      </c>
      <c r="AD11" s="20">
        <v>4.6139999999999999</v>
      </c>
      <c r="AE11" s="20">
        <v>4.8540000000000001</v>
      </c>
      <c r="AF11" s="20">
        <v>4.8540000000000001</v>
      </c>
      <c r="AG11" s="20">
        <v>4.7919999999999998</v>
      </c>
      <c r="AH11" s="20">
        <v>4.8049999999999997</v>
      </c>
      <c r="AI11" s="20">
        <v>5.2089999999999996</v>
      </c>
      <c r="AJ11" s="20">
        <v>5.218</v>
      </c>
      <c r="AK11" s="20">
        <v>5.2510000000000003</v>
      </c>
      <c r="AL11" s="20">
        <v>209.08349999999999</v>
      </c>
      <c r="AM11" s="17">
        <v>203.625</v>
      </c>
      <c r="AN11" s="17">
        <v>207.822</v>
      </c>
      <c r="AO11" s="17">
        <v>204.65299999999999</v>
      </c>
      <c r="AP11" s="17">
        <v>207.65100000000001</v>
      </c>
      <c r="AQ11" s="17">
        <v>204.21799999999999</v>
      </c>
      <c r="AR11" s="17">
        <v>205.768</v>
      </c>
      <c r="AS11" s="17">
        <v>206.13399999999999</v>
      </c>
      <c r="AT11" s="17">
        <v>206.786</v>
      </c>
      <c r="AU11" s="17">
        <v>211.62799999999999</v>
      </c>
      <c r="AV11" s="17">
        <v>216.44499999999999</v>
      </c>
      <c r="AW11" s="17">
        <v>216.34</v>
      </c>
      <c r="AX11" s="17">
        <v>217.93199999999999</v>
      </c>
      <c r="AY11" s="15">
        <v>274518528.01999998</v>
      </c>
      <c r="AZ11" s="15">
        <v>189700284.13999999</v>
      </c>
      <c r="BA11" s="15">
        <v>197858732.16999996</v>
      </c>
      <c r="BB11" s="15">
        <v>243405060.89999995</v>
      </c>
      <c r="BC11" s="15">
        <v>205481533.87999994</v>
      </c>
      <c r="BD11" s="15">
        <v>204311033.79999998</v>
      </c>
      <c r="BE11" s="15">
        <v>193212429.69</v>
      </c>
      <c r="BF11" s="15">
        <v>200836949.74000004</v>
      </c>
      <c r="BG11" s="15">
        <v>201460212.99999994</v>
      </c>
      <c r="BH11" s="15">
        <v>186320058.02000001</v>
      </c>
      <c r="BI11" s="15">
        <v>195112676.77999997</v>
      </c>
      <c r="BJ11" s="15">
        <v>191431161.45000005</v>
      </c>
    </row>
    <row r="12" spans="1:62" x14ac:dyDescent="0.3">
      <c r="A12">
        <v>2012</v>
      </c>
      <c r="B12" s="16">
        <v>79120203.240000024</v>
      </c>
      <c r="C12" s="16">
        <v>41843161</v>
      </c>
      <c r="D12" s="16">
        <v>46016890.640000008</v>
      </c>
      <c r="E12" s="16">
        <v>63028019.70000001</v>
      </c>
      <c r="F12" s="16">
        <v>55667218.470000021</v>
      </c>
      <c r="G12" s="16">
        <v>45086988.20000001</v>
      </c>
      <c r="H12" s="16">
        <v>63211226.170000009</v>
      </c>
      <c r="I12" s="16">
        <v>50517157.110000007</v>
      </c>
      <c r="J12" s="16">
        <v>49656559.159999989</v>
      </c>
      <c r="K12" s="16">
        <v>47462654.81000001</v>
      </c>
      <c r="L12" s="16">
        <v>43784595.089999981</v>
      </c>
      <c r="M12" s="16">
        <v>45704853.109999992</v>
      </c>
      <c r="N12" s="13">
        <v>129.6</v>
      </c>
      <c r="O12" s="13">
        <v>129.5</v>
      </c>
      <c r="P12" s="13">
        <v>129.69999999999999</v>
      </c>
      <c r="Q12" s="13">
        <v>129.9</v>
      </c>
      <c r="R12" s="13">
        <v>130</v>
      </c>
      <c r="S12" s="13">
        <v>130</v>
      </c>
      <c r="T12" s="13">
        <v>129.9</v>
      </c>
      <c r="U12" s="13">
        <v>130.19999999999999</v>
      </c>
      <c r="V12" s="13">
        <v>129.9</v>
      </c>
      <c r="W12" s="13">
        <v>129.9</v>
      </c>
      <c r="X12" s="13">
        <v>130.30000000000001</v>
      </c>
      <c r="Y12" s="13">
        <v>131.19999999999999</v>
      </c>
      <c r="Z12" s="20">
        <v>5.29</v>
      </c>
      <c r="AA12" s="20">
        <v>5.03</v>
      </c>
      <c r="AB12" s="20">
        <v>5.09</v>
      </c>
      <c r="AC12" s="20">
        <v>5.2060000000000004</v>
      </c>
      <c r="AD12" s="20">
        <v>5.048</v>
      </c>
      <c r="AE12" s="20">
        <v>4.8959999999999999</v>
      </c>
      <c r="AF12" s="20">
        <v>4.8959999999999999</v>
      </c>
      <c r="AG12" s="20">
        <v>4.8460000000000001</v>
      </c>
      <c r="AH12" s="20">
        <v>4.8929999999999998</v>
      </c>
      <c r="AI12" s="20">
        <v>5.1280000000000001</v>
      </c>
      <c r="AJ12" s="20">
        <v>5.0359999999999996</v>
      </c>
      <c r="AK12" s="20">
        <v>5.1020000000000003</v>
      </c>
      <c r="AL12" s="20">
        <v>215.474583</v>
      </c>
      <c r="AM12" s="17">
        <v>220.535</v>
      </c>
      <c r="AN12" s="17">
        <v>216.83199999999999</v>
      </c>
      <c r="AO12" s="17">
        <v>217.83199999999999</v>
      </c>
      <c r="AP12" s="17">
        <v>219.05600000000001</v>
      </c>
      <c r="AQ12" s="17">
        <v>216.726</v>
      </c>
      <c r="AR12" s="17">
        <v>212.416</v>
      </c>
      <c r="AS12" s="17">
        <v>211.375</v>
      </c>
      <c r="AT12" s="17">
        <v>209.34</v>
      </c>
      <c r="AU12" s="17">
        <v>213.476</v>
      </c>
      <c r="AV12" s="17">
        <v>216.54</v>
      </c>
      <c r="AW12" s="17">
        <v>216.506</v>
      </c>
      <c r="AX12" s="17">
        <v>215.06100000000001</v>
      </c>
      <c r="AY12" s="16">
        <v>225005880.30000007</v>
      </c>
      <c r="AZ12" s="16">
        <v>197114825.63000003</v>
      </c>
      <c r="BA12" s="16">
        <v>213299697.74999997</v>
      </c>
      <c r="BB12" s="16">
        <v>255295787.37000009</v>
      </c>
      <c r="BC12" s="16">
        <v>207532284.20000005</v>
      </c>
      <c r="BD12" s="16">
        <v>200624874.97999996</v>
      </c>
      <c r="BE12" s="16">
        <v>199769605.12000006</v>
      </c>
      <c r="BF12" s="16">
        <v>192168971.53999993</v>
      </c>
      <c r="BG12" s="16">
        <v>211935669.13999999</v>
      </c>
      <c r="BH12" s="16">
        <v>182512858.32999995</v>
      </c>
      <c r="BI12" s="16">
        <v>191914990.30000001</v>
      </c>
      <c r="BJ12" s="16">
        <v>196169755.66999996</v>
      </c>
    </row>
    <row r="13" spans="1:62" x14ac:dyDescent="0.3">
      <c r="A13">
        <v>2013</v>
      </c>
      <c r="B13" s="16">
        <v>74435953</v>
      </c>
      <c r="C13" s="16">
        <v>46525785.120000012</v>
      </c>
      <c r="D13" s="16">
        <v>46474311.590000026</v>
      </c>
      <c r="E13" s="16">
        <v>65830771.559999995</v>
      </c>
      <c r="F13" s="16">
        <v>51161684.909999996</v>
      </c>
      <c r="G13" s="16">
        <v>49733221.969999991</v>
      </c>
      <c r="H13" s="16">
        <v>64669771.510000005</v>
      </c>
      <c r="I13" s="16">
        <v>55750971.61999999</v>
      </c>
      <c r="J13" s="16">
        <v>48401823.869999997</v>
      </c>
      <c r="K13" s="16">
        <v>49017294.119999997</v>
      </c>
      <c r="L13" s="16">
        <v>41967281.609999977</v>
      </c>
      <c r="M13" s="16">
        <v>46645668.719999999</v>
      </c>
      <c r="N13" s="13">
        <v>131.4</v>
      </c>
      <c r="O13" s="13">
        <v>131.30000000000001</v>
      </c>
      <c r="P13" s="13">
        <v>132</v>
      </c>
      <c r="Q13" s="13">
        <v>132.6</v>
      </c>
      <c r="R13" s="13">
        <v>132.69999999999999</v>
      </c>
      <c r="S13" s="13">
        <v>132.6</v>
      </c>
      <c r="T13" s="13">
        <v>132.19999999999999</v>
      </c>
      <c r="U13" s="13">
        <v>132.19999999999999</v>
      </c>
      <c r="V13" s="13">
        <v>31.9</v>
      </c>
      <c r="W13" s="13">
        <v>131.6</v>
      </c>
      <c r="X13" s="13">
        <v>131.6</v>
      </c>
      <c r="Y13" s="13">
        <v>132.5</v>
      </c>
      <c r="Z13" s="20">
        <v>5.2629999999999999</v>
      </c>
      <c r="AA13" s="20">
        <v>5.1840000000000002</v>
      </c>
      <c r="AB13" s="20">
        <v>5.0890000000000004</v>
      </c>
      <c r="AC13" s="20">
        <v>5.093</v>
      </c>
      <c r="AD13" s="20">
        <v>4.8310000000000004</v>
      </c>
      <c r="AE13" s="20">
        <v>5.0049999999999999</v>
      </c>
      <c r="AF13" s="20">
        <v>5.0049999999999999</v>
      </c>
      <c r="AG13" s="20">
        <v>5.0339999999999998</v>
      </c>
      <c r="AH13" s="20">
        <v>4.7949999999999999</v>
      </c>
      <c r="AI13" s="20">
        <v>4.9450000000000003</v>
      </c>
      <c r="AJ13" s="20">
        <v>4.8849999999999998</v>
      </c>
      <c r="AK13" s="20">
        <v>4.9749999999999996</v>
      </c>
      <c r="AL13" s="20">
        <v>215.46058300000001</v>
      </c>
      <c r="AM13" s="17">
        <v>222.41399999999999</v>
      </c>
      <c r="AN13" s="17">
        <v>220.547</v>
      </c>
      <c r="AO13" s="17">
        <v>217.251</v>
      </c>
      <c r="AP13" s="17">
        <v>217.83199999999999</v>
      </c>
      <c r="AQ13" s="17">
        <v>211.673</v>
      </c>
      <c r="AR13" s="17">
        <v>212.97</v>
      </c>
      <c r="AS13" s="17">
        <v>209.44800000000001</v>
      </c>
      <c r="AT13" s="17">
        <v>209.82599999999999</v>
      </c>
      <c r="AU13" s="17">
        <v>215.24799999999999</v>
      </c>
      <c r="AV13" s="17">
        <v>216.042</v>
      </c>
      <c r="AW13" s="17">
        <v>215.86</v>
      </c>
      <c r="AX13" s="17">
        <v>216.416</v>
      </c>
      <c r="AY13" s="16">
        <v>233285984.19000006</v>
      </c>
      <c r="AZ13" s="16">
        <v>196010565.26999998</v>
      </c>
      <c r="BA13" s="16">
        <v>202206017.41000003</v>
      </c>
      <c r="BB13" s="16">
        <v>259475097.81000003</v>
      </c>
      <c r="BC13" s="16">
        <v>211905853.03000003</v>
      </c>
      <c r="BD13" s="16">
        <v>213582811.64999995</v>
      </c>
      <c r="BE13" s="16">
        <v>200998080.97999996</v>
      </c>
      <c r="BF13" s="16">
        <v>197956254.80999997</v>
      </c>
      <c r="BG13" s="16">
        <v>216625305.97</v>
      </c>
      <c r="BH13" s="16">
        <v>179406657.94000003</v>
      </c>
      <c r="BI13" s="16">
        <v>191572309.31000006</v>
      </c>
      <c r="BJ13" s="16">
        <v>203811438.04999998</v>
      </c>
    </row>
    <row r="14" spans="1:62" x14ac:dyDescent="0.3">
      <c r="A14">
        <v>2014</v>
      </c>
      <c r="B14" s="16">
        <v>81862215.129999995</v>
      </c>
      <c r="C14" s="16">
        <v>47567077.469999999</v>
      </c>
      <c r="D14" s="16">
        <v>50095681.049999997</v>
      </c>
      <c r="E14" s="16">
        <v>67322048.310000017</v>
      </c>
      <c r="F14" s="16">
        <v>54177670.419999987</v>
      </c>
      <c r="G14" s="16">
        <v>52712528.74000001</v>
      </c>
      <c r="H14" s="16">
        <v>65311728.079999998</v>
      </c>
      <c r="I14" s="16">
        <v>59158166.07</v>
      </c>
      <c r="J14" s="16">
        <v>53207022.88000001</v>
      </c>
      <c r="K14" s="16">
        <v>51989937.769999981</v>
      </c>
      <c r="L14" s="16">
        <v>43520861.359999985</v>
      </c>
      <c r="M14" s="16">
        <v>45325380.190000013</v>
      </c>
      <c r="N14" s="13">
        <v>132.5</v>
      </c>
      <c r="O14" s="13">
        <v>132.30000000000001</v>
      </c>
      <c r="P14" s="13">
        <v>132.5</v>
      </c>
      <c r="Q14" s="13">
        <v>134.19999999999999</v>
      </c>
      <c r="R14" s="13">
        <v>133.4</v>
      </c>
      <c r="S14" s="13">
        <v>135.1</v>
      </c>
      <c r="T14" s="13">
        <v>135.19999999999999</v>
      </c>
      <c r="U14" s="13">
        <v>135.9</v>
      </c>
      <c r="V14" s="13">
        <v>135.9</v>
      </c>
      <c r="W14" s="13">
        <v>136.30000000000001</v>
      </c>
      <c r="X14" s="13">
        <v>136.19999999999999</v>
      </c>
      <c r="Y14" s="13">
        <v>135.19999999999999</v>
      </c>
      <c r="Z14" s="20">
        <v>5.0220000000000002</v>
      </c>
      <c r="AA14" s="20">
        <v>4.9790000000000001</v>
      </c>
      <c r="AB14" s="20">
        <v>4.8419999999999996</v>
      </c>
      <c r="AC14" s="20">
        <v>5.0110000000000001</v>
      </c>
      <c r="AD14" s="20">
        <v>4.9109999999999996</v>
      </c>
      <c r="AE14" s="20">
        <v>4.6909999999999998</v>
      </c>
      <c r="AF14" s="20">
        <v>4.6909999999999998</v>
      </c>
      <c r="AG14" s="20">
        <v>4.7510000000000003</v>
      </c>
      <c r="AH14" s="20">
        <v>4.9870000000000001</v>
      </c>
      <c r="AI14" s="20">
        <v>4.8840000000000003</v>
      </c>
      <c r="AJ14" s="20">
        <v>4.8630000000000004</v>
      </c>
      <c r="AK14" s="20">
        <v>5.0410000000000004</v>
      </c>
      <c r="AL14" s="20">
        <v>215.39625000000001</v>
      </c>
      <c r="AM14" s="17">
        <v>219.15799999999999</v>
      </c>
      <c r="AN14" s="17">
        <v>218.833</v>
      </c>
      <c r="AO14" s="17">
        <v>215.94399999999999</v>
      </c>
      <c r="AP14" s="17">
        <v>216.76599999999999</v>
      </c>
      <c r="AQ14" s="17">
        <v>210.93299999999999</v>
      </c>
      <c r="AR14" s="17">
        <v>209.49700000000001</v>
      </c>
      <c r="AS14" s="17">
        <v>206.50399999999999</v>
      </c>
      <c r="AT14" s="17">
        <v>209.53100000000001</v>
      </c>
      <c r="AU14" s="17">
        <v>217.006</v>
      </c>
      <c r="AV14" s="17">
        <v>218.09899999999999</v>
      </c>
      <c r="AW14" s="17">
        <v>218.583</v>
      </c>
      <c r="AX14" s="17">
        <v>223.90100000000001</v>
      </c>
      <c r="AY14" s="16">
        <v>229118358.99999997</v>
      </c>
      <c r="AZ14" s="16">
        <v>199434889.41</v>
      </c>
      <c r="BA14" s="16">
        <v>207243759.44000003</v>
      </c>
      <c r="BB14" s="16">
        <v>250081220.66</v>
      </c>
      <c r="BC14" s="16">
        <v>213678946.62000009</v>
      </c>
      <c r="BD14" s="16">
        <v>221604210.64999995</v>
      </c>
      <c r="BE14" s="16">
        <v>199351190.32999998</v>
      </c>
      <c r="BF14" s="16">
        <v>197573269.05000001</v>
      </c>
      <c r="BG14" s="16">
        <v>219429884.22000003</v>
      </c>
      <c r="BH14" s="16">
        <v>180055608.21999997</v>
      </c>
      <c r="BI14" s="16">
        <v>214563966.94000003</v>
      </c>
      <c r="BJ14" s="16">
        <v>207926898.66000006</v>
      </c>
    </row>
    <row r="15" spans="1:62" x14ac:dyDescent="0.3">
      <c r="A15">
        <v>2015</v>
      </c>
      <c r="B15" s="16">
        <v>83287563.950000003</v>
      </c>
      <c r="C15" s="16">
        <v>59354998.160000011</v>
      </c>
      <c r="D15" s="16">
        <v>51846833.769999996</v>
      </c>
      <c r="E15" s="16">
        <v>70674565.309999973</v>
      </c>
      <c r="F15" s="16">
        <v>55857113.37000002</v>
      </c>
      <c r="G15" s="16">
        <v>64450313.770000003</v>
      </c>
      <c r="H15" s="16">
        <v>63415733.820000015</v>
      </c>
      <c r="I15" s="16">
        <v>61731077.570000015</v>
      </c>
      <c r="J15" s="16">
        <v>50983343.849999994</v>
      </c>
      <c r="K15" s="16">
        <v>48953689.390000008</v>
      </c>
      <c r="L15" s="16">
        <v>46195113.830000006</v>
      </c>
      <c r="M15" s="16">
        <v>51873515.800000004</v>
      </c>
      <c r="N15" s="13">
        <v>134.69999999999999</v>
      </c>
      <c r="O15" s="13">
        <v>134.69999999999999</v>
      </c>
      <c r="P15" s="13">
        <v>135.1</v>
      </c>
      <c r="Q15" s="13">
        <v>135.69999999999999</v>
      </c>
      <c r="R15" s="13">
        <v>135.6</v>
      </c>
      <c r="S15" s="13">
        <v>135.6</v>
      </c>
      <c r="T15" s="13">
        <v>135.1</v>
      </c>
      <c r="U15" s="13">
        <v>134.5</v>
      </c>
      <c r="V15" s="13">
        <v>135.1</v>
      </c>
      <c r="W15" s="13">
        <v>135.30000000000001</v>
      </c>
      <c r="X15" s="13">
        <v>136</v>
      </c>
      <c r="Y15" s="13">
        <v>135.1</v>
      </c>
      <c r="Z15" s="20">
        <v>5.0890000000000004</v>
      </c>
      <c r="AA15" s="20">
        <v>4.9550000000000001</v>
      </c>
      <c r="AB15" s="20">
        <v>4.8890000000000002</v>
      </c>
      <c r="AC15" s="20">
        <v>4.7910000000000004</v>
      </c>
      <c r="AD15" s="20">
        <v>4.6959999999999997</v>
      </c>
      <c r="AE15" s="20">
        <v>4.62</v>
      </c>
      <c r="AF15" s="20">
        <v>4.62</v>
      </c>
      <c r="AG15" s="20">
        <v>4.5970000000000004</v>
      </c>
      <c r="AH15" s="20">
        <v>4.7910000000000004</v>
      </c>
      <c r="AI15" s="20">
        <v>4.6260000000000003</v>
      </c>
      <c r="AJ15" s="20">
        <v>4.6840000000000002</v>
      </c>
      <c r="AK15" s="20">
        <v>4.7249999999999996</v>
      </c>
      <c r="AL15" s="20">
        <v>219.19425000000001</v>
      </c>
      <c r="AM15" s="17">
        <v>223.47900000000001</v>
      </c>
      <c r="AN15" s="17">
        <v>225.501</v>
      </c>
      <c r="AO15" s="17">
        <v>222.72</v>
      </c>
      <c r="AP15" s="17">
        <v>222.715</v>
      </c>
      <c r="AQ15" s="17">
        <v>213.49600000000001</v>
      </c>
      <c r="AR15" s="17">
        <v>213.11600000000001</v>
      </c>
      <c r="AS15" s="17">
        <v>211.01400000000001</v>
      </c>
      <c r="AT15" s="17">
        <v>214.786</v>
      </c>
      <c r="AU15" s="17">
        <v>219.77099999999999</v>
      </c>
      <c r="AV15" s="17">
        <v>221.52099999999999</v>
      </c>
      <c r="AW15" s="17">
        <v>220.398</v>
      </c>
      <c r="AX15" s="17">
        <v>221.81399999999999</v>
      </c>
      <c r="AY15" s="16">
        <v>243985253.44999999</v>
      </c>
      <c r="AZ15" s="16">
        <v>218596787.27999997</v>
      </c>
      <c r="BA15" s="16">
        <v>217046210.44000006</v>
      </c>
      <c r="BB15" s="16">
        <v>262276120.41000009</v>
      </c>
      <c r="BC15" s="16">
        <v>224477462.87999997</v>
      </c>
      <c r="BD15" s="16">
        <v>226210261.05999994</v>
      </c>
      <c r="BE15" s="16">
        <v>229878664.91999999</v>
      </c>
      <c r="BF15" s="16">
        <v>250834972.87999994</v>
      </c>
      <c r="BG15" s="16">
        <v>201328717.73000005</v>
      </c>
      <c r="BH15" s="16">
        <v>194765033.88000008</v>
      </c>
      <c r="BI15" s="16">
        <v>225171781.01000005</v>
      </c>
      <c r="BJ15" s="16">
        <v>210306323.19</v>
      </c>
    </row>
    <row r="16" spans="1:62" x14ac:dyDescent="0.3">
      <c r="A16">
        <v>2016</v>
      </c>
      <c r="B16" s="16">
        <v>83958413.760000005</v>
      </c>
      <c r="C16" s="16">
        <v>53140981.649999984</v>
      </c>
      <c r="D16" s="16">
        <v>58670039.039999999</v>
      </c>
      <c r="E16" s="16">
        <v>79626232.889999986</v>
      </c>
      <c r="F16" s="16">
        <v>56616076.079999983</v>
      </c>
      <c r="G16" s="16">
        <v>56209869.860000007</v>
      </c>
      <c r="H16" s="16">
        <v>62358550.879999995</v>
      </c>
      <c r="I16" s="16">
        <v>64816823.780000001</v>
      </c>
      <c r="J16" s="16">
        <v>53021873.560000017</v>
      </c>
      <c r="K16" s="16">
        <v>51020348.43999999</v>
      </c>
      <c r="L16" s="16">
        <v>44909984.910000004</v>
      </c>
      <c r="M16" s="16">
        <v>71577371.929999992</v>
      </c>
      <c r="N16" s="13">
        <v>136</v>
      </c>
      <c r="O16" s="13">
        <v>135.9</v>
      </c>
      <c r="P16" s="13">
        <v>136</v>
      </c>
      <c r="Q16" s="13">
        <v>136.1</v>
      </c>
      <c r="R16" s="13">
        <v>135.80000000000001</v>
      </c>
      <c r="S16" s="13">
        <v>135.6</v>
      </c>
      <c r="T16" s="13">
        <v>135.5</v>
      </c>
      <c r="U16" s="13">
        <v>135.9</v>
      </c>
      <c r="V16" s="13">
        <v>135.6</v>
      </c>
      <c r="W16" s="13">
        <v>136.6</v>
      </c>
      <c r="X16" s="13">
        <v>135.4</v>
      </c>
      <c r="Y16" s="13">
        <v>136</v>
      </c>
      <c r="Z16" s="20">
        <v>4.9130000000000003</v>
      </c>
      <c r="AA16" s="20">
        <v>4.851</v>
      </c>
      <c r="AB16" s="20">
        <v>4.8499999999999996</v>
      </c>
      <c r="AC16" s="20">
        <v>4.915</v>
      </c>
      <c r="AD16" s="20">
        <v>4.8040000000000003</v>
      </c>
      <c r="AE16" s="20">
        <v>4.71</v>
      </c>
      <c r="AF16" s="20">
        <v>4.71</v>
      </c>
      <c r="AG16" s="20">
        <v>4.71</v>
      </c>
      <c r="AH16" s="20">
        <v>4.6950000000000003</v>
      </c>
      <c r="AI16" s="20">
        <v>4.7119999999999997</v>
      </c>
      <c r="AJ16" s="20">
        <v>4.6150000000000002</v>
      </c>
      <c r="AK16" s="20"/>
      <c r="AL16" s="17"/>
      <c r="AM16" s="17">
        <v>223.83199999999999</v>
      </c>
      <c r="AN16" s="17">
        <v>222.53200000000001</v>
      </c>
      <c r="AO16" s="17">
        <v>221.928</v>
      </c>
      <c r="AP16" s="17">
        <v>222.637</v>
      </c>
      <c r="AQ16" s="17">
        <v>216.69200000000001</v>
      </c>
      <c r="AR16" s="17">
        <v>216.56899999999999</v>
      </c>
      <c r="AS16" s="17">
        <v>213.18100000000001</v>
      </c>
      <c r="AT16" s="17">
        <v>215.87799999999999</v>
      </c>
      <c r="AU16" s="17">
        <v>217.357</v>
      </c>
      <c r="AV16" s="17">
        <v>218.68700000000001</v>
      </c>
      <c r="AW16" s="17">
        <v>220.32499999999999</v>
      </c>
      <c r="AX16" s="17"/>
      <c r="AY16" s="16">
        <v>249103057.06000003</v>
      </c>
      <c r="AZ16" s="16">
        <v>216125336.27000004</v>
      </c>
      <c r="BA16" s="16">
        <v>224256430.09000006</v>
      </c>
      <c r="BB16" s="16">
        <v>263055198.10999998</v>
      </c>
      <c r="BC16" s="16">
        <v>239840953.65999997</v>
      </c>
      <c r="BD16" s="16">
        <v>223960150.52000001</v>
      </c>
      <c r="BE16" s="16">
        <v>235534289.28</v>
      </c>
      <c r="BF16" s="16">
        <v>217420123</v>
      </c>
      <c r="BG16" s="16">
        <v>196838089.15000001</v>
      </c>
      <c r="BH16" s="16">
        <v>197195782.39999992</v>
      </c>
      <c r="BI16" s="16">
        <v>218518074.97999999</v>
      </c>
      <c r="BJ16" s="16">
        <v>209721868.35999998</v>
      </c>
    </row>
    <row r="17" spans="1:62" x14ac:dyDescent="0.3">
      <c r="A17">
        <v>2017</v>
      </c>
      <c r="B17" s="16">
        <v>92010264.969999999</v>
      </c>
      <c r="C17" s="16">
        <v>56543099.690000013</v>
      </c>
      <c r="D17" s="16">
        <v>56784302.230000004</v>
      </c>
      <c r="E17" s="17"/>
      <c r="F17" s="17"/>
      <c r="G17" s="17"/>
      <c r="H17" s="17"/>
      <c r="I17" s="17"/>
      <c r="J17" s="17"/>
      <c r="K17" s="17"/>
      <c r="L17" s="17"/>
      <c r="M17" s="17"/>
      <c r="N17" s="13">
        <v>136.19999999999999</v>
      </c>
      <c r="O17" s="13">
        <v>134.80000000000001</v>
      </c>
      <c r="P17" s="13">
        <v>37.200000000000003</v>
      </c>
      <c r="Q17" s="13">
        <v>137.69999999999999</v>
      </c>
      <c r="R17" s="13">
        <v>138.19999999999999</v>
      </c>
      <c r="S17" s="13"/>
      <c r="T17" s="13"/>
      <c r="U17" s="13"/>
      <c r="V17" s="13"/>
      <c r="W17" s="13"/>
      <c r="X17" s="13"/>
      <c r="Y17" s="13"/>
      <c r="AY17" s="16">
        <v>256046449.62000009</v>
      </c>
      <c r="AZ17" s="16">
        <v>209987520.07000011</v>
      </c>
      <c r="BA17" s="16">
        <v>224167936.45000005</v>
      </c>
      <c r="BB17" s="16">
        <v>273085872.61000001</v>
      </c>
      <c r="BC17" s="17"/>
      <c r="BD17" s="17"/>
      <c r="BE17" s="17"/>
      <c r="BF17" s="17"/>
      <c r="BG17" s="17"/>
      <c r="BH17" s="17"/>
      <c r="BI17" s="17"/>
      <c r="BJ17" s="17"/>
    </row>
    <row r="18" spans="1:62" x14ac:dyDescent="0.3">
      <c r="B18" s="22">
        <f>AVERAGE(B2:B17)</f>
        <v>105669335.23937942</v>
      </c>
      <c r="C18" s="22">
        <f t="shared" ref="C18:I18" si="0">AVERAGE(C2:C17)</f>
        <v>68317684.688699409</v>
      </c>
      <c r="D18" s="22">
        <f t="shared" si="0"/>
        <v>69143990.806284711</v>
      </c>
      <c r="E18" s="22">
        <f t="shared" si="0"/>
        <v>91192064.957505092</v>
      </c>
      <c r="F18" s="22">
        <f t="shared" si="0"/>
        <v>77081582.183194458</v>
      </c>
      <c r="G18" s="22">
        <f t="shared" si="0"/>
        <v>70461630.571625575</v>
      </c>
      <c r="H18" s="22">
        <f t="shared" si="0"/>
        <v>95143114.294885248</v>
      </c>
      <c r="I18" s="22">
        <f t="shared" si="0"/>
        <v>72863142.112651199</v>
      </c>
      <c r="J18" s="22">
        <f t="shared" ref="J18" si="1">AVERAGE(J2:J17)</f>
        <v>70513806.822721198</v>
      </c>
      <c r="K18" s="22">
        <f t="shared" ref="K18" si="2">AVERAGE(K2:K17)</f>
        <v>70722261.433553591</v>
      </c>
      <c r="L18" s="22">
        <f t="shared" ref="L18" si="3">AVERAGE(L2:L17)</f>
        <v>62910327.870324053</v>
      </c>
      <c r="M18" s="22">
        <f t="shared" ref="M18" si="4">AVERAGE(M2:M17)</f>
        <v>68264109.149055019</v>
      </c>
      <c r="N18" s="22">
        <f t="shared" ref="N18" si="5">AVERAGE(N2:N17)</f>
        <v>120.40714285714286</v>
      </c>
      <c r="O18" s="22">
        <f t="shared" ref="O18:P18" si="6">AVERAGE(O2:O17)</f>
        <v>113.38571428571429</v>
      </c>
      <c r="P18" s="22">
        <f t="shared" si="6"/>
        <v>113.67857142857143</v>
      </c>
      <c r="Q18" s="22">
        <f t="shared" ref="Q18" si="7">AVERAGE(Q2:Q17)</f>
        <v>121.25714285714287</v>
      </c>
      <c r="R18" s="22">
        <f t="shared" ref="R18" si="8">AVERAGE(R2:R17)</f>
        <v>121.35714285714286</v>
      </c>
      <c r="S18" s="22">
        <f t="shared" ref="S18" si="9">AVERAGE(S2:S17)</f>
        <v>120.21538461538459</v>
      </c>
      <c r="T18" s="22">
        <f t="shared" ref="T18" si="10">AVERAGE(T2:T17)</f>
        <v>120.56153846153846</v>
      </c>
      <c r="U18" s="22">
        <f t="shared" ref="U18" si="11">AVERAGE(U2:U17)</f>
        <v>120.80769230769231</v>
      </c>
      <c r="V18" s="22">
        <f t="shared" ref="V18:W18" si="12">AVERAGE(V2:V17)</f>
        <v>113.25384615384617</v>
      </c>
      <c r="W18" s="22">
        <f t="shared" si="12"/>
        <v>121.30769230769229</v>
      </c>
      <c r="X18" s="22">
        <f t="shared" ref="X18" si="13">AVERAGE(X2:X17)</f>
        <v>121.43076923076924</v>
      </c>
      <c r="Y18" s="22">
        <f t="shared" ref="Y18" si="14">AVERAGE(Y2:Y17)</f>
        <v>121.5153846153846</v>
      </c>
      <c r="Z18" s="22">
        <f t="shared" ref="Z18" si="15">AVERAGE(Z2:Z17)</f>
        <v>4.9714285714285706</v>
      </c>
      <c r="AA18" s="22">
        <f t="shared" ref="AA18" si="16">AVERAGE(AA2:AA17)</f>
        <v>4.9110000000000005</v>
      </c>
      <c r="AB18" s="22">
        <f t="shared" ref="AB18" si="17">AVERAGE(AB2:AB17)</f>
        <v>4.8565714285714279</v>
      </c>
      <c r="AC18" s="22">
        <f t="shared" ref="AC18:AD18" si="18">AVERAGE(AC2:AC17)</f>
        <v>4.9054285714285717</v>
      </c>
      <c r="AD18" s="22">
        <f t="shared" si="18"/>
        <v>4.7809999999999997</v>
      </c>
      <c r="AE18" s="22">
        <f t="shared" ref="AE18" si="19">AVERAGE(AE2:AE17)</f>
        <v>4.7577142857142851</v>
      </c>
      <c r="AF18" s="22">
        <f t="shared" ref="AF18" si="20">AVERAGE(AF2:AF17)</f>
        <v>4.7577142857142851</v>
      </c>
      <c r="AG18" s="22">
        <f t="shared" ref="AG18" si="21">AVERAGE(AG2:AG17)</f>
        <v>4.7358571428571432</v>
      </c>
      <c r="AH18" s="22">
        <f t="shared" ref="AH18" si="22">AVERAGE(AH2:AH17)</f>
        <v>4.7558571428571428</v>
      </c>
      <c r="AI18" s="22">
        <f t="shared" ref="AI18" si="23">AVERAGE(AI2:AI17)</f>
        <v>4.8722857142857148</v>
      </c>
      <c r="AJ18" s="22">
        <f t="shared" ref="AJ18:AK18" si="24">AVERAGE(AJ2:AJ17)</f>
        <v>4.827285714285714</v>
      </c>
      <c r="AK18" s="22">
        <f t="shared" si="24"/>
        <v>4.9463333333333326</v>
      </c>
      <c r="AL18" s="22">
        <f t="shared" ref="AL18" si="25">AVERAGE(AL2:AL17)</f>
        <v>195.15026778571431</v>
      </c>
      <c r="AM18" s="22">
        <f t="shared" ref="AM18" si="26">AVERAGE(AM2:AM17)</f>
        <v>199.29786666666664</v>
      </c>
      <c r="AN18" s="22">
        <f t="shared" ref="AN18" si="27">AVERAGE(AN2:AN17)</f>
        <v>198.73586666666671</v>
      </c>
      <c r="AO18" s="22">
        <f t="shared" ref="AO18" si="28">AVERAGE(AO2:AO17)</f>
        <v>197.73220000000001</v>
      </c>
      <c r="AP18" s="22">
        <f t="shared" ref="AP18" si="29">AVERAGE(AP2:AP17)</f>
        <v>197.63966666666667</v>
      </c>
      <c r="AQ18" s="22">
        <f t="shared" ref="AQ18:AR18" si="30">AVERAGE(AQ2:AQ17)</f>
        <v>194.91013333333333</v>
      </c>
      <c r="AR18" s="22">
        <f t="shared" si="30"/>
        <v>193.38286666666667</v>
      </c>
      <c r="AS18" s="22">
        <f t="shared" ref="AS18" si="31">AVERAGE(AS2:AS17)</f>
        <v>192.01633333333336</v>
      </c>
      <c r="AT18" s="22">
        <f t="shared" ref="AT18" si="32">AVERAGE(AT2:AT17)</f>
        <v>193.68406666666669</v>
      </c>
      <c r="AU18" s="22">
        <f t="shared" ref="AU18" si="33">AVERAGE(AU2:AU17)</f>
        <v>196.57626666666664</v>
      </c>
      <c r="AV18" s="22">
        <f t="shared" ref="AV18" si="34">AVERAGE(AV2:AV17)</f>
        <v>198.80886666666669</v>
      </c>
      <c r="AW18" s="22">
        <f t="shared" ref="AW18" si="35">AVERAGE(AW2:AW17)</f>
        <v>198.49680000000001</v>
      </c>
      <c r="AX18" s="22">
        <f t="shared" ref="AX18:AY18" si="36">AVERAGE(AX2:AX17)</f>
        <v>198.26064285714284</v>
      </c>
      <c r="AY18" s="22">
        <f t="shared" si="36"/>
        <v>253771828.24354151</v>
      </c>
      <c r="AZ18" s="22">
        <f t="shared" ref="AZ18" si="37">AVERAGE(AZ2:AZ17)</f>
        <v>218250613.00467682</v>
      </c>
      <c r="BA18" s="22">
        <f t="shared" ref="BA18" si="38">AVERAGE(BA2:BA17)</f>
        <v>225966385.9476237</v>
      </c>
      <c r="BB18" s="22">
        <f t="shared" ref="BB18" si="39">AVERAGE(BB2:BB17)</f>
        <v>263086886.36726105</v>
      </c>
      <c r="BC18" s="22">
        <f t="shared" ref="BC18" si="40">AVERAGE(BC2:BC17)</f>
        <v>231913387.78105956</v>
      </c>
      <c r="BD18" s="22">
        <f t="shared" ref="BD18" si="41">AVERAGE(BD2:BD17)</f>
        <v>225548062.42446324</v>
      </c>
      <c r="BE18" s="22">
        <f t="shared" ref="BE18:BF18" si="42">AVERAGE(BE2:BE17)</f>
        <v>216806193.49332199</v>
      </c>
      <c r="BF18" s="22">
        <f t="shared" si="42"/>
        <v>219870756.61883578</v>
      </c>
      <c r="BG18" s="22">
        <f t="shared" ref="BG18" si="43">AVERAGE(BG2:BG17)</f>
        <v>216870398.4240171</v>
      </c>
      <c r="BH18" s="22">
        <f t="shared" ref="BH18" si="44">AVERAGE(BH2:BH17)</f>
        <v>203456449.79956263</v>
      </c>
      <c r="BI18" s="22">
        <f t="shared" ref="BI18" si="45">AVERAGE(BI2:BI17)</f>
        <v>218102952.33103988</v>
      </c>
      <c r="BJ18" s="22">
        <f t="shared" ref="BJ18" si="46">AVERAGE(BJ2:BJ17)</f>
        <v>217711960.00318989</v>
      </c>
    </row>
    <row r="20" spans="1:62" s="17" customFormat="1" x14ac:dyDescent="0.3">
      <c r="A20" s="17" t="s">
        <v>97</v>
      </c>
      <c r="B20" s="17">
        <v>105669335.23937942</v>
      </c>
      <c r="C20" s="17">
        <v>68317684.688699409</v>
      </c>
      <c r="D20" s="17">
        <v>69143990.806284711</v>
      </c>
      <c r="E20" s="17">
        <v>91192064.957505092</v>
      </c>
      <c r="F20" s="17">
        <v>77081582.183194458</v>
      </c>
      <c r="G20" s="17">
        <v>70461630.571625575</v>
      </c>
      <c r="H20" s="17">
        <v>95143114.294885248</v>
      </c>
      <c r="I20" s="17">
        <v>72863142.112651199</v>
      </c>
      <c r="J20" s="17">
        <v>70513806.822721198</v>
      </c>
      <c r="K20" s="17">
        <v>70722261.433553591</v>
      </c>
      <c r="L20" s="17">
        <v>62910327.870324053</v>
      </c>
      <c r="M20" s="17">
        <v>68264109.149055019</v>
      </c>
      <c r="N20" s="17">
        <v>120.40714285714286</v>
      </c>
      <c r="O20" s="17">
        <v>113.38571428571429</v>
      </c>
      <c r="P20" s="17">
        <v>113.67857142857143</v>
      </c>
      <c r="Q20" s="17">
        <v>121.25714285714287</v>
      </c>
      <c r="R20" s="17">
        <v>121.35714285714286</v>
      </c>
      <c r="S20" s="17">
        <v>120.21538461538459</v>
      </c>
      <c r="T20" s="17">
        <v>120.56153846153846</v>
      </c>
      <c r="U20" s="17">
        <v>120.80769230769231</v>
      </c>
      <c r="V20" s="17">
        <v>113.25384615384617</v>
      </c>
      <c r="W20" s="17">
        <v>121.30769230769229</v>
      </c>
      <c r="X20" s="17">
        <v>121.43076923076924</v>
      </c>
      <c r="Y20" s="17">
        <v>121.5153846153846</v>
      </c>
      <c r="Z20" s="17">
        <v>4.9714285714285706</v>
      </c>
      <c r="AA20" s="17">
        <v>4.9110000000000005</v>
      </c>
      <c r="AB20" s="17">
        <v>4.8565714285714279</v>
      </c>
      <c r="AC20" s="17">
        <v>4.9054285714285717</v>
      </c>
      <c r="AD20" s="17">
        <v>4.7809999999999997</v>
      </c>
      <c r="AE20" s="17">
        <v>4.7577142857142851</v>
      </c>
      <c r="AF20" s="17">
        <v>4.7577142857142851</v>
      </c>
      <c r="AG20" s="17">
        <v>4.7358571428571432</v>
      </c>
      <c r="AH20" s="17">
        <v>4.7558571428571428</v>
      </c>
      <c r="AI20" s="17">
        <v>4.8722857142857148</v>
      </c>
      <c r="AJ20" s="17">
        <v>4.827285714285714</v>
      </c>
      <c r="AK20" s="17">
        <v>4.9463333333333326</v>
      </c>
      <c r="AL20" s="17">
        <v>195.15026778571431</v>
      </c>
      <c r="AM20" s="17">
        <v>199.29786666666664</v>
      </c>
      <c r="AN20" s="17">
        <v>198.73586666666671</v>
      </c>
      <c r="AO20" s="17">
        <v>197.73220000000001</v>
      </c>
      <c r="AP20" s="17">
        <v>197.63966666666667</v>
      </c>
      <c r="AQ20" s="17">
        <v>194.91013333333333</v>
      </c>
      <c r="AR20" s="17">
        <v>193.38286666666667</v>
      </c>
      <c r="AS20" s="17">
        <v>192.01633333333336</v>
      </c>
      <c r="AT20" s="17">
        <v>193.68406666666669</v>
      </c>
      <c r="AU20" s="17">
        <v>196.57626666666664</v>
      </c>
      <c r="AV20" s="17">
        <v>198.80886666666669</v>
      </c>
      <c r="AW20" s="17">
        <v>198.49680000000001</v>
      </c>
      <c r="AX20" s="17">
        <v>198.26064285714284</v>
      </c>
      <c r="AY20" s="17">
        <v>253771828.24354151</v>
      </c>
      <c r="AZ20" s="17">
        <v>218250613.00467682</v>
      </c>
      <c r="BA20" s="17">
        <v>225966385.9476237</v>
      </c>
      <c r="BB20" s="17">
        <v>263086886.36726105</v>
      </c>
      <c r="BC20" s="17">
        <v>231913387.78105956</v>
      </c>
      <c r="BD20" s="17">
        <v>225548062.42446324</v>
      </c>
      <c r="BE20" s="17">
        <v>216806193.49332199</v>
      </c>
      <c r="BF20" s="17">
        <v>219870756.61883578</v>
      </c>
      <c r="BG20" s="17">
        <v>216870398.4240171</v>
      </c>
      <c r="BH20" s="17">
        <v>203456449.79956263</v>
      </c>
      <c r="BI20" s="17">
        <v>218102952.33103988</v>
      </c>
      <c r="BJ20" s="17">
        <v>217711960.00318989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E8" sqref="E8"/>
    </sheetView>
  </sheetViews>
  <sheetFormatPr defaultColWidth="11.19921875" defaultRowHeight="15.6" x14ac:dyDescent="0.3"/>
  <cols>
    <col min="1" max="1" width="11" customWidth="1"/>
    <col min="2" max="2" width="17.59765625" customWidth="1"/>
    <col min="3" max="3" width="15.796875" customWidth="1"/>
    <col min="4" max="4" width="16.09765625" customWidth="1"/>
    <col min="5" max="7" width="14.5" customWidth="1"/>
    <col min="8" max="8" width="14.59765625" customWidth="1"/>
    <col min="9" max="13" width="14.5" customWidth="1"/>
    <col min="14" max="14" width="10.5" customWidth="1"/>
    <col min="16" max="16" width="12.296875" customWidth="1"/>
    <col min="17" max="17" width="11.796875" customWidth="1"/>
    <col min="18" max="18" width="12.5" customWidth="1"/>
    <col min="24" max="24" width="12.19921875" customWidth="1"/>
    <col min="25" max="25" width="12" customWidth="1"/>
    <col min="38" max="38" width="19.19921875" customWidth="1"/>
    <col min="39" max="39" width="8.796875" customWidth="1"/>
    <col min="40" max="40" width="8.69921875" customWidth="1"/>
    <col min="41" max="46" width="8.796875" customWidth="1"/>
    <col min="47" max="48" width="8.69921875" customWidth="1"/>
    <col min="49" max="49" width="8.796875" customWidth="1"/>
    <col min="50" max="50" width="8.69921875" customWidth="1"/>
    <col min="51" max="51" width="15.69921875" customWidth="1"/>
    <col min="52" max="62" width="18.19921875" customWidth="1"/>
  </cols>
  <sheetData>
    <row r="1" spans="1:20" ht="67.95" customHeight="1" x14ac:dyDescent="0.3">
      <c r="B1" s="9" t="s">
        <v>99</v>
      </c>
      <c r="C1" s="9" t="s">
        <v>100</v>
      </c>
      <c r="D1" s="9" t="s">
        <v>101</v>
      </c>
      <c r="E1" s="9" t="s">
        <v>102</v>
      </c>
      <c r="F1" s="9" t="s">
        <v>103</v>
      </c>
      <c r="G1" s="9" t="s">
        <v>104</v>
      </c>
      <c r="H1" s="9" t="s">
        <v>105</v>
      </c>
      <c r="I1" s="9" t="s">
        <v>106</v>
      </c>
      <c r="J1" s="9" t="s">
        <v>107</v>
      </c>
      <c r="K1" s="9" t="s">
        <v>108</v>
      </c>
      <c r="L1" s="9" t="s">
        <v>109</v>
      </c>
      <c r="M1" s="9" t="s">
        <v>110</v>
      </c>
    </row>
    <row r="2" spans="1:20" s="17" customFormat="1" x14ac:dyDescent="0.3">
      <c r="A2" s="17" t="s">
        <v>98</v>
      </c>
      <c r="B2" s="17">
        <v>105669335.23937942</v>
      </c>
      <c r="C2" s="17">
        <v>68317684.688699409</v>
      </c>
      <c r="D2" s="17">
        <v>69143990.806284711</v>
      </c>
      <c r="E2" s="17">
        <v>91192064.957505092</v>
      </c>
      <c r="F2" s="17">
        <v>77081582.183194458</v>
      </c>
      <c r="G2" s="17">
        <v>70461630.571625575</v>
      </c>
      <c r="H2" s="17">
        <v>95143114.294885248</v>
      </c>
      <c r="I2" s="17">
        <v>72863142.112651199</v>
      </c>
      <c r="J2" s="17">
        <v>70513806.822721198</v>
      </c>
      <c r="K2" s="17">
        <v>70722261.433553591</v>
      </c>
      <c r="L2" s="17">
        <v>62910327.870324053</v>
      </c>
      <c r="M2" s="17">
        <v>68264109.149055019</v>
      </c>
    </row>
    <row r="3" spans="1:20" x14ac:dyDescent="0.3">
      <c r="A3" t="s">
        <v>111</v>
      </c>
      <c r="B3" s="17">
        <v>120.40714285714286</v>
      </c>
      <c r="C3" s="17">
        <v>113.38571428571429</v>
      </c>
      <c r="D3" s="17">
        <v>113.67857142857143</v>
      </c>
      <c r="E3" s="17">
        <v>121.25714285714287</v>
      </c>
      <c r="F3" s="17">
        <v>121.35714285714286</v>
      </c>
      <c r="G3" s="17">
        <v>120.21538461538459</v>
      </c>
      <c r="H3" s="17">
        <v>120.56153846153846</v>
      </c>
      <c r="I3" s="17">
        <v>120.80769230769231</v>
      </c>
      <c r="J3" s="17">
        <v>113.25384615384617</v>
      </c>
      <c r="K3" s="17">
        <v>121.30769230769229</v>
      </c>
      <c r="L3" s="17">
        <v>121.43076923076924</v>
      </c>
      <c r="M3" s="17">
        <v>121.5153846153846</v>
      </c>
    </row>
    <row r="4" spans="1:20" x14ac:dyDescent="0.3">
      <c r="A4" t="s">
        <v>112</v>
      </c>
      <c r="B4" s="17">
        <v>4.9714285714285706</v>
      </c>
      <c r="C4" s="17">
        <v>4.9110000000000005</v>
      </c>
      <c r="D4" s="17">
        <v>4.8565714285714279</v>
      </c>
      <c r="E4" s="17">
        <v>4.9054285714285717</v>
      </c>
      <c r="F4" s="17">
        <v>4.7809999999999997</v>
      </c>
      <c r="G4" s="17">
        <v>4.7577142857142851</v>
      </c>
      <c r="H4" s="17">
        <v>4.7577142857142851</v>
      </c>
      <c r="I4" s="17">
        <v>4.7358571428571432</v>
      </c>
      <c r="J4" s="17">
        <v>4.7558571428571428</v>
      </c>
      <c r="K4" s="17">
        <v>4.8722857142857148</v>
      </c>
      <c r="L4" s="17">
        <v>4.827285714285714</v>
      </c>
      <c r="M4" s="17">
        <v>4.9463333333333326</v>
      </c>
    </row>
    <row r="5" spans="1:20" x14ac:dyDescent="0.3">
      <c r="A5" t="s">
        <v>113</v>
      </c>
      <c r="B5" s="17">
        <v>199.29786666666664</v>
      </c>
      <c r="C5" s="17">
        <v>198.73586666666671</v>
      </c>
      <c r="D5" s="17">
        <v>197.73220000000001</v>
      </c>
      <c r="E5" s="17">
        <v>197.63966666666667</v>
      </c>
      <c r="F5" s="17">
        <v>194.91013333333333</v>
      </c>
      <c r="G5" s="17">
        <v>193.38286666666667</v>
      </c>
      <c r="H5" s="17">
        <v>192.01633333333336</v>
      </c>
      <c r="I5" s="17">
        <v>193.68406666666669</v>
      </c>
      <c r="J5" s="17">
        <v>196.57626666666664</v>
      </c>
      <c r="K5" s="17">
        <v>198.80886666666669</v>
      </c>
      <c r="L5" s="17">
        <v>198.49680000000001</v>
      </c>
      <c r="M5" s="17">
        <v>198.26064285714284</v>
      </c>
    </row>
    <row r="6" spans="1:20" x14ac:dyDescent="0.3">
      <c r="A6" t="s">
        <v>114</v>
      </c>
      <c r="B6" s="17">
        <v>253771828.24354151</v>
      </c>
      <c r="C6" s="17">
        <v>218250613.00467682</v>
      </c>
      <c r="D6" s="17">
        <v>225966385.9476237</v>
      </c>
      <c r="E6" s="17">
        <v>263086886.36726105</v>
      </c>
      <c r="F6" s="17">
        <v>231913387.78105956</v>
      </c>
      <c r="G6" s="17">
        <v>225548062.42446324</v>
      </c>
      <c r="H6" s="17">
        <v>216806193.49332199</v>
      </c>
      <c r="I6" s="17">
        <v>219870756.61883578</v>
      </c>
      <c r="J6" s="17">
        <v>216870398.4240171</v>
      </c>
      <c r="K6" s="17">
        <v>203456449.79956263</v>
      </c>
      <c r="L6" s="17">
        <v>218102952.33103988</v>
      </c>
      <c r="M6" s="17">
        <v>217711960.00318989</v>
      </c>
      <c r="N6" s="17"/>
      <c r="O6" s="17"/>
      <c r="P6" s="17"/>
      <c r="Q6" s="17"/>
      <c r="R6" s="17"/>
      <c r="S6" s="17"/>
      <c r="T6" s="17"/>
    </row>
    <row r="10" spans="1:20" x14ac:dyDescent="0.3">
      <c r="B10" s="17" t="s">
        <v>98</v>
      </c>
      <c r="C10" t="s">
        <v>111</v>
      </c>
      <c r="D10" t="s">
        <v>112</v>
      </c>
      <c r="E10" t="s">
        <v>113</v>
      </c>
      <c r="F10" t="s">
        <v>114</v>
      </c>
    </row>
    <row r="11" spans="1:20" x14ac:dyDescent="0.3">
      <c r="A11" s="9" t="s">
        <v>99</v>
      </c>
      <c r="B11" s="17">
        <v>105669335.23937942</v>
      </c>
      <c r="C11" s="17">
        <v>120.40714285714286</v>
      </c>
      <c r="D11" s="17">
        <v>4.9714285714285706</v>
      </c>
      <c r="E11" s="17">
        <v>199.29786666666664</v>
      </c>
      <c r="F11" s="17">
        <v>253771828.24354151</v>
      </c>
    </row>
    <row r="12" spans="1:20" x14ac:dyDescent="0.3">
      <c r="A12" s="9" t="s">
        <v>100</v>
      </c>
      <c r="B12" s="17">
        <v>68317684.688699409</v>
      </c>
      <c r="C12" s="17">
        <v>113.38571428571429</v>
      </c>
      <c r="D12" s="17">
        <v>4.9110000000000005</v>
      </c>
      <c r="E12" s="17">
        <v>198.73586666666671</v>
      </c>
      <c r="F12" s="17">
        <v>218250613.00467682</v>
      </c>
    </row>
    <row r="13" spans="1:20" x14ac:dyDescent="0.3">
      <c r="A13" s="9" t="s">
        <v>101</v>
      </c>
      <c r="B13" s="17">
        <v>69143990.806284711</v>
      </c>
      <c r="C13" s="17">
        <v>113.67857142857143</v>
      </c>
      <c r="D13" s="17">
        <v>4.8565714285714279</v>
      </c>
      <c r="E13" s="17">
        <v>197.73220000000001</v>
      </c>
      <c r="F13" s="17">
        <v>225966385.9476237</v>
      </c>
    </row>
    <row r="14" spans="1:20" x14ac:dyDescent="0.3">
      <c r="A14" s="9" t="s">
        <v>102</v>
      </c>
      <c r="B14" s="17">
        <v>91192064.957505092</v>
      </c>
      <c r="C14" s="17">
        <v>121.25714285714287</v>
      </c>
      <c r="D14" s="17">
        <v>4.9054285714285717</v>
      </c>
      <c r="E14" s="17">
        <v>197.63966666666667</v>
      </c>
      <c r="F14" s="17">
        <v>263086886.36726105</v>
      </c>
    </row>
    <row r="15" spans="1:20" x14ac:dyDescent="0.3">
      <c r="A15" s="9" t="s">
        <v>103</v>
      </c>
      <c r="B15" s="17">
        <v>77081582.183194458</v>
      </c>
      <c r="C15" s="17">
        <v>121.35714285714286</v>
      </c>
      <c r="D15" s="17">
        <v>4.7809999999999997</v>
      </c>
      <c r="E15" s="17">
        <v>194.91013333333333</v>
      </c>
      <c r="F15" s="17">
        <v>231913387.78105956</v>
      </c>
    </row>
    <row r="16" spans="1:20" x14ac:dyDescent="0.3">
      <c r="A16" s="9" t="s">
        <v>104</v>
      </c>
      <c r="B16" s="17">
        <v>70461630.571625575</v>
      </c>
      <c r="C16" s="17">
        <v>120.21538461538459</v>
      </c>
      <c r="D16" s="17">
        <v>4.7577142857142851</v>
      </c>
      <c r="E16" s="17">
        <v>193.38286666666667</v>
      </c>
      <c r="F16" s="17">
        <v>225548062.42446324</v>
      </c>
    </row>
    <row r="17" spans="1:6" x14ac:dyDescent="0.3">
      <c r="A17" s="9" t="s">
        <v>105</v>
      </c>
      <c r="B17" s="17">
        <v>95143114.294885248</v>
      </c>
      <c r="C17" s="17">
        <v>120.56153846153846</v>
      </c>
      <c r="D17" s="17">
        <v>4.7577142857142851</v>
      </c>
      <c r="E17" s="17">
        <v>192.01633333333336</v>
      </c>
      <c r="F17" s="17">
        <v>216806193.49332199</v>
      </c>
    </row>
    <row r="18" spans="1:6" x14ac:dyDescent="0.3">
      <c r="A18" s="9" t="s">
        <v>106</v>
      </c>
      <c r="B18" s="17">
        <v>72863142.112651199</v>
      </c>
      <c r="C18" s="17">
        <v>120.80769230769231</v>
      </c>
      <c r="D18" s="17">
        <v>4.7358571428571432</v>
      </c>
      <c r="E18" s="17">
        <v>193.68406666666669</v>
      </c>
      <c r="F18" s="17">
        <v>219870756.61883578</v>
      </c>
    </row>
    <row r="19" spans="1:6" x14ac:dyDescent="0.3">
      <c r="A19" s="9" t="s">
        <v>107</v>
      </c>
      <c r="B19" s="17">
        <v>70513806.822721198</v>
      </c>
      <c r="C19" s="17">
        <v>113.25384615384617</v>
      </c>
      <c r="D19" s="17">
        <v>4.7558571428571428</v>
      </c>
      <c r="E19" s="17">
        <v>196.57626666666664</v>
      </c>
      <c r="F19" s="17">
        <v>216870398.4240171</v>
      </c>
    </row>
    <row r="20" spans="1:6" x14ac:dyDescent="0.3">
      <c r="A20" s="9" t="s">
        <v>108</v>
      </c>
      <c r="B20" s="17">
        <v>70722261.433553591</v>
      </c>
      <c r="C20" s="17">
        <v>121.30769230769229</v>
      </c>
      <c r="D20" s="17">
        <v>4.8722857142857148</v>
      </c>
      <c r="E20" s="17">
        <v>198.80886666666669</v>
      </c>
      <c r="F20" s="17">
        <v>203456449.79956263</v>
      </c>
    </row>
    <row r="21" spans="1:6" x14ac:dyDescent="0.3">
      <c r="A21" s="9" t="s">
        <v>109</v>
      </c>
      <c r="B21" s="17">
        <v>62910327.870324053</v>
      </c>
      <c r="C21" s="17">
        <v>121.43076923076924</v>
      </c>
      <c r="D21" s="17">
        <v>4.827285714285714</v>
      </c>
      <c r="E21" s="17">
        <v>198.49680000000001</v>
      </c>
      <c r="F21" s="17">
        <v>218102952.33103988</v>
      </c>
    </row>
    <row r="22" spans="1:6" x14ac:dyDescent="0.3">
      <c r="A22" s="9" t="s">
        <v>110</v>
      </c>
      <c r="B22" s="17">
        <v>68264109.149055019</v>
      </c>
      <c r="C22" s="17">
        <v>121.5153846153846</v>
      </c>
      <c r="D22" s="17">
        <v>4.9463333333333326</v>
      </c>
      <c r="E22" s="17">
        <v>198.26064285714284</v>
      </c>
      <c r="F22" s="17">
        <v>217711960.00318989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no monthly</vt:lpstr>
      <vt:lpstr>months aligned</vt:lpstr>
      <vt:lpstr>months 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Karen Cyphers</cp:lastModifiedBy>
  <dcterms:created xsi:type="dcterms:W3CDTF">2017-06-30T15:00:22Z</dcterms:created>
  <dcterms:modified xsi:type="dcterms:W3CDTF">2017-07-12T15:41:31Z</dcterms:modified>
</cp:coreProperties>
</file>