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60" yWindow="195" windowWidth="9315" windowHeight="7680" firstSheet="2" activeTab="2"/>
  </bookViews>
  <sheets>
    <sheet name="Hoja1" sheetId="1" r:id="rId1"/>
    <sheet name="Hoja2" sheetId="2" r:id="rId2"/>
    <sheet name="Males" sheetId="4" r:id="rId3"/>
    <sheet name="Autonomia" sheetId="7" r:id="rId4"/>
    <sheet name="Hoja5" sheetId="5" r:id="rId5"/>
    <sheet name="Hoja4" sheetId="6" r:id="rId6"/>
    <sheet name="Hoja7" sheetId="8" r:id="rId7"/>
  </sheets>
  <definedNames>
    <definedName name="_xlnm._FilterDatabase" localSheetId="6" hidden="1">Hoja7!$A$7:$Y$33</definedName>
    <definedName name="_xlnm._FilterDatabase" localSheetId="2" hidden="1">Males!$D$8:$J$208</definedName>
  </definedNames>
  <calcPr calcId="144525"/>
</workbook>
</file>

<file path=xl/calcChain.xml><?xml version="1.0" encoding="utf-8"?>
<calcChain xmlns="http://schemas.openxmlformats.org/spreadsheetml/2006/main">
  <c r="W7" i="8" l="1"/>
  <c r="W8" i="8"/>
  <c r="W9" i="8"/>
  <c r="W10" i="8"/>
  <c r="W11" i="8"/>
  <c r="W12" i="8"/>
  <c r="W13" i="8"/>
  <c r="W14" i="8"/>
  <c r="W15" i="8"/>
  <c r="W16" i="8"/>
  <c r="W17" i="8"/>
  <c r="W18" i="8"/>
  <c r="W19" i="8"/>
  <c r="W20" i="8"/>
  <c r="W21" i="8"/>
  <c r="W22" i="8"/>
  <c r="W23" i="8"/>
  <c r="W24" i="8"/>
  <c r="W25" i="8"/>
  <c r="W26" i="8"/>
  <c r="W27" i="8"/>
  <c r="W28" i="8"/>
  <c r="W29" i="8"/>
  <c r="W30" i="8"/>
  <c r="W31" i="8"/>
  <c r="V19" i="8"/>
  <c r="V31" i="8"/>
  <c r="V21" i="8"/>
  <c r="V11" i="8"/>
  <c r="V30" i="8"/>
  <c r="V24" i="8"/>
  <c r="V23" i="8"/>
  <c r="V18" i="8"/>
  <c r="V28" i="8"/>
  <c r="V27" i="8"/>
  <c r="V14" i="8"/>
  <c r="V25" i="8"/>
  <c r="V22" i="8"/>
  <c r="V26" i="8"/>
  <c r="V17" i="8"/>
  <c r="V8" i="8"/>
  <c r="V16" i="8"/>
  <c r="V12" i="8"/>
  <c r="V13" i="8"/>
  <c r="V10" i="8"/>
  <c r="V7" i="8"/>
  <c r="V29" i="8"/>
  <c r="V15" i="8"/>
  <c r="V20" i="8"/>
  <c r="V9" i="8"/>
  <c r="X8" i="8"/>
  <c r="X9" i="8"/>
  <c r="X10" i="8"/>
  <c r="X11" i="8"/>
  <c r="X12" i="8"/>
  <c r="X13" i="8"/>
  <c r="X14" i="8"/>
  <c r="X15" i="8"/>
  <c r="X16" i="8"/>
  <c r="X17" i="8"/>
  <c r="X18" i="8"/>
  <c r="X19" i="8"/>
  <c r="X20" i="8"/>
  <c r="X21" i="8"/>
  <c r="X22" i="8"/>
  <c r="X23" i="8"/>
  <c r="X24" i="8"/>
  <c r="X25" i="8"/>
  <c r="X26" i="8"/>
  <c r="X27" i="8"/>
  <c r="X28" i="8"/>
  <c r="X29" i="8"/>
  <c r="X30" i="8"/>
  <c r="X7" i="8"/>
  <c r="Y7" i="8"/>
  <c r="Y26" i="8"/>
  <c r="Y23" i="8"/>
  <c r="Y11" i="8"/>
  <c r="Y17" i="8"/>
  <c r="Y10" i="8"/>
  <c r="AA3" i="8"/>
  <c r="B45" i="5"/>
  <c r="B44" i="5"/>
  <c r="B43" i="5"/>
  <c r="B42" i="5"/>
  <c r="B41" i="5"/>
  <c r="B40" i="5"/>
  <c r="D2" i="6"/>
  <c r="E2" i="6" s="1"/>
  <c r="J181" i="4" l="1"/>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9" i="4"/>
  <c r="K5" i="4" l="1"/>
  <c r="K4" i="4"/>
  <c r="K2" i="4"/>
  <c r="K3" i="4"/>
</calcChain>
</file>

<file path=xl/comments1.xml><?xml version="1.0" encoding="utf-8"?>
<comments xmlns="http://schemas.openxmlformats.org/spreadsheetml/2006/main">
  <authors>
    <author>PROC3R</author>
  </authors>
  <commentList>
    <comment ref="B3" authorId="0">
      <text>
        <r>
          <rPr>
            <b/>
            <sz val="9"/>
            <color indexed="81"/>
            <rFont val="Tahoma"/>
            <family val="2"/>
          </rPr>
          <t>PROC3R:</t>
        </r>
        <r>
          <rPr>
            <sz val="9"/>
            <color indexed="81"/>
            <rFont val="Tahoma"/>
            <family val="2"/>
          </rPr>
          <t xml:space="preserve">
Estudio metafisico de las partes y sus todos
• Universalismo Meriologico: Necesariamente para cualquier entidad X no superpuesta, hay una entidad Y tal que esta entidad Y esta compuesta por el resto de las entidades X. Siempre existe la ocurrencia de composicion dentro de los objetos materiales.
• Nihilismo Meriologico: Necesariamente para cualquier entidad X no superpuesta, hay un objeto compuesto por las entidades X si y solo si hay una de las entidades X. Solo podemos decir que hay un objeto solo y solo si hay una entidad X. La composicion nunca ocurre mas alla de que existan estos puntos unicos en el espacio que son los objetos constituidos por la entidad X.
</t>
        </r>
      </text>
    </comment>
    <comment ref="C3" authorId="0">
      <text>
        <r>
          <rPr>
            <b/>
            <sz val="9"/>
            <color indexed="81"/>
            <rFont val="Tahoma"/>
            <family val="2"/>
          </rPr>
          <t xml:space="preserve">PROC3R:
</t>
        </r>
        <r>
          <rPr>
            <sz val="9"/>
            <color indexed="81"/>
            <rFont val="Tahoma"/>
            <family val="2"/>
          </rPr>
          <t>Ante un sistema con (x-y) &amp; (z) existirian 4 posibles casos:
• Existen 3 entidades:
(x, y &amp; z) "Nihilismo Mereologico"
• Existen 3 entidades simples y 1 entidad compleja:
(x, y &amp; z) (x-y)
• Existen 3 entidades simples y 4 arreglos:
(x, y &amp; z) (x+y) (y+z) (x+z) (x+y+z)
• Existen 3 entidades simples, 1 entidad compleja y 4 arreglos:
(x, y &amp; z) (x-y) (x+y) (y+z) (x+z) (x+y+z)</t>
        </r>
      </text>
    </comment>
  </commentList>
</comments>
</file>

<file path=xl/comments2.xml><?xml version="1.0" encoding="utf-8"?>
<comments xmlns="http://schemas.openxmlformats.org/spreadsheetml/2006/main">
  <authors>
    <author>PROC3R</author>
  </authors>
  <commentList>
    <comment ref="C2" authorId="0">
      <text>
        <r>
          <rPr>
            <b/>
            <sz val="9"/>
            <color indexed="81"/>
            <rFont val="Tahoma"/>
            <family val="2"/>
          </rPr>
          <t>PROC3R:</t>
        </r>
        <r>
          <rPr>
            <sz val="9"/>
            <color indexed="81"/>
            <rFont val="Tahoma"/>
            <family val="2"/>
          </rPr>
          <t xml:space="preserve">
Escuela filosófica es un concepto antiguo muy extendido en la bibliografía, que la mayoría de las veces apunta a una realidad histórica de "escuela" entendida no como una organización jerarquizada y con continuidad, sino a una simple agrupación de filósofos (escuela de pensamiento, corriente de pensamiento, corriente filosófica, doctrina filosófica o movimiento filosófico) que por razones didácticas o de clasificación se han agrupado por quien ha decidido identificar con una etiqueta o denominación conjunta los rasgos comunes en su manera de pensar o de proceder en relación con la filosofía, su común procedencia geográfica o su cercanía cronológica, dando por hecho que una escuela filosófica surge a partir de las enseñanzas de un maestro y en oposición a una escuela rival, cosa que solo puede aplicarse con rigor a muy pocas de ellas (por ejemplo, la escuela pitagórica o la Academia de Platón).</t>
        </r>
      </text>
    </comment>
  </commentList>
</comments>
</file>

<file path=xl/comments3.xml><?xml version="1.0" encoding="utf-8"?>
<comments xmlns="http://schemas.openxmlformats.org/spreadsheetml/2006/main">
  <authors>
    <author>PROC3R</author>
  </authors>
  <commentList>
    <comment ref="J2" authorId="0">
      <text>
        <r>
          <rPr>
            <b/>
            <sz val="9"/>
            <color indexed="81"/>
            <rFont val="Tahoma"/>
            <family val="2"/>
          </rPr>
          <t>PROC3R:</t>
        </r>
        <r>
          <rPr>
            <sz val="9"/>
            <color indexed="81"/>
            <rFont val="Tahoma"/>
            <family val="2"/>
          </rPr>
          <t xml:space="preserve">
Permite al individuo trascender las limitaciones de las creencias, las ideologias, y los estados mentales negativos. </t>
        </r>
      </text>
    </comment>
    <comment ref="J3" authorId="0">
      <text>
        <r>
          <rPr>
            <b/>
            <sz val="9"/>
            <color indexed="81"/>
            <rFont val="Tahoma"/>
            <family val="2"/>
          </rPr>
          <t>PROC3R:</t>
        </r>
        <r>
          <rPr>
            <sz val="9"/>
            <color indexed="81"/>
            <rFont val="Tahoma"/>
            <family val="2"/>
          </rPr>
          <t xml:space="preserve">
Promueve costumbres, normas y un modo de vida predefinido, que permite a los ciudadanos interactuar de manera correcta, promoviendo la evolucion de una civilizacion.</t>
        </r>
      </text>
    </comment>
    <comment ref="J4" authorId="0">
      <text>
        <r>
          <rPr>
            <b/>
            <sz val="9"/>
            <color indexed="81"/>
            <rFont val="Tahoma"/>
            <family val="2"/>
          </rPr>
          <t>PROC3R:</t>
        </r>
        <r>
          <rPr>
            <sz val="9"/>
            <color indexed="81"/>
            <rFont val="Tahoma"/>
            <family val="2"/>
          </rPr>
          <t xml:space="preserve">
Permite al humano actuar con consciencia, saber los efectos de sus actos, fuerza el estado de empatia para evitar afectar a otros con sus actos.</t>
        </r>
      </text>
    </comment>
    <comment ref="J5" authorId="0">
      <text>
        <r>
          <rPr>
            <b/>
            <sz val="9"/>
            <color indexed="81"/>
            <rFont val="Tahoma"/>
            <family val="2"/>
          </rPr>
          <t>PROC3R:</t>
        </r>
        <r>
          <rPr>
            <sz val="9"/>
            <color indexed="81"/>
            <rFont val="Tahoma"/>
            <family val="2"/>
          </rPr>
          <t xml:space="preserve">
Define limites entre individuos, tanto a nivel interfamiliar como social. El ciudadano esta obligado a ajustarse a las limitaciones que es definido por la autoridad maxima</t>
        </r>
      </text>
    </comment>
  </commentList>
</comments>
</file>

<file path=xl/comments4.xml><?xml version="1.0" encoding="utf-8"?>
<comments xmlns="http://schemas.openxmlformats.org/spreadsheetml/2006/main">
  <authors>
    <author>PROC3R</author>
  </authors>
  <commentList>
    <comment ref="B5" authorId="0">
      <text>
        <r>
          <rPr>
            <b/>
            <sz val="9"/>
            <color indexed="81"/>
            <rFont val="Tahoma"/>
            <family val="2"/>
          </rPr>
          <t>PROC3R:</t>
        </r>
        <r>
          <rPr>
            <sz val="9"/>
            <color indexed="81"/>
            <rFont val="Tahoma"/>
            <family val="2"/>
          </rPr>
          <t xml:space="preserve">
las normas se cumplen o no, en función de las consecuencias hedonistas o físicas.</t>
        </r>
      </text>
    </comment>
    <comment ref="B8" authorId="0">
      <text>
        <r>
          <rPr>
            <b/>
            <sz val="9"/>
            <color indexed="81"/>
            <rFont val="Tahoma"/>
            <family val="2"/>
          </rPr>
          <t>PROC3R:</t>
        </r>
        <r>
          <rPr>
            <sz val="9"/>
            <color indexed="81"/>
            <rFont val="Tahoma"/>
            <family val="2"/>
          </rPr>
          <t xml:space="preserve">
las normas se cumplen en función del orden establecido. Se obedecen las reglas de acuerdo con las convenciones establecidas de una sociedad.</t>
        </r>
      </text>
    </comment>
    <comment ref="D8" authorId="0">
      <text>
        <r>
          <rPr>
            <b/>
            <sz val="9"/>
            <color indexed="81"/>
            <rFont val="Tahoma"/>
            <family val="2"/>
          </rPr>
          <t>PROC3R:</t>
        </r>
        <r>
          <rPr>
            <sz val="9"/>
            <color indexed="81"/>
            <rFont val="Tahoma"/>
            <family val="2"/>
          </rPr>
          <t xml:space="preserve">
Que forma parte de un grupo sin distinguirse de los demás, especialmente si carece de ideas e iniciativas propias y sigue siempre las de los demás.</t>
        </r>
      </text>
    </comment>
    <comment ref="B10" authorId="0">
      <text>
        <r>
          <rPr>
            <b/>
            <sz val="9"/>
            <color indexed="81"/>
            <rFont val="Tahoma"/>
            <family val="2"/>
          </rPr>
          <t>PROC3R:</t>
        </r>
        <r>
          <rPr>
            <sz val="9"/>
            <color indexed="81"/>
            <rFont val="Tahoma"/>
            <family val="2"/>
          </rPr>
          <t xml:space="preserve">
las normas se cumplen en función de la aceptación individual y de los valores que comportan. Las normas de comportamiento moral están interiorizadas. La moral se rige por el juicio racional, derivado de una reflexión consciente sobre el reconocimiento del valor del individuo dentro de una sociedad convencionalmente establecida.</t>
        </r>
      </text>
    </comment>
  </commentList>
</comments>
</file>

<file path=xl/comments5.xml><?xml version="1.0" encoding="utf-8"?>
<comments xmlns="http://schemas.openxmlformats.org/spreadsheetml/2006/main">
  <authors>
    <author>PROC3R</author>
  </authors>
  <commentList>
    <comment ref="B25" authorId="0">
      <text>
        <r>
          <rPr>
            <b/>
            <sz val="9"/>
            <color indexed="81"/>
            <rFont val="Tahoma"/>
            <family val="2"/>
          </rPr>
          <t>PROC3R:</t>
        </r>
        <r>
          <rPr>
            <sz val="9"/>
            <color indexed="81"/>
            <rFont val="Tahoma"/>
            <family val="2"/>
          </rPr>
          <t xml:space="preserve">
</t>
        </r>
      </text>
    </comment>
  </commentList>
</comments>
</file>

<file path=xl/sharedStrings.xml><?xml version="1.0" encoding="utf-8"?>
<sst xmlns="http://schemas.openxmlformats.org/spreadsheetml/2006/main" count="465" uniqueCount="414">
  <si>
    <t>Idealismo</t>
  </si>
  <si>
    <t>Realismo</t>
  </si>
  <si>
    <t>Escepticismo</t>
  </si>
  <si>
    <t>Dogmatismo</t>
  </si>
  <si>
    <t>Relativismo</t>
  </si>
  <si>
    <t>Subjetivismo</t>
  </si>
  <si>
    <t>Empirismo</t>
  </si>
  <si>
    <t>Racionalismo</t>
  </si>
  <si>
    <t>Criticismo</t>
  </si>
  <si>
    <t>Pragmatismo</t>
  </si>
  <si>
    <t>Historicismo</t>
  </si>
  <si>
    <t>Fenomenologia</t>
  </si>
  <si>
    <t>Existencialismo</t>
  </si>
  <si>
    <t>Positivismo</t>
  </si>
  <si>
    <t>Estructuralismo</t>
  </si>
  <si>
    <t>Escolastica</t>
  </si>
  <si>
    <t>Cinismo</t>
  </si>
  <si>
    <t>Epicureismo</t>
  </si>
  <si>
    <t>Estoicismo</t>
  </si>
  <si>
    <t>Humanismo</t>
  </si>
  <si>
    <t>CORRIENTE FILOSOFICA</t>
  </si>
  <si>
    <t>El idealismo es un conjunto de corrientes filosóficas que han estado presentes a lo largo de la historia de la filosofía. Su origen se puede remontar a Platón, pero su desarrollo abarca buena parte del siglo XIX.
Los filósofos idealistas sostienen que la base de la realidad es el pensamiento y que la materia es una producción del mismo. O, lo que es lo mismo, los objetos no existen sin una mente que los haga posibles. Aquello que percibo son ideas de mi mente, si no lo percibo no existe.
El idealismo ha tenido diferentes bifurcaciones que se conocen como: idealismo objetivo, idealismo subjetivo, idealismo trascendental e idealismo alemán.</t>
  </si>
  <si>
    <t>Representantes</t>
  </si>
  <si>
    <t>REPRESENTANTES</t>
  </si>
  <si>
    <t>Platón (objetivo), Hegel (objetivo), Descartes (subjetivo), Hegel (subjetivo), Kant (trascendental), Scchelling (alemán)</t>
  </si>
  <si>
    <t>La corriente del realismo filosófico podría considerarse la antítesis del idealismo. Este movimiento defiende la existencia de los objetos independientemente de la conciencia que las observa. Las cosas subsisten al margen de si el ser humano las percibe o no a través de los sentidos. Aunque atiende al pensamiento de filósofos como Platón o Aristóteles, es en la Edad Media cuando se desarrolla.</t>
  </si>
  <si>
    <t>Aristóteles y Santo Tomás de Aquino.</t>
  </si>
  <si>
    <t>Esta corriente se fundamenta en la duda. Para los pensadores escépticos la razón y los sentidos carecen de fiabilidad por lo que no existe nada que se pueda afirmar o negar con firmeza. Así que, estos pensadores dudan de todo: de la validez de los juicios, de la capacidad humana o de los valores externos. El escepticismo presenta tres etapas, la primera surge en la antigüedad.</t>
  </si>
  <si>
    <t>Pirrón, Timón el Silógrafo y Sexto Empírico.</t>
  </si>
  <si>
    <t>Esta corriente tiene lugar en los siglos VII y VI a. de. C. y se opone al idealismo y al escepticismo. El dogmatismo se sustenta en la posibilidad de la razón humana en conocer toda la verdad e interpretar la realidad. Para ello se fundamenta en la aceptación de dogmas, sin aceptar cuestionamientos de los mismos. Un dogmático confía ciegamente en la razón sin admitir sus límites.</t>
  </si>
  <si>
    <t>Tales de Mileto, Anaximandro, Anaximenes, Heráclito, Pitágoras y Parménides.</t>
  </si>
  <si>
    <t>Este movimiento filosófico se inicia en la antigua Grecia de la mano de los Sofistas. El relativismo niega la existencia de verdades absolutas e independientes del hombre. La verdad, al igual que defiende el subjetivismo, depende del individuo que la experimenta y también de los diferentes factores externos que influyen en el conocimiento.
El relativismo considera que todas las formas de conocer el mundo tienen la misma validez.</t>
  </si>
  <si>
    <t>Protágoras y Pitágoras.</t>
  </si>
  <si>
    <t>Esta doctrina filosófica surge en la antigüedad y toma como punto de partida al individuo en tanto que sujeto congnoscente. El subjetivismo entiende que el conocimiento depende de cada individuo, por tanto la verdad o la falsedad de los juicios dependen del sujeto que conoce y juzga. Sin asumir verdades absolutas o universales.</t>
  </si>
  <si>
    <t>Protágoras, Georgias de Leontinos (época antigua) y Nietzsche (contemporánea).</t>
  </si>
  <si>
    <t>Este movimiento filosófico surge paralelamente al Racionalismo. El empirismo se fundamenta en la experiencia como origen de todo conocimiento. Para los empiristas los límites del conocimiento se encuentran en la propia experiencia ya sea externa o interna, fuera de ella solo existe la especulación.
El empirismo se puede remontar a los sofistas y epicúreos, sin embargo se desarrolla en la modernidad.</t>
  </si>
  <si>
    <t>Locke y Hume.</t>
  </si>
  <si>
    <t>Esta doctrina filosófica se fundamenta en que la razón es el origen del conocimiento, no la experiencia como defiende su corriente coetánea, el empirismo. Es decir, solo podemos considerar como cierto aquello que parte del propio entendimiento. El racionalismo surge en el siglo XVII de la mano de Descartes, quien trató de buscar un saber verdadero elaborado desde la razón.</t>
  </si>
  <si>
    <t>Descartes, Leibniz y Spinoza.</t>
  </si>
  <si>
    <t>Esta corriente la inicia Emmanuel Kant con su obra Crítica de la razón pura y parte, en gran medida, para solucionar la dicotomía surgida entre el racionalismo y el empirismo (razón y experiencia).
Con ella, el filósofo pretende fijar los límites del conocimiento. Esta doctrina busca demostrar que el conocimiento parte de la experiencia pero que necesita de la razón para poder completarse, de aquí la frase: “sin sensibilidad ningún objeto nos sería dado y, sin entendimiento, ninguno sería pensado”.
En este sentido el criticismo da especial importancia al sujeto en el acto de conocer frente al objeto, como si lo hacen el racionalismo y el empirismo. Para el criticismo es el sujeto quien crea al objeto (realidad).</t>
  </si>
  <si>
    <t>Emmanuel Kant.</t>
  </si>
  <si>
    <t>Corriente filosófica que tiene lugar en Estados Unidos e Inglaterra y surge de la mano de Sanders Peirc. Este movimiento pretende relacionar el significado de las cosas con la evidencia. Para ello se limita a la experiencia sensible y deja a un lado la metafísica.
Los pensadores pragmáticos entienden que no hay verdades absolutas y que el conocimiento lo da la experiencia. El pragmatismo defiende como verdadero aquello que es útil. Es decir, el criterio para juzgar la verdad se fundamenta en los efectos prácticos.</t>
  </si>
  <si>
    <t>Charles Sanders Peirce, William James y John Dewe.</t>
  </si>
  <si>
    <t>Es una corriente intelectual que surge de la mano del pensador Wilhelm Dilthey según la cual la historia tiene un papel fundamental para comprender la naturaleza humana y la sociedad. La historia es el punto de partida para entender cualquier fenómeno social, cultural o político.</t>
  </si>
  <si>
    <t>Wilhelm Dilthey y Edmundo O'Gorman.</t>
  </si>
  <si>
    <t>La fenomenología abarca diferentes disciplinas. En el siglo XX surge como corriente filosófica y su método parte de la no suposición de nada. Es decir, pretende describir objetos o fenómenos de manera consciente, sin atenerse a presuposiciones o preconceptos.</t>
  </si>
  <si>
    <t>Edmund Husserl, Jan Patocka y Martin Heidegger.</t>
  </si>
  <si>
    <t>Es una de las corrientes filosóficas más destacadas del siglo XX. Uno de los principios básicos que sostienen los filósofos existencialistas es que “la existencia precede a la esencia” y se centran fundamentalmente en el análisis de la condición humana.
El ser humano no tiene una condición firme, es decir, no hay una naturaleza que le lleve a ser de una manera o de otra, el punto de partida es su existencia. Como no tiene una naturaleza establecida, tiene la libertad de hacerse a sí mismo, puede decidir en cada momento, así va construyendo su esencia. Son nuestros actos quienes determinan quienes somos y el significado de nuestras vidas.</t>
  </si>
  <si>
    <t>Soren Kierkegaard, Martin Heidegger, Karl Jaspers, Jean-Paul Sartre y Henri Bergson.</t>
  </si>
  <si>
    <t>El positivismo es una corriente filosófica que surge para dar respuesta a los nuevos cambios acaecidos con la Revolución Industrial y su mayor representante fue Comte.
Esta doctrina se fundamenta en los hechos, en la experiencia y no en ideas abstractas. Por ello defiende el papel de las ciencias naturales, cuyo método puede ser trasladado al estudio de la sociedad.
Los filósofos positivistas atienden exclusivamente a hechos que pueden ser comprobados cientificamente y a los resultados de la experiencia. Dejan a un lado las afirmaciones abstractas y metafísicas.</t>
  </si>
  <si>
    <t>Auguste Comte, John Stuart Mill, Richard Avenarius y Heribert Spencer.</t>
  </si>
  <si>
    <t>Es uno de los movimientos teóricos más influyentes del siglo XX y surge en Francia en las década de los 60.
El estructuralismo ha tenido gran repercusión en diferentes campos del conocimiento, entre ellos la filosofía. Propone un método de análisis basado en el estudio de la independencia e integración de las partes dentro de un todo. Consiste en el estudio de las unidades mínimas que constituyen la estructura de los fenómenos y de las relaciones que existen entre estas.</t>
  </si>
  <si>
    <t>Roland Barthes y Jean Baudrilland</t>
  </si>
  <si>
    <t>Esta corriente surge y se desarrolla en Europa occidental entre el siglo XI y el XV. Los pensadores escolásticos trataron de conciliar la razón y la fe, manteniendo a esta última siempre por encima de la anterior. Con ello pretendían demostrar que no hay incompatibilidad entre teología y filosofía.
Esta filosofía se enseñaba en las universidades durante la Edad Media y de ella surgieron diferentes posturas:
• Dialéctica: la fe debe ser demostrada y analizada por la razón.
• Antidialéctica: la fe es la única fuente de sabiduría.
• Posición intermedia: la fe y la razón son distintas pero ambas convergen en la verdad.</t>
  </si>
  <si>
    <t>San Anselmo de Canterbury, Santo Tomás de Aquino y Juan Duns Escoto.</t>
  </si>
  <si>
    <t>Esta filosofía fue fundada por Antístenes alrededor del año 400 a.de C. Se caracteriza por su carácter ascético y busca encontrar la felicidad fuera de las cosas efímeras como pueden ser el lujo o el poder. Para los pensadores cínicos, la verdadera felicidad se encuentra fuera de las cosas fortuitas. Esta se consigue mediante la virtud, llevando una vida simple y alejada de las convenciones sociales.</t>
  </si>
  <si>
    <t>Antístenes y Diógenes.</t>
  </si>
  <si>
    <t>Es una corriente filosófica iniciada por Epicuro de Samos (341-270 a.C.) que considera que la sabiduría consiste en aprender a dominar bien los placeres con el fin de no ser dominado por ellos.
En este sentido, el objetivo de las personas reside en alcanzar el bienestar a través del cuerpo y de la mente para, de esta forma, lograr la “ausencia de turbación” (ataraxia).</t>
  </si>
  <si>
    <t>Horacio, Lucrecio Caro, Metrodoro de Lápsaco (el joven) y Zenón de Sidón.</t>
  </si>
  <si>
    <t>Esta corriente se centra en el ideal del ser humano, confía en un ser autárquico. La sabiduría radica en la capacidad que tiene el ser para alcanzar la felicidad sin necesitar nada ni a nadie. Aquel que consiga esto de forma autosuficiente, sin necesitar bienes materiales, será más sabio.
El estoicismo tiene como fundador a Zenón de Citio, sin embargo, abarca tres etapas distintas que se pueden dividir en: antiguo (siglos IV-II a. C.), medio (II a. C.) y nuevo (durante el Imperio Romano).</t>
  </si>
  <si>
    <t>Zenón de Citio, Posidonio y Séneca.</t>
  </si>
  <si>
    <t>El humanismo es un movimiento intelectual que se da en los siglos XIV y XV durante el Renacimiento. La filosofía humanística se da en un periodo transitorio entre la Edad Media y la Modernidad. Para los humanistas el ser humano es el centro de la naturaleza, por ello pretenden comprender cómo actúa, sus pensamientos y capacidades para dar un sentido racional a la vida. Este movimiento rescata y estudia a los clásicos griegos y latinos y los toma como referencia.</t>
  </si>
  <si>
    <t>Leonardo Bruni, Marsilio Ficino y Erasmos de Rotterdam.</t>
  </si>
  <si>
    <t>Mereologia</t>
  </si>
  <si>
    <t>Temas</t>
  </si>
  <si>
    <t>Estudio de los objetos materiales para la metafisica y su composicion</t>
  </si>
  <si>
    <t>Pobreza</t>
  </si>
  <si>
    <t>Desempleo</t>
  </si>
  <si>
    <t>Inseguridad y Violencia Social</t>
  </si>
  <si>
    <t>Enfermedad y Dolor</t>
  </si>
  <si>
    <t>Discriminacion</t>
  </si>
  <si>
    <t>Desigualdad de Oportunidades</t>
  </si>
  <si>
    <t>Milicias y Guerras</t>
  </si>
  <si>
    <t>Consumismo</t>
  </si>
  <si>
    <t>Esclavitud y Servidumbre</t>
  </si>
  <si>
    <t>Narcotrafico</t>
  </si>
  <si>
    <t>Sobrepoblacion</t>
  </si>
  <si>
    <t>Abuso y Mortalidad Infantil</t>
  </si>
  <si>
    <t>Intolerancia</t>
  </si>
  <si>
    <t>Baja calidad de Vida</t>
  </si>
  <si>
    <t>Opresion</t>
  </si>
  <si>
    <t>Genocidio</t>
  </si>
  <si>
    <t>Imperialismo</t>
  </si>
  <si>
    <t>Corrupcion Politica</t>
  </si>
  <si>
    <t>Manipulacion Mental</t>
  </si>
  <si>
    <t>Degeneracion Democratica</t>
  </si>
  <si>
    <t>Contaminacion Ambiental</t>
  </si>
  <si>
    <t>Lucha de Clases</t>
  </si>
  <si>
    <t>Incompetencia</t>
  </si>
  <si>
    <t>Ignorancia</t>
  </si>
  <si>
    <t>Desinformacion</t>
  </si>
  <si>
    <t>Fanatismo e Idolatria</t>
  </si>
  <si>
    <t>Conflictos Sociales</t>
  </si>
  <si>
    <t>Injusticia</t>
  </si>
  <si>
    <t>Desigualdad Social</t>
  </si>
  <si>
    <t>Agotamiento de Recursos</t>
  </si>
  <si>
    <t>Marginacion</t>
  </si>
  <si>
    <t>Exclusion Social</t>
  </si>
  <si>
    <t>Discriminacion Sexual</t>
  </si>
  <si>
    <t>Violencia Institucional</t>
  </si>
  <si>
    <t>Subdesarrollo</t>
  </si>
  <si>
    <t>Abandono y Explotacion Infantil</t>
  </si>
  <si>
    <t>Trastornos Psicologicos</t>
  </si>
  <si>
    <t>Acumulacion de Capital</t>
  </si>
  <si>
    <t>Hambre y Desnutricion</t>
  </si>
  <si>
    <t>Deficit Habitacional</t>
  </si>
  <si>
    <t>Falta de Educacion</t>
  </si>
  <si>
    <t>Superpotencias Internacionales</t>
  </si>
  <si>
    <t>Surgimiendo de Lideres Autoritarios</t>
  </si>
  <si>
    <t>Violacion de los Derechos Humanos</t>
  </si>
  <si>
    <t>Dictaduras Militares</t>
  </si>
  <si>
    <t>Uso inadecuado de Internet</t>
  </si>
  <si>
    <t>Vigilancia Tecnologica Online</t>
  </si>
  <si>
    <t>Delincuencia Cibernetica</t>
  </si>
  <si>
    <t>Violencia y Ciberacoso</t>
  </si>
  <si>
    <t>Crisis Economicas</t>
  </si>
  <si>
    <t>Regimenes Totalitarios</t>
  </si>
  <si>
    <t>Sectas Espirituales y Religiosas</t>
  </si>
  <si>
    <t>Terrorismo de Estado</t>
  </si>
  <si>
    <t>Terrorismo</t>
  </si>
  <si>
    <t>Conflictos Internacionales</t>
  </si>
  <si>
    <t>Nacionalismos</t>
  </si>
  <si>
    <t>Populismos</t>
  </si>
  <si>
    <t>Riesgos Castroficos Globales</t>
  </si>
  <si>
    <t>Nacion</t>
  </si>
  <si>
    <t>Familia</t>
  </si>
  <si>
    <t>Individuo</t>
  </si>
  <si>
    <t>Nacional</t>
  </si>
  <si>
    <t>Regional</t>
  </si>
  <si>
    <t>Arcontes</t>
  </si>
  <si>
    <t>Manipulacion Sexual</t>
  </si>
  <si>
    <t>Adicciones</t>
  </si>
  <si>
    <t>Violencia y Abuso Sexual</t>
  </si>
  <si>
    <t>Delincuencia</t>
  </si>
  <si>
    <t>Delitos Ecologicos</t>
  </si>
  <si>
    <t>Malversacion de Fondos Publicos</t>
  </si>
  <si>
    <t>Conspiracion</t>
  </si>
  <si>
    <t>Falso Testimonio</t>
  </si>
  <si>
    <t>Xenofobia</t>
  </si>
  <si>
    <t>Delincuencia Organizada</t>
  </si>
  <si>
    <t>Parafilia</t>
  </si>
  <si>
    <t>Neuroticismo</t>
  </si>
  <si>
    <t>Irresponsabilidad</t>
  </si>
  <si>
    <t>Ansiedad y Depresion</t>
  </si>
  <si>
    <t>Estres Cronico</t>
  </si>
  <si>
    <t>Sobrepeso y Obesidad Exogena</t>
  </si>
  <si>
    <t>Sedentarismo</t>
  </si>
  <si>
    <t>Dieta insalubre</t>
  </si>
  <si>
    <t>Segregacion Religiosa</t>
  </si>
  <si>
    <t>Suicidios</t>
  </si>
  <si>
    <t>Maltrato animal</t>
  </si>
  <si>
    <t>Egocentrismo</t>
  </si>
  <si>
    <t>Sufrimiento Nihilista Existencial</t>
  </si>
  <si>
    <t>Abuso de Sustancias</t>
  </si>
  <si>
    <t>Desordenes Alimenticios</t>
  </si>
  <si>
    <t>Personas en situacion de calle</t>
  </si>
  <si>
    <t>Indigencia</t>
  </si>
  <si>
    <t>Migracion Ilegal</t>
  </si>
  <si>
    <t>Ideologias</t>
  </si>
  <si>
    <t>Inmoralidad</t>
  </si>
  <si>
    <t>Apego Material</t>
  </si>
  <si>
    <t>Violencia Domestica</t>
  </si>
  <si>
    <t>Maltrato y Abandono Emocional</t>
  </si>
  <si>
    <t>Malcrianza Infantil</t>
  </si>
  <si>
    <t>Hostigamiento y Acoso Social</t>
  </si>
  <si>
    <t>Promiscuidad y Adulterio</t>
  </si>
  <si>
    <t>Embarazo Precoz</t>
  </si>
  <si>
    <t>Abandono Escolar</t>
  </si>
  <si>
    <t>Falta de Proyeccion Futura</t>
  </si>
  <si>
    <t>Provincia</t>
  </si>
  <si>
    <t>Abuso de Autoridad Gobernante</t>
  </si>
  <si>
    <t>Maltrato Psicologico</t>
  </si>
  <si>
    <t>Algoritmos Retencion Redes Sociales</t>
  </si>
  <si>
    <t>Incompetencia Multilingue</t>
  </si>
  <si>
    <t>Hedonismo</t>
  </si>
  <si>
    <t>Matrimonio</t>
  </si>
  <si>
    <t>Valores - Cultura</t>
  </si>
  <si>
    <t>Conducta - Conocimiento</t>
  </si>
  <si>
    <t>Personalidad - Cosmovision</t>
  </si>
  <si>
    <t>Moral - Contrato Social</t>
  </si>
  <si>
    <t>Agente Origen</t>
  </si>
  <si>
    <t>Agente Afectado</t>
  </si>
  <si>
    <t>Agente Administrador</t>
  </si>
  <si>
    <t>Agente Responsable</t>
  </si>
  <si>
    <t>Agente Control</t>
  </si>
  <si>
    <t>AGENTE</t>
  </si>
  <si>
    <t>AREA</t>
  </si>
  <si>
    <t>A</t>
  </si>
  <si>
    <t>N</t>
  </si>
  <si>
    <t>R</t>
  </si>
  <si>
    <t>F</t>
  </si>
  <si>
    <t>I</t>
  </si>
  <si>
    <t>Rebeldia</t>
  </si>
  <si>
    <t>Sesgos Cognitivos</t>
  </si>
  <si>
    <t>Estereotipacion</t>
  </si>
  <si>
    <t>Cosificacion Sexual</t>
  </si>
  <si>
    <t>Pornografia</t>
  </si>
  <si>
    <t>Prostitucion</t>
  </si>
  <si>
    <t>Homosexualidad</t>
  </si>
  <si>
    <t>Trata de Personas</t>
  </si>
  <si>
    <t>Desobediencia a la Autoridad</t>
  </si>
  <si>
    <t>Identidad de Genero</t>
  </si>
  <si>
    <t>Movimientos Sociales</t>
  </si>
  <si>
    <t>Multiculturalismo a Futuro</t>
  </si>
  <si>
    <t>Separatismo Internacional</t>
  </si>
  <si>
    <t>Conflictos Etnicos</t>
  </si>
  <si>
    <t>Interculturalismo</t>
  </si>
  <si>
    <t>Sociedades Secretas y Discretas</t>
  </si>
  <si>
    <t>Manifestaciones Sociales</t>
  </si>
  <si>
    <t>Partidos Politicos</t>
  </si>
  <si>
    <t>Poder Politico</t>
  </si>
  <si>
    <t>Democracia Representativa</t>
  </si>
  <si>
    <t>Embajador</t>
  </si>
  <si>
    <t>Concejeros</t>
  </si>
  <si>
    <t>Arconte Mayor</t>
  </si>
  <si>
    <t>Arcontes Continentales</t>
  </si>
  <si>
    <t>Arconte Secundario</t>
  </si>
  <si>
    <t>Nuncio</t>
  </si>
  <si>
    <t>Controllers</t>
  </si>
  <si>
    <t>Ejecutivos</t>
  </si>
  <si>
    <t>Judicial</t>
  </si>
  <si>
    <t>Presidente</t>
  </si>
  <si>
    <t>Gobernador</t>
  </si>
  <si>
    <t>Canciller</t>
  </si>
  <si>
    <t>Intendente</t>
  </si>
  <si>
    <t>Alcalde</t>
  </si>
  <si>
    <t>Senador</t>
  </si>
  <si>
    <t>Diputado</t>
  </si>
  <si>
    <t>Consules</t>
  </si>
  <si>
    <t>Proconsules</t>
  </si>
  <si>
    <t>Concejales</t>
  </si>
  <si>
    <t>Corte Suprema</t>
  </si>
  <si>
    <t>Corte Federal</t>
  </si>
  <si>
    <t>Camara Provincial</t>
  </si>
  <si>
    <t>Camara Regional</t>
  </si>
  <si>
    <t>Camara Ciudadana</t>
  </si>
  <si>
    <t>Camara Municipal</t>
  </si>
  <si>
    <t>1 x Pais</t>
  </si>
  <si>
    <t>1 x Provincia</t>
  </si>
  <si>
    <t>1 x Region</t>
  </si>
  <si>
    <t>1 x Ciudad</t>
  </si>
  <si>
    <t>1 x Municipio</t>
  </si>
  <si>
    <t>Indefinido</t>
  </si>
  <si>
    <t>2 x Provincia</t>
  </si>
  <si>
    <t>Segun Nº de Familias</t>
  </si>
  <si>
    <t>Segun Nº de Representantes</t>
  </si>
  <si>
    <t>Region</t>
  </si>
  <si>
    <t>Ciudad</t>
  </si>
  <si>
    <t>Municipio</t>
  </si>
  <si>
    <t>Continental</t>
  </si>
  <si>
    <t>1 x 10 Familias</t>
  </si>
  <si>
    <t>7 Jueces</t>
  </si>
  <si>
    <t>5 Jueces</t>
  </si>
  <si>
    <t>Principal referente nacional encargado de tratar con los arcontes. Se encarga de evaluar las 10 areas continentales del pais y participa de los consejos internacionales.</t>
  </si>
  <si>
    <t>Administran el orden de la vida familiar de un grupo de familias, controla el estado financiero, el desarrollo personal de los miembros de las familias, y resuelve conflictos interfamiliares.</t>
  </si>
  <si>
    <t>Son los representantes de una ciudad. Informan a los Intendentes sobre el estado del pueblo, los recursos de la ciudad, los estados financieros de las empresas locales, interconecta su ciudad con las de otros proconsules, tiene control sobre la situacion laboral del pueblo.</t>
  </si>
  <si>
    <t>Reciben reclamos de los representantes, y debaten sobre los problemas y reclamos de las familias de un municipio. Controlan el orden municipal, las necesidades y son referentes del pueblo. Informan al Consul el estado general de sus ciudades.</t>
  </si>
  <si>
    <t>Representan a una region dentro de una provincia. Controla los recursos naturales de su region, Administra el estado de las empresas de alcance regional. Monitorea el estado de las ciudades, el control de los precios y el estado global de los ciudadanos. Informan a los cancilleres y a los diputados.</t>
  </si>
  <si>
    <t>Representan a todos los ciudadanos de una provincia. Se aseguran de controlar el buen uso de los recursos, y las necesidades y el estado evolutivo de su pueblo.</t>
  </si>
  <si>
    <t>Conforman el concejo nacional, proponen mejoras y las presentan al presidente para que este las apruebe. Se encargan del estado financiero y el equilibrio de recursos del pais. Propone relaciones comerciales y economicas con las provincias de otras naciones segun las necesidades de sus propias provincias.</t>
  </si>
  <si>
    <t>Aplican justicia ante actos delictivos en donde no hay daños fisicos, conflictos economicos y comerciales. Buscan el orden social ciudadano, y promueven penas que no incluyen penas duras. Intentan reinsertar a los ciudadnos a sus vidas normales.</t>
  </si>
  <si>
    <t>Resuelven problemas locales que no pueden ser resueltos por los representantes. Resuelven asuntos familiares, conflictos vecinales y sus condenas obligan a los ciudadanos a realizar cursos de capacitacion ciudadana o trabajos sociales.</t>
  </si>
  <si>
    <t>Se encargan de atender delitos de los funcionarios publicos, que afectan a los derechos humanos, o que puedan llegar a tener un gran impacto a nivel nacional e internacional.</t>
  </si>
  <si>
    <t>Tratan delitos complejos, que afectan a grandes numeros de personas, estafas que requieren investigaciones de largo tiempo. Asuntos comerciales y finacieros.</t>
  </si>
  <si>
    <t>Aplican justicia ante actos delictivos graves, que incluyen daños fisicos, psicologico o muertes. Asuntos laborales y reclamos economicos.</t>
  </si>
  <si>
    <t>Tratan los delitos mas graves, que tienen alcance internacional, que afectan al estado o a grandes numeros de personas. Son los responsables de asegurar que se apliquen las normas de la cultura universal. Todos los casos tratados por la corte federal se refleja directamente en el puntaje que define el estado adaptacion a la raza universal. Tratan asuntos morales graves y maliciosos.</t>
  </si>
  <si>
    <t>Administran los gobiernos de las provincias, y los estados financieros de las empresas de alcance provincial.</t>
  </si>
  <si>
    <t>Administran los recursos de las regiones dentro de cada provincia, y interconectan a los gobernadores con los intendentes. Tiene una funcion de analista de calidad de ejecucion del sistema universal dentro de su region.</t>
  </si>
  <si>
    <t>Administran los gobiernos de las ciudades, valida y firma las leyes locales de cada ciudad, pudiendo definir las reglas y limitaciones necesarias para asegurar el orden de la poblacion.</t>
  </si>
  <si>
    <t>Administran el orden de los municipios, es el referente ejecutivo de los ciudadanos, recibe reclamos que no pueden ser atendidos por los representantes.</t>
  </si>
  <si>
    <t>Administran el orden familiar, se asegura de educar a los jovenes en aspectos sociales fundamentales, proyectar el futuro de los hijos, controlar el nivel de estudio de sus hijos, de imponer limitaciones a sus hijos, etc.</t>
  </si>
  <si>
    <t>Administran las estructuras gubernamentales internas del pais. Ministerios y Secretarias. Toma las ultimas decisiones sobre los asuntos internos del pais. Tiene un control sobre la situacion general del pais y se asegura por el bienestar de los ciudadanos.</t>
  </si>
  <si>
    <t>2 x Municipio</t>
  </si>
  <si>
    <t>Legislativo</t>
  </si>
  <si>
    <t>Provincias</t>
  </si>
  <si>
    <t>Regiones</t>
  </si>
  <si>
    <t>3 x Pais</t>
  </si>
  <si>
    <t>Pais</t>
  </si>
  <si>
    <t>3 x Ciudad</t>
  </si>
  <si>
    <t>Derecho a la Autodeterminacion</t>
  </si>
  <si>
    <t>Nivel 1</t>
  </si>
  <si>
    <t>Nivel 2</t>
  </si>
  <si>
    <t>Nivel 3</t>
  </si>
  <si>
    <t>Nivel 4</t>
  </si>
  <si>
    <t>Nivel 5</t>
  </si>
  <si>
    <t>Nivel 6</t>
  </si>
  <si>
    <t>Nivel 0</t>
  </si>
  <si>
    <t>Castigo-Obediencia</t>
  </si>
  <si>
    <t>Individualista</t>
  </si>
  <si>
    <t>Contrato Social</t>
  </si>
  <si>
    <t>Universalista</t>
  </si>
  <si>
    <t>Gregario</t>
  </si>
  <si>
    <t>Comunitarista</t>
  </si>
  <si>
    <t>Principios Morales Autoaceptados</t>
  </si>
  <si>
    <t>Conformidad
con el Rol</t>
  </si>
  <si>
    <t xml:space="preserve">Cumplen normas segun las consecuencias </t>
  </si>
  <si>
    <t>No considera los valores morales, solo sus deseos independientes. Falta a las normas y obligaciones</t>
  </si>
  <si>
    <t>Se evitan las normas para evitar castigos. No respeta los valores humanos o valores, y solo ser preocupa por uno mismo. Las consecuencias fisicas determinan la bondad o maldad y si acata el poder sin cuestionarlo</t>
  </si>
  <si>
    <t>Moral individualista egocentrica. Cambia de intereses en base a la satisfaccion de necesidad personales. No considera la gratitud ni la justicia, es egocentrico por naturaleza pero no refleja empatia. Solo cumple las normas para obtener un premio</t>
  </si>
  <si>
    <t>Su moral se basa en el rol social que representa. Se obedecen normas para tener aprobacion del grupo y lo correcto se juzga segun la funcion de lo que agrade al resto o para quedar como buena persona. Evalua sus acciones segun las intenciones y cumple las normas para satisfacer a otros.</t>
  </si>
  <si>
    <t>Juzga la moral segun las necesidades del orden social y de acuerdo con la autoridad del sistema. Da prioridad a las leyes y al orden. Se cumplen las normas para mantener el orden social</t>
  </si>
  <si>
    <t>Cumplen las normas en funcion del consenso social y sienten que no pueden desobedecer. Acepta los derechos individuales y normas en base a lo establecido legalmente como valores universales. Se acuerdan las normas por procedimiento y se llega a un consenso por un exame critico en beneficio del bien comun.</t>
  </si>
  <si>
    <t>Se obedecen principios eticos de nivel personal, ademas de las normas y convenciones sociales. Se respetan los principios universales de justicia, reciprocidad, igualdad y dignidad humana, y si se siente culpables o se autocondenan si no los respetan. Se cumplen las normas que respetan valores universales, sino las desobedecen.</t>
  </si>
  <si>
    <t>DESCRIPCION</t>
  </si>
  <si>
    <t>ORIENTACION</t>
  </si>
  <si>
    <t>EJEMPLO</t>
  </si>
  <si>
    <t>El individuo cumple las reglas porque siente que esa es su funcion dentro de la sociedad.</t>
  </si>
  <si>
    <t>El individuo cumple las reglas esperando que otro individuo o el grupo le hagan algun tipo de reconocimiento o se sientan orgullosos de el.</t>
  </si>
  <si>
    <t>El individuo cumple las reglas esperando recibir a cambio un premio.</t>
  </si>
  <si>
    <t>El individuo cumple las reglas para no recibir un castigo.</t>
  </si>
  <si>
    <t>El individuo no cumple las reglas y actua segun sus deseos y necesidades sin evaluar consecuencias.</t>
  </si>
  <si>
    <t>El individuo cumple las reglas en beneficio del bien comun y en funcion de un consenso voluntario.</t>
  </si>
  <si>
    <t>El individuo cumple todas las reglas siempre que respeten la diginidad del resto del grupo, sino siente que es legitimo desobedecer</t>
  </si>
  <si>
    <t>Existencialista</t>
  </si>
  <si>
    <t>Autonomos</t>
  </si>
  <si>
    <t>Colectivistas</t>
  </si>
  <si>
    <t>Promueven una sociedad donde las cualidades individuales, sus metas, sus creencias y sus acciones definen los fenomenos sociales, promoviendo clases sociales, roles de generos o segregacion por etnias que definen el comportamiento individual.</t>
  </si>
  <si>
    <t xml:space="preserve">Ideologia que enfatiza la dignidad moral del individuo. Promueven el ejercicio de los objetivos y deseos propios, la independencia y la autosuficiencia, oponiendose a la intervencion externa de entidades familiares, sociales, estatales o de cualquier institucion sobre las opciones personales.
Asociado al narcicismo y egoismo psicologico, y se asocia con el consumismo, promoviendo la libertad para encontrar una identidad propia que los distinga del resto de las personas.
</t>
  </si>
  <si>
    <t>Empiristas</t>
  </si>
  <si>
    <t>Fiolosofia que se fundamenta en la condicion humana, la libertad, la responsabilidad individual, las emociones y el significado de la vida. Consideran que la moralidad y el pensamiento cientifico son insuficientes para entender la existencia humana y se basan en la norma de autenticidad. 
Experimentan la realidad basandose en ideas abstractas, ya sea racionales, morales o religiosas, y viven bajo un sentimiento de angustia existencial constante que les fuerza a experimentar una subjetividad individualista que les impide tomar acciones y decisiones para evitar problemas que puedan producir cambios irreparables.</t>
  </si>
  <si>
    <t>Promueven una sociedad que no experimenten cosas nuevas para poder ajustar sus metas, objetivos y creencias y evitar el estado de angustia. Su actitud individualista tiene a evitar el conflicto para centrarse en sus experiencias internas,</t>
  </si>
  <si>
    <t>ARGENTINA</t>
  </si>
  <si>
    <t>REGIONES</t>
  </si>
  <si>
    <t>PROVINCIAS</t>
  </si>
  <si>
    <t>BUENOS AIRES</t>
  </si>
  <si>
    <t>CORDOBA</t>
  </si>
  <si>
    <t>SANTA FE</t>
  </si>
  <si>
    <t>ENTRE RIOS</t>
  </si>
  <si>
    <t>CORRIENTES</t>
  </si>
  <si>
    <t>MISIONES</t>
  </si>
  <si>
    <t>CHACO</t>
  </si>
  <si>
    <t>FORMOSA</t>
  </si>
  <si>
    <t>JUJUY</t>
  </si>
  <si>
    <t>SALTA</t>
  </si>
  <si>
    <t>TUCUMAN</t>
  </si>
  <si>
    <t>CATAMARCA</t>
  </si>
  <si>
    <t>SANTIAGO DEL ESTERO</t>
  </si>
  <si>
    <t>LA RIOJA</t>
  </si>
  <si>
    <t>SAN JUAN</t>
  </si>
  <si>
    <t>SAN LUIS</t>
  </si>
  <si>
    <t>MENDOZA</t>
  </si>
  <si>
    <t>LA PAMPA</t>
  </si>
  <si>
    <t>NEUQUEN</t>
  </si>
  <si>
    <t>RIO NEGRO</t>
  </si>
  <si>
    <t>CHUBUT</t>
  </si>
  <si>
    <t>SANTA CRUZ</t>
  </si>
  <si>
    <t>TIERRA DEL FUEGO</t>
  </si>
  <si>
    <t>ISLAS MALVINAS</t>
  </si>
  <si>
    <t>ANTARTIDA</t>
  </si>
  <si>
    <t>ESTE</t>
  </si>
  <si>
    <t>CENTRO</t>
  </si>
  <si>
    <t>LITORAL</t>
  </si>
  <si>
    <t>NORTE</t>
  </si>
  <si>
    <t>CUYO</t>
  </si>
  <si>
    <t>PATAGONIA</t>
  </si>
  <si>
    <t>PRESIDENTE</t>
  </si>
  <si>
    <t>SENADORES</t>
  </si>
  <si>
    <t>CONSUL</t>
  </si>
  <si>
    <t>GOBERNADOR</t>
  </si>
  <si>
    <t>DIPUTADO</t>
  </si>
  <si>
    <t>CANCILLER</t>
  </si>
  <si>
    <t>EDIL</t>
  </si>
  <si>
    <t>Proconsul</t>
  </si>
  <si>
    <t>PROCONSUL</t>
  </si>
  <si>
    <t>CONCEJAL</t>
  </si>
  <si>
    <t>ALCALDE</t>
  </si>
  <si>
    <t>INTENDENTE</t>
  </si>
  <si>
    <t>NUNCIO</t>
  </si>
  <si>
    <t>REPRESENTANTE</t>
  </si>
  <si>
    <t>1 x Nacion</t>
  </si>
  <si>
    <t>3 x Municipio</t>
  </si>
  <si>
    <t>500 x Comuna</t>
  </si>
  <si>
    <t>1 x Comuna</t>
  </si>
  <si>
    <t>4 x Familia</t>
  </si>
  <si>
    <t>Consul</t>
  </si>
  <si>
    <t>Edil</t>
  </si>
  <si>
    <t>Concejal</t>
  </si>
  <si>
    <t>Represententa Comunal</t>
  </si>
  <si>
    <t>Entidad Familiar</t>
  </si>
  <si>
    <t>Ciudadano</t>
  </si>
  <si>
    <t>Auditor Provincial</t>
  </si>
  <si>
    <t>Interconector Regional</t>
  </si>
  <si>
    <t>Interconector Provincial</t>
  </si>
  <si>
    <t>Representante Provincial</t>
  </si>
  <si>
    <t>Representante Nacional Interior</t>
  </si>
  <si>
    <t>Representante Nacional Exterior</t>
  </si>
  <si>
    <t>Auditor Regional</t>
  </si>
  <si>
    <t>Representante Regional</t>
  </si>
  <si>
    <t>Auditor Ciudadano</t>
  </si>
  <si>
    <t>Representante Ciudadano</t>
  </si>
  <si>
    <t>Representante Municipal</t>
  </si>
  <si>
    <t>Representante Comunal</t>
  </si>
  <si>
    <t>Base Social</t>
  </si>
  <si>
    <t>Individuos</t>
  </si>
  <si>
    <t>ROL</t>
  </si>
  <si>
    <t>Nº</t>
  </si>
  <si>
    <t>FUNCION</t>
  </si>
  <si>
    <t>Auditor Municipales</t>
  </si>
  <si>
    <t>Controler</t>
  </si>
  <si>
    <t>Auditor</t>
  </si>
  <si>
    <t>CONTROLER</t>
  </si>
  <si>
    <t>AUDITOR</t>
  </si>
  <si>
    <t>Auditor Nacional Sector 1º y 2º</t>
  </si>
  <si>
    <t>Auditor Comunal Agricola</t>
  </si>
  <si>
    <t>4 x Nacion</t>
  </si>
  <si>
    <t>CIUDADANOS
POR REGION</t>
  </si>
  <si>
    <t>CIUDAD AUTONOMA</t>
  </si>
  <si>
    <t>GRAN BUENOS AIRES</t>
  </si>
  <si>
    <t>CIUDADANOS
x Vivienda</t>
  </si>
  <si>
    <t>MUJERES</t>
  </si>
  <si>
    <t>HOMBRES</t>
  </si>
  <si>
    <t>Nº CIUDADANOS</t>
  </si>
  <si>
    <t>Nº VIVIENDAS</t>
  </si>
  <si>
    <t>DIFERENCIA
MUJER / HOMBRE</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</si>
</sst>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0"/>
      <color theme="1"/>
      <name val="Calibri"/>
      <family val="2"/>
      <scheme val="minor"/>
    </font>
    <font>
      <sz val="10"/>
      <color theme="0"/>
      <name val="Calibri"/>
      <family val="2"/>
      <scheme val="minor"/>
    </font>
    <font>
      <sz val="10"/>
      <color theme="0"/>
      <name val="Century Gothic"/>
      <family val="2"/>
    </font>
    <font>
      <sz val="24"/>
      <color theme="0"/>
      <name val="Disengaged"/>
    </font>
    <font>
      <sz val="9"/>
      <color indexed="81"/>
      <name val="Tahoma"/>
      <family val="2"/>
    </font>
    <font>
      <b/>
      <sz val="9"/>
      <color indexed="81"/>
      <name val="Tahoma"/>
      <family val="2"/>
    </font>
    <font>
      <sz val="9"/>
      <color theme="0"/>
      <name val="Century Gothic"/>
      <family val="2"/>
    </font>
    <font>
      <b/>
      <sz val="10"/>
      <color theme="0"/>
      <name val="Century Gothic"/>
      <family val="2"/>
    </font>
    <font>
      <sz val="8"/>
      <color theme="0"/>
      <name val="Century Gothic"/>
      <family val="2"/>
    </font>
    <font>
      <sz val="16"/>
      <color theme="0"/>
      <name val="Calibri"/>
      <family val="2"/>
      <scheme val="minor"/>
    </font>
    <font>
      <sz val="10"/>
      <color theme="1"/>
      <name val="Century Gothic"/>
      <family val="2"/>
    </font>
    <font>
      <sz val="11"/>
      <color theme="1"/>
      <name val="Century Gothic"/>
      <family val="2"/>
    </font>
    <font>
      <sz val="11"/>
      <color theme="0"/>
      <name val="Century Gothic"/>
      <family val="2"/>
    </font>
    <font>
      <b/>
      <sz val="11"/>
      <color theme="0"/>
      <name val="Century Gothic"/>
      <family val="2"/>
    </font>
    <font>
      <b/>
      <sz val="14"/>
      <color theme="0"/>
      <name val="Century Gothic"/>
      <family val="2"/>
    </font>
  </fonts>
  <fills count="23">
    <fill>
      <patternFill patternType="none"/>
    </fill>
    <fill>
      <patternFill patternType="gray125"/>
    </fill>
    <fill>
      <patternFill patternType="solid">
        <fgColor theme="1" tint="4.9989318521683403E-2"/>
        <bgColor indexed="64"/>
      </patternFill>
    </fill>
    <fill>
      <patternFill patternType="solid">
        <fgColor rgb="FFFFC000"/>
        <bgColor indexed="64"/>
      </patternFill>
    </fill>
    <fill>
      <patternFill patternType="solid">
        <fgColor rgb="FF7030A0"/>
        <bgColor indexed="64"/>
      </patternFill>
    </fill>
    <fill>
      <patternFill patternType="solid">
        <fgColor theme="1" tint="0.14999847407452621"/>
        <bgColor indexed="64"/>
      </patternFill>
    </fill>
    <fill>
      <patternFill patternType="solid">
        <fgColor rgb="FFC00000"/>
        <bgColor indexed="64"/>
      </patternFill>
    </fill>
    <fill>
      <patternFill patternType="solid">
        <fgColor rgb="FF00B050"/>
        <bgColor indexed="64"/>
      </patternFill>
    </fill>
    <fill>
      <patternFill patternType="solid">
        <fgColor rgb="FF0070C0"/>
        <bgColor indexed="64"/>
      </patternFill>
    </fill>
    <fill>
      <patternFill patternType="solid">
        <fgColor rgb="FF8C7D12"/>
        <bgColor indexed="64"/>
      </patternFill>
    </fill>
    <fill>
      <patternFill patternType="solid">
        <fgColor rgb="FF13207F"/>
        <bgColor indexed="64"/>
      </patternFill>
    </fill>
    <fill>
      <patternFill patternType="solid">
        <fgColor rgb="FF860000"/>
        <bgColor indexed="64"/>
      </patternFill>
    </fill>
    <fill>
      <patternFill patternType="solid">
        <fgColor rgb="FF155D0F"/>
        <bgColor indexed="64"/>
      </patternFill>
    </fill>
    <fill>
      <patternFill patternType="solid">
        <fgColor rgb="FF532476"/>
        <bgColor indexed="64"/>
      </patternFill>
    </fill>
    <fill>
      <patternFill patternType="solid">
        <fgColor rgb="FFBAA718"/>
        <bgColor indexed="64"/>
      </patternFill>
    </fill>
    <fill>
      <patternFill patternType="solid">
        <fgColor theme="3" tint="-0.249977111117893"/>
        <bgColor indexed="64"/>
      </patternFill>
    </fill>
    <fill>
      <patternFill patternType="solid">
        <fgColor theme="1"/>
        <bgColor indexed="64"/>
      </patternFill>
    </fill>
    <fill>
      <patternFill patternType="solid">
        <fgColor rgb="FF817205"/>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rgb="FF1B2DB5"/>
        <bgColor indexed="64"/>
      </patternFill>
    </fill>
    <fill>
      <patternFill patternType="solid">
        <fgColor theme="5" tint="0.59999389629810485"/>
        <bgColor indexed="64"/>
      </patternFill>
    </fill>
  </fills>
  <borders count="10">
    <border>
      <left/>
      <right/>
      <top/>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right/>
      <top/>
      <bottom style="thin">
        <color theme="3" tint="0.39997558519241921"/>
      </bottom>
      <diagonal/>
    </border>
    <border>
      <left/>
      <right style="thin">
        <color theme="3" tint="0.39997558519241921"/>
      </right>
      <top style="thin">
        <color theme="3" tint="0.39997558519241921"/>
      </top>
      <bottom style="thin">
        <color theme="3" tint="0.39997558519241921"/>
      </bottom>
      <diagonal/>
    </border>
    <border>
      <left style="thin">
        <color theme="3" tint="0.39997558519241921"/>
      </left>
      <right/>
      <top style="thin">
        <color theme="3" tint="0.39997558519241921"/>
      </top>
      <bottom style="thin">
        <color theme="3" tint="0.39997558519241921"/>
      </bottom>
      <diagonal/>
    </border>
    <border>
      <left/>
      <right/>
      <top style="thin">
        <color theme="3" tint="0.39997558519241921"/>
      </top>
      <bottom style="thin">
        <color theme="3" tint="0.39997558519241921"/>
      </bottom>
      <diagonal/>
    </border>
    <border>
      <left style="thin">
        <color theme="3" tint="0.39997558519241921"/>
      </left>
      <right style="thin">
        <color theme="3" tint="0.39997558519241921"/>
      </right>
      <top style="thin">
        <color theme="3" tint="0.39997558519241921"/>
      </top>
      <bottom/>
      <diagonal/>
    </border>
    <border>
      <left style="thin">
        <color theme="3" tint="0.39997558519241921"/>
      </left>
      <right style="thin">
        <color theme="3" tint="0.39997558519241921"/>
      </right>
      <top/>
      <bottom/>
      <diagonal/>
    </border>
    <border>
      <left style="thin">
        <color theme="3" tint="0.39997558519241921"/>
      </left>
      <right style="thin">
        <color theme="3" tint="0.39997558519241921"/>
      </right>
      <top/>
      <bottom style="thin">
        <color theme="3" tint="0.39997558519241921"/>
      </bottom>
      <diagonal/>
    </border>
    <border>
      <left/>
      <right/>
      <top style="thin">
        <color theme="3" tint="0.39997558519241921"/>
      </top>
      <bottom/>
      <diagonal/>
    </border>
  </borders>
  <cellStyleXfs count="1">
    <xf numFmtId="0" fontId="0" fillId="0" borderId="0"/>
  </cellStyleXfs>
  <cellXfs count="189">
    <xf numFmtId="0" fontId="0" fillId="0" borderId="0" xfId="0"/>
    <xf numFmtId="0" fontId="2" fillId="2" borderId="0" xfId="0" applyFont="1" applyFill="1"/>
    <xf numFmtId="0" fontId="2" fillId="3" borderId="0" xfId="0" applyFont="1" applyFill="1"/>
    <xf numFmtId="0" fontId="3" fillId="2" borderId="0" xfId="0" applyFont="1" applyFill="1"/>
    <xf numFmtId="0" fontId="2" fillId="2" borderId="1" xfId="0" applyFont="1" applyFill="1" applyBorder="1"/>
    <xf numFmtId="0" fontId="2" fillId="2" borderId="0" xfId="0" applyFont="1" applyFill="1" applyAlignment="1">
      <alignment vertical="top" wrapText="1"/>
    </xf>
    <xf numFmtId="0" fontId="6" fillId="2" borderId="1" xfId="0" applyFont="1" applyFill="1" applyBorder="1" applyAlignment="1">
      <alignment vertical="top" wrapText="1"/>
    </xf>
    <xf numFmtId="0" fontId="2" fillId="2" borderId="0" xfId="0" applyFont="1" applyFill="1" applyAlignment="1">
      <alignment vertical="center" wrapText="1"/>
    </xf>
    <xf numFmtId="0" fontId="2" fillId="2" borderId="1" xfId="0" applyFont="1" applyFill="1" applyBorder="1" applyAlignment="1">
      <alignment vertical="center" wrapText="1"/>
    </xf>
    <xf numFmtId="0" fontId="2" fillId="4" borderId="1" xfId="0" applyFont="1" applyFill="1" applyBorder="1" applyAlignment="1">
      <alignment horizontal="center"/>
    </xf>
    <xf numFmtId="0" fontId="2" fillId="4" borderId="1" xfId="0" applyFont="1" applyFill="1" applyBorder="1" applyAlignment="1">
      <alignment horizontal="center" vertical="center" wrapText="1"/>
    </xf>
    <xf numFmtId="0" fontId="6" fillId="2" borderId="0" xfId="0" applyFont="1" applyFill="1"/>
    <xf numFmtId="0" fontId="6" fillId="4" borderId="1" xfId="0" applyFont="1" applyFill="1" applyBorder="1" applyAlignment="1">
      <alignment horizontal="center"/>
    </xf>
    <xf numFmtId="0" fontId="6" fillId="2" borderId="0" xfId="0" applyFont="1" applyFill="1" applyAlignment="1">
      <alignment vertical="top" wrapText="1"/>
    </xf>
    <xf numFmtId="0" fontId="2" fillId="2" borderId="0" xfId="0" applyFont="1" applyFill="1" applyAlignment="1">
      <alignment horizontal="center"/>
    </xf>
    <xf numFmtId="0" fontId="2" fillId="5" borderId="0" xfId="0" applyFont="1" applyFill="1"/>
    <xf numFmtId="0" fontId="2" fillId="5" borderId="0" xfId="0" applyFont="1" applyFill="1" applyAlignment="1">
      <alignment horizontal="center"/>
    </xf>
    <xf numFmtId="0" fontId="2" fillId="5" borderId="1" xfId="0" applyFont="1" applyFill="1" applyBorder="1"/>
    <xf numFmtId="0" fontId="2" fillId="5" borderId="1" xfId="0" applyFont="1" applyFill="1" applyBorder="1" applyAlignment="1">
      <alignment horizontal="center"/>
    </xf>
    <xf numFmtId="0" fontId="6" fillId="5" borderId="0" xfId="0" applyFont="1" applyFill="1"/>
    <xf numFmtId="0" fontId="6" fillId="5" borderId="1" xfId="0" applyFont="1" applyFill="1" applyBorder="1"/>
    <xf numFmtId="0" fontId="6" fillId="5" borderId="0" xfId="0" applyFont="1" applyFill="1" applyAlignment="1">
      <alignment horizontal="center"/>
    </xf>
    <xf numFmtId="0" fontId="6" fillId="5" borderId="0" xfId="0" applyFont="1" applyFill="1" applyAlignment="1">
      <alignment horizontal="left"/>
    </xf>
    <xf numFmtId="0" fontId="6" fillId="5" borderId="2" xfId="0" applyFont="1" applyFill="1" applyBorder="1" applyAlignment="1">
      <alignment horizontal="left" wrapText="1"/>
    </xf>
    <xf numFmtId="0" fontId="2" fillId="5" borderId="0" xfId="0" applyFont="1" applyFill="1" applyAlignment="1">
      <alignment vertical="center" wrapText="1"/>
    </xf>
    <xf numFmtId="0" fontId="2" fillId="5" borderId="0" xfId="0" applyFont="1" applyFill="1" applyBorder="1" applyAlignment="1">
      <alignment horizontal="center"/>
    </xf>
    <xf numFmtId="0" fontId="6" fillId="5" borderId="1" xfId="0" applyFont="1" applyFill="1" applyBorder="1" applyAlignment="1">
      <alignment horizontal="left"/>
    </xf>
    <xf numFmtId="0" fontId="6" fillId="5" borderId="0" xfId="0" applyFont="1" applyFill="1" applyBorder="1" applyAlignment="1">
      <alignment horizontal="left"/>
    </xf>
    <xf numFmtId="0" fontId="2" fillId="5" borderId="3" xfId="0" applyFont="1" applyFill="1" applyBorder="1"/>
    <xf numFmtId="0" fontId="6" fillId="5" borderId="4" xfId="0" applyFont="1" applyFill="1" applyBorder="1" applyAlignment="1">
      <alignment horizontal="left"/>
    </xf>
    <xf numFmtId="0" fontId="2" fillId="5" borderId="1" xfId="0" applyFont="1" applyFill="1" applyBorder="1" applyAlignment="1">
      <alignment vertical="center" wrapText="1"/>
    </xf>
    <xf numFmtId="0" fontId="2" fillId="10" borderId="1" xfId="0" applyFont="1" applyFill="1" applyBorder="1" applyAlignment="1">
      <alignment horizontal="center"/>
    </xf>
    <xf numFmtId="0" fontId="2" fillId="11" borderId="2" xfId="0" applyFont="1" applyFill="1" applyBorder="1" applyAlignment="1">
      <alignment horizontal="center" vertical="top"/>
    </xf>
    <xf numFmtId="0" fontId="2" fillId="10" borderId="2" xfId="0" applyFont="1" applyFill="1" applyBorder="1" applyAlignment="1">
      <alignment horizontal="center" vertical="top"/>
    </xf>
    <xf numFmtId="0" fontId="2" fillId="12" borderId="2" xfId="0" applyFont="1" applyFill="1" applyBorder="1" applyAlignment="1">
      <alignment horizontal="center" vertical="top"/>
    </xf>
    <xf numFmtId="0" fontId="2" fillId="9" borderId="2" xfId="0" applyFont="1" applyFill="1" applyBorder="1" applyAlignment="1">
      <alignment horizontal="center" vertical="top"/>
    </xf>
    <xf numFmtId="0" fontId="2" fillId="4" borderId="2" xfId="0" applyFont="1" applyFill="1" applyBorder="1" applyAlignment="1">
      <alignment horizontal="center" vertical="top"/>
    </xf>
    <xf numFmtId="0" fontId="6" fillId="5" borderId="0" xfId="0" applyFont="1" applyFill="1" applyAlignment="1">
      <alignment horizontal="left" wrapText="1"/>
    </xf>
    <xf numFmtId="0" fontId="2" fillId="5" borderId="0" xfId="0" applyFont="1" applyFill="1" applyAlignment="1">
      <alignment horizontal="right"/>
    </xf>
    <xf numFmtId="3" fontId="2" fillId="5" borderId="0" xfId="0" applyNumberFormat="1" applyFont="1" applyFill="1"/>
    <xf numFmtId="0" fontId="2" fillId="5" borderId="0" xfId="0" applyFont="1" applyFill="1" applyAlignment="1">
      <alignment vertical="top" wrapText="1"/>
    </xf>
    <xf numFmtId="0" fontId="2" fillId="5" borderId="0" xfId="0" applyFont="1" applyFill="1" applyAlignment="1">
      <alignment vertical="center"/>
    </xf>
    <xf numFmtId="0" fontId="2" fillId="5" borderId="1" xfId="0" applyFont="1" applyFill="1" applyBorder="1" applyAlignment="1">
      <alignment vertical="center"/>
    </xf>
    <xf numFmtId="0" fontId="2" fillId="5" borderId="0" xfId="0" applyFont="1" applyFill="1" applyAlignment="1">
      <alignment horizontal="right" vertical="center"/>
    </xf>
    <xf numFmtId="0" fontId="1" fillId="2" borderId="0" xfId="0" applyFont="1" applyFill="1"/>
    <xf numFmtId="0" fontId="1" fillId="2" borderId="1" xfId="0" applyFont="1" applyFill="1" applyBorder="1"/>
    <xf numFmtId="0" fontId="7" fillId="4" borderId="1" xfId="0" applyFont="1" applyFill="1" applyBorder="1" applyAlignment="1">
      <alignment horizontal="center"/>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2" borderId="1" xfId="0" applyFont="1" applyFill="1" applyBorder="1" applyAlignment="1">
      <alignment horizontal="center"/>
    </xf>
    <xf numFmtId="0" fontId="2" fillId="16" borderId="0" xfId="0" applyFont="1" applyFill="1"/>
    <xf numFmtId="0" fontId="8" fillId="16" borderId="0" xfId="0" applyFont="1" applyFill="1"/>
    <xf numFmtId="0" fontId="9" fillId="2" borderId="0" xfId="0" applyFont="1" applyFill="1"/>
    <xf numFmtId="0" fontId="11" fillId="19" borderId="1" xfId="0" applyFont="1" applyFill="1" applyBorder="1" applyAlignment="1">
      <alignment horizontal="left"/>
    </xf>
    <xf numFmtId="0" fontId="12" fillId="16" borderId="1" xfId="0" applyFont="1" applyFill="1" applyBorder="1"/>
    <xf numFmtId="0" fontId="12" fillId="13" borderId="1" xfId="0" applyFont="1" applyFill="1" applyBorder="1"/>
    <xf numFmtId="0" fontId="12" fillId="11" borderId="1" xfId="0" applyFont="1" applyFill="1" applyBorder="1"/>
    <xf numFmtId="0" fontId="12" fillId="18" borderId="1" xfId="0" applyFont="1" applyFill="1" applyBorder="1"/>
    <xf numFmtId="0" fontId="12" fillId="9" borderId="1" xfId="0" applyFont="1" applyFill="1" applyBorder="1"/>
    <xf numFmtId="0" fontId="12" fillId="10" borderId="1" xfId="0" applyFont="1" applyFill="1" applyBorder="1"/>
    <xf numFmtId="0" fontId="12" fillId="12" borderId="1" xfId="0" applyFont="1" applyFill="1" applyBorder="1"/>
    <xf numFmtId="0" fontId="11" fillId="19" borderId="1" xfId="0" applyFont="1" applyFill="1" applyBorder="1"/>
    <xf numFmtId="0" fontId="12" fillId="16" borderId="0" xfId="0" applyFont="1" applyFill="1" applyAlignment="1">
      <alignment horizontal="left"/>
    </xf>
    <xf numFmtId="0" fontId="12" fillId="16" borderId="0" xfId="0" applyFont="1" applyFill="1"/>
    <xf numFmtId="0" fontId="12" fillId="16" borderId="0" xfId="0" applyFont="1" applyFill="1" applyAlignment="1">
      <alignment horizontal="center"/>
    </xf>
    <xf numFmtId="0" fontId="13" fillId="13" borderId="1" xfId="0" applyFont="1" applyFill="1" applyBorder="1" applyAlignment="1">
      <alignment horizontal="center" vertical="center" wrapText="1"/>
    </xf>
    <xf numFmtId="0" fontId="12" fillId="16" borderId="1" xfId="0" applyFont="1" applyFill="1" applyBorder="1" applyAlignment="1">
      <alignment vertical="center" wrapText="1"/>
    </xf>
    <xf numFmtId="0" fontId="12" fillId="16" borderId="1" xfId="0" applyFont="1" applyFill="1" applyBorder="1" applyAlignment="1">
      <alignment horizontal="center" vertical="center" wrapText="1"/>
    </xf>
    <xf numFmtId="0" fontId="12" fillId="17"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2" fillId="18"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14" fillId="16" borderId="0" xfId="0" applyFont="1" applyFill="1" applyAlignment="1">
      <alignment horizontal="left"/>
    </xf>
    <xf numFmtId="0" fontId="12" fillId="16" borderId="1" xfId="0" applyFont="1" applyFill="1" applyBorder="1" applyAlignment="1">
      <alignment horizontal="left"/>
    </xf>
    <xf numFmtId="0" fontId="13" fillId="13" borderId="1" xfId="0" applyFont="1" applyFill="1" applyBorder="1" applyAlignment="1">
      <alignment horizontal="center"/>
    </xf>
    <xf numFmtId="3" fontId="2" fillId="16" borderId="0" xfId="0" applyNumberFormat="1" applyFont="1" applyFill="1"/>
    <xf numFmtId="0" fontId="12" fillId="13" borderId="1" xfId="0" applyFont="1" applyFill="1" applyBorder="1" applyAlignment="1">
      <alignment horizontal="left" vertical="center" wrapText="1"/>
    </xf>
    <xf numFmtId="3" fontId="12" fillId="9" borderId="1" xfId="0" applyNumberFormat="1" applyFont="1" applyFill="1" applyBorder="1" applyAlignment="1">
      <alignment horizontal="center" vertical="center" wrapText="1"/>
    </xf>
    <xf numFmtId="0" fontId="12" fillId="10" borderId="6" xfId="0" applyFont="1" applyFill="1" applyBorder="1" applyAlignment="1">
      <alignment vertical="center" wrapText="1"/>
    </xf>
    <xf numFmtId="0" fontId="12" fillId="10" borderId="7" xfId="0" applyFont="1" applyFill="1" applyBorder="1" applyAlignment="1">
      <alignment vertical="center" wrapText="1"/>
    </xf>
    <xf numFmtId="0" fontId="12" fillId="10" borderId="8" xfId="0" applyFont="1" applyFill="1" applyBorder="1" applyAlignment="1">
      <alignment vertical="center" wrapText="1"/>
    </xf>
    <xf numFmtId="3" fontId="6" fillId="2" borderId="1" xfId="0" applyNumberFormat="1" applyFont="1" applyFill="1" applyBorder="1" applyAlignment="1">
      <alignment horizontal="center" vertical="center" wrapText="1"/>
    </xf>
    <xf numFmtId="3" fontId="6" fillId="2" borderId="6" xfId="0" applyNumberFormat="1" applyFont="1" applyFill="1" applyBorder="1" applyAlignment="1">
      <alignment horizontal="center" vertical="center" wrapText="1"/>
    </xf>
    <xf numFmtId="4" fontId="6" fillId="2" borderId="6" xfId="0" applyNumberFormat="1" applyFont="1" applyFill="1" applyBorder="1" applyAlignment="1">
      <alignment horizontal="center" vertical="center" wrapText="1"/>
    </xf>
    <xf numFmtId="0" fontId="2" fillId="11" borderId="0" xfId="0" applyFont="1" applyFill="1" applyBorder="1" applyAlignment="1">
      <alignment horizontal="center" vertical="top" textRotation="90"/>
    </xf>
    <xf numFmtId="0" fontId="2" fillId="10" borderId="4" xfId="0" applyFont="1" applyFill="1" applyBorder="1" applyAlignment="1">
      <alignment horizontal="center"/>
    </xf>
    <xf numFmtId="0" fontId="2" fillId="10" borderId="5" xfId="0" applyFont="1" applyFill="1" applyBorder="1" applyAlignment="1">
      <alignment horizontal="center"/>
    </xf>
    <xf numFmtId="0" fontId="2" fillId="10" borderId="3" xfId="0" applyFont="1" applyFill="1" applyBorder="1" applyAlignment="1">
      <alignment horizontal="center"/>
    </xf>
    <xf numFmtId="0" fontId="2" fillId="11" borderId="4" xfId="0" applyFont="1" applyFill="1" applyBorder="1" applyAlignment="1">
      <alignment horizontal="center"/>
    </xf>
    <xf numFmtId="0" fontId="2" fillId="11" borderId="3" xfId="0" applyFont="1" applyFill="1" applyBorder="1" applyAlignment="1">
      <alignment horizontal="center"/>
    </xf>
    <xf numFmtId="0" fontId="2" fillId="4" borderId="0" xfId="0" applyFont="1" applyFill="1" applyBorder="1" applyAlignment="1">
      <alignment horizontal="center" vertical="top" textRotation="90"/>
    </xf>
    <xf numFmtId="0" fontId="2" fillId="9" borderId="0" xfId="0" applyFont="1" applyFill="1" applyBorder="1" applyAlignment="1">
      <alignment horizontal="center" vertical="top" textRotation="90"/>
    </xf>
    <xf numFmtId="0" fontId="2" fillId="12" borderId="0" xfId="0" applyFont="1" applyFill="1" applyBorder="1" applyAlignment="1">
      <alignment horizontal="center" vertical="top" textRotation="90"/>
    </xf>
    <xf numFmtId="0" fontId="2" fillId="10" borderId="0" xfId="0" applyFont="1" applyFill="1" applyBorder="1" applyAlignment="1">
      <alignment horizontal="center" vertical="top" textRotation="90"/>
    </xf>
    <xf numFmtId="0" fontId="2" fillId="11" borderId="6"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5" borderId="6" xfId="0" applyFont="1" applyFill="1" applyBorder="1" applyAlignment="1">
      <alignment horizontal="center" vertical="center" wrapText="1"/>
    </xf>
    <xf numFmtId="0" fontId="2" fillId="15" borderId="8" xfId="0" applyFont="1" applyFill="1" applyBorder="1" applyAlignment="1">
      <alignment horizontal="center" vertical="center" wrapText="1"/>
    </xf>
    <xf numFmtId="0" fontId="2" fillId="6" borderId="4" xfId="0" applyFont="1" applyFill="1" applyBorder="1" applyAlignment="1">
      <alignment horizontal="center"/>
    </xf>
    <xf numFmtId="0" fontId="2" fillId="6" borderId="5" xfId="0" applyFont="1" applyFill="1" applyBorder="1" applyAlignment="1">
      <alignment horizontal="center"/>
    </xf>
    <xf numFmtId="0" fontId="2" fillId="6" borderId="3" xfId="0" applyFont="1" applyFill="1" applyBorder="1" applyAlignment="1">
      <alignment horizont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3" xfId="0" applyFont="1" applyFill="1" applyBorder="1" applyAlignment="1">
      <alignment horizontal="center" vertical="center"/>
    </xf>
    <xf numFmtId="0" fontId="2" fillId="14" borderId="4" xfId="0" applyFont="1" applyFill="1" applyBorder="1" applyAlignment="1">
      <alignment horizontal="center" vertical="center"/>
    </xf>
    <xf numFmtId="0" fontId="2" fillId="14" borderId="5" xfId="0" applyFont="1" applyFill="1" applyBorder="1" applyAlignment="1">
      <alignment horizontal="center" vertical="center"/>
    </xf>
    <xf numFmtId="0" fontId="2" fillId="14" borderId="3" xfId="0" applyFont="1" applyFill="1" applyBorder="1" applyAlignment="1">
      <alignment horizontal="center" vertical="center"/>
    </xf>
    <xf numFmtId="0" fontId="2" fillId="8" borderId="4" xfId="0" applyFont="1" applyFill="1" applyBorder="1" applyAlignment="1">
      <alignment horizontal="center" vertical="center"/>
    </xf>
    <xf numFmtId="0" fontId="2" fillId="8" borderId="5" xfId="0" applyFont="1" applyFill="1" applyBorder="1" applyAlignment="1">
      <alignment horizontal="center" vertical="center"/>
    </xf>
    <xf numFmtId="0" fontId="2" fillId="8" borderId="3" xfId="0" applyFont="1" applyFill="1" applyBorder="1" applyAlignment="1">
      <alignment horizontal="center" vertic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2" fontId="2" fillId="9" borderId="9" xfId="0" applyNumberFormat="1" applyFont="1" applyFill="1" applyBorder="1" applyAlignment="1">
      <alignment horizontal="center" textRotation="90" wrapText="1"/>
    </xf>
    <xf numFmtId="2" fontId="2" fillId="9" borderId="0" xfId="0" applyNumberFormat="1" applyFont="1" applyFill="1" applyBorder="1" applyAlignment="1">
      <alignment horizontal="center" textRotation="90"/>
    </xf>
    <xf numFmtId="2" fontId="2" fillId="9" borderId="2" xfId="0" applyNumberFormat="1" applyFont="1" applyFill="1" applyBorder="1" applyAlignment="1">
      <alignment horizontal="center" textRotation="90"/>
    </xf>
    <xf numFmtId="3" fontId="6" fillId="2" borderId="6" xfId="0" applyNumberFormat="1" applyFont="1" applyFill="1" applyBorder="1" applyAlignment="1">
      <alignment horizontal="center" vertical="center" wrapText="1"/>
    </xf>
    <xf numFmtId="3" fontId="6" fillId="2" borderId="7" xfId="0" applyNumberFormat="1" applyFont="1" applyFill="1" applyBorder="1" applyAlignment="1">
      <alignment horizontal="center" vertical="center" wrapText="1"/>
    </xf>
    <xf numFmtId="3" fontId="6" fillId="2" borderId="8" xfId="0" applyNumberFormat="1" applyFont="1" applyFill="1" applyBorder="1" applyAlignment="1">
      <alignment horizontal="center" vertical="center" wrapText="1"/>
    </xf>
    <xf numFmtId="4" fontId="6" fillId="2" borderId="6" xfId="0" applyNumberFormat="1" applyFont="1" applyFill="1" applyBorder="1" applyAlignment="1">
      <alignment horizontal="center" vertical="center" wrapText="1"/>
    </xf>
    <xf numFmtId="4" fontId="6" fillId="2" borderId="7" xfId="0" applyNumberFormat="1" applyFont="1" applyFill="1" applyBorder="1" applyAlignment="1">
      <alignment horizontal="center" vertical="center" wrapText="1"/>
    </xf>
    <xf numFmtId="4" fontId="6" fillId="2" borderId="8" xfId="0" applyNumberFormat="1" applyFont="1" applyFill="1" applyBorder="1" applyAlignment="1">
      <alignment horizontal="center" vertical="center" wrapText="1"/>
    </xf>
    <xf numFmtId="2" fontId="2" fillId="12" borderId="9" xfId="0" applyNumberFormat="1" applyFont="1" applyFill="1" applyBorder="1" applyAlignment="1">
      <alignment horizontal="center" textRotation="90" wrapText="1"/>
    </xf>
    <xf numFmtId="2" fontId="2" fillId="12" borderId="0" xfId="0" applyNumberFormat="1" applyFont="1" applyFill="1" applyBorder="1" applyAlignment="1">
      <alignment horizontal="center" textRotation="90"/>
    </xf>
    <xf numFmtId="2" fontId="2" fillId="12" borderId="2" xfId="0" applyNumberFormat="1" applyFont="1" applyFill="1" applyBorder="1" applyAlignment="1">
      <alignment horizontal="center" textRotation="90"/>
    </xf>
    <xf numFmtId="2" fontId="2" fillId="11" borderId="9" xfId="0" applyNumberFormat="1" applyFont="1" applyFill="1" applyBorder="1" applyAlignment="1">
      <alignment horizontal="center" textRotation="90"/>
    </xf>
    <xf numFmtId="2" fontId="2" fillId="11" borderId="0" xfId="0" applyNumberFormat="1" applyFont="1" applyFill="1" applyBorder="1" applyAlignment="1">
      <alignment horizontal="center" textRotation="90"/>
    </xf>
    <xf numFmtId="2" fontId="2" fillId="11" borderId="2" xfId="0" applyNumberFormat="1" applyFont="1" applyFill="1" applyBorder="1" applyAlignment="1">
      <alignment horizontal="center" textRotation="90"/>
    </xf>
    <xf numFmtId="2" fontId="2" fillId="10" borderId="9" xfId="0" applyNumberFormat="1" applyFont="1" applyFill="1" applyBorder="1" applyAlignment="1">
      <alignment horizontal="center" textRotation="90"/>
    </xf>
    <xf numFmtId="2" fontId="2" fillId="10" borderId="0" xfId="0" applyNumberFormat="1" applyFont="1" applyFill="1" applyBorder="1" applyAlignment="1">
      <alignment horizontal="center" textRotation="90"/>
    </xf>
    <xf numFmtId="2" fontId="2" fillId="10" borderId="2" xfId="0" applyNumberFormat="1" applyFont="1" applyFill="1" applyBorder="1" applyAlignment="1">
      <alignment horizontal="center" textRotation="90"/>
    </xf>
    <xf numFmtId="3" fontId="6" fillId="2" borderId="1" xfId="0" applyNumberFormat="1" applyFont="1" applyFill="1" applyBorder="1" applyAlignment="1">
      <alignment horizontal="center" vertical="center" wrapText="1"/>
    </xf>
    <xf numFmtId="0" fontId="12" fillId="16" borderId="6" xfId="0" applyFont="1" applyFill="1" applyBorder="1" applyAlignment="1">
      <alignment horizontal="center" vertical="center" wrapText="1"/>
    </xf>
    <xf numFmtId="0" fontId="12" fillId="16" borderId="7" xfId="0" applyFont="1" applyFill="1" applyBorder="1" applyAlignment="1">
      <alignment horizontal="center" vertical="center" wrapText="1"/>
    </xf>
    <xf numFmtId="0" fontId="12" fillId="16" borderId="8" xfId="0" applyFont="1" applyFill="1" applyBorder="1" applyAlignment="1">
      <alignment horizontal="center" vertical="center" wrapText="1"/>
    </xf>
    <xf numFmtId="3" fontId="12" fillId="13" borderId="6" xfId="0" applyNumberFormat="1" applyFont="1" applyFill="1" applyBorder="1" applyAlignment="1">
      <alignment horizontal="center" vertical="center" wrapText="1"/>
    </xf>
    <xf numFmtId="3" fontId="12" fillId="13" borderId="7" xfId="0" applyNumberFormat="1" applyFont="1" applyFill="1" applyBorder="1" applyAlignment="1">
      <alignment horizontal="center" vertical="center" wrapText="1"/>
    </xf>
    <xf numFmtId="3" fontId="12" fillId="13" borderId="8" xfId="0" applyNumberFormat="1" applyFont="1" applyFill="1" applyBorder="1" applyAlignment="1">
      <alignment horizontal="center" vertical="center" wrapText="1"/>
    </xf>
    <xf numFmtId="3" fontId="12" fillId="12" borderId="6" xfId="0" applyNumberFormat="1" applyFont="1" applyFill="1" applyBorder="1" applyAlignment="1">
      <alignment horizontal="center" vertical="center" wrapText="1"/>
    </xf>
    <xf numFmtId="3" fontId="12" fillId="12" borderId="7" xfId="0" applyNumberFormat="1" applyFont="1" applyFill="1" applyBorder="1" applyAlignment="1">
      <alignment horizontal="center" vertical="center" wrapText="1"/>
    </xf>
    <xf numFmtId="3" fontId="12" fillId="12" borderId="8" xfId="0" applyNumberFormat="1" applyFont="1" applyFill="1" applyBorder="1" applyAlignment="1">
      <alignment horizontal="center" vertical="center" wrapText="1"/>
    </xf>
    <xf numFmtId="3" fontId="12" fillId="11" borderId="6" xfId="0" applyNumberFormat="1" applyFont="1" applyFill="1" applyBorder="1" applyAlignment="1">
      <alignment horizontal="center" vertical="center" wrapText="1"/>
    </xf>
    <xf numFmtId="3" fontId="12" fillId="11" borderId="7" xfId="0" applyNumberFormat="1" applyFont="1" applyFill="1" applyBorder="1" applyAlignment="1">
      <alignment horizontal="center" vertical="center" wrapText="1"/>
    </xf>
    <xf numFmtId="3" fontId="12" fillId="11" borderId="8" xfId="0" applyNumberFormat="1" applyFont="1" applyFill="1" applyBorder="1" applyAlignment="1">
      <alignment horizontal="center" vertical="center" wrapText="1"/>
    </xf>
    <xf numFmtId="3" fontId="12" fillId="18" borderId="6" xfId="0" applyNumberFormat="1" applyFont="1" applyFill="1" applyBorder="1" applyAlignment="1">
      <alignment horizontal="center" vertical="center" wrapText="1"/>
    </xf>
    <xf numFmtId="3" fontId="12" fillId="18" borderId="7" xfId="0" applyNumberFormat="1" applyFont="1" applyFill="1" applyBorder="1" applyAlignment="1">
      <alignment horizontal="center" vertical="center" wrapText="1"/>
    </xf>
    <xf numFmtId="3" fontId="12" fillId="18" borderId="8" xfId="0" applyNumberFormat="1" applyFont="1" applyFill="1" applyBorder="1" applyAlignment="1">
      <alignment horizontal="center" vertical="center" wrapText="1"/>
    </xf>
    <xf numFmtId="3" fontId="12" fillId="10" borderId="6" xfId="0" applyNumberFormat="1" applyFont="1" applyFill="1" applyBorder="1" applyAlignment="1">
      <alignment horizontal="center" vertical="center" wrapText="1"/>
    </xf>
    <xf numFmtId="3" fontId="12" fillId="10" borderId="7" xfId="0" applyNumberFormat="1" applyFont="1" applyFill="1" applyBorder="1" applyAlignment="1">
      <alignment horizontal="center" vertical="center" wrapText="1"/>
    </xf>
    <xf numFmtId="3" fontId="12" fillId="10" borderId="8" xfId="0" applyNumberFormat="1" applyFont="1" applyFill="1" applyBorder="1" applyAlignment="1">
      <alignment horizontal="center" vertical="center" wrapText="1"/>
    </xf>
    <xf numFmtId="0" fontId="12" fillId="11" borderId="9" xfId="0" applyFont="1" applyFill="1" applyBorder="1" applyAlignment="1">
      <alignment horizontal="center" textRotation="90"/>
    </xf>
    <xf numFmtId="0" fontId="12" fillId="11" borderId="0" xfId="0" applyFont="1" applyFill="1" applyBorder="1" applyAlignment="1">
      <alignment horizontal="center" textRotation="90"/>
    </xf>
    <xf numFmtId="0" fontId="12" fillId="11" borderId="2" xfId="0" applyFont="1" applyFill="1" applyBorder="1" applyAlignment="1">
      <alignment horizontal="center" textRotation="90"/>
    </xf>
    <xf numFmtId="0" fontId="12" fillId="10" borderId="9" xfId="0" applyFont="1" applyFill="1" applyBorder="1" applyAlignment="1">
      <alignment horizontal="center" textRotation="90"/>
    </xf>
    <xf numFmtId="0" fontId="12" fillId="10" borderId="0" xfId="0" applyFont="1" applyFill="1" applyBorder="1" applyAlignment="1">
      <alignment horizontal="center" textRotation="90"/>
    </xf>
    <xf numFmtId="0" fontId="12" fillId="10" borderId="2" xfId="0" applyFont="1" applyFill="1" applyBorder="1" applyAlignment="1">
      <alignment horizontal="center" textRotation="90"/>
    </xf>
    <xf numFmtId="0" fontId="12" fillId="11" borderId="9" xfId="0" applyFont="1" applyFill="1" applyBorder="1" applyAlignment="1">
      <alignment horizontal="center" textRotation="90" wrapText="1"/>
    </xf>
    <xf numFmtId="0" fontId="12" fillId="18" borderId="9" xfId="0" applyFont="1" applyFill="1" applyBorder="1" applyAlignment="1">
      <alignment horizontal="center" textRotation="90"/>
    </xf>
    <xf numFmtId="0" fontId="12" fillId="18" borderId="0" xfId="0" applyFont="1" applyFill="1" applyBorder="1" applyAlignment="1">
      <alignment horizontal="center" textRotation="90"/>
    </xf>
    <xf numFmtId="0" fontId="12" fillId="18" borderId="2" xfId="0" applyFont="1" applyFill="1" applyBorder="1" applyAlignment="1">
      <alignment horizontal="center" textRotation="90"/>
    </xf>
    <xf numFmtId="0" fontId="12" fillId="17" borderId="9" xfId="0" applyFont="1" applyFill="1" applyBorder="1" applyAlignment="1">
      <alignment horizontal="center" textRotation="90"/>
    </xf>
    <xf numFmtId="0" fontId="12" fillId="17" borderId="0" xfId="0" applyFont="1" applyFill="1" applyBorder="1" applyAlignment="1">
      <alignment horizontal="center" textRotation="90"/>
    </xf>
    <xf numFmtId="0" fontId="12" fillId="17" borderId="2" xfId="0" applyFont="1" applyFill="1" applyBorder="1" applyAlignment="1">
      <alignment horizontal="center" textRotation="90"/>
    </xf>
    <xf numFmtId="0" fontId="12" fillId="12" borderId="9" xfId="0" applyFont="1" applyFill="1" applyBorder="1" applyAlignment="1">
      <alignment horizontal="center" textRotation="90"/>
    </xf>
    <xf numFmtId="0" fontId="12" fillId="12" borderId="0" xfId="0" applyFont="1" applyFill="1" applyBorder="1" applyAlignment="1">
      <alignment horizontal="center" textRotation="90"/>
    </xf>
    <xf numFmtId="0" fontId="12" fillId="12" borderId="2" xfId="0" applyFont="1" applyFill="1" applyBorder="1" applyAlignment="1">
      <alignment horizontal="center" textRotation="90"/>
    </xf>
    <xf numFmtId="0" fontId="12" fillId="10" borderId="9" xfId="0" applyFont="1" applyFill="1" applyBorder="1" applyAlignment="1" applyProtection="1">
      <alignment horizontal="center" textRotation="90" wrapText="1"/>
      <protection locked="0"/>
    </xf>
    <xf numFmtId="0" fontId="12" fillId="10" borderId="0" xfId="0" applyFont="1" applyFill="1" applyBorder="1" applyAlignment="1" applyProtection="1">
      <alignment horizontal="center" textRotation="90" wrapText="1"/>
      <protection locked="0"/>
    </xf>
    <xf numFmtId="0" fontId="12" fillId="10" borderId="2" xfId="0" applyFont="1" applyFill="1" applyBorder="1" applyAlignment="1" applyProtection="1">
      <alignment horizontal="center" textRotation="90" wrapText="1"/>
      <protection locked="0"/>
    </xf>
    <xf numFmtId="2" fontId="2" fillId="13" borderId="9" xfId="0" applyNumberFormat="1" applyFont="1" applyFill="1" applyBorder="1" applyAlignment="1">
      <alignment horizontal="center" textRotation="90" wrapText="1"/>
    </xf>
    <xf numFmtId="2" fontId="2" fillId="13" borderId="0" xfId="0" applyNumberFormat="1" applyFont="1" applyFill="1" applyBorder="1" applyAlignment="1">
      <alignment horizontal="center" textRotation="90" wrapText="1"/>
    </xf>
    <xf numFmtId="2" fontId="2" fillId="13" borderId="2" xfId="0" applyNumberFormat="1" applyFont="1" applyFill="1" applyBorder="1" applyAlignment="1">
      <alignment horizontal="center" textRotation="90" wrapText="1"/>
    </xf>
    <xf numFmtId="2" fontId="10" fillId="19" borderId="9" xfId="0" applyNumberFormat="1" applyFont="1" applyFill="1" applyBorder="1" applyAlignment="1">
      <alignment horizontal="center" textRotation="90"/>
    </xf>
    <xf numFmtId="2" fontId="10" fillId="19" borderId="0" xfId="0" applyNumberFormat="1" applyFont="1" applyFill="1" applyBorder="1" applyAlignment="1">
      <alignment horizontal="center" textRotation="90"/>
    </xf>
    <xf numFmtId="2" fontId="10" fillId="19" borderId="2" xfId="0" applyNumberFormat="1" applyFont="1" applyFill="1" applyBorder="1" applyAlignment="1">
      <alignment horizontal="center" textRotation="90"/>
    </xf>
    <xf numFmtId="0" fontId="12" fillId="13" borderId="9" xfId="0" applyFont="1" applyFill="1" applyBorder="1" applyAlignment="1">
      <alignment horizontal="center" textRotation="90"/>
    </xf>
    <xf numFmtId="0" fontId="12" fillId="13" borderId="0" xfId="0" applyFont="1" applyFill="1" applyBorder="1" applyAlignment="1">
      <alignment horizontal="center" textRotation="90"/>
    </xf>
    <xf numFmtId="0" fontId="12" fillId="13" borderId="2" xfId="0" applyFont="1" applyFill="1" applyBorder="1" applyAlignment="1">
      <alignment horizontal="center" textRotation="90"/>
    </xf>
    <xf numFmtId="0" fontId="11" fillId="19" borderId="9" xfId="0" applyFont="1" applyFill="1" applyBorder="1" applyAlignment="1">
      <alignment horizontal="center" textRotation="90"/>
    </xf>
    <xf numFmtId="0" fontId="11" fillId="19" borderId="0" xfId="0" applyFont="1" applyFill="1" applyBorder="1" applyAlignment="1">
      <alignment horizontal="center" textRotation="90"/>
    </xf>
    <xf numFmtId="0" fontId="11" fillId="19" borderId="2" xfId="0" applyFont="1" applyFill="1" applyBorder="1" applyAlignment="1">
      <alignment horizontal="center" textRotation="90"/>
    </xf>
    <xf numFmtId="0" fontId="2"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10" fillId="22" borderId="1" xfId="0" applyFont="1" applyFill="1" applyBorder="1" applyAlignment="1">
      <alignment horizontal="center" vertical="center" wrapText="1"/>
    </xf>
  </cellXfs>
  <cellStyles count="1">
    <cellStyle name="Normal" xfId="0" builtinId="0"/>
  </cellStyles>
  <dxfs count="30">
    <dxf>
      <font>
        <color theme="0"/>
      </font>
      <fill>
        <patternFill>
          <bgColor rgb="FF860000"/>
        </patternFill>
      </fill>
    </dxf>
    <dxf>
      <font>
        <color theme="0"/>
      </font>
      <fill>
        <patternFill>
          <bgColor rgb="FF13207F"/>
        </patternFill>
      </fill>
    </dxf>
    <dxf>
      <font>
        <color theme="0"/>
      </font>
      <fill>
        <patternFill>
          <bgColor rgb="FF8C7D12"/>
        </patternFill>
      </fill>
    </dxf>
    <dxf>
      <font>
        <color theme="0"/>
      </font>
      <fill>
        <patternFill>
          <bgColor rgb="FF155D0F"/>
        </patternFill>
      </fill>
    </dxf>
    <dxf>
      <font>
        <color theme="0"/>
      </font>
      <fill>
        <patternFill>
          <bgColor rgb="FF532476"/>
        </patternFill>
      </fill>
    </dxf>
    <dxf>
      <font>
        <color theme="0"/>
      </font>
      <fill>
        <patternFill>
          <bgColor rgb="FF860000"/>
        </patternFill>
      </fill>
    </dxf>
    <dxf>
      <font>
        <color theme="0"/>
      </font>
      <fill>
        <patternFill>
          <bgColor rgb="FF13207F"/>
        </patternFill>
      </fill>
    </dxf>
    <dxf>
      <font>
        <color theme="0"/>
      </font>
      <fill>
        <patternFill>
          <bgColor rgb="FF8C7D12"/>
        </patternFill>
      </fill>
    </dxf>
    <dxf>
      <font>
        <color theme="0"/>
      </font>
      <fill>
        <patternFill>
          <bgColor rgb="FF155D0F"/>
        </patternFill>
      </fill>
    </dxf>
    <dxf>
      <font>
        <color theme="0"/>
      </font>
      <fill>
        <patternFill>
          <bgColor rgb="FF532476"/>
        </patternFill>
      </fill>
    </dxf>
    <dxf>
      <font>
        <color theme="0"/>
      </font>
      <fill>
        <patternFill>
          <bgColor rgb="FF860000"/>
        </patternFill>
      </fill>
    </dxf>
    <dxf>
      <font>
        <color theme="0"/>
      </font>
      <fill>
        <patternFill>
          <bgColor rgb="FF13207F"/>
        </patternFill>
      </fill>
    </dxf>
    <dxf>
      <font>
        <color theme="0"/>
      </font>
      <fill>
        <patternFill>
          <bgColor rgb="FF8C7D12"/>
        </patternFill>
      </fill>
    </dxf>
    <dxf>
      <font>
        <color theme="0"/>
      </font>
      <fill>
        <patternFill>
          <bgColor rgb="FF155D0F"/>
        </patternFill>
      </fill>
    </dxf>
    <dxf>
      <font>
        <color theme="0"/>
      </font>
      <fill>
        <patternFill>
          <bgColor rgb="FF532476"/>
        </patternFill>
      </fill>
    </dxf>
    <dxf>
      <font>
        <color theme="0"/>
      </font>
      <fill>
        <patternFill>
          <bgColor rgb="FF860000"/>
        </patternFill>
      </fill>
    </dxf>
    <dxf>
      <font>
        <color theme="0"/>
      </font>
      <fill>
        <patternFill>
          <bgColor rgb="FF13207F"/>
        </patternFill>
      </fill>
    </dxf>
    <dxf>
      <font>
        <color theme="0"/>
      </font>
      <fill>
        <patternFill>
          <bgColor rgb="FF8C7D12"/>
        </patternFill>
      </fill>
    </dxf>
    <dxf>
      <font>
        <color theme="0"/>
      </font>
      <fill>
        <patternFill>
          <bgColor rgb="FF155D0F"/>
        </patternFill>
      </fill>
    </dxf>
    <dxf>
      <font>
        <color theme="0"/>
      </font>
      <fill>
        <patternFill>
          <bgColor rgb="FF532476"/>
        </patternFill>
      </fill>
    </dxf>
    <dxf>
      <font>
        <color theme="0"/>
      </font>
      <fill>
        <patternFill>
          <bgColor rgb="FF860000"/>
        </patternFill>
      </fill>
    </dxf>
    <dxf>
      <font>
        <color theme="0"/>
      </font>
      <fill>
        <patternFill>
          <bgColor rgb="FF13207F"/>
        </patternFill>
      </fill>
    </dxf>
    <dxf>
      <font>
        <color theme="0"/>
      </font>
      <fill>
        <patternFill>
          <bgColor rgb="FF8C7D12"/>
        </patternFill>
      </fill>
    </dxf>
    <dxf>
      <font>
        <color theme="0"/>
      </font>
      <fill>
        <patternFill>
          <bgColor rgb="FF155D0F"/>
        </patternFill>
      </fill>
    </dxf>
    <dxf>
      <font>
        <color theme="0"/>
      </font>
      <fill>
        <patternFill>
          <bgColor rgb="FF532476"/>
        </patternFill>
      </fill>
    </dxf>
    <dxf>
      <font>
        <color theme="0"/>
      </font>
      <fill>
        <patternFill>
          <bgColor rgb="FF860000"/>
        </patternFill>
      </fill>
    </dxf>
    <dxf>
      <font>
        <color theme="0"/>
      </font>
      <fill>
        <patternFill>
          <bgColor rgb="FF13207F"/>
        </patternFill>
      </fill>
    </dxf>
    <dxf>
      <font>
        <color theme="0"/>
      </font>
      <fill>
        <patternFill>
          <bgColor rgb="FF8C7D12"/>
        </patternFill>
      </fill>
    </dxf>
    <dxf>
      <font>
        <color theme="0"/>
      </font>
      <fill>
        <patternFill>
          <bgColor rgb="FF155D0F"/>
        </patternFill>
      </fill>
    </dxf>
    <dxf>
      <font>
        <color theme="0"/>
      </font>
      <fill>
        <patternFill>
          <bgColor rgb="FF53247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B2DB5"/>
      <color rgb="FFBAA718"/>
      <color rgb="FF8C7D12"/>
      <color rgb="FF155D0F"/>
      <color rgb="FF13207F"/>
      <color rgb="FF860000"/>
      <color rgb="FF532476"/>
      <color rgb="FF817205"/>
      <color rgb="FF1A771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0</xdr:row>
      <xdr:rowOff>1</xdr:rowOff>
    </xdr:from>
    <xdr:to>
      <xdr:col>2</xdr:col>
      <xdr:colOff>1333501</xdr:colOff>
      <xdr:row>0</xdr:row>
      <xdr:rowOff>247000</xdr:rowOff>
    </xdr:to>
    <xdr:pic>
      <xdr:nvPicPr>
        <xdr:cNvPr id="2" name="1 Imagen"/>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9211"/>
        <a:stretch/>
      </xdr:blipFill>
      <xdr:spPr>
        <a:xfrm>
          <a:off x="1524001" y="1"/>
          <a:ext cx="1333500" cy="2469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202161</xdr:colOff>
      <xdr:row>36</xdr:row>
      <xdr:rowOff>47625</xdr:rowOff>
    </xdr:from>
    <xdr:to>
      <xdr:col>3</xdr:col>
      <xdr:colOff>3639392</xdr:colOff>
      <xdr:row>56</xdr:row>
      <xdr:rowOff>151158</xdr:rowOff>
    </xdr:to>
    <xdr:pic>
      <xdr:nvPicPr>
        <xdr:cNvPr id="3" name="2 Imagen"/>
        <xdr:cNvPicPr>
          <a:picLocks noChangeAspect="1"/>
        </xdr:cNvPicPr>
      </xdr:nvPicPr>
      <xdr:blipFill>
        <a:blip xmlns:r="http://schemas.openxmlformats.org/officeDocument/2006/relationships" r:embed="rId1"/>
        <a:stretch>
          <a:fillRect/>
        </a:stretch>
      </xdr:blipFill>
      <xdr:spPr>
        <a:xfrm>
          <a:off x="964161" y="5876925"/>
          <a:ext cx="4978625" cy="3695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19049</xdr:colOff>
      <xdr:row>34</xdr:row>
      <xdr:rowOff>50858</xdr:rowOff>
    </xdr:from>
    <xdr:to>
      <xdr:col>25</xdr:col>
      <xdr:colOff>9525</xdr:colOff>
      <xdr:row>87</xdr:row>
      <xdr:rowOff>6195</xdr:rowOff>
    </xdr:to>
    <xdr:pic>
      <xdr:nvPicPr>
        <xdr:cNvPr id="2" name="1 Imagen"/>
        <xdr:cNvPicPr>
          <a:picLocks noChangeAspect="1"/>
        </xdr:cNvPicPr>
      </xdr:nvPicPr>
      <xdr:blipFill>
        <a:blip xmlns:r="http://schemas.openxmlformats.org/officeDocument/2006/relationships" r:embed="rId1"/>
        <a:stretch>
          <a:fillRect/>
        </a:stretch>
      </xdr:blipFill>
      <xdr:spPr>
        <a:xfrm>
          <a:off x="3305174" y="7194608"/>
          <a:ext cx="8324851" cy="11061487"/>
        </a:xfrm>
        <a:prstGeom prst="rect">
          <a:avLst/>
        </a:prstGeom>
      </xdr:spPr>
    </xdr:pic>
    <xdr:clientData/>
  </xdr:twoCellAnchor>
</xdr:wsDr>
</file>

<file path=xl/theme/theme1.xml><?xml version="1.0" encoding="utf-8"?>
<a:theme xmlns:a="http://schemas.openxmlformats.org/drawingml/2006/main" name="Tema de Office">
  <a:themeElements>
    <a:clrScheme name="Personalizado 2">
      <a:dk1>
        <a:srgbClr val="161616"/>
      </a:dk1>
      <a:lt1>
        <a:srgbClr val="FFFFFF"/>
      </a:lt1>
      <a:dk2>
        <a:srgbClr val="C6D9F0"/>
      </a:dk2>
      <a:lt2>
        <a:srgbClr val="373737"/>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C3"/>
  <sheetViews>
    <sheetView zoomScale="130" zoomScaleNormal="130" workbookViewId="0">
      <selection activeCell="C7" sqref="C7"/>
    </sheetView>
  </sheetViews>
  <sheetFormatPr baseColWidth="10" defaultRowHeight="13.5" x14ac:dyDescent="0.25"/>
  <cols>
    <col min="1" max="1" width="11.42578125" style="1"/>
    <col min="2" max="2" width="12.85546875" style="1" customWidth="1"/>
    <col min="3" max="3" width="63.85546875" style="1" customWidth="1"/>
    <col min="4" max="16384" width="11.42578125" style="1"/>
  </cols>
  <sheetData>
    <row r="1" spans="2:3" ht="21.75" customHeight="1" x14ac:dyDescent="0.45">
      <c r="B1" s="14" t="s">
        <v>64</v>
      </c>
      <c r="C1" s="3"/>
    </row>
    <row r="2" spans="2:3" ht="3" customHeight="1" x14ac:dyDescent="0.25">
      <c r="C2" s="2"/>
    </row>
    <row r="3" spans="2:3" x14ac:dyDescent="0.25">
      <c r="B3" s="1" t="s">
        <v>63</v>
      </c>
      <c r="C3" s="1" t="s">
        <v>65</v>
      </c>
    </row>
  </sheetData>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C139"/>
  <sheetViews>
    <sheetView topLeftCell="A20" zoomScale="115" zoomScaleNormal="115" workbookViewId="0">
      <selection activeCell="E23" sqref="E23"/>
    </sheetView>
  </sheetViews>
  <sheetFormatPr baseColWidth="10" defaultRowHeight="14.25" x14ac:dyDescent="0.3"/>
  <cols>
    <col min="1" max="1" width="5.7109375" style="1" customWidth="1"/>
    <col min="2" max="2" width="3" style="1" bestFit="1" customWidth="1"/>
    <col min="3" max="3" width="23.140625" style="7" customWidth="1"/>
    <col min="4" max="4" width="93.7109375" style="11" customWidth="1"/>
    <col min="5" max="5" width="22.28515625" style="11" customWidth="1"/>
    <col min="6" max="6" width="11.42578125" style="11"/>
    <col min="7" max="16384" width="11.42578125" style="1"/>
  </cols>
  <sheetData>
    <row r="2" spans="2:29" x14ac:dyDescent="0.3">
      <c r="B2" s="9"/>
      <c r="C2" s="10" t="s">
        <v>20</v>
      </c>
      <c r="D2" s="12"/>
      <c r="E2" s="12" t="s">
        <v>23</v>
      </c>
      <c r="F2" s="12"/>
    </row>
    <row r="3" spans="2:29" ht="99.75" x14ac:dyDescent="0.25">
      <c r="B3" s="4">
        <v>1</v>
      </c>
      <c r="C3" s="8" t="s">
        <v>0</v>
      </c>
      <c r="D3" s="6" t="s">
        <v>21</v>
      </c>
      <c r="E3" s="6" t="s">
        <v>24</v>
      </c>
      <c r="F3" s="6"/>
      <c r="G3" s="5"/>
      <c r="H3" s="5"/>
      <c r="I3" s="5"/>
      <c r="J3" s="5"/>
      <c r="K3" s="5"/>
      <c r="L3" s="5"/>
      <c r="M3" s="5"/>
      <c r="N3" s="5"/>
      <c r="O3" s="5"/>
      <c r="P3" s="5"/>
      <c r="Q3" s="5"/>
      <c r="R3" s="5"/>
      <c r="S3" s="5"/>
      <c r="T3" s="5"/>
      <c r="U3" s="5"/>
      <c r="V3" s="5"/>
      <c r="W3" s="5"/>
      <c r="X3" s="5"/>
      <c r="Y3" s="5"/>
      <c r="Z3" s="5"/>
      <c r="AA3" s="5"/>
      <c r="AB3" s="5"/>
      <c r="AC3" s="5"/>
    </row>
    <row r="4" spans="2:29" ht="57" x14ac:dyDescent="0.25">
      <c r="B4" s="4">
        <v>2</v>
      </c>
      <c r="C4" s="8" t="s">
        <v>1</v>
      </c>
      <c r="D4" s="6" t="s">
        <v>25</v>
      </c>
      <c r="E4" s="6" t="s">
        <v>26</v>
      </c>
      <c r="F4" s="6"/>
      <c r="G4" s="5"/>
      <c r="H4" s="5"/>
      <c r="I4" s="5"/>
      <c r="J4" s="5"/>
      <c r="K4" s="5"/>
      <c r="L4" s="5"/>
      <c r="M4" s="5"/>
      <c r="N4" s="5"/>
      <c r="O4" s="5"/>
      <c r="P4" s="5"/>
      <c r="Q4" s="5"/>
      <c r="R4" s="5"/>
      <c r="S4" s="5"/>
      <c r="T4" s="5"/>
      <c r="U4" s="5"/>
      <c r="V4" s="5"/>
      <c r="W4" s="5"/>
      <c r="X4" s="5"/>
      <c r="Y4" s="5"/>
      <c r="Z4" s="5"/>
      <c r="AA4" s="5"/>
      <c r="AB4" s="5"/>
      <c r="AC4" s="5"/>
    </row>
    <row r="5" spans="2:29" ht="57" x14ac:dyDescent="0.25">
      <c r="B5" s="4">
        <v>3</v>
      </c>
      <c r="C5" s="8" t="s">
        <v>2</v>
      </c>
      <c r="D5" s="6" t="s">
        <v>27</v>
      </c>
      <c r="E5" s="6" t="s">
        <v>28</v>
      </c>
      <c r="F5" s="6"/>
      <c r="G5" s="5"/>
      <c r="H5" s="5"/>
      <c r="I5" s="5"/>
      <c r="J5" s="5"/>
      <c r="K5" s="5"/>
      <c r="L5" s="5"/>
      <c r="M5" s="5"/>
      <c r="N5" s="5"/>
      <c r="O5" s="5"/>
      <c r="P5" s="5"/>
      <c r="Q5" s="5"/>
      <c r="R5" s="5"/>
      <c r="S5" s="5"/>
      <c r="T5" s="5"/>
      <c r="U5" s="5"/>
      <c r="V5" s="5"/>
      <c r="W5" s="5"/>
      <c r="X5" s="5"/>
      <c r="Y5" s="5"/>
      <c r="Z5" s="5"/>
      <c r="AA5" s="5"/>
      <c r="AB5" s="5"/>
      <c r="AC5" s="5"/>
    </row>
    <row r="6" spans="2:29" ht="57" x14ac:dyDescent="0.25">
      <c r="B6" s="4">
        <v>4</v>
      </c>
      <c r="C6" s="8" t="s">
        <v>3</v>
      </c>
      <c r="D6" s="6" t="s">
        <v>29</v>
      </c>
      <c r="E6" s="6" t="s">
        <v>30</v>
      </c>
      <c r="F6" s="6"/>
      <c r="G6" s="5"/>
      <c r="H6" s="5"/>
      <c r="I6" s="5"/>
      <c r="J6" s="5"/>
      <c r="K6" s="5"/>
      <c r="L6" s="5"/>
      <c r="M6" s="5"/>
      <c r="N6" s="5"/>
      <c r="O6" s="5"/>
      <c r="P6" s="5"/>
      <c r="Q6" s="5"/>
      <c r="R6" s="5"/>
      <c r="S6" s="5"/>
      <c r="T6" s="5"/>
      <c r="U6" s="5"/>
      <c r="V6" s="5"/>
      <c r="W6" s="5"/>
      <c r="X6" s="5"/>
      <c r="Y6" s="5"/>
      <c r="Z6" s="5"/>
      <c r="AA6" s="5"/>
      <c r="AB6" s="5"/>
      <c r="AC6" s="5"/>
    </row>
    <row r="7" spans="2:29" ht="71.25" x14ac:dyDescent="0.25">
      <c r="B7" s="4">
        <v>5</v>
      </c>
      <c r="C7" s="8" t="s">
        <v>4</v>
      </c>
      <c r="D7" s="6" t="s">
        <v>31</v>
      </c>
      <c r="E7" s="6" t="s">
        <v>32</v>
      </c>
      <c r="F7" s="6"/>
      <c r="G7" s="5"/>
      <c r="H7" s="5"/>
      <c r="I7" s="5"/>
      <c r="J7" s="5"/>
      <c r="K7" s="5"/>
      <c r="L7" s="5"/>
      <c r="M7" s="5"/>
      <c r="N7" s="5"/>
      <c r="O7" s="5"/>
      <c r="P7" s="5"/>
      <c r="Q7" s="5"/>
      <c r="R7" s="5"/>
      <c r="S7" s="5"/>
      <c r="T7" s="5"/>
      <c r="U7" s="5"/>
      <c r="V7" s="5"/>
      <c r="W7" s="5"/>
      <c r="X7" s="5"/>
      <c r="Y7" s="5"/>
      <c r="Z7" s="5"/>
      <c r="AA7" s="5"/>
      <c r="AB7" s="5"/>
      <c r="AC7" s="5"/>
    </row>
    <row r="8" spans="2:29" ht="57" x14ac:dyDescent="0.25">
      <c r="B8" s="4">
        <v>6</v>
      </c>
      <c r="C8" s="8" t="s">
        <v>5</v>
      </c>
      <c r="D8" s="6" t="s">
        <v>33</v>
      </c>
      <c r="E8" s="6" t="s">
        <v>34</v>
      </c>
      <c r="F8" s="6"/>
      <c r="G8" s="5"/>
      <c r="H8" s="5"/>
      <c r="I8" s="5"/>
      <c r="J8" s="5"/>
      <c r="K8" s="5"/>
      <c r="L8" s="5"/>
      <c r="M8" s="5"/>
      <c r="N8" s="5"/>
      <c r="O8" s="5"/>
      <c r="P8" s="5"/>
      <c r="Q8" s="5"/>
      <c r="R8" s="5"/>
      <c r="S8" s="5"/>
      <c r="T8" s="5"/>
      <c r="U8" s="5"/>
      <c r="V8" s="5"/>
      <c r="W8" s="5"/>
      <c r="X8" s="5"/>
      <c r="Y8" s="5"/>
      <c r="Z8" s="5"/>
      <c r="AA8" s="5"/>
      <c r="AB8" s="5"/>
      <c r="AC8" s="5"/>
    </row>
    <row r="9" spans="2:29" ht="57" x14ac:dyDescent="0.25">
      <c r="B9" s="4">
        <v>7</v>
      </c>
      <c r="C9" s="8" t="s">
        <v>6</v>
      </c>
      <c r="D9" s="6" t="s">
        <v>35</v>
      </c>
      <c r="E9" s="6" t="s">
        <v>36</v>
      </c>
      <c r="F9" s="6"/>
      <c r="G9" s="5"/>
      <c r="H9" s="5"/>
      <c r="I9" s="5"/>
      <c r="J9" s="5"/>
      <c r="K9" s="5"/>
      <c r="L9" s="5"/>
      <c r="M9" s="5"/>
      <c r="N9" s="5"/>
      <c r="O9" s="5"/>
      <c r="P9" s="5"/>
      <c r="Q9" s="5"/>
      <c r="R9" s="5"/>
      <c r="S9" s="5"/>
      <c r="T9" s="5"/>
      <c r="U9" s="5"/>
      <c r="V9" s="5"/>
      <c r="W9" s="5"/>
      <c r="X9" s="5"/>
      <c r="Y9" s="5"/>
      <c r="Z9" s="5"/>
      <c r="AA9" s="5"/>
      <c r="AB9" s="5"/>
      <c r="AC9" s="5"/>
    </row>
    <row r="10" spans="2:29" ht="57" x14ac:dyDescent="0.25">
      <c r="B10" s="4">
        <v>8</v>
      </c>
      <c r="C10" s="8" t="s">
        <v>7</v>
      </c>
      <c r="D10" s="6" t="s">
        <v>37</v>
      </c>
      <c r="E10" s="6" t="s">
        <v>38</v>
      </c>
      <c r="F10" s="6"/>
      <c r="G10" s="5"/>
      <c r="H10" s="5"/>
      <c r="I10" s="5"/>
      <c r="J10" s="5"/>
      <c r="K10" s="5"/>
      <c r="L10" s="5"/>
      <c r="M10" s="5"/>
      <c r="N10" s="5"/>
      <c r="O10" s="5"/>
      <c r="P10" s="5"/>
      <c r="Q10" s="5"/>
      <c r="R10" s="5"/>
      <c r="S10" s="5"/>
      <c r="T10" s="5"/>
      <c r="U10" s="5"/>
      <c r="V10" s="5"/>
      <c r="W10" s="5"/>
      <c r="X10" s="5"/>
      <c r="Y10" s="5"/>
      <c r="Z10" s="5"/>
      <c r="AA10" s="5"/>
      <c r="AB10" s="5"/>
      <c r="AC10" s="5"/>
    </row>
    <row r="11" spans="2:29" ht="114" x14ac:dyDescent="0.25">
      <c r="B11" s="4">
        <v>9</v>
      </c>
      <c r="C11" s="8" t="s">
        <v>8</v>
      </c>
      <c r="D11" s="6" t="s">
        <v>39</v>
      </c>
      <c r="E11" s="6" t="s">
        <v>40</v>
      </c>
      <c r="F11" s="6"/>
      <c r="G11" s="5"/>
      <c r="H11" s="5"/>
      <c r="I11" s="5"/>
      <c r="J11" s="5"/>
      <c r="K11" s="5"/>
      <c r="L11" s="5"/>
      <c r="M11" s="5"/>
      <c r="N11" s="5"/>
      <c r="O11" s="5"/>
      <c r="P11" s="5"/>
      <c r="Q11" s="5"/>
      <c r="R11" s="5"/>
      <c r="S11" s="5"/>
      <c r="T11" s="5"/>
      <c r="U11" s="5"/>
      <c r="V11" s="5"/>
      <c r="W11" s="5"/>
      <c r="X11" s="5"/>
      <c r="Y11" s="5"/>
      <c r="Z11" s="5"/>
      <c r="AA11" s="5"/>
      <c r="AB11" s="5"/>
      <c r="AC11" s="5"/>
    </row>
    <row r="12" spans="2:29" ht="85.5" x14ac:dyDescent="0.25">
      <c r="B12" s="4">
        <v>10</v>
      </c>
      <c r="C12" s="8" t="s">
        <v>9</v>
      </c>
      <c r="D12" s="6" t="s">
        <v>41</v>
      </c>
      <c r="E12" s="6" t="s">
        <v>42</v>
      </c>
      <c r="F12" s="6"/>
      <c r="G12" s="5"/>
      <c r="H12" s="5"/>
      <c r="I12" s="5"/>
      <c r="J12" s="5"/>
      <c r="K12" s="5"/>
      <c r="L12" s="5"/>
      <c r="M12" s="5"/>
      <c r="N12" s="5"/>
      <c r="O12" s="5"/>
      <c r="P12" s="5"/>
      <c r="Q12" s="5"/>
      <c r="R12" s="5"/>
      <c r="S12" s="5"/>
      <c r="T12" s="5"/>
      <c r="U12" s="5"/>
      <c r="V12" s="5"/>
      <c r="W12" s="5"/>
      <c r="X12" s="5"/>
      <c r="Y12" s="5"/>
      <c r="Z12" s="5"/>
      <c r="AA12" s="5"/>
      <c r="AB12" s="5"/>
      <c r="AC12" s="5"/>
    </row>
    <row r="13" spans="2:29" ht="42.75" x14ac:dyDescent="0.25">
      <c r="B13" s="4">
        <v>11</v>
      </c>
      <c r="C13" s="8" t="s">
        <v>10</v>
      </c>
      <c r="D13" s="6" t="s">
        <v>43</v>
      </c>
      <c r="E13" s="6" t="s">
        <v>44</v>
      </c>
      <c r="F13" s="6"/>
      <c r="G13" s="5"/>
      <c r="H13" s="5"/>
      <c r="I13" s="5"/>
      <c r="J13" s="5"/>
      <c r="K13" s="5"/>
      <c r="L13" s="5"/>
      <c r="M13" s="5"/>
      <c r="N13" s="5"/>
      <c r="O13" s="5"/>
      <c r="P13" s="5"/>
      <c r="Q13" s="5"/>
      <c r="R13" s="5"/>
      <c r="S13" s="5"/>
      <c r="T13" s="5"/>
      <c r="U13" s="5"/>
      <c r="V13" s="5"/>
      <c r="W13" s="5"/>
      <c r="X13" s="5"/>
      <c r="Y13" s="5"/>
      <c r="Z13" s="5"/>
      <c r="AA13" s="5"/>
      <c r="AB13" s="5"/>
      <c r="AC13" s="5"/>
    </row>
    <row r="14" spans="2:29" ht="42.75" x14ac:dyDescent="0.25">
      <c r="B14" s="4">
        <v>12</v>
      </c>
      <c r="C14" s="8" t="s">
        <v>11</v>
      </c>
      <c r="D14" s="6" t="s">
        <v>45</v>
      </c>
      <c r="E14" s="6" t="s">
        <v>46</v>
      </c>
      <c r="F14" s="6"/>
      <c r="G14" s="5"/>
      <c r="H14" s="5"/>
      <c r="I14" s="5"/>
      <c r="J14" s="5"/>
      <c r="K14" s="5"/>
      <c r="L14" s="5"/>
      <c r="M14" s="5"/>
      <c r="N14" s="5"/>
      <c r="O14" s="5"/>
      <c r="P14" s="5"/>
      <c r="Q14" s="5"/>
      <c r="R14" s="5"/>
      <c r="S14" s="5"/>
      <c r="T14" s="5"/>
      <c r="U14" s="5"/>
      <c r="V14" s="5"/>
      <c r="W14" s="5"/>
      <c r="X14" s="5"/>
      <c r="Y14" s="5"/>
      <c r="Z14" s="5"/>
      <c r="AA14" s="5"/>
      <c r="AB14" s="5"/>
      <c r="AC14" s="5"/>
    </row>
    <row r="15" spans="2:29" ht="99.75" x14ac:dyDescent="0.25">
      <c r="B15" s="4">
        <v>13</v>
      </c>
      <c r="C15" s="8" t="s">
        <v>12</v>
      </c>
      <c r="D15" s="6" t="s">
        <v>47</v>
      </c>
      <c r="E15" s="6" t="s">
        <v>48</v>
      </c>
      <c r="F15" s="6"/>
      <c r="G15" s="5"/>
      <c r="H15" s="5"/>
      <c r="I15" s="5"/>
      <c r="J15" s="5"/>
      <c r="K15" s="5"/>
      <c r="L15" s="5"/>
      <c r="M15" s="5"/>
      <c r="N15" s="5"/>
      <c r="O15" s="5"/>
      <c r="P15" s="5"/>
      <c r="Q15" s="5"/>
      <c r="R15" s="5"/>
      <c r="S15" s="5"/>
      <c r="T15" s="5"/>
      <c r="U15" s="5"/>
      <c r="V15" s="5"/>
      <c r="W15" s="5"/>
      <c r="X15" s="5"/>
      <c r="Y15" s="5"/>
      <c r="Z15" s="5"/>
      <c r="AA15" s="5"/>
      <c r="AB15" s="5"/>
      <c r="AC15" s="5"/>
    </row>
    <row r="16" spans="2:29" ht="85.5" x14ac:dyDescent="0.25">
      <c r="B16" s="4">
        <v>14</v>
      </c>
      <c r="C16" s="8" t="s">
        <v>13</v>
      </c>
      <c r="D16" s="6" t="s">
        <v>49</v>
      </c>
      <c r="E16" s="6" t="s">
        <v>50</v>
      </c>
      <c r="F16" s="6"/>
      <c r="G16" s="5"/>
      <c r="H16" s="5"/>
      <c r="I16" s="5"/>
      <c r="J16" s="5"/>
      <c r="K16" s="5"/>
      <c r="L16" s="5"/>
      <c r="M16" s="5"/>
      <c r="N16" s="5"/>
      <c r="O16" s="5"/>
      <c r="P16" s="5"/>
      <c r="Q16" s="5"/>
      <c r="R16" s="5"/>
      <c r="S16" s="5"/>
      <c r="T16" s="5"/>
      <c r="U16" s="5"/>
      <c r="V16" s="5"/>
      <c r="W16" s="5"/>
      <c r="X16" s="5"/>
      <c r="Y16" s="5"/>
      <c r="Z16" s="5"/>
      <c r="AA16" s="5"/>
      <c r="AB16" s="5"/>
      <c r="AC16" s="5"/>
    </row>
    <row r="17" spans="2:29" ht="71.25" x14ac:dyDescent="0.25">
      <c r="B17" s="4">
        <v>15</v>
      </c>
      <c r="C17" s="8" t="s">
        <v>14</v>
      </c>
      <c r="D17" s="6" t="s">
        <v>51</v>
      </c>
      <c r="E17" s="6" t="s">
        <v>52</v>
      </c>
      <c r="F17" s="6"/>
      <c r="G17" s="5"/>
      <c r="H17" s="5"/>
      <c r="I17" s="5"/>
      <c r="J17" s="5"/>
      <c r="K17" s="5"/>
      <c r="L17" s="5"/>
      <c r="M17" s="5"/>
      <c r="N17" s="5"/>
      <c r="O17" s="5"/>
      <c r="P17" s="5"/>
      <c r="Q17" s="5"/>
      <c r="R17" s="5"/>
      <c r="S17" s="5"/>
      <c r="T17" s="5"/>
      <c r="U17" s="5"/>
      <c r="V17" s="5"/>
      <c r="W17" s="5"/>
      <c r="X17" s="5"/>
      <c r="Y17" s="5"/>
      <c r="Z17" s="5"/>
      <c r="AA17" s="5"/>
      <c r="AB17" s="5"/>
      <c r="AC17" s="5"/>
    </row>
    <row r="18" spans="2:29" ht="114" x14ac:dyDescent="0.25">
      <c r="B18" s="4">
        <v>16</v>
      </c>
      <c r="C18" s="8" t="s">
        <v>15</v>
      </c>
      <c r="D18" s="6" t="s">
        <v>53</v>
      </c>
      <c r="E18" s="6" t="s">
        <v>54</v>
      </c>
      <c r="F18" s="6"/>
      <c r="G18" s="5"/>
      <c r="H18" s="5"/>
      <c r="I18" s="5"/>
      <c r="J18" s="5"/>
      <c r="K18" s="5"/>
      <c r="L18" s="5"/>
      <c r="M18" s="5"/>
      <c r="N18" s="5"/>
      <c r="O18" s="5"/>
      <c r="P18" s="5"/>
      <c r="Q18" s="5"/>
      <c r="R18" s="5"/>
      <c r="S18" s="5"/>
      <c r="T18" s="5"/>
      <c r="U18" s="5"/>
      <c r="V18" s="5"/>
      <c r="W18" s="5"/>
      <c r="X18" s="5"/>
      <c r="Y18" s="5"/>
      <c r="Z18" s="5"/>
      <c r="AA18" s="5"/>
      <c r="AB18" s="5"/>
      <c r="AC18" s="5"/>
    </row>
    <row r="19" spans="2:29" ht="57" x14ac:dyDescent="0.25">
      <c r="B19" s="4">
        <v>17</v>
      </c>
      <c r="C19" s="8" t="s">
        <v>16</v>
      </c>
      <c r="D19" s="6" t="s">
        <v>55</v>
      </c>
      <c r="E19" s="6" t="s">
        <v>56</v>
      </c>
      <c r="F19" s="6"/>
      <c r="G19" s="5"/>
      <c r="H19" s="5"/>
      <c r="I19" s="5"/>
      <c r="J19" s="5"/>
      <c r="K19" s="5"/>
      <c r="L19" s="5"/>
      <c r="M19" s="5"/>
      <c r="N19" s="5"/>
      <c r="O19" s="5"/>
      <c r="P19" s="5"/>
      <c r="Q19" s="5"/>
      <c r="R19" s="5"/>
      <c r="S19" s="5"/>
      <c r="T19" s="5"/>
      <c r="U19" s="5"/>
      <c r="V19" s="5"/>
      <c r="W19" s="5"/>
      <c r="X19" s="5"/>
      <c r="Y19" s="5"/>
      <c r="Z19" s="5"/>
      <c r="AA19" s="5"/>
      <c r="AB19" s="5"/>
      <c r="AC19" s="5"/>
    </row>
    <row r="20" spans="2:29" ht="57" x14ac:dyDescent="0.25">
      <c r="B20" s="4">
        <v>18</v>
      </c>
      <c r="C20" s="8" t="s">
        <v>17</v>
      </c>
      <c r="D20" s="6" t="s">
        <v>57</v>
      </c>
      <c r="E20" s="6" t="s">
        <v>58</v>
      </c>
      <c r="F20" s="6"/>
      <c r="G20" s="5"/>
      <c r="H20" s="5"/>
      <c r="I20" s="5"/>
      <c r="J20" s="5"/>
      <c r="K20" s="5"/>
      <c r="L20" s="5"/>
      <c r="M20" s="5"/>
      <c r="N20" s="5"/>
      <c r="O20" s="5"/>
      <c r="P20" s="5"/>
      <c r="Q20" s="5"/>
      <c r="R20" s="5"/>
      <c r="S20" s="5"/>
      <c r="T20" s="5"/>
      <c r="U20" s="5"/>
      <c r="V20" s="5"/>
      <c r="W20" s="5"/>
      <c r="X20" s="5"/>
      <c r="Y20" s="5"/>
      <c r="Z20" s="5"/>
      <c r="AA20" s="5"/>
      <c r="AB20" s="5"/>
      <c r="AC20" s="5"/>
    </row>
    <row r="21" spans="2:29" ht="71.25" x14ac:dyDescent="0.25">
      <c r="B21" s="4">
        <v>19</v>
      </c>
      <c r="C21" s="8" t="s">
        <v>18</v>
      </c>
      <c r="D21" s="6" t="s">
        <v>59</v>
      </c>
      <c r="E21" s="6" t="s">
        <v>60</v>
      </c>
      <c r="F21" s="6"/>
      <c r="G21" s="5"/>
      <c r="H21" s="5"/>
      <c r="I21" s="5"/>
      <c r="J21" s="5"/>
      <c r="K21" s="5"/>
      <c r="L21" s="5"/>
      <c r="M21" s="5"/>
      <c r="N21" s="5"/>
      <c r="O21" s="5"/>
      <c r="P21" s="5"/>
      <c r="Q21" s="5"/>
      <c r="R21" s="5"/>
      <c r="S21" s="5"/>
      <c r="T21" s="5"/>
      <c r="U21" s="5"/>
      <c r="V21" s="5"/>
      <c r="W21" s="5"/>
      <c r="X21" s="5"/>
      <c r="Y21" s="5"/>
      <c r="Z21" s="5"/>
      <c r="AA21" s="5"/>
      <c r="AB21" s="5"/>
      <c r="AC21" s="5"/>
    </row>
    <row r="22" spans="2:29" ht="71.25" x14ac:dyDescent="0.25">
      <c r="B22" s="4">
        <v>20</v>
      </c>
      <c r="C22" s="8" t="s">
        <v>19</v>
      </c>
      <c r="D22" s="6" t="s">
        <v>61</v>
      </c>
      <c r="E22" s="6" t="s">
        <v>62</v>
      </c>
      <c r="F22" s="6"/>
      <c r="G22" s="5"/>
      <c r="H22" s="5"/>
      <c r="I22" s="5"/>
      <c r="J22" s="5"/>
      <c r="K22" s="5"/>
      <c r="L22" s="5"/>
      <c r="M22" s="5"/>
      <c r="N22" s="5"/>
      <c r="O22" s="5"/>
      <c r="P22" s="5"/>
      <c r="Q22" s="5"/>
      <c r="R22" s="5"/>
      <c r="S22" s="5"/>
      <c r="T22" s="5"/>
      <c r="U22" s="5"/>
      <c r="V22" s="5"/>
      <c r="W22" s="5"/>
      <c r="X22" s="5"/>
      <c r="Y22" s="5"/>
      <c r="Z22" s="5"/>
      <c r="AA22" s="5"/>
      <c r="AB22" s="5"/>
      <c r="AC22" s="5"/>
    </row>
    <row r="23" spans="2:29" x14ac:dyDescent="0.25">
      <c r="B23" s="4"/>
      <c r="C23" s="8"/>
      <c r="D23" s="6"/>
      <c r="E23" s="6"/>
      <c r="F23" s="6"/>
      <c r="G23" s="5"/>
      <c r="H23" s="5"/>
      <c r="I23" s="5"/>
      <c r="J23" s="5"/>
      <c r="K23" s="5"/>
      <c r="L23" s="5"/>
      <c r="M23" s="5"/>
      <c r="N23" s="5"/>
      <c r="O23" s="5"/>
      <c r="P23" s="5"/>
      <c r="Q23" s="5"/>
      <c r="R23" s="5"/>
      <c r="S23" s="5"/>
      <c r="T23" s="5"/>
      <c r="U23" s="5"/>
      <c r="V23" s="5"/>
      <c r="W23" s="5"/>
      <c r="X23" s="5"/>
      <c r="Y23" s="5"/>
      <c r="Z23" s="5"/>
      <c r="AA23" s="5"/>
      <c r="AB23" s="5"/>
      <c r="AC23" s="5"/>
    </row>
    <row r="24" spans="2:29" x14ac:dyDescent="0.25">
      <c r="D24" s="13"/>
      <c r="E24" s="13"/>
      <c r="F24" s="13"/>
      <c r="G24" s="5"/>
      <c r="H24" s="5"/>
      <c r="I24" s="5"/>
      <c r="J24" s="5"/>
      <c r="K24" s="5"/>
      <c r="L24" s="5"/>
      <c r="M24" s="5"/>
      <c r="N24" s="5"/>
      <c r="O24" s="5"/>
      <c r="P24" s="5"/>
      <c r="Q24" s="5"/>
      <c r="R24" s="5"/>
      <c r="S24" s="5"/>
      <c r="T24" s="5"/>
      <c r="U24" s="5"/>
      <c r="V24" s="5"/>
      <c r="W24" s="5"/>
      <c r="X24" s="5"/>
      <c r="Y24" s="5"/>
      <c r="Z24" s="5"/>
      <c r="AA24" s="5"/>
      <c r="AB24" s="5"/>
      <c r="AC24" s="5"/>
    </row>
    <row r="25" spans="2:29" x14ac:dyDescent="0.25">
      <c r="D25" s="13"/>
      <c r="E25" s="13"/>
      <c r="F25" s="13"/>
      <c r="G25" s="5"/>
      <c r="H25" s="5"/>
      <c r="I25" s="5"/>
      <c r="J25" s="5"/>
      <c r="K25" s="5"/>
      <c r="L25" s="5"/>
      <c r="M25" s="5"/>
      <c r="N25" s="5"/>
      <c r="O25" s="5"/>
      <c r="P25" s="5"/>
      <c r="Q25" s="5"/>
      <c r="R25" s="5"/>
      <c r="S25" s="5"/>
      <c r="T25" s="5"/>
      <c r="U25" s="5"/>
      <c r="V25" s="5"/>
      <c r="W25" s="5"/>
      <c r="X25" s="5"/>
      <c r="Y25" s="5"/>
      <c r="Z25" s="5"/>
      <c r="AA25" s="5"/>
      <c r="AB25" s="5"/>
      <c r="AC25" s="5"/>
    </row>
    <row r="26" spans="2:29" x14ac:dyDescent="0.25">
      <c r="D26" s="13"/>
      <c r="E26" s="13"/>
      <c r="F26" s="13"/>
      <c r="G26" s="5"/>
      <c r="H26" s="5"/>
      <c r="I26" s="5"/>
      <c r="J26" s="5"/>
      <c r="K26" s="5"/>
      <c r="L26" s="5"/>
      <c r="M26" s="5"/>
      <c r="N26" s="5"/>
      <c r="O26" s="5"/>
      <c r="P26" s="5"/>
      <c r="Q26" s="5"/>
      <c r="R26" s="5"/>
      <c r="S26" s="5"/>
      <c r="T26" s="5"/>
      <c r="U26" s="5"/>
      <c r="V26" s="5"/>
      <c r="W26" s="5"/>
      <c r="X26" s="5"/>
      <c r="Y26" s="5"/>
      <c r="Z26" s="5"/>
      <c r="AA26" s="5"/>
      <c r="AB26" s="5"/>
      <c r="AC26" s="5"/>
    </row>
    <row r="27" spans="2:29" x14ac:dyDescent="0.25">
      <c r="D27" s="13"/>
      <c r="E27" s="13"/>
      <c r="F27" s="13"/>
      <c r="G27" s="5"/>
      <c r="H27" s="5"/>
      <c r="I27" s="5"/>
      <c r="J27" s="5"/>
      <c r="K27" s="5"/>
      <c r="L27" s="5"/>
      <c r="M27" s="5"/>
      <c r="N27" s="5"/>
      <c r="O27" s="5"/>
      <c r="P27" s="5"/>
      <c r="Q27" s="5"/>
      <c r="R27" s="5"/>
      <c r="S27" s="5"/>
      <c r="T27" s="5"/>
      <c r="U27" s="5"/>
      <c r="V27" s="5"/>
      <c r="W27" s="5"/>
      <c r="X27" s="5"/>
      <c r="Y27" s="5"/>
      <c r="Z27" s="5"/>
      <c r="AA27" s="5"/>
      <c r="AB27" s="5"/>
      <c r="AC27" s="5"/>
    </row>
    <row r="28" spans="2:29" x14ac:dyDescent="0.25">
      <c r="D28" s="13"/>
      <c r="E28" s="13"/>
      <c r="F28" s="13"/>
      <c r="G28" s="5"/>
      <c r="H28" s="5"/>
      <c r="I28" s="5"/>
      <c r="J28" s="5"/>
      <c r="K28" s="5"/>
      <c r="L28" s="5"/>
      <c r="M28" s="5"/>
      <c r="N28" s="5"/>
      <c r="O28" s="5"/>
      <c r="P28" s="5"/>
      <c r="Q28" s="5"/>
      <c r="R28" s="5"/>
      <c r="S28" s="5"/>
      <c r="T28" s="5"/>
      <c r="U28" s="5"/>
      <c r="V28" s="5"/>
      <c r="W28" s="5"/>
      <c r="X28" s="5"/>
      <c r="Y28" s="5"/>
      <c r="Z28" s="5"/>
      <c r="AA28" s="5"/>
      <c r="AB28" s="5"/>
      <c r="AC28" s="5"/>
    </row>
    <row r="29" spans="2:29" x14ac:dyDescent="0.25">
      <c r="D29" s="13"/>
      <c r="E29" s="13"/>
      <c r="F29" s="13"/>
      <c r="G29" s="5"/>
      <c r="H29" s="5"/>
      <c r="I29" s="5"/>
      <c r="J29" s="5"/>
      <c r="K29" s="5"/>
      <c r="L29" s="5"/>
      <c r="M29" s="5"/>
      <c r="N29" s="5"/>
      <c r="O29" s="5"/>
      <c r="P29" s="5"/>
      <c r="Q29" s="5"/>
      <c r="R29" s="5"/>
      <c r="S29" s="5"/>
      <c r="T29" s="5"/>
      <c r="U29" s="5"/>
      <c r="V29" s="5"/>
      <c r="W29" s="5"/>
      <c r="X29" s="5"/>
      <c r="Y29" s="5"/>
      <c r="Z29" s="5"/>
      <c r="AA29" s="5"/>
      <c r="AB29" s="5"/>
      <c r="AC29" s="5"/>
    </row>
    <row r="30" spans="2:29" x14ac:dyDescent="0.25">
      <c r="D30" s="13"/>
      <c r="E30" s="13"/>
      <c r="F30" s="13"/>
      <c r="G30" s="5"/>
      <c r="H30" s="5"/>
      <c r="I30" s="5"/>
      <c r="J30" s="5"/>
      <c r="K30" s="5"/>
      <c r="L30" s="5"/>
      <c r="M30" s="5"/>
      <c r="N30" s="5"/>
      <c r="O30" s="5"/>
      <c r="P30" s="5"/>
      <c r="Q30" s="5"/>
      <c r="R30" s="5"/>
      <c r="S30" s="5"/>
      <c r="T30" s="5"/>
      <c r="U30" s="5"/>
      <c r="V30" s="5"/>
      <c r="W30" s="5"/>
      <c r="X30" s="5"/>
      <c r="Y30" s="5"/>
      <c r="Z30" s="5"/>
      <c r="AA30" s="5"/>
      <c r="AB30" s="5"/>
      <c r="AC30" s="5"/>
    </row>
    <row r="31" spans="2:29" x14ac:dyDescent="0.25">
      <c r="D31" s="13"/>
      <c r="E31" s="13"/>
      <c r="F31" s="13"/>
      <c r="G31" s="5"/>
      <c r="H31" s="5"/>
      <c r="I31" s="5"/>
      <c r="J31" s="5"/>
      <c r="K31" s="5"/>
      <c r="L31" s="5"/>
      <c r="M31" s="5"/>
      <c r="N31" s="5"/>
      <c r="O31" s="5"/>
      <c r="P31" s="5"/>
      <c r="Q31" s="5"/>
      <c r="R31" s="5"/>
      <c r="S31" s="5"/>
      <c r="T31" s="5"/>
      <c r="U31" s="5"/>
      <c r="V31" s="5"/>
      <c r="W31" s="5"/>
      <c r="X31" s="5"/>
      <c r="Y31" s="5"/>
      <c r="Z31" s="5"/>
      <c r="AA31" s="5"/>
      <c r="AB31" s="5"/>
      <c r="AC31" s="5"/>
    </row>
    <row r="32" spans="2:29" x14ac:dyDescent="0.25">
      <c r="D32" s="13"/>
      <c r="E32" s="13"/>
      <c r="F32" s="13"/>
      <c r="G32" s="5"/>
      <c r="H32" s="5"/>
      <c r="I32" s="5"/>
      <c r="J32" s="5"/>
      <c r="K32" s="5"/>
      <c r="L32" s="5"/>
      <c r="M32" s="5"/>
      <c r="N32" s="5"/>
      <c r="O32" s="5"/>
      <c r="P32" s="5"/>
      <c r="Q32" s="5"/>
      <c r="R32" s="5"/>
      <c r="S32" s="5"/>
      <c r="T32" s="5"/>
      <c r="U32" s="5"/>
      <c r="V32" s="5"/>
      <c r="W32" s="5"/>
      <c r="X32" s="5"/>
      <c r="Y32" s="5"/>
      <c r="Z32" s="5"/>
      <c r="AA32" s="5"/>
      <c r="AB32" s="5"/>
      <c r="AC32" s="5"/>
    </row>
    <row r="33" spans="4:29" x14ac:dyDescent="0.25">
      <c r="D33" s="13"/>
      <c r="E33" s="13"/>
      <c r="F33" s="13"/>
      <c r="G33" s="5"/>
      <c r="H33" s="5"/>
      <c r="I33" s="5"/>
      <c r="J33" s="5"/>
      <c r="K33" s="5"/>
      <c r="L33" s="5"/>
      <c r="M33" s="5"/>
      <c r="N33" s="5"/>
      <c r="O33" s="5"/>
      <c r="P33" s="5"/>
      <c r="Q33" s="5"/>
      <c r="R33" s="5"/>
      <c r="S33" s="5"/>
      <c r="T33" s="5"/>
      <c r="U33" s="5"/>
      <c r="V33" s="5"/>
      <c r="W33" s="5"/>
      <c r="X33" s="5"/>
      <c r="Y33" s="5"/>
      <c r="Z33" s="5"/>
      <c r="AA33" s="5"/>
      <c r="AB33" s="5"/>
      <c r="AC33" s="5"/>
    </row>
    <row r="34" spans="4:29" x14ac:dyDescent="0.25">
      <c r="D34" s="13"/>
      <c r="E34" s="13"/>
      <c r="F34" s="13"/>
      <c r="G34" s="5"/>
      <c r="H34" s="5"/>
      <c r="I34" s="5"/>
      <c r="J34" s="5"/>
      <c r="K34" s="5"/>
      <c r="L34" s="5"/>
      <c r="M34" s="5"/>
      <c r="N34" s="5"/>
      <c r="O34" s="5"/>
      <c r="P34" s="5"/>
      <c r="Q34" s="5"/>
      <c r="R34" s="5"/>
      <c r="S34" s="5"/>
      <c r="T34" s="5"/>
      <c r="U34" s="5"/>
      <c r="V34" s="5"/>
      <c r="W34" s="5"/>
      <c r="X34" s="5"/>
      <c r="Y34" s="5"/>
      <c r="Z34" s="5"/>
      <c r="AA34" s="5"/>
      <c r="AB34" s="5"/>
      <c r="AC34" s="5"/>
    </row>
    <row r="35" spans="4:29" x14ac:dyDescent="0.25">
      <c r="D35" s="13"/>
      <c r="E35" s="13"/>
      <c r="F35" s="13"/>
      <c r="G35" s="5"/>
      <c r="H35" s="5"/>
      <c r="I35" s="5"/>
      <c r="J35" s="5"/>
      <c r="K35" s="5"/>
      <c r="L35" s="5"/>
      <c r="M35" s="5"/>
      <c r="N35" s="5"/>
      <c r="O35" s="5"/>
      <c r="P35" s="5"/>
      <c r="Q35" s="5"/>
      <c r="R35" s="5"/>
      <c r="S35" s="5"/>
      <c r="T35" s="5"/>
      <c r="U35" s="5"/>
      <c r="V35" s="5"/>
      <c r="W35" s="5"/>
      <c r="X35" s="5"/>
      <c r="Y35" s="5"/>
      <c r="Z35" s="5"/>
      <c r="AA35" s="5"/>
      <c r="AB35" s="5"/>
      <c r="AC35" s="5"/>
    </row>
    <row r="36" spans="4:29" x14ac:dyDescent="0.25">
      <c r="D36" s="13"/>
      <c r="E36" s="13"/>
      <c r="F36" s="13"/>
      <c r="G36" s="5"/>
      <c r="H36" s="5"/>
      <c r="I36" s="5"/>
      <c r="J36" s="5"/>
      <c r="K36" s="5"/>
      <c r="L36" s="5"/>
      <c r="M36" s="5"/>
      <c r="N36" s="5"/>
      <c r="O36" s="5"/>
      <c r="P36" s="5"/>
      <c r="Q36" s="5"/>
      <c r="R36" s="5"/>
      <c r="S36" s="5"/>
      <c r="T36" s="5"/>
      <c r="U36" s="5"/>
      <c r="V36" s="5"/>
      <c r="W36" s="5"/>
      <c r="X36" s="5"/>
      <c r="Y36" s="5"/>
      <c r="Z36" s="5"/>
      <c r="AA36" s="5"/>
      <c r="AB36" s="5"/>
      <c r="AC36" s="5"/>
    </row>
    <row r="37" spans="4:29" x14ac:dyDescent="0.25">
      <c r="D37" s="13"/>
      <c r="E37" s="13"/>
      <c r="F37" s="13"/>
      <c r="G37" s="5"/>
      <c r="H37" s="5"/>
      <c r="I37" s="5"/>
      <c r="J37" s="5"/>
      <c r="K37" s="5"/>
      <c r="L37" s="5"/>
      <c r="M37" s="5"/>
      <c r="N37" s="5"/>
      <c r="O37" s="5"/>
      <c r="P37" s="5"/>
      <c r="Q37" s="5"/>
      <c r="R37" s="5"/>
      <c r="S37" s="5"/>
      <c r="T37" s="5"/>
      <c r="U37" s="5"/>
      <c r="V37" s="5"/>
      <c r="W37" s="5"/>
      <c r="X37" s="5"/>
      <c r="Y37" s="5"/>
      <c r="Z37" s="5"/>
      <c r="AA37" s="5"/>
      <c r="AB37" s="5"/>
      <c r="AC37" s="5"/>
    </row>
    <row r="38" spans="4:29" x14ac:dyDescent="0.25">
      <c r="D38" s="13"/>
      <c r="E38" s="13"/>
      <c r="F38" s="13"/>
      <c r="G38" s="5"/>
      <c r="H38" s="5"/>
      <c r="I38" s="5"/>
      <c r="J38" s="5"/>
      <c r="K38" s="5"/>
      <c r="L38" s="5"/>
      <c r="M38" s="5"/>
      <c r="N38" s="5"/>
      <c r="O38" s="5"/>
      <c r="P38" s="5"/>
      <c r="Q38" s="5"/>
      <c r="R38" s="5"/>
      <c r="S38" s="5"/>
      <c r="T38" s="5"/>
      <c r="U38" s="5"/>
      <c r="V38" s="5"/>
      <c r="W38" s="5"/>
      <c r="X38" s="5"/>
      <c r="Y38" s="5"/>
      <c r="Z38" s="5"/>
      <c r="AA38" s="5"/>
      <c r="AB38" s="5"/>
      <c r="AC38" s="5"/>
    </row>
    <row r="39" spans="4:29" x14ac:dyDescent="0.25">
      <c r="D39" s="13"/>
      <c r="E39" s="13"/>
      <c r="F39" s="13"/>
      <c r="G39" s="5"/>
      <c r="H39" s="5"/>
      <c r="I39" s="5"/>
      <c r="J39" s="5"/>
      <c r="K39" s="5"/>
      <c r="L39" s="5"/>
      <c r="M39" s="5"/>
      <c r="N39" s="5"/>
      <c r="O39" s="5"/>
      <c r="P39" s="5"/>
      <c r="Q39" s="5"/>
      <c r="R39" s="5"/>
      <c r="S39" s="5"/>
      <c r="T39" s="5"/>
      <c r="U39" s="5"/>
      <c r="V39" s="5"/>
      <c r="W39" s="5"/>
      <c r="X39" s="5"/>
      <c r="Y39" s="5"/>
      <c r="Z39" s="5"/>
      <c r="AA39" s="5"/>
      <c r="AB39" s="5"/>
      <c r="AC39" s="5"/>
    </row>
    <row r="40" spans="4:29" x14ac:dyDescent="0.25">
      <c r="D40" s="13"/>
      <c r="E40" s="13"/>
      <c r="F40" s="13"/>
      <c r="G40" s="5"/>
      <c r="H40" s="5"/>
      <c r="I40" s="5"/>
      <c r="J40" s="5"/>
      <c r="K40" s="5"/>
      <c r="L40" s="5"/>
      <c r="M40" s="5"/>
      <c r="N40" s="5"/>
      <c r="O40" s="5"/>
      <c r="P40" s="5"/>
      <c r="Q40" s="5"/>
      <c r="R40" s="5"/>
      <c r="S40" s="5"/>
      <c r="T40" s="5"/>
      <c r="U40" s="5"/>
      <c r="V40" s="5"/>
      <c r="W40" s="5"/>
      <c r="X40" s="5"/>
      <c r="Y40" s="5"/>
      <c r="Z40" s="5"/>
      <c r="AA40" s="5"/>
      <c r="AB40" s="5"/>
      <c r="AC40" s="5"/>
    </row>
    <row r="41" spans="4:29" x14ac:dyDescent="0.25">
      <c r="D41" s="13"/>
      <c r="E41" s="13"/>
      <c r="F41" s="13"/>
      <c r="G41" s="5"/>
      <c r="H41" s="5"/>
      <c r="I41" s="5"/>
      <c r="J41" s="5"/>
      <c r="K41" s="5"/>
      <c r="L41" s="5"/>
      <c r="M41" s="5"/>
      <c r="N41" s="5"/>
      <c r="O41" s="5"/>
      <c r="P41" s="5"/>
      <c r="Q41" s="5"/>
      <c r="R41" s="5"/>
      <c r="S41" s="5"/>
      <c r="T41" s="5"/>
      <c r="U41" s="5"/>
      <c r="V41" s="5"/>
      <c r="W41" s="5"/>
      <c r="X41" s="5"/>
      <c r="Y41" s="5"/>
      <c r="Z41" s="5"/>
      <c r="AA41" s="5"/>
      <c r="AB41" s="5"/>
      <c r="AC41" s="5"/>
    </row>
    <row r="42" spans="4:29" x14ac:dyDescent="0.25">
      <c r="D42" s="13"/>
      <c r="E42" s="13"/>
      <c r="F42" s="13"/>
      <c r="G42" s="5"/>
      <c r="H42" s="5"/>
      <c r="I42" s="5"/>
      <c r="J42" s="5"/>
      <c r="K42" s="5"/>
      <c r="L42" s="5"/>
      <c r="M42" s="5"/>
      <c r="N42" s="5"/>
      <c r="O42" s="5"/>
      <c r="P42" s="5"/>
      <c r="Q42" s="5"/>
      <c r="R42" s="5"/>
      <c r="S42" s="5"/>
      <c r="T42" s="5"/>
      <c r="U42" s="5"/>
      <c r="V42" s="5"/>
      <c r="W42" s="5"/>
      <c r="X42" s="5"/>
      <c r="Y42" s="5"/>
      <c r="Z42" s="5"/>
      <c r="AA42" s="5"/>
      <c r="AB42" s="5"/>
      <c r="AC42" s="5"/>
    </row>
    <row r="43" spans="4:29" x14ac:dyDescent="0.25">
      <c r="D43" s="13"/>
      <c r="E43" s="13"/>
      <c r="F43" s="13"/>
      <c r="G43" s="5"/>
      <c r="H43" s="5"/>
      <c r="I43" s="5"/>
      <c r="J43" s="5"/>
      <c r="K43" s="5"/>
      <c r="L43" s="5"/>
      <c r="M43" s="5"/>
      <c r="N43" s="5"/>
      <c r="O43" s="5"/>
      <c r="P43" s="5"/>
      <c r="Q43" s="5"/>
      <c r="R43" s="5"/>
      <c r="S43" s="5"/>
      <c r="T43" s="5"/>
      <c r="U43" s="5"/>
      <c r="V43" s="5"/>
      <c r="W43" s="5"/>
      <c r="X43" s="5"/>
      <c r="Y43" s="5"/>
      <c r="Z43" s="5"/>
      <c r="AA43" s="5"/>
      <c r="AB43" s="5"/>
      <c r="AC43" s="5"/>
    </row>
    <row r="44" spans="4:29" x14ac:dyDescent="0.25">
      <c r="D44" s="13"/>
      <c r="E44" s="13"/>
      <c r="F44" s="13"/>
      <c r="G44" s="5"/>
      <c r="H44" s="5"/>
      <c r="I44" s="5"/>
      <c r="J44" s="5"/>
      <c r="K44" s="5"/>
      <c r="L44" s="5"/>
      <c r="M44" s="5"/>
      <c r="N44" s="5"/>
      <c r="O44" s="5"/>
      <c r="P44" s="5"/>
      <c r="Q44" s="5"/>
      <c r="R44" s="5"/>
      <c r="S44" s="5"/>
      <c r="T44" s="5"/>
      <c r="U44" s="5"/>
      <c r="V44" s="5"/>
      <c r="W44" s="5"/>
      <c r="X44" s="5"/>
      <c r="Y44" s="5"/>
      <c r="Z44" s="5"/>
      <c r="AA44" s="5"/>
      <c r="AB44" s="5"/>
      <c r="AC44" s="5"/>
    </row>
    <row r="45" spans="4:29" x14ac:dyDescent="0.25">
      <c r="D45" s="13"/>
      <c r="E45" s="13"/>
      <c r="F45" s="13"/>
      <c r="G45" s="5"/>
      <c r="H45" s="5"/>
      <c r="I45" s="5"/>
      <c r="J45" s="5"/>
      <c r="K45" s="5"/>
      <c r="L45" s="5"/>
      <c r="M45" s="5"/>
      <c r="N45" s="5"/>
      <c r="O45" s="5"/>
      <c r="P45" s="5"/>
      <c r="Q45" s="5"/>
      <c r="R45" s="5"/>
      <c r="S45" s="5"/>
      <c r="T45" s="5"/>
      <c r="U45" s="5"/>
      <c r="V45" s="5"/>
      <c r="W45" s="5"/>
      <c r="X45" s="5"/>
      <c r="Y45" s="5"/>
      <c r="Z45" s="5"/>
      <c r="AA45" s="5"/>
      <c r="AB45" s="5"/>
      <c r="AC45" s="5"/>
    </row>
    <row r="46" spans="4:29" x14ac:dyDescent="0.25">
      <c r="D46" s="13"/>
      <c r="E46" s="13"/>
      <c r="F46" s="13"/>
      <c r="G46" s="5"/>
      <c r="H46" s="5"/>
      <c r="I46" s="5"/>
      <c r="J46" s="5"/>
      <c r="K46" s="5"/>
      <c r="L46" s="5"/>
      <c r="M46" s="5"/>
      <c r="N46" s="5"/>
      <c r="O46" s="5"/>
      <c r="P46" s="5"/>
      <c r="Q46" s="5"/>
      <c r="R46" s="5"/>
      <c r="S46" s="5"/>
      <c r="T46" s="5"/>
      <c r="U46" s="5"/>
      <c r="V46" s="5"/>
      <c r="W46" s="5"/>
      <c r="X46" s="5"/>
      <c r="Y46" s="5"/>
      <c r="Z46" s="5"/>
      <c r="AA46" s="5"/>
      <c r="AB46" s="5"/>
      <c r="AC46" s="5"/>
    </row>
    <row r="47" spans="4:29" x14ac:dyDescent="0.25">
      <c r="D47" s="13"/>
      <c r="E47" s="13"/>
      <c r="F47" s="13"/>
      <c r="G47" s="5"/>
      <c r="H47" s="5"/>
      <c r="I47" s="5"/>
      <c r="J47" s="5"/>
      <c r="K47" s="5"/>
      <c r="L47" s="5"/>
      <c r="M47" s="5"/>
      <c r="N47" s="5"/>
      <c r="O47" s="5"/>
      <c r="P47" s="5"/>
      <c r="Q47" s="5"/>
      <c r="R47" s="5"/>
      <c r="S47" s="5"/>
      <c r="T47" s="5"/>
      <c r="U47" s="5"/>
      <c r="V47" s="5"/>
      <c r="W47" s="5"/>
      <c r="X47" s="5"/>
      <c r="Y47" s="5"/>
      <c r="Z47" s="5"/>
      <c r="AA47" s="5"/>
      <c r="AB47" s="5"/>
      <c r="AC47" s="5"/>
    </row>
    <row r="48" spans="4:29" x14ac:dyDescent="0.25">
      <c r="D48" s="13"/>
      <c r="E48" s="13"/>
      <c r="F48" s="13"/>
      <c r="G48" s="5"/>
      <c r="H48" s="5"/>
      <c r="I48" s="5"/>
      <c r="J48" s="5"/>
      <c r="K48" s="5"/>
      <c r="L48" s="5"/>
      <c r="M48" s="5"/>
      <c r="N48" s="5"/>
      <c r="O48" s="5"/>
      <c r="P48" s="5"/>
      <c r="Q48" s="5"/>
      <c r="R48" s="5"/>
      <c r="S48" s="5"/>
      <c r="T48" s="5"/>
      <c r="U48" s="5"/>
      <c r="V48" s="5"/>
      <c r="W48" s="5"/>
      <c r="X48" s="5"/>
      <c r="Y48" s="5"/>
      <c r="Z48" s="5"/>
      <c r="AA48" s="5"/>
      <c r="AB48" s="5"/>
      <c r="AC48" s="5"/>
    </row>
    <row r="49" spans="4:29" x14ac:dyDescent="0.25">
      <c r="D49" s="13"/>
      <c r="E49" s="13"/>
      <c r="F49" s="13"/>
      <c r="G49" s="5"/>
      <c r="H49" s="5"/>
      <c r="I49" s="5"/>
      <c r="J49" s="5"/>
      <c r="K49" s="5"/>
      <c r="L49" s="5"/>
      <c r="M49" s="5"/>
      <c r="N49" s="5"/>
      <c r="O49" s="5"/>
      <c r="P49" s="5"/>
      <c r="Q49" s="5"/>
      <c r="R49" s="5"/>
      <c r="S49" s="5"/>
      <c r="T49" s="5"/>
      <c r="U49" s="5"/>
      <c r="V49" s="5"/>
      <c r="W49" s="5"/>
      <c r="X49" s="5"/>
      <c r="Y49" s="5"/>
      <c r="Z49" s="5"/>
      <c r="AA49" s="5"/>
      <c r="AB49" s="5"/>
      <c r="AC49" s="5"/>
    </row>
    <row r="50" spans="4:29" x14ac:dyDescent="0.25">
      <c r="D50" s="13"/>
      <c r="E50" s="13"/>
      <c r="F50" s="13"/>
      <c r="G50" s="5"/>
      <c r="H50" s="5"/>
      <c r="I50" s="5"/>
      <c r="J50" s="5"/>
      <c r="K50" s="5"/>
      <c r="L50" s="5"/>
      <c r="M50" s="5"/>
      <c r="N50" s="5"/>
      <c r="O50" s="5"/>
      <c r="P50" s="5"/>
      <c r="Q50" s="5"/>
      <c r="R50" s="5"/>
      <c r="S50" s="5"/>
      <c r="T50" s="5"/>
      <c r="U50" s="5"/>
      <c r="V50" s="5"/>
      <c r="W50" s="5"/>
      <c r="X50" s="5"/>
      <c r="Y50" s="5"/>
      <c r="Z50" s="5"/>
      <c r="AA50" s="5"/>
      <c r="AB50" s="5"/>
      <c r="AC50" s="5"/>
    </row>
    <row r="51" spans="4:29" x14ac:dyDescent="0.25">
      <c r="D51" s="13"/>
      <c r="E51" s="13"/>
      <c r="F51" s="13"/>
      <c r="G51" s="5"/>
      <c r="H51" s="5"/>
      <c r="I51" s="5"/>
      <c r="J51" s="5"/>
      <c r="K51" s="5"/>
      <c r="L51" s="5"/>
      <c r="M51" s="5"/>
      <c r="N51" s="5"/>
      <c r="O51" s="5"/>
      <c r="P51" s="5"/>
      <c r="Q51" s="5"/>
      <c r="R51" s="5"/>
      <c r="S51" s="5"/>
      <c r="T51" s="5"/>
      <c r="U51" s="5"/>
      <c r="V51" s="5"/>
      <c r="W51" s="5"/>
      <c r="X51" s="5"/>
      <c r="Y51" s="5"/>
      <c r="Z51" s="5"/>
      <c r="AA51" s="5"/>
      <c r="AB51" s="5"/>
      <c r="AC51" s="5"/>
    </row>
    <row r="52" spans="4:29" x14ac:dyDescent="0.25">
      <c r="D52" s="13"/>
      <c r="E52" s="13"/>
      <c r="F52" s="13"/>
      <c r="G52" s="5"/>
      <c r="H52" s="5"/>
      <c r="I52" s="5"/>
      <c r="J52" s="5"/>
      <c r="K52" s="5"/>
      <c r="L52" s="5"/>
      <c r="M52" s="5"/>
      <c r="N52" s="5"/>
      <c r="O52" s="5"/>
      <c r="P52" s="5"/>
      <c r="Q52" s="5"/>
      <c r="R52" s="5"/>
      <c r="S52" s="5"/>
      <c r="T52" s="5"/>
      <c r="U52" s="5"/>
      <c r="V52" s="5"/>
      <c r="W52" s="5"/>
      <c r="X52" s="5"/>
      <c r="Y52" s="5"/>
      <c r="Z52" s="5"/>
      <c r="AA52" s="5"/>
      <c r="AB52" s="5"/>
      <c r="AC52" s="5"/>
    </row>
    <row r="53" spans="4:29" x14ac:dyDescent="0.25">
      <c r="D53" s="13"/>
      <c r="E53" s="13"/>
      <c r="F53" s="13"/>
      <c r="G53" s="5"/>
      <c r="H53" s="5"/>
      <c r="I53" s="5"/>
      <c r="J53" s="5"/>
      <c r="K53" s="5"/>
      <c r="L53" s="5"/>
      <c r="M53" s="5"/>
      <c r="N53" s="5"/>
      <c r="O53" s="5"/>
      <c r="P53" s="5"/>
      <c r="Q53" s="5"/>
      <c r="R53" s="5"/>
      <c r="S53" s="5"/>
      <c r="T53" s="5"/>
      <c r="U53" s="5"/>
      <c r="V53" s="5"/>
      <c r="W53" s="5"/>
      <c r="X53" s="5"/>
      <c r="Y53" s="5"/>
      <c r="Z53" s="5"/>
      <c r="AA53" s="5"/>
      <c r="AB53" s="5"/>
      <c r="AC53" s="5"/>
    </row>
    <row r="54" spans="4:29" x14ac:dyDescent="0.25">
      <c r="D54" s="13"/>
      <c r="E54" s="13"/>
      <c r="F54" s="13"/>
      <c r="G54" s="5"/>
      <c r="H54" s="5"/>
      <c r="I54" s="5"/>
      <c r="J54" s="5"/>
      <c r="K54" s="5"/>
      <c r="L54" s="5"/>
      <c r="M54" s="5"/>
      <c r="N54" s="5"/>
      <c r="O54" s="5"/>
      <c r="P54" s="5"/>
      <c r="Q54" s="5"/>
      <c r="R54" s="5"/>
      <c r="S54" s="5"/>
      <c r="T54" s="5"/>
      <c r="U54" s="5"/>
      <c r="V54" s="5"/>
      <c r="W54" s="5"/>
      <c r="X54" s="5"/>
      <c r="Y54" s="5"/>
      <c r="Z54" s="5"/>
      <c r="AA54" s="5"/>
      <c r="AB54" s="5"/>
      <c r="AC54" s="5"/>
    </row>
    <row r="55" spans="4:29" x14ac:dyDescent="0.25">
      <c r="D55" s="13"/>
      <c r="E55" s="13"/>
      <c r="F55" s="13"/>
      <c r="G55" s="5"/>
      <c r="H55" s="5"/>
      <c r="I55" s="5"/>
      <c r="J55" s="5"/>
      <c r="K55" s="5"/>
      <c r="L55" s="5"/>
      <c r="M55" s="5"/>
      <c r="N55" s="5"/>
      <c r="O55" s="5"/>
      <c r="P55" s="5"/>
      <c r="Q55" s="5"/>
      <c r="R55" s="5"/>
      <c r="S55" s="5"/>
      <c r="T55" s="5"/>
      <c r="U55" s="5"/>
      <c r="V55" s="5"/>
      <c r="W55" s="5"/>
      <c r="X55" s="5"/>
      <c r="Y55" s="5"/>
      <c r="Z55" s="5"/>
      <c r="AA55" s="5"/>
      <c r="AB55" s="5"/>
      <c r="AC55" s="5"/>
    </row>
    <row r="56" spans="4:29" x14ac:dyDescent="0.25">
      <c r="D56" s="13"/>
      <c r="E56" s="13"/>
      <c r="F56" s="13"/>
      <c r="G56" s="5"/>
      <c r="H56" s="5"/>
      <c r="I56" s="5"/>
      <c r="J56" s="5"/>
      <c r="K56" s="5"/>
      <c r="L56" s="5"/>
      <c r="M56" s="5"/>
      <c r="N56" s="5"/>
      <c r="O56" s="5"/>
      <c r="P56" s="5"/>
      <c r="Q56" s="5"/>
      <c r="R56" s="5"/>
      <c r="S56" s="5"/>
      <c r="T56" s="5"/>
      <c r="U56" s="5"/>
      <c r="V56" s="5"/>
      <c r="W56" s="5"/>
      <c r="X56" s="5"/>
      <c r="Y56" s="5"/>
      <c r="Z56" s="5"/>
      <c r="AA56" s="5"/>
      <c r="AB56" s="5"/>
      <c r="AC56" s="5"/>
    </row>
    <row r="57" spans="4:29" x14ac:dyDescent="0.25">
      <c r="D57" s="13"/>
      <c r="E57" s="13"/>
      <c r="F57" s="13"/>
      <c r="G57" s="5"/>
      <c r="H57" s="5"/>
      <c r="I57" s="5"/>
      <c r="J57" s="5"/>
      <c r="K57" s="5"/>
      <c r="L57" s="5"/>
      <c r="M57" s="5"/>
      <c r="N57" s="5"/>
      <c r="O57" s="5"/>
      <c r="P57" s="5"/>
      <c r="Q57" s="5"/>
      <c r="R57" s="5"/>
      <c r="S57" s="5"/>
      <c r="T57" s="5"/>
      <c r="U57" s="5"/>
      <c r="V57" s="5"/>
      <c r="W57" s="5"/>
      <c r="X57" s="5"/>
      <c r="Y57" s="5"/>
      <c r="Z57" s="5"/>
      <c r="AA57" s="5"/>
      <c r="AB57" s="5"/>
      <c r="AC57" s="5"/>
    </row>
    <row r="58" spans="4:29" x14ac:dyDescent="0.25">
      <c r="D58" s="13"/>
      <c r="E58" s="13"/>
      <c r="F58" s="13"/>
      <c r="G58" s="5"/>
      <c r="H58" s="5"/>
      <c r="I58" s="5"/>
      <c r="J58" s="5"/>
      <c r="K58" s="5"/>
      <c r="L58" s="5"/>
      <c r="M58" s="5"/>
      <c r="N58" s="5"/>
      <c r="O58" s="5"/>
      <c r="P58" s="5"/>
      <c r="Q58" s="5"/>
      <c r="R58" s="5"/>
      <c r="S58" s="5"/>
      <c r="T58" s="5"/>
      <c r="U58" s="5"/>
      <c r="V58" s="5"/>
      <c r="W58" s="5"/>
      <c r="X58" s="5"/>
      <c r="Y58" s="5"/>
      <c r="Z58" s="5"/>
      <c r="AA58" s="5"/>
      <c r="AB58" s="5"/>
      <c r="AC58" s="5"/>
    </row>
    <row r="59" spans="4:29" x14ac:dyDescent="0.25">
      <c r="D59" s="13"/>
      <c r="E59" s="13"/>
      <c r="F59" s="13"/>
      <c r="G59" s="5"/>
      <c r="H59" s="5"/>
      <c r="I59" s="5"/>
      <c r="J59" s="5"/>
      <c r="K59" s="5"/>
      <c r="L59" s="5"/>
      <c r="M59" s="5"/>
      <c r="N59" s="5"/>
      <c r="O59" s="5"/>
      <c r="P59" s="5"/>
      <c r="Q59" s="5"/>
      <c r="R59" s="5"/>
      <c r="S59" s="5"/>
      <c r="T59" s="5"/>
      <c r="U59" s="5"/>
      <c r="V59" s="5"/>
      <c r="W59" s="5"/>
      <c r="X59" s="5"/>
      <c r="Y59" s="5"/>
      <c r="Z59" s="5"/>
      <c r="AA59" s="5"/>
      <c r="AB59" s="5"/>
      <c r="AC59" s="5"/>
    </row>
    <row r="60" spans="4:29" x14ac:dyDescent="0.25">
      <c r="D60" s="13"/>
      <c r="E60" s="13"/>
      <c r="F60" s="13"/>
      <c r="G60" s="5"/>
      <c r="H60" s="5"/>
      <c r="I60" s="5"/>
      <c r="J60" s="5"/>
      <c r="K60" s="5"/>
      <c r="L60" s="5"/>
      <c r="M60" s="5"/>
      <c r="N60" s="5"/>
      <c r="O60" s="5"/>
      <c r="P60" s="5"/>
      <c r="Q60" s="5"/>
      <c r="R60" s="5"/>
      <c r="S60" s="5"/>
      <c r="T60" s="5"/>
      <c r="U60" s="5"/>
      <c r="V60" s="5"/>
      <c r="W60" s="5"/>
      <c r="X60" s="5"/>
      <c r="Y60" s="5"/>
      <c r="Z60" s="5"/>
      <c r="AA60" s="5"/>
      <c r="AB60" s="5"/>
      <c r="AC60" s="5"/>
    </row>
    <row r="61" spans="4:29" x14ac:dyDescent="0.25">
      <c r="D61" s="13"/>
      <c r="E61" s="13"/>
      <c r="F61" s="13"/>
      <c r="G61" s="5"/>
      <c r="H61" s="5"/>
      <c r="I61" s="5"/>
      <c r="J61" s="5"/>
      <c r="K61" s="5"/>
      <c r="L61" s="5"/>
      <c r="M61" s="5"/>
      <c r="N61" s="5"/>
      <c r="O61" s="5"/>
      <c r="P61" s="5"/>
      <c r="Q61" s="5"/>
      <c r="R61" s="5"/>
      <c r="S61" s="5"/>
      <c r="T61" s="5"/>
      <c r="U61" s="5"/>
      <c r="V61" s="5"/>
      <c r="W61" s="5"/>
      <c r="X61" s="5"/>
      <c r="Y61" s="5"/>
      <c r="Z61" s="5"/>
      <c r="AA61" s="5"/>
      <c r="AB61" s="5"/>
      <c r="AC61" s="5"/>
    </row>
    <row r="62" spans="4:29" x14ac:dyDescent="0.25">
      <c r="D62" s="13"/>
      <c r="E62" s="13"/>
      <c r="F62" s="13"/>
      <c r="G62" s="5"/>
      <c r="H62" s="5"/>
      <c r="I62" s="5"/>
      <c r="J62" s="5"/>
      <c r="K62" s="5"/>
      <c r="L62" s="5"/>
      <c r="M62" s="5"/>
      <c r="N62" s="5"/>
      <c r="O62" s="5"/>
      <c r="P62" s="5"/>
      <c r="Q62" s="5"/>
      <c r="R62" s="5"/>
      <c r="S62" s="5"/>
      <c r="T62" s="5"/>
      <c r="U62" s="5"/>
      <c r="V62" s="5"/>
      <c r="W62" s="5"/>
      <c r="X62" s="5"/>
      <c r="Y62" s="5"/>
      <c r="Z62" s="5"/>
      <c r="AA62" s="5"/>
      <c r="AB62" s="5"/>
      <c r="AC62" s="5"/>
    </row>
    <row r="63" spans="4:29" x14ac:dyDescent="0.25">
      <c r="D63" s="13"/>
      <c r="E63" s="13"/>
      <c r="F63" s="13"/>
      <c r="G63" s="5"/>
      <c r="H63" s="5"/>
      <c r="I63" s="5"/>
      <c r="J63" s="5"/>
      <c r="K63" s="5"/>
      <c r="L63" s="5"/>
      <c r="M63" s="5"/>
      <c r="N63" s="5"/>
      <c r="O63" s="5"/>
      <c r="P63" s="5"/>
      <c r="Q63" s="5"/>
      <c r="R63" s="5"/>
      <c r="S63" s="5"/>
      <c r="T63" s="5"/>
      <c r="U63" s="5"/>
      <c r="V63" s="5"/>
      <c r="W63" s="5"/>
      <c r="X63" s="5"/>
      <c r="Y63" s="5"/>
      <c r="Z63" s="5"/>
      <c r="AA63" s="5"/>
      <c r="AB63" s="5"/>
      <c r="AC63" s="5"/>
    </row>
    <row r="64" spans="4:29" x14ac:dyDescent="0.25">
      <c r="D64" s="13"/>
      <c r="E64" s="13"/>
      <c r="F64" s="13"/>
      <c r="G64" s="5"/>
      <c r="H64" s="5"/>
      <c r="I64" s="5"/>
      <c r="J64" s="5"/>
      <c r="K64" s="5"/>
      <c r="L64" s="5"/>
      <c r="M64" s="5"/>
      <c r="N64" s="5"/>
      <c r="O64" s="5"/>
      <c r="P64" s="5"/>
      <c r="Q64" s="5"/>
      <c r="R64" s="5"/>
      <c r="S64" s="5"/>
      <c r="T64" s="5"/>
      <c r="U64" s="5"/>
      <c r="V64" s="5"/>
      <c r="W64" s="5"/>
      <c r="X64" s="5"/>
      <c r="Y64" s="5"/>
      <c r="Z64" s="5"/>
      <c r="AA64" s="5"/>
      <c r="AB64" s="5"/>
      <c r="AC64" s="5"/>
    </row>
    <row r="65" spans="4:29" x14ac:dyDescent="0.25">
      <c r="D65" s="13"/>
      <c r="E65" s="13"/>
      <c r="F65" s="13"/>
      <c r="G65" s="5"/>
      <c r="H65" s="5"/>
      <c r="I65" s="5"/>
      <c r="J65" s="5"/>
      <c r="K65" s="5"/>
      <c r="L65" s="5"/>
      <c r="M65" s="5"/>
      <c r="N65" s="5"/>
      <c r="O65" s="5"/>
      <c r="P65" s="5"/>
      <c r="Q65" s="5"/>
      <c r="R65" s="5"/>
      <c r="S65" s="5"/>
      <c r="T65" s="5"/>
      <c r="U65" s="5"/>
      <c r="V65" s="5"/>
      <c r="W65" s="5"/>
      <c r="X65" s="5"/>
      <c r="Y65" s="5"/>
      <c r="Z65" s="5"/>
      <c r="AA65" s="5"/>
      <c r="AB65" s="5"/>
      <c r="AC65" s="5"/>
    </row>
    <row r="66" spans="4:29" x14ac:dyDescent="0.25">
      <c r="D66" s="13"/>
      <c r="E66" s="13"/>
      <c r="F66" s="13"/>
      <c r="G66" s="5"/>
      <c r="H66" s="5"/>
      <c r="I66" s="5"/>
      <c r="J66" s="5"/>
      <c r="K66" s="5"/>
      <c r="L66" s="5"/>
      <c r="M66" s="5"/>
      <c r="N66" s="5"/>
      <c r="O66" s="5"/>
      <c r="P66" s="5"/>
      <c r="Q66" s="5"/>
      <c r="R66" s="5"/>
      <c r="S66" s="5"/>
      <c r="T66" s="5"/>
      <c r="U66" s="5"/>
      <c r="V66" s="5"/>
      <c r="W66" s="5"/>
      <c r="X66" s="5"/>
      <c r="Y66" s="5"/>
      <c r="Z66" s="5"/>
      <c r="AA66" s="5"/>
      <c r="AB66" s="5"/>
      <c r="AC66" s="5"/>
    </row>
    <row r="67" spans="4:29" x14ac:dyDescent="0.25">
      <c r="D67" s="13"/>
      <c r="E67" s="13"/>
      <c r="F67" s="13"/>
      <c r="G67" s="5"/>
      <c r="H67" s="5"/>
      <c r="I67" s="5"/>
      <c r="J67" s="5"/>
      <c r="K67" s="5"/>
      <c r="L67" s="5"/>
      <c r="M67" s="5"/>
      <c r="N67" s="5"/>
      <c r="O67" s="5"/>
      <c r="P67" s="5"/>
      <c r="Q67" s="5"/>
      <c r="R67" s="5"/>
      <c r="S67" s="5"/>
      <c r="T67" s="5"/>
      <c r="U67" s="5"/>
      <c r="V67" s="5"/>
      <c r="W67" s="5"/>
      <c r="X67" s="5"/>
      <c r="Y67" s="5"/>
      <c r="Z67" s="5"/>
      <c r="AA67" s="5"/>
      <c r="AB67" s="5"/>
      <c r="AC67" s="5"/>
    </row>
    <row r="68" spans="4:29" x14ac:dyDescent="0.25">
      <c r="D68" s="13"/>
      <c r="E68" s="13"/>
      <c r="F68" s="13"/>
      <c r="G68" s="5"/>
      <c r="H68" s="5"/>
      <c r="I68" s="5"/>
      <c r="J68" s="5"/>
      <c r="K68" s="5"/>
      <c r="L68" s="5"/>
      <c r="M68" s="5"/>
      <c r="N68" s="5"/>
      <c r="O68" s="5"/>
      <c r="P68" s="5"/>
      <c r="Q68" s="5"/>
      <c r="R68" s="5"/>
      <c r="S68" s="5"/>
      <c r="T68" s="5"/>
      <c r="U68" s="5"/>
      <c r="V68" s="5"/>
      <c r="W68" s="5"/>
      <c r="X68" s="5"/>
      <c r="Y68" s="5"/>
      <c r="Z68" s="5"/>
      <c r="AA68" s="5"/>
      <c r="AB68" s="5"/>
      <c r="AC68" s="5"/>
    </row>
    <row r="69" spans="4:29" x14ac:dyDescent="0.25">
      <c r="D69" s="13"/>
      <c r="E69" s="13"/>
      <c r="F69" s="13"/>
      <c r="G69" s="5"/>
      <c r="H69" s="5"/>
      <c r="I69" s="5"/>
      <c r="J69" s="5"/>
      <c r="K69" s="5"/>
      <c r="L69" s="5"/>
      <c r="M69" s="5"/>
      <c r="N69" s="5"/>
      <c r="O69" s="5"/>
      <c r="P69" s="5"/>
      <c r="Q69" s="5"/>
      <c r="R69" s="5"/>
      <c r="S69" s="5"/>
      <c r="T69" s="5"/>
      <c r="U69" s="5"/>
      <c r="V69" s="5"/>
      <c r="W69" s="5"/>
      <c r="X69" s="5"/>
      <c r="Y69" s="5"/>
      <c r="Z69" s="5"/>
      <c r="AA69" s="5"/>
      <c r="AB69" s="5"/>
      <c r="AC69" s="5"/>
    </row>
    <row r="70" spans="4:29" x14ac:dyDescent="0.25">
      <c r="D70" s="13"/>
      <c r="E70" s="13"/>
      <c r="F70" s="13"/>
      <c r="G70" s="5"/>
      <c r="H70" s="5"/>
      <c r="I70" s="5"/>
      <c r="J70" s="5"/>
      <c r="K70" s="5"/>
      <c r="L70" s="5"/>
      <c r="M70" s="5"/>
      <c r="N70" s="5"/>
      <c r="O70" s="5"/>
      <c r="P70" s="5"/>
      <c r="Q70" s="5"/>
      <c r="R70" s="5"/>
      <c r="S70" s="5"/>
      <c r="T70" s="5"/>
      <c r="U70" s="5"/>
      <c r="V70" s="5"/>
      <c r="W70" s="5"/>
      <c r="X70" s="5"/>
      <c r="Y70" s="5"/>
      <c r="Z70" s="5"/>
      <c r="AA70" s="5"/>
      <c r="AB70" s="5"/>
      <c r="AC70" s="5"/>
    </row>
    <row r="71" spans="4:29" x14ac:dyDescent="0.25">
      <c r="D71" s="13"/>
      <c r="E71" s="13"/>
      <c r="F71" s="13"/>
      <c r="G71" s="5"/>
      <c r="H71" s="5"/>
      <c r="I71" s="5"/>
      <c r="J71" s="5"/>
      <c r="K71" s="5"/>
      <c r="L71" s="5"/>
      <c r="M71" s="5"/>
      <c r="N71" s="5"/>
      <c r="O71" s="5"/>
      <c r="P71" s="5"/>
      <c r="Q71" s="5"/>
      <c r="R71" s="5"/>
      <c r="S71" s="5"/>
      <c r="T71" s="5"/>
      <c r="U71" s="5"/>
      <c r="V71" s="5"/>
      <c r="W71" s="5"/>
      <c r="X71" s="5"/>
      <c r="Y71" s="5"/>
      <c r="Z71" s="5"/>
      <c r="AA71" s="5"/>
      <c r="AB71" s="5"/>
      <c r="AC71" s="5"/>
    </row>
    <row r="72" spans="4:29" x14ac:dyDescent="0.25">
      <c r="D72" s="13"/>
      <c r="E72" s="13"/>
      <c r="F72" s="13"/>
      <c r="G72" s="5"/>
      <c r="H72" s="5"/>
      <c r="I72" s="5"/>
      <c r="J72" s="5"/>
      <c r="K72" s="5"/>
      <c r="L72" s="5"/>
      <c r="M72" s="5"/>
      <c r="N72" s="5"/>
      <c r="O72" s="5"/>
      <c r="P72" s="5"/>
      <c r="Q72" s="5"/>
      <c r="R72" s="5"/>
      <c r="S72" s="5"/>
      <c r="T72" s="5"/>
      <c r="U72" s="5"/>
      <c r="V72" s="5"/>
      <c r="W72" s="5"/>
      <c r="X72" s="5"/>
      <c r="Y72" s="5"/>
      <c r="Z72" s="5"/>
      <c r="AA72" s="5"/>
      <c r="AB72" s="5"/>
      <c r="AC72" s="5"/>
    </row>
    <row r="73" spans="4:29" x14ac:dyDescent="0.25">
      <c r="D73" s="13"/>
      <c r="E73" s="13"/>
      <c r="F73" s="13"/>
      <c r="G73" s="5"/>
      <c r="H73" s="5"/>
      <c r="I73" s="5"/>
      <c r="J73" s="5"/>
      <c r="K73" s="5"/>
      <c r="L73" s="5"/>
      <c r="M73" s="5"/>
      <c r="N73" s="5"/>
      <c r="O73" s="5"/>
      <c r="P73" s="5"/>
      <c r="Q73" s="5"/>
      <c r="R73" s="5"/>
      <c r="S73" s="5"/>
      <c r="T73" s="5"/>
      <c r="U73" s="5"/>
      <c r="V73" s="5"/>
      <c r="W73" s="5"/>
      <c r="X73" s="5"/>
      <c r="Y73" s="5"/>
      <c r="Z73" s="5"/>
      <c r="AA73" s="5"/>
      <c r="AB73" s="5"/>
      <c r="AC73" s="5"/>
    </row>
    <row r="74" spans="4:29" x14ac:dyDescent="0.25">
      <c r="D74" s="13"/>
      <c r="E74" s="13"/>
      <c r="F74" s="13"/>
      <c r="G74" s="5"/>
      <c r="H74" s="5"/>
      <c r="I74" s="5"/>
      <c r="J74" s="5"/>
      <c r="K74" s="5"/>
      <c r="L74" s="5"/>
      <c r="M74" s="5"/>
      <c r="N74" s="5"/>
      <c r="O74" s="5"/>
      <c r="P74" s="5"/>
      <c r="Q74" s="5"/>
      <c r="R74" s="5"/>
      <c r="S74" s="5"/>
      <c r="T74" s="5"/>
      <c r="U74" s="5"/>
      <c r="V74" s="5"/>
      <c r="W74" s="5"/>
      <c r="X74" s="5"/>
      <c r="Y74" s="5"/>
      <c r="Z74" s="5"/>
      <c r="AA74" s="5"/>
      <c r="AB74" s="5"/>
      <c r="AC74" s="5"/>
    </row>
    <row r="75" spans="4:29" x14ac:dyDescent="0.25">
      <c r="D75" s="13"/>
      <c r="E75" s="13"/>
      <c r="F75" s="13"/>
      <c r="G75" s="5"/>
      <c r="H75" s="5"/>
      <c r="I75" s="5"/>
      <c r="J75" s="5"/>
      <c r="K75" s="5"/>
      <c r="L75" s="5"/>
      <c r="M75" s="5"/>
      <c r="N75" s="5"/>
      <c r="O75" s="5"/>
      <c r="P75" s="5"/>
      <c r="Q75" s="5"/>
      <c r="R75" s="5"/>
      <c r="S75" s="5"/>
      <c r="T75" s="5"/>
      <c r="U75" s="5"/>
      <c r="V75" s="5"/>
      <c r="W75" s="5"/>
      <c r="X75" s="5"/>
      <c r="Y75" s="5"/>
      <c r="Z75" s="5"/>
      <c r="AA75" s="5"/>
      <c r="AB75" s="5"/>
      <c r="AC75" s="5"/>
    </row>
    <row r="76" spans="4:29" x14ac:dyDescent="0.25">
      <c r="D76" s="13"/>
      <c r="E76" s="13"/>
      <c r="F76" s="13"/>
      <c r="G76" s="5"/>
      <c r="H76" s="5"/>
      <c r="I76" s="5"/>
      <c r="J76" s="5"/>
      <c r="K76" s="5"/>
      <c r="L76" s="5"/>
      <c r="M76" s="5"/>
      <c r="N76" s="5"/>
      <c r="O76" s="5"/>
      <c r="P76" s="5"/>
      <c r="Q76" s="5"/>
      <c r="R76" s="5"/>
      <c r="S76" s="5"/>
      <c r="T76" s="5"/>
      <c r="U76" s="5"/>
      <c r="V76" s="5"/>
      <c r="W76" s="5"/>
      <c r="X76" s="5"/>
      <c r="Y76" s="5"/>
      <c r="Z76" s="5"/>
      <c r="AA76" s="5"/>
      <c r="AB76" s="5"/>
      <c r="AC76" s="5"/>
    </row>
    <row r="77" spans="4:29" x14ac:dyDescent="0.25">
      <c r="D77" s="13"/>
      <c r="E77" s="13"/>
      <c r="F77" s="13"/>
      <c r="G77" s="5"/>
      <c r="H77" s="5"/>
      <c r="I77" s="5"/>
      <c r="J77" s="5"/>
      <c r="K77" s="5"/>
      <c r="L77" s="5"/>
      <c r="M77" s="5"/>
      <c r="N77" s="5"/>
      <c r="O77" s="5"/>
      <c r="P77" s="5"/>
      <c r="Q77" s="5"/>
      <c r="R77" s="5"/>
      <c r="S77" s="5"/>
      <c r="T77" s="5"/>
      <c r="U77" s="5"/>
      <c r="V77" s="5"/>
      <c r="W77" s="5"/>
      <c r="X77" s="5"/>
      <c r="Y77" s="5"/>
      <c r="Z77" s="5"/>
      <c r="AA77" s="5"/>
      <c r="AB77" s="5"/>
      <c r="AC77" s="5"/>
    </row>
    <row r="78" spans="4:29" x14ac:dyDescent="0.25">
      <c r="D78" s="13"/>
      <c r="E78" s="13"/>
      <c r="F78" s="13"/>
      <c r="G78" s="5"/>
      <c r="H78" s="5"/>
      <c r="I78" s="5"/>
      <c r="J78" s="5"/>
      <c r="K78" s="5"/>
      <c r="L78" s="5"/>
      <c r="M78" s="5"/>
      <c r="N78" s="5"/>
      <c r="O78" s="5"/>
      <c r="P78" s="5"/>
      <c r="Q78" s="5"/>
      <c r="R78" s="5"/>
      <c r="S78" s="5"/>
      <c r="T78" s="5"/>
      <c r="U78" s="5"/>
      <c r="V78" s="5"/>
      <c r="W78" s="5"/>
      <c r="X78" s="5"/>
      <c r="Y78" s="5"/>
      <c r="Z78" s="5"/>
      <c r="AA78" s="5"/>
      <c r="AB78" s="5"/>
      <c r="AC78" s="5"/>
    </row>
    <row r="79" spans="4:29" x14ac:dyDescent="0.25">
      <c r="D79" s="13"/>
      <c r="E79" s="13"/>
      <c r="F79" s="13"/>
      <c r="G79" s="5"/>
      <c r="H79" s="5"/>
      <c r="I79" s="5"/>
      <c r="J79" s="5"/>
      <c r="K79" s="5"/>
      <c r="L79" s="5"/>
      <c r="M79" s="5"/>
      <c r="N79" s="5"/>
      <c r="O79" s="5"/>
      <c r="P79" s="5"/>
      <c r="Q79" s="5"/>
      <c r="R79" s="5"/>
      <c r="S79" s="5"/>
      <c r="T79" s="5"/>
      <c r="U79" s="5"/>
      <c r="V79" s="5"/>
      <c r="W79" s="5"/>
      <c r="X79" s="5"/>
      <c r="Y79" s="5"/>
      <c r="Z79" s="5"/>
      <c r="AA79" s="5"/>
      <c r="AB79" s="5"/>
      <c r="AC79" s="5"/>
    </row>
    <row r="80" spans="4:29" x14ac:dyDescent="0.25">
      <c r="D80" s="13"/>
      <c r="E80" s="13"/>
      <c r="F80" s="13"/>
      <c r="G80" s="5"/>
      <c r="H80" s="5"/>
      <c r="I80" s="5"/>
      <c r="J80" s="5"/>
      <c r="K80" s="5"/>
      <c r="L80" s="5"/>
      <c r="M80" s="5"/>
      <c r="N80" s="5"/>
      <c r="O80" s="5"/>
      <c r="P80" s="5"/>
      <c r="Q80" s="5"/>
      <c r="R80" s="5"/>
      <c r="S80" s="5"/>
      <c r="T80" s="5"/>
      <c r="U80" s="5"/>
      <c r="V80" s="5"/>
      <c r="W80" s="5"/>
      <c r="X80" s="5"/>
      <c r="Y80" s="5"/>
      <c r="Z80" s="5"/>
      <c r="AA80" s="5"/>
      <c r="AB80" s="5"/>
      <c r="AC80" s="5"/>
    </row>
    <row r="81" spans="4:29" x14ac:dyDescent="0.25">
      <c r="D81" s="13"/>
      <c r="E81" s="13"/>
      <c r="F81" s="13"/>
      <c r="G81" s="5"/>
      <c r="H81" s="5"/>
      <c r="I81" s="5"/>
      <c r="J81" s="5"/>
      <c r="K81" s="5"/>
      <c r="L81" s="5"/>
      <c r="M81" s="5"/>
      <c r="N81" s="5"/>
      <c r="O81" s="5"/>
      <c r="P81" s="5"/>
      <c r="Q81" s="5"/>
      <c r="R81" s="5"/>
      <c r="S81" s="5"/>
      <c r="T81" s="5"/>
      <c r="U81" s="5"/>
      <c r="V81" s="5"/>
      <c r="W81" s="5"/>
      <c r="X81" s="5"/>
      <c r="Y81" s="5"/>
      <c r="Z81" s="5"/>
      <c r="AA81" s="5"/>
      <c r="AB81" s="5"/>
      <c r="AC81" s="5"/>
    </row>
    <row r="82" spans="4:29" x14ac:dyDescent="0.25">
      <c r="D82" s="13"/>
      <c r="E82" s="13"/>
      <c r="F82" s="13"/>
      <c r="G82" s="5"/>
      <c r="H82" s="5"/>
      <c r="I82" s="5"/>
      <c r="J82" s="5"/>
      <c r="K82" s="5"/>
      <c r="L82" s="5"/>
      <c r="M82" s="5"/>
      <c r="N82" s="5"/>
      <c r="O82" s="5"/>
      <c r="P82" s="5"/>
      <c r="Q82" s="5"/>
      <c r="R82" s="5"/>
      <c r="S82" s="5"/>
      <c r="T82" s="5"/>
      <c r="U82" s="5"/>
      <c r="V82" s="5"/>
      <c r="W82" s="5"/>
      <c r="X82" s="5"/>
      <c r="Y82" s="5"/>
      <c r="Z82" s="5"/>
      <c r="AA82" s="5"/>
      <c r="AB82" s="5"/>
      <c r="AC82" s="5"/>
    </row>
    <row r="83" spans="4:29" x14ac:dyDescent="0.25">
      <c r="D83" s="13"/>
      <c r="E83" s="13"/>
      <c r="F83" s="13"/>
      <c r="G83" s="5"/>
      <c r="H83" s="5"/>
      <c r="I83" s="5"/>
      <c r="J83" s="5"/>
      <c r="K83" s="5"/>
      <c r="L83" s="5"/>
      <c r="M83" s="5"/>
      <c r="N83" s="5"/>
      <c r="O83" s="5"/>
      <c r="P83" s="5"/>
      <c r="Q83" s="5"/>
      <c r="R83" s="5"/>
      <c r="S83" s="5"/>
      <c r="T83" s="5"/>
      <c r="U83" s="5"/>
      <c r="V83" s="5"/>
      <c r="W83" s="5"/>
      <c r="X83" s="5"/>
      <c r="Y83" s="5"/>
      <c r="Z83" s="5"/>
      <c r="AA83" s="5"/>
      <c r="AB83" s="5"/>
      <c r="AC83" s="5"/>
    </row>
    <row r="84" spans="4:29" x14ac:dyDescent="0.25">
      <c r="D84" s="13"/>
      <c r="E84" s="13"/>
      <c r="F84" s="13"/>
      <c r="G84" s="5"/>
      <c r="H84" s="5"/>
      <c r="I84" s="5"/>
      <c r="J84" s="5"/>
      <c r="K84" s="5"/>
      <c r="L84" s="5"/>
      <c r="M84" s="5"/>
      <c r="N84" s="5"/>
      <c r="O84" s="5"/>
      <c r="P84" s="5"/>
      <c r="Q84" s="5"/>
      <c r="R84" s="5"/>
      <c r="S84" s="5"/>
      <c r="T84" s="5"/>
      <c r="U84" s="5"/>
      <c r="V84" s="5"/>
      <c r="W84" s="5"/>
      <c r="X84" s="5"/>
      <c r="Y84" s="5"/>
      <c r="Z84" s="5"/>
      <c r="AA84" s="5"/>
      <c r="AB84" s="5"/>
      <c r="AC84" s="5"/>
    </row>
    <row r="85" spans="4:29" x14ac:dyDescent="0.25">
      <c r="D85" s="13"/>
      <c r="E85" s="13"/>
      <c r="F85" s="13"/>
      <c r="G85" s="5"/>
      <c r="H85" s="5"/>
      <c r="I85" s="5"/>
      <c r="J85" s="5"/>
      <c r="K85" s="5"/>
      <c r="L85" s="5"/>
      <c r="M85" s="5"/>
      <c r="N85" s="5"/>
      <c r="O85" s="5"/>
      <c r="P85" s="5"/>
      <c r="Q85" s="5"/>
      <c r="R85" s="5"/>
      <c r="S85" s="5"/>
      <c r="T85" s="5"/>
      <c r="U85" s="5"/>
      <c r="V85" s="5"/>
      <c r="W85" s="5"/>
      <c r="X85" s="5"/>
      <c r="Y85" s="5"/>
      <c r="Z85" s="5"/>
      <c r="AA85" s="5"/>
      <c r="AB85" s="5"/>
      <c r="AC85" s="5"/>
    </row>
    <row r="86" spans="4:29" x14ac:dyDescent="0.25">
      <c r="D86" s="13"/>
      <c r="E86" s="13"/>
      <c r="F86" s="13"/>
      <c r="G86" s="5"/>
      <c r="H86" s="5"/>
      <c r="I86" s="5"/>
      <c r="J86" s="5"/>
      <c r="K86" s="5"/>
      <c r="L86" s="5"/>
      <c r="M86" s="5"/>
      <c r="N86" s="5"/>
      <c r="O86" s="5"/>
      <c r="P86" s="5"/>
      <c r="Q86" s="5"/>
      <c r="R86" s="5"/>
      <c r="S86" s="5"/>
      <c r="T86" s="5"/>
      <c r="U86" s="5"/>
      <c r="V86" s="5"/>
      <c r="W86" s="5"/>
      <c r="X86" s="5"/>
      <c r="Y86" s="5"/>
      <c r="Z86" s="5"/>
      <c r="AA86" s="5"/>
      <c r="AB86" s="5"/>
      <c r="AC86" s="5"/>
    </row>
    <row r="87" spans="4:29" x14ac:dyDescent="0.25">
      <c r="D87" s="13"/>
      <c r="E87" s="13"/>
      <c r="F87" s="13"/>
      <c r="G87" s="5"/>
      <c r="H87" s="5"/>
      <c r="I87" s="5"/>
      <c r="J87" s="5"/>
      <c r="K87" s="5"/>
      <c r="L87" s="5"/>
      <c r="M87" s="5"/>
      <c r="N87" s="5"/>
      <c r="O87" s="5"/>
      <c r="P87" s="5"/>
      <c r="Q87" s="5"/>
      <c r="R87" s="5"/>
      <c r="S87" s="5"/>
      <c r="T87" s="5"/>
      <c r="U87" s="5"/>
      <c r="V87" s="5"/>
      <c r="W87" s="5"/>
      <c r="X87" s="5"/>
      <c r="Y87" s="5"/>
      <c r="Z87" s="5"/>
      <c r="AA87" s="5"/>
      <c r="AB87" s="5"/>
      <c r="AC87" s="5"/>
    </row>
    <row r="88" spans="4:29" x14ac:dyDescent="0.25">
      <c r="D88" s="13"/>
      <c r="E88" s="13"/>
      <c r="F88" s="13"/>
      <c r="G88" s="5"/>
      <c r="H88" s="5"/>
      <c r="I88" s="5"/>
      <c r="J88" s="5"/>
      <c r="K88" s="5"/>
      <c r="L88" s="5"/>
      <c r="M88" s="5"/>
      <c r="N88" s="5"/>
      <c r="O88" s="5"/>
      <c r="P88" s="5"/>
      <c r="Q88" s="5"/>
      <c r="R88" s="5"/>
      <c r="S88" s="5"/>
      <c r="T88" s="5"/>
      <c r="U88" s="5"/>
      <c r="V88" s="5"/>
      <c r="W88" s="5"/>
      <c r="X88" s="5"/>
      <c r="Y88" s="5"/>
      <c r="Z88" s="5"/>
      <c r="AA88" s="5"/>
      <c r="AB88" s="5"/>
      <c r="AC88" s="5"/>
    </row>
    <row r="89" spans="4:29" x14ac:dyDescent="0.25">
      <c r="D89" s="13"/>
      <c r="E89" s="13"/>
      <c r="F89" s="13"/>
      <c r="G89" s="5"/>
      <c r="H89" s="5"/>
      <c r="I89" s="5"/>
      <c r="J89" s="5"/>
      <c r="K89" s="5"/>
      <c r="L89" s="5"/>
      <c r="M89" s="5"/>
      <c r="N89" s="5"/>
      <c r="O89" s="5"/>
      <c r="P89" s="5"/>
      <c r="Q89" s="5"/>
      <c r="R89" s="5"/>
      <c r="S89" s="5"/>
      <c r="T89" s="5"/>
      <c r="U89" s="5"/>
      <c r="V89" s="5"/>
      <c r="W89" s="5"/>
      <c r="X89" s="5"/>
      <c r="Y89" s="5"/>
      <c r="Z89" s="5"/>
      <c r="AA89" s="5"/>
      <c r="AB89" s="5"/>
      <c r="AC89" s="5"/>
    </row>
    <row r="90" spans="4:29" x14ac:dyDescent="0.25">
      <c r="D90" s="13"/>
      <c r="E90" s="13"/>
      <c r="F90" s="13"/>
      <c r="G90" s="5"/>
      <c r="H90" s="5"/>
      <c r="I90" s="5"/>
      <c r="J90" s="5"/>
      <c r="K90" s="5"/>
      <c r="L90" s="5"/>
      <c r="M90" s="5"/>
      <c r="N90" s="5"/>
      <c r="O90" s="5"/>
      <c r="P90" s="5"/>
      <c r="Q90" s="5"/>
      <c r="R90" s="5"/>
      <c r="S90" s="5"/>
      <c r="T90" s="5"/>
      <c r="U90" s="5"/>
      <c r="V90" s="5"/>
      <c r="W90" s="5"/>
      <c r="X90" s="5"/>
      <c r="Y90" s="5"/>
      <c r="Z90" s="5"/>
      <c r="AA90" s="5"/>
      <c r="AB90" s="5"/>
      <c r="AC90" s="5"/>
    </row>
    <row r="91" spans="4:29" x14ac:dyDescent="0.25">
      <c r="D91" s="13"/>
      <c r="E91" s="13"/>
      <c r="F91" s="13"/>
      <c r="G91" s="5"/>
      <c r="H91" s="5"/>
      <c r="I91" s="5"/>
      <c r="J91" s="5"/>
      <c r="K91" s="5"/>
      <c r="L91" s="5"/>
      <c r="M91" s="5"/>
      <c r="N91" s="5"/>
      <c r="O91" s="5"/>
      <c r="P91" s="5"/>
      <c r="Q91" s="5"/>
      <c r="R91" s="5"/>
      <c r="S91" s="5"/>
      <c r="T91" s="5"/>
      <c r="U91" s="5"/>
      <c r="V91" s="5"/>
      <c r="W91" s="5"/>
      <c r="X91" s="5"/>
      <c r="Y91" s="5"/>
      <c r="Z91" s="5"/>
      <c r="AA91" s="5"/>
      <c r="AB91" s="5"/>
      <c r="AC91" s="5"/>
    </row>
    <row r="92" spans="4:29" x14ac:dyDescent="0.25">
      <c r="D92" s="13"/>
      <c r="E92" s="13"/>
      <c r="F92" s="13"/>
      <c r="G92" s="5"/>
      <c r="H92" s="5"/>
      <c r="I92" s="5"/>
      <c r="J92" s="5"/>
      <c r="K92" s="5"/>
      <c r="L92" s="5"/>
      <c r="M92" s="5"/>
      <c r="N92" s="5"/>
      <c r="O92" s="5"/>
      <c r="P92" s="5"/>
      <c r="Q92" s="5"/>
      <c r="R92" s="5"/>
      <c r="S92" s="5"/>
      <c r="T92" s="5"/>
      <c r="U92" s="5"/>
      <c r="V92" s="5"/>
      <c r="W92" s="5"/>
      <c r="X92" s="5"/>
      <c r="Y92" s="5"/>
      <c r="Z92" s="5"/>
      <c r="AA92" s="5"/>
      <c r="AB92" s="5"/>
      <c r="AC92" s="5"/>
    </row>
    <row r="93" spans="4:29" x14ac:dyDescent="0.25">
      <c r="D93" s="13"/>
      <c r="E93" s="13"/>
      <c r="F93" s="13"/>
      <c r="G93" s="5"/>
      <c r="H93" s="5"/>
      <c r="I93" s="5"/>
      <c r="J93" s="5"/>
      <c r="K93" s="5"/>
      <c r="L93" s="5"/>
      <c r="M93" s="5"/>
      <c r="N93" s="5"/>
      <c r="O93" s="5"/>
      <c r="P93" s="5"/>
      <c r="Q93" s="5"/>
      <c r="R93" s="5"/>
      <c r="S93" s="5"/>
      <c r="T93" s="5"/>
      <c r="U93" s="5"/>
      <c r="V93" s="5"/>
      <c r="W93" s="5"/>
      <c r="X93" s="5"/>
      <c r="Y93" s="5"/>
      <c r="Z93" s="5"/>
      <c r="AA93" s="5"/>
      <c r="AB93" s="5"/>
      <c r="AC93" s="5"/>
    </row>
    <row r="94" spans="4:29" x14ac:dyDescent="0.25">
      <c r="D94" s="13"/>
      <c r="E94" s="13"/>
      <c r="F94" s="13"/>
      <c r="G94" s="5"/>
      <c r="H94" s="5"/>
      <c r="I94" s="5"/>
      <c r="J94" s="5"/>
      <c r="K94" s="5"/>
      <c r="L94" s="5"/>
      <c r="M94" s="5"/>
      <c r="N94" s="5"/>
      <c r="O94" s="5"/>
      <c r="P94" s="5"/>
      <c r="Q94" s="5"/>
      <c r="R94" s="5"/>
      <c r="S94" s="5"/>
      <c r="T94" s="5"/>
      <c r="U94" s="5"/>
      <c r="V94" s="5"/>
      <c r="W94" s="5"/>
      <c r="X94" s="5"/>
      <c r="Y94" s="5"/>
      <c r="Z94" s="5"/>
      <c r="AA94" s="5"/>
      <c r="AB94" s="5"/>
      <c r="AC94" s="5"/>
    </row>
    <row r="95" spans="4:29" x14ac:dyDescent="0.25">
      <c r="D95" s="13"/>
      <c r="E95" s="13"/>
      <c r="F95" s="13"/>
      <c r="G95" s="5"/>
      <c r="H95" s="5"/>
      <c r="I95" s="5"/>
      <c r="J95" s="5"/>
      <c r="K95" s="5"/>
      <c r="L95" s="5"/>
      <c r="M95" s="5"/>
      <c r="N95" s="5"/>
      <c r="O95" s="5"/>
      <c r="P95" s="5"/>
      <c r="Q95" s="5"/>
      <c r="R95" s="5"/>
      <c r="S95" s="5"/>
      <c r="T95" s="5"/>
      <c r="U95" s="5"/>
      <c r="V95" s="5"/>
      <c r="W95" s="5"/>
      <c r="X95" s="5"/>
      <c r="Y95" s="5"/>
      <c r="Z95" s="5"/>
      <c r="AA95" s="5"/>
      <c r="AB95" s="5"/>
      <c r="AC95" s="5"/>
    </row>
    <row r="96" spans="4:29" x14ac:dyDescent="0.25">
      <c r="D96" s="13"/>
      <c r="E96" s="13"/>
      <c r="F96" s="13"/>
      <c r="G96" s="5"/>
      <c r="H96" s="5"/>
      <c r="I96" s="5"/>
      <c r="J96" s="5"/>
      <c r="K96" s="5"/>
      <c r="L96" s="5"/>
      <c r="M96" s="5"/>
      <c r="N96" s="5"/>
      <c r="O96" s="5"/>
      <c r="P96" s="5"/>
      <c r="Q96" s="5"/>
      <c r="R96" s="5"/>
      <c r="S96" s="5"/>
      <c r="T96" s="5"/>
      <c r="U96" s="5"/>
      <c r="V96" s="5"/>
      <c r="W96" s="5"/>
      <c r="X96" s="5"/>
      <c r="Y96" s="5"/>
      <c r="Z96" s="5"/>
      <c r="AA96" s="5"/>
      <c r="AB96" s="5"/>
      <c r="AC96" s="5"/>
    </row>
    <row r="97" spans="4:29" x14ac:dyDescent="0.25">
      <c r="D97" s="13"/>
      <c r="E97" s="13"/>
      <c r="F97" s="13"/>
      <c r="G97" s="5"/>
      <c r="H97" s="5"/>
      <c r="I97" s="5"/>
      <c r="J97" s="5"/>
      <c r="K97" s="5"/>
      <c r="L97" s="5"/>
      <c r="M97" s="5"/>
      <c r="N97" s="5"/>
      <c r="O97" s="5"/>
      <c r="P97" s="5"/>
      <c r="Q97" s="5"/>
      <c r="R97" s="5"/>
      <c r="S97" s="5"/>
      <c r="T97" s="5"/>
      <c r="U97" s="5"/>
      <c r="V97" s="5"/>
      <c r="W97" s="5"/>
      <c r="X97" s="5"/>
      <c r="Y97" s="5"/>
      <c r="Z97" s="5"/>
      <c r="AA97" s="5"/>
      <c r="AB97" s="5"/>
      <c r="AC97" s="5"/>
    </row>
    <row r="98" spans="4:29" x14ac:dyDescent="0.25">
      <c r="D98" s="13"/>
      <c r="E98" s="13"/>
      <c r="F98" s="13"/>
      <c r="G98" s="5"/>
      <c r="H98" s="5"/>
      <c r="I98" s="5"/>
      <c r="J98" s="5"/>
      <c r="K98" s="5"/>
      <c r="L98" s="5"/>
      <c r="M98" s="5"/>
      <c r="N98" s="5"/>
      <c r="O98" s="5"/>
      <c r="P98" s="5"/>
      <c r="Q98" s="5"/>
      <c r="R98" s="5"/>
      <c r="S98" s="5"/>
      <c r="T98" s="5"/>
      <c r="U98" s="5"/>
      <c r="V98" s="5"/>
      <c r="W98" s="5"/>
      <c r="X98" s="5"/>
      <c r="Y98" s="5"/>
      <c r="Z98" s="5"/>
      <c r="AA98" s="5"/>
      <c r="AB98" s="5"/>
      <c r="AC98" s="5"/>
    </row>
    <row r="99" spans="4:29" x14ac:dyDescent="0.25">
      <c r="D99" s="13"/>
      <c r="E99" s="13"/>
      <c r="F99" s="13"/>
      <c r="G99" s="5"/>
      <c r="H99" s="5"/>
      <c r="I99" s="5"/>
      <c r="J99" s="5"/>
      <c r="K99" s="5"/>
      <c r="L99" s="5"/>
      <c r="M99" s="5"/>
      <c r="N99" s="5"/>
      <c r="O99" s="5"/>
      <c r="P99" s="5"/>
      <c r="Q99" s="5"/>
      <c r="R99" s="5"/>
      <c r="S99" s="5"/>
      <c r="T99" s="5"/>
      <c r="U99" s="5"/>
      <c r="V99" s="5"/>
      <c r="W99" s="5"/>
      <c r="X99" s="5"/>
      <c r="Y99" s="5"/>
      <c r="Z99" s="5"/>
      <c r="AA99" s="5"/>
      <c r="AB99" s="5"/>
      <c r="AC99" s="5"/>
    </row>
    <row r="100" spans="4:29" x14ac:dyDescent="0.25">
      <c r="D100" s="13"/>
      <c r="E100" s="13"/>
      <c r="F100" s="13"/>
      <c r="G100" s="5"/>
      <c r="H100" s="5"/>
      <c r="I100" s="5"/>
      <c r="J100" s="5"/>
      <c r="K100" s="5"/>
      <c r="L100" s="5"/>
      <c r="M100" s="5"/>
      <c r="N100" s="5"/>
      <c r="O100" s="5"/>
      <c r="P100" s="5"/>
      <c r="Q100" s="5"/>
      <c r="R100" s="5"/>
      <c r="S100" s="5"/>
      <c r="T100" s="5"/>
      <c r="U100" s="5"/>
      <c r="V100" s="5"/>
      <c r="W100" s="5"/>
      <c r="X100" s="5"/>
      <c r="Y100" s="5"/>
      <c r="Z100" s="5"/>
      <c r="AA100" s="5"/>
      <c r="AB100" s="5"/>
      <c r="AC100" s="5"/>
    </row>
    <row r="101" spans="4:29" x14ac:dyDescent="0.25">
      <c r="D101" s="13"/>
      <c r="E101" s="13"/>
      <c r="F101" s="13"/>
      <c r="G101" s="5"/>
      <c r="H101" s="5"/>
      <c r="I101" s="5"/>
      <c r="J101" s="5"/>
      <c r="K101" s="5"/>
      <c r="L101" s="5"/>
      <c r="M101" s="5"/>
      <c r="N101" s="5"/>
      <c r="O101" s="5"/>
      <c r="P101" s="5"/>
      <c r="Q101" s="5"/>
      <c r="R101" s="5"/>
      <c r="S101" s="5"/>
      <c r="T101" s="5"/>
      <c r="U101" s="5"/>
      <c r="V101" s="5"/>
      <c r="W101" s="5"/>
      <c r="X101" s="5"/>
      <c r="Y101" s="5"/>
      <c r="Z101" s="5"/>
      <c r="AA101" s="5"/>
      <c r="AB101" s="5"/>
      <c r="AC101" s="5"/>
    </row>
    <row r="102" spans="4:29" x14ac:dyDescent="0.25">
      <c r="D102" s="13"/>
      <c r="E102" s="13"/>
      <c r="F102" s="13"/>
      <c r="G102" s="5"/>
      <c r="H102" s="5"/>
      <c r="I102" s="5"/>
      <c r="J102" s="5"/>
      <c r="K102" s="5"/>
      <c r="L102" s="5"/>
      <c r="M102" s="5"/>
      <c r="N102" s="5"/>
      <c r="O102" s="5"/>
      <c r="P102" s="5"/>
      <c r="Q102" s="5"/>
      <c r="R102" s="5"/>
      <c r="S102" s="5"/>
      <c r="T102" s="5"/>
      <c r="U102" s="5"/>
      <c r="V102" s="5"/>
      <c r="W102" s="5"/>
      <c r="X102" s="5"/>
      <c r="Y102" s="5"/>
      <c r="Z102" s="5"/>
      <c r="AA102" s="5"/>
      <c r="AB102" s="5"/>
      <c r="AC102" s="5"/>
    </row>
    <row r="103" spans="4:29" x14ac:dyDescent="0.25">
      <c r="D103" s="13"/>
      <c r="E103" s="13"/>
      <c r="F103" s="13"/>
      <c r="G103" s="5"/>
      <c r="H103" s="5"/>
      <c r="I103" s="5"/>
      <c r="J103" s="5"/>
      <c r="K103" s="5"/>
      <c r="L103" s="5"/>
      <c r="M103" s="5"/>
      <c r="N103" s="5"/>
      <c r="O103" s="5"/>
      <c r="P103" s="5"/>
      <c r="Q103" s="5"/>
      <c r="R103" s="5"/>
      <c r="S103" s="5"/>
      <c r="T103" s="5"/>
      <c r="U103" s="5"/>
      <c r="V103" s="5"/>
      <c r="W103" s="5"/>
      <c r="X103" s="5"/>
      <c r="Y103" s="5"/>
      <c r="Z103" s="5"/>
      <c r="AA103" s="5"/>
      <c r="AB103" s="5"/>
      <c r="AC103" s="5"/>
    </row>
    <row r="104" spans="4:29" x14ac:dyDescent="0.25">
      <c r="D104" s="13"/>
      <c r="E104" s="13"/>
      <c r="F104" s="13"/>
      <c r="G104" s="5"/>
      <c r="H104" s="5"/>
      <c r="I104" s="5"/>
      <c r="J104" s="5"/>
      <c r="K104" s="5"/>
      <c r="L104" s="5"/>
      <c r="M104" s="5"/>
      <c r="N104" s="5"/>
      <c r="O104" s="5"/>
      <c r="P104" s="5"/>
      <c r="Q104" s="5"/>
      <c r="R104" s="5"/>
      <c r="S104" s="5"/>
      <c r="T104" s="5"/>
      <c r="U104" s="5"/>
      <c r="V104" s="5"/>
      <c r="W104" s="5"/>
      <c r="X104" s="5"/>
      <c r="Y104" s="5"/>
      <c r="Z104" s="5"/>
      <c r="AA104" s="5"/>
      <c r="AB104" s="5"/>
      <c r="AC104" s="5"/>
    </row>
    <row r="105" spans="4:29" x14ac:dyDescent="0.25">
      <c r="D105" s="13"/>
      <c r="E105" s="13"/>
      <c r="F105" s="13"/>
      <c r="G105" s="5"/>
      <c r="H105" s="5"/>
      <c r="I105" s="5"/>
      <c r="J105" s="5"/>
      <c r="K105" s="5"/>
      <c r="L105" s="5"/>
      <c r="M105" s="5"/>
      <c r="N105" s="5"/>
      <c r="O105" s="5"/>
      <c r="P105" s="5"/>
      <c r="Q105" s="5"/>
      <c r="R105" s="5"/>
      <c r="S105" s="5"/>
      <c r="T105" s="5"/>
      <c r="U105" s="5"/>
      <c r="V105" s="5"/>
      <c r="W105" s="5"/>
      <c r="X105" s="5"/>
      <c r="Y105" s="5"/>
      <c r="Z105" s="5"/>
      <c r="AA105" s="5"/>
      <c r="AB105" s="5"/>
      <c r="AC105" s="5"/>
    </row>
    <row r="106" spans="4:29" x14ac:dyDescent="0.25">
      <c r="D106" s="13"/>
      <c r="E106" s="13"/>
      <c r="F106" s="13"/>
      <c r="G106" s="5"/>
      <c r="H106" s="5"/>
      <c r="I106" s="5"/>
      <c r="J106" s="5"/>
      <c r="K106" s="5"/>
      <c r="L106" s="5"/>
      <c r="M106" s="5"/>
      <c r="N106" s="5"/>
      <c r="O106" s="5"/>
      <c r="P106" s="5"/>
      <c r="Q106" s="5"/>
      <c r="R106" s="5"/>
      <c r="S106" s="5"/>
      <c r="T106" s="5"/>
      <c r="U106" s="5"/>
      <c r="V106" s="5"/>
      <c r="W106" s="5"/>
      <c r="X106" s="5"/>
      <c r="Y106" s="5"/>
      <c r="Z106" s="5"/>
      <c r="AA106" s="5"/>
      <c r="AB106" s="5"/>
      <c r="AC106" s="5"/>
    </row>
    <row r="107" spans="4:29" x14ac:dyDescent="0.25">
      <c r="D107" s="13"/>
      <c r="E107" s="13"/>
      <c r="F107" s="13"/>
      <c r="G107" s="5"/>
      <c r="H107" s="5"/>
      <c r="I107" s="5"/>
      <c r="J107" s="5"/>
      <c r="K107" s="5"/>
      <c r="L107" s="5"/>
      <c r="M107" s="5"/>
      <c r="N107" s="5"/>
      <c r="O107" s="5"/>
      <c r="P107" s="5"/>
      <c r="Q107" s="5"/>
      <c r="R107" s="5"/>
      <c r="S107" s="5"/>
      <c r="T107" s="5"/>
      <c r="U107" s="5"/>
      <c r="V107" s="5"/>
      <c r="W107" s="5"/>
      <c r="X107" s="5"/>
      <c r="Y107" s="5"/>
      <c r="Z107" s="5"/>
      <c r="AA107" s="5"/>
      <c r="AB107" s="5"/>
      <c r="AC107" s="5"/>
    </row>
    <row r="108" spans="4:29" x14ac:dyDescent="0.25">
      <c r="D108" s="13"/>
      <c r="E108" s="13"/>
      <c r="F108" s="13"/>
      <c r="G108" s="5"/>
      <c r="H108" s="5"/>
      <c r="I108" s="5"/>
      <c r="J108" s="5"/>
      <c r="K108" s="5"/>
      <c r="L108" s="5"/>
      <c r="M108" s="5"/>
      <c r="N108" s="5"/>
      <c r="O108" s="5"/>
      <c r="P108" s="5"/>
      <c r="Q108" s="5"/>
      <c r="R108" s="5"/>
      <c r="S108" s="5"/>
      <c r="T108" s="5"/>
      <c r="U108" s="5"/>
      <c r="V108" s="5"/>
      <c r="W108" s="5"/>
      <c r="X108" s="5"/>
      <c r="Y108" s="5"/>
      <c r="Z108" s="5"/>
      <c r="AA108" s="5"/>
      <c r="AB108" s="5"/>
      <c r="AC108" s="5"/>
    </row>
    <row r="109" spans="4:29" x14ac:dyDescent="0.25">
      <c r="D109" s="13"/>
      <c r="E109" s="13"/>
      <c r="F109" s="13"/>
      <c r="G109" s="5"/>
      <c r="H109" s="5"/>
      <c r="I109" s="5"/>
      <c r="J109" s="5"/>
      <c r="K109" s="5"/>
      <c r="L109" s="5"/>
      <c r="M109" s="5"/>
      <c r="N109" s="5"/>
      <c r="O109" s="5"/>
      <c r="P109" s="5"/>
      <c r="Q109" s="5"/>
      <c r="R109" s="5"/>
      <c r="S109" s="5"/>
      <c r="T109" s="5"/>
      <c r="U109" s="5"/>
      <c r="V109" s="5"/>
      <c r="W109" s="5"/>
      <c r="X109" s="5"/>
      <c r="Y109" s="5"/>
      <c r="Z109" s="5"/>
      <c r="AA109" s="5"/>
      <c r="AB109" s="5"/>
      <c r="AC109" s="5"/>
    </row>
    <row r="110" spans="4:29" x14ac:dyDescent="0.25">
      <c r="D110" s="13"/>
      <c r="E110" s="13"/>
      <c r="F110" s="13"/>
      <c r="G110" s="5"/>
      <c r="H110" s="5"/>
      <c r="I110" s="5"/>
      <c r="J110" s="5"/>
      <c r="K110" s="5"/>
      <c r="L110" s="5"/>
      <c r="M110" s="5"/>
      <c r="N110" s="5"/>
      <c r="O110" s="5"/>
      <c r="P110" s="5"/>
      <c r="Q110" s="5"/>
      <c r="R110" s="5"/>
      <c r="S110" s="5"/>
      <c r="T110" s="5"/>
      <c r="U110" s="5"/>
      <c r="V110" s="5"/>
      <c r="W110" s="5"/>
      <c r="X110" s="5"/>
      <c r="Y110" s="5"/>
      <c r="Z110" s="5"/>
      <c r="AA110" s="5"/>
      <c r="AB110" s="5"/>
      <c r="AC110" s="5"/>
    </row>
    <row r="111" spans="4:29" x14ac:dyDescent="0.25">
      <c r="D111" s="13"/>
      <c r="E111" s="13"/>
      <c r="F111" s="13"/>
      <c r="G111" s="5"/>
      <c r="H111" s="5"/>
      <c r="I111" s="5"/>
      <c r="J111" s="5"/>
      <c r="K111" s="5"/>
      <c r="L111" s="5"/>
      <c r="M111" s="5"/>
      <c r="N111" s="5"/>
      <c r="O111" s="5"/>
      <c r="P111" s="5"/>
      <c r="Q111" s="5"/>
      <c r="R111" s="5"/>
      <c r="S111" s="5"/>
      <c r="T111" s="5"/>
      <c r="U111" s="5"/>
      <c r="V111" s="5"/>
      <c r="W111" s="5"/>
      <c r="X111" s="5"/>
      <c r="Y111" s="5"/>
      <c r="Z111" s="5"/>
      <c r="AA111" s="5"/>
      <c r="AB111" s="5"/>
      <c r="AC111" s="5"/>
    </row>
    <row r="112" spans="4:29" x14ac:dyDescent="0.25">
      <c r="D112" s="13"/>
      <c r="E112" s="13"/>
      <c r="F112" s="13"/>
      <c r="G112" s="5"/>
      <c r="H112" s="5"/>
      <c r="I112" s="5"/>
      <c r="J112" s="5"/>
      <c r="K112" s="5"/>
      <c r="L112" s="5"/>
      <c r="M112" s="5"/>
      <c r="N112" s="5"/>
      <c r="O112" s="5"/>
      <c r="P112" s="5"/>
      <c r="Q112" s="5"/>
      <c r="R112" s="5"/>
      <c r="S112" s="5"/>
      <c r="T112" s="5"/>
      <c r="U112" s="5"/>
      <c r="V112" s="5"/>
      <c r="W112" s="5"/>
      <c r="X112" s="5"/>
      <c r="Y112" s="5"/>
      <c r="Z112" s="5"/>
      <c r="AA112" s="5"/>
      <c r="AB112" s="5"/>
      <c r="AC112" s="5"/>
    </row>
    <row r="113" spans="4:29" x14ac:dyDescent="0.25">
      <c r="D113" s="13"/>
      <c r="E113" s="13"/>
      <c r="F113" s="13"/>
      <c r="G113" s="5"/>
      <c r="H113" s="5"/>
      <c r="I113" s="5"/>
      <c r="J113" s="5"/>
      <c r="K113" s="5"/>
      <c r="L113" s="5"/>
      <c r="M113" s="5"/>
      <c r="N113" s="5"/>
      <c r="O113" s="5"/>
      <c r="P113" s="5"/>
      <c r="Q113" s="5"/>
      <c r="R113" s="5"/>
      <c r="S113" s="5"/>
      <c r="T113" s="5"/>
      <c r="U113" s="5"/>
      <c r="V113" s="5"/>
      <c r="W113" s="5"/>
      <c r="X113" s="5"/>
      <c r="Y113" s="5"/>
      <c r="Z113" s="5"/>
      <c r="AA113" s="5"/>
      <c r="AB113" s="5"/>
      <c r="AC113" s="5"/>
    </row>
    <row r="114" spans="4:29" x14ac:dyDescent="0.25">
      <c r="D114" s="13"/>
      <c r="E114" s="13"/>
      <c r="F114" s="13"/>
      <c r="G114" s="5"/>
      <c r="H114" s="5"/>
      <c r="I114" s="5"/>
      <c r="J114" s="5"/>
      <c r="K114" s="5"/>
      <c r="L114" s="5"/>
      <c r="M114" s="5"/>
      <c r="N114" s="5"/>
      <c r="O114" s="5"/>
      <c r="P114" s="5"/>
      <c r="Q114" s="5"/>
      <c r="R114" s="5"/>
      <c r="S114" s="5"/>
      <c r="T114" s="5"/>
      <c r="U114" s="5"/>
      <c r="V114" s="5"/>
      <c r="W114" s="5"/>
      <c r="X114" s="5"/>
      <c r="Y114" s="5"/>
      <c r="Z114" s="5"/>
      <c r="AA114" s="5"/>
      <c r="AB114" s="5"/>
      <c r="AC114" s="5"/>
    </row>
    <row r="115" spans="4:29" x14ac:dyDescent="0.25">
      <c r="D115" s="13"/>
      <c r="E115" s="13"/>
      <c r="F115" s="13"/>
      <c r="G115" s="5"/>
      <c r="H115" s="5"/>
      <c r="I115" s="5"/>
      <c r="J115" s="5"/>
      <c r="K115" s="5"/>
      <c r="L115" s="5"/>
      <c r="M115" s="5"/>
      <c r="N115" s="5"/>
      <c r="O115" s="5"/>
      <c r="P115" s="5"/>
      <c r="Q115" s="5"/>
      <c r="R115" s="5"/>
      <c r="S115" s="5"/>
      <c r="T115" s="5"/>
      <c r="U115" s="5"/>
      <c r="V115" s="5"/>
      <c r="W115" s="5"/>
      <c r="X115" s="5"/>
      <c r="Y115" s="5"/>
      <c r="Z115" s="5"/>
      <c r="AA115" s="5"/>
      <c r="AB115" s="5"/>
      <c r="AC115" s="5"/>
    </row>
    <row r="116" spans="4:29" x14ac:dyDescent="0.25">
      <c r="D116" s="13"/>
      <c r="E116" s="13"/>
      <c r="F116" s="13"/>
      <c r="G116" s="5"/>
      <c r="H116" s="5"/>
      <c r="I116" s="5"/>
      <c r="J116" s="5"/>
      <c r="K116" s="5"/>
      <c r="L116" s="5"/>
      <c r="M116" s="5"/>
      <c r="N116" s="5"/>
      <c r="O116" s="5"/>
      <c r="P116" s="5"/>
      <c r="Q116" s="5"/>
      <c r="R116" s="5"/>
      <c r="S116" s="5"/>
      <c r="T116" s="5"/>
      <c r="U116" s="5"/>
      <c r="V116" s="5"/>
      <c r="W116" s="5"/>
      <c r="X116" s="5"/>
      <c r="Y116" s="5"/>
      <c r="Z116" s="5"/>
      <c r="AA116" s="5"/>
      <c r="AB116" s="5"/>
      <c r="AC116" s="5"/>
    </row>
    <row r="117" spans="4:29" x14ac:dyDescent="0.25">
      <c r="D117" s="13"/>
      <c r="E117" s="13"/>
      <c r="F117" s="13"/>
      <c r="G117" s="5"/>
      <c r="H117" s="5"/>
      <c r="I117" s="5"/>
      <c r="J117" s="5"/>
      <c r="K117" s="5"/>
      <c r="L117" s="5"/>
      <c r="M117" s="5"/>
      <c r="N117" s="5"/>
      <c r="O117" s="5"/>
      <c r="P117" s="5"/>
      <c r="Q117" s="5"/>
      <c r="R117" s="5"/>
      <c r="S117" s="5"/>
      <c r="T117" s="5"/>
      <c r="U117" s="5"/>
      <c r="V117" s="5"/>
      <c r="W117" s="5"/>
      <c r="X117" s="5"/>
      <c r="Y117" s="5"/>
      <c r="Z117" s="5"/>
      <c r="AA117" s="5"/>
      <c r="AB117" s="5"/>
      <c r="AC117" s="5"/>
    </row>
    <row r="118" spans="4:29" x14ac:dyDescent="0.25">
      <c r="D118" s="13"/>
      <c r="E118" s="13"/>
      <c r="F118" s="13"/>
      <c r="G118" s="5"/>
      <c r="H118" s="5"/>
      <c r="I118" s="5"/>
      <c r="J118" s="5"/>
      <c r="K118" s="5"/>
      <c r="L118" s="5"/>
      <c r="M118" s="5"/>
      <c r="N118" s="5"/>
      <c r="O118" s="5"/>
      <c r="P118" s="5"/>
      <c r="Q118" s="5"/>
      <c r="R118" s="5"/>
      <c r="S118" s="5"/>
      <c r="T118" s="5"/>
      <c r="U118" s="5"/>
      <c r="V118" s="5"/>
      <c r="W118" s="5"/>
      <c r="X118" s="5"/>
      <c r="Y118" s="5"/>
      <c r="Z118" s="5"/>
      <c r="AA118" s="5"/>
      <c r="AB118" s="5"/>
      <c r="AC118" s="5"/>
    </row>
    <row r="119" spans="4:29" x14ac:dyDescent="0.25">
      <c r="D119" s="13"/>
      <c r="E119" s="13"/>
      <c r="F119" s="13"/>
      <c r="G119" s="5"/>
      <c r="H119" s="5"/>
      <c r="I119" s="5"/>
      <c r="J119" s="5"/>
      <c r="K119" s="5"/>
      <c r="L119" s="5"/>
      <c r="M119" s="5"/>
      <c r="N119" s="5"/>
      <c r="O119" s="5"/>
      <c r="P119" s="5"/>
      <c r="Q119" s="5"/>
      <c r="R119" s="5"/>
      <c r="S119" s="5"/>
      <c r="T119" s="5"/>
      <c r="U119" s="5"/>
      <c r="V119" s="5"/>
      <c r="W119" s="5"/>
      <c r="X119" s="5"/>
      <c r="Y119" s="5"/>
      <c r="Z119" s="5"/>
      <c r="AA119" s="5"/>
      <c r="AB119" s="5"/>
      <c r="AC119" s="5"/>
    </row>
    <row r="120" spans="4:29" x14ac:dyDescent="0.25">
      <c r="D120" s="13"/>
      <c r="E120" s="13"/>
      <c r="F120" s="13"/>
      <c r="G120" s="5"/>
      <c r="H120" s="5"/>
      <c r="I120" s="5"/>
      <c r="J120" s="5"/>
      <c r="K120" s="5"/>
      <c r="L120" s="5"/>
      <c r="M120" s="5"/>
      <c r="N120" s="5"/>
      <c r="O120" s="5"/>
      <c r="P120" s="5"/>
      <c r="Q120" s="5"/>
      <c r="R120" s="5"/>
      <c r="S120" s="5"/>
      <c r="T120" s="5"/>
      <c r="U120" s="5"/>
      <c r="V120" s="5"/>
      <c r="W120" s="5"/>
      <c r="X120" s="5"/>
      <c r="Y120" s="5"/>
      <c r="Z120" s="5"/>
      <c r="AA120" s="5"/>
      <c r="AB120" s="5"/>
      <c r="AC120" s="5"/>
    </row>
    <row r="121" spans="4:29" x14ac:dyDescent="0.25">
      <c r="D121" s="13"/>
      <c r="E121" s="13"/>
      <c r="F121" s="13"/>
      <c r="G121" s="5"/>
      <c r="H121" s="5"/>
      <c r="I121" s="5"/>
      <c r="J121" s="5"/>
      <c r="K121" s="5"/>
      <c r="L121" s="5"/>
      <c r="M121" s="5"/>
      <c r="N121" s="5"/>
      <c r="O121" s="5"/>
      <c r="P121" s="5"/>
      <c r="Q121" s="5"/>
      <c r="R121" s="5"/>
      <c r="S121" s="5"/>
      <c r="T121" s="5"/>
      <c r="U121" s="5"/>
      <c r="V121" s="5"/>
      <c r="W121" s="5"/>
      <c r="X121" s="5"/>
      <c r="Y121" s="5"/>
      <c r="Z121" s="5"/>
      <c r="AA121" s="5"/>
      <c r="AB121" s="5"/>
      <c r="AC121" s="5"/>
    </row>
    <row r="122" spans="4:29" x14ac:dyDescent="0.25">
      <c r="D122" s="13"/>
      <c r="E122" s="13"/>
      <c r="F122" s="13"/>
      <c r="G122" s="5"/>
      <c r="H122" s="5"/>
      <c r="I122" s="5"/>
      <c r="J122" s="5"/>
      <c r="K122" s="5"/>
      <c r="L122" s="5"/>
      <c r="M122" s="5"/>
      <c r="N122" s="5"/>
      <c r="O122" s="5"/>
      <c r="P122" s="5"/>
      <c r="Q122" s="5"/>
      <c r="R122" s="5"/>
      <c r="S122" s="5"/>
      <c r="T122" s="5"/>
      <c r="U122" s="5"/>
      <c r="V122" s="5"/>
      <c r="W122" s="5"/>
      <c r="X122" s="5"/>
      <c r="Y122" s="5"/>
      <c r="Z122" s="5"/>
      <c r="AA122" s="5"/>
      <c r="AB122" s="5"/>
      <c r="AC122" s="5"/>
    </row>
    <row r="123" spans="4:29" x14ac:dyDescent="0.25">
      <c r="D123" s="13"/>
      <c r="E123" s="13"/>
      <c r="F123" s="13"/>
      <c r="G123" s="5"/>
      <c r="H123" s="5"/>
      <c r="I123" s="5"/>
      <c r="J123" s="5"/>
      <c r="K123" s="5"/>
      <c r="L123" s="5"/>
      <c r="M123" s="5"/>
      <c r="N123" s="5"/>
      <c r="O123" s="5"/>
      <c r="P123" s="5"/>
      <c r="Q123" s="5"/>
      <c r="R123" s="5"/>
      <c r="S123" s="5"/>
      <c r="T123" s="5"/>
      <c r="U123" s="5"/>
      <c r="V123" s="5"/>
      <c r="W123" s="5"/>
      <c r="X123" s="5"/>
      <c r="Y123" s="5"/>
      <c r="Z123" s="5"/>
      <c r="AA123" s="5"/>
      <c r="AB123" s="5"/>
      <c r="AC123" s="5"/>
    </row>
    <row r="124" spans="4:29" x14ac:dyDescent="0.25">
      <c r="D124" s="13"/>
      <c r="E124" s="13"/>
      <c r="F124" s="13"/>
      <c r="G124" s="5"/>
      <c r="H124" s="5"/>
      <c r="I124" s="5"/>
      <c r="J124" s="5"/>
      <c r="K124" s="5"/>
      <c r="L124" s="5"/>
      <c r="M124" s="5"/>
      <c r="N124" s="5"/>
      <c r="O124" s="5"/>
      <c r="P124" s="5"/>
      <c r="Q124" s="5"/>
      <c r="R124" s="5"/>
      <c r="S124" s="5"/>
      <c r="T124" s="5"/>
      <c r="U124" s="5"/>
      <c r="V124" s="5"/>
      <c r="W124" s="5"/>
      <c r="X124" s="5"/>
      <c r="Y124" s="5"/>
      <c r="Z124" s="5"/>
      <c r="AA124" s="5"/>
      <c r="AB124" s="5"/>
      <c r="AC124" s="5"/>
    </row>
    <row r="125" spans="4:29" x14ac:dyDescent="0.25">
      <c r="D125" s="13"/>
      <c r="E125" s="13"/>
      <c r="F125" s="13"/>
      <c r="G125" s="5"/>
      <c r="H125" s="5"/>
      <c r="I125" s="5"/>
      <c r="J125" s="5"/>
      <c r="K125" s="5"/>
      <c r="L125" s="5"/>
      <c r="M125" s="5"/>
      <c r="N125" s="5"/>
      <c r="O125" s="5"/>
      <c r="P125" s="5"/>
      <c r="Q125" s="5"/>
      <c r="R125" s="5"/>
      <c r="S125" s="5"/>
      <c r="T125" s="5"/>
      <c r="U125" s="5"/>
      <c r="V125" s="5"/>
      <c r="W125" s="5"/>
      <c r="X125" s="5"/>
      <c r="Y125" s="5"/>
      <c r="Z125" s="5"/>
      <c r="AA125" s="5"/>
      <c r="AB125" s="5"/>
      <c r="AC125" s="5"/>
    </row>
    <row r="126" spans="4:29" x14ac:dyDescent="0.25">
      <c r="D126" s="13"/>
      <c r="E126" s="13"/>
      <c r="F126" s="13"/>
      <c r="G126" s="5"/>
      <c r="H126" s="5"/>
      <c r="I126" s="5"/>
      <c r="J126" s="5"/>
      <c r="K126" s="5"/>
      <c r="L126" s="5"/>
      <c r="M126" s="5"/>
      <c r="N126" s="5"/>
      <c r="O126" s="5"/>
      <c r="P126" s="5"/>
      <c r="Q126" s="5"/>
      <c r="R126" s="5"/>
      <c r="S126" s="5"/>
      <c r="T126" s="5"/>
      <c r="U126" s="5"/>
      <c r="V126" s="5"/>
      <c r="W126" s="5"/>
      <c r="X126" s="5"/>
      <c r="Y126" s="5"/>
      <c r="Z126" s="5"/>
      <c r="AA126" s="5"/>
      <c r="AB126" s="5"/>
      <c r="AC126" s="5"/>
    </row>
    <row r="127" spans="4:29" x14ac:dyDescent="0.25">
      <c r="D127" s="13"/>
      <c r="E127" s="13"/>
      <c r="F127" s="13"/>
      <c r="G127" s="5"/>
      <c r="H127" s="5"/>
      <c r="I127" s="5"/>
      <c r="J127" s="5"/>
      <c r="K127" s="5"/>
      <c r="L127" s="5"/>
      <c r="M127" s="5"/>
      <c r="N127" s="5"/>
      <c r="O127" s="5"/>
      <c r="P127" s="5"/>
      <c r="Q127" s="5"/>
      <c r="R127" s="5"/>
      <c r="S127" s="5"/>
      <c r="T127" s="5"/>
      <c r="U127" s="5"/>
      <c r="V127" s="5"/>
      <c r="W127" s="5"/>
      <c r="X127" s="5"/>
      <c r="Y127" s="5"/>
      <c r="Z127" s="5"/>
      <c r="AA127" s="5"/>
      <c r="AB127" s="5"/>
      <c r="AC127" s="5"/>
    </row>
    <row r="128" spans="4:29" x14ac:dyDescent="0.25">
      <c r="D128" s="13"/>
      <c r="E128" s="13"/>
      <c r="F128" s="13"/>
      <c r="G128" s="5"/>
      <c r="H128" s="5"/>
      <c r="I128" s="5"/>
      <c r="J128" s="5"/>
      <c r="K128" s="5"/>
      <c r="L128" s="5"/>
      <c r="M128" s="5"/>
      <c r="N128" s="5"/>
      <c r="O128" s="5"/>
      <c r="P128" s="5"/>
      <c r="Q128" s="5"/>
      <c r="R128" s="5"/>
      <c r="S128" s="5"/>
      <c r="T128" s="5"/>
      <c r="U128" s="5"/>
      <c r="V128" s="5"/>
      <c r="W128" s="5"/>
      <c r="X128" s="5"/>
      <c r="Y128" s="5"/>
      <c r="Z128" s="5"/>
      <c r="AA128" s="5"/>
      <c r="AB128" s="5"/>
      <c r="AC128" s="5"/>
    </row>
    <row r="129" spans="4:29" x14ac:dyDescent="0.25">
      <c r="D129" s="13"/>
      <c r="E129" s="13"/>
      <c r="F129" s="13"/>
      <c r="G129" s="5"/>
      <c r="H129" s="5"/>
      <c r="I129" s="5"/>
      <c r="J129" s="5"/>
      <c r="K129" s="5"/>
      <c r="L129" s="5"/>
      <c r="M129" s="5"/>
      <c r="N129" s="5"/>
      <c r="O129" s="5"/>
      <c r="P129" s="5"/>
      <c r="Q129" s="5"/>
      <c r="R129" s="5"/>
      <c r="S129" s="5"/>
      <c r="T129" s="5"/>
      <c r="U129" s="5"/>
      <c r="V129" s="5"/>
      <c r="W129" s="5"/>
      <c r="X129" s="5"/>
      <c r="Y129" s="5"/>
      <c r="Z129" s="5"/>
      <c r="AA129" s="5"/>
      <c r="AB129" s="5"/>
      <c r="AC129" s="5"/>
    </row>
    <row r="130" spans="4:29" x14ac:dyDescent="0.25">
      <c r="D130" s="13"/>
      <c r="E130" s="13"/>
      <c r="F130" s="13"/>
      <c r="G130" s="5"/>
      <c r="H130" s="5"/>
      <c r="I130" s="5"/>
      <c r="J130" s="5"/>
      <c r="K130" s="5"/>
      <c r="L130" s="5"/>
      <c r="M130" s="5"/>
      <c r="N130" s="5"/>
      <c r="O130" s="5"/>
      <c r="P130" s="5"/>
      <c r="Q130" s="5"/>
      <c r="R130" s="5"/>
      <c r="S130" s="5"/>
      <c r="T130" s="5"/>
      <c r="U130" s="5"/>
      <c r="V130" s="5"/>
      <c r="W130" s="5"/>
      <c r="X130" s="5"/>
      <c r="Y130" s="5"/>
      <c r="Z130" s="5"/>
      <c r="AA130" s="5"/>
      <c r="AB130" s="5"/>
      <c r="AC130" s="5"/>
    </row>
    <row r="131" spans="4:29" x14ac:dyDescent="0.25">
      <c r="D131" s="13"/>
      <c r="E131" s="13"/>
      <c r="F131" s="13"/>
      <c r="G131" s="5"/>
      <c r="H131" s="5"/>
      <c r="I131" s="5"/>
      <c r="J131" s="5"/>
      <c r="K131" s="5"/>
      <c r="L131" s="5"/>
      <c r="M131" s="5"/>
      <c r="N131" s="5"/>
      <c r="O131" s="5"/>
      <c r="P131" s="5"/>
      <c r="Q131" s="5"/>
      <c r="R131" s="5"/>
      <c r="S131" s="5"/>
      <c r="T131" s="5"/>
      <c r="U131" s="5"/>
      <c r="V131" s="5"/>
      <c r="W131" s="5"/>
      <c r="X131" s="5"/>
      <c r="Y131" s="5"/>
      <c r="Z131" s="5"/>
      <c r="AA131" s="5"/>
      <c r="AB131" s="5"/>
      <c r="AC131" s="5"/>
    </row>
    <row r="132" spans="4:29" x14ac:dyDescent="0.25">
      <c r="D132" s="13"/>
      <c r="E132" s="13"/>
      <c r="F132" s="13"/>
      <c r="G132" s="5"/>
      <c r="H132" s="5"/>
      <c r="I132" s="5"/>
      <c r="J132" s="5"/>
      <c r="K132" s="5"/>
      <c r="L132" s="5"/>
      <c r="M132" s="5"/>
      <c r="N132" s="5"/>
      <c r="O132" s="5"/>
      <c r="P132" s="5"/>
      <c r="Q132" s="5"/>
      <c r="R132" s="5"/>
      <c r="S132" s="5"/>
      <c r="T132" s="5"/>
      <c r="U132" s="5"/>
      <c r="V132" s="5"/>
      <c r="W132" s="5"/>
      <c r="X132" s="5"/>
      <c r="Y132" s="5"/>
      <c r="Z132" s="5"/>
      <c r="AA132" s="5"/>
      <c r="AB132" s="5"/>
      <c r="AC132" s="5"/>
    </row>
    <row r="133" spans="4:29" x14ac:dyDescent="0.25">
      <c r="D133" s="13"/>
      <c r="E133" s="13"/>
      <c r="F133" s="13"/>
      <c r="G133" s="5"/>
      <c r="H133" s="5"/>
      <c r="I133" s="5"/>
      <c r="J133" s="5"/>
      <c r="K133" s="5"/>
      <c r="L133" s="5"/>
      <c r="M133" s="5"/>
      <c r="N133" s="5"/>
      <c r="O133" s="5"/>
      <c r="P133" s="5"/>
      <c r="Q133" s="5"/>
      <c r="R133" s="5"/>
      <c r="S133" s="5"/>
      <c r="T133" s="5"/>
      <c r="U133" s="5"/>
      <c r="V133" s="5"/>
      <c r="W133" s="5"/>
      <c r="X133" s="5"/>
      <c r="Y133" s="5"/>
      <c r="Z133" s="5"/>
      <c r="AA133" s="5"/>
      <c r="AB133" s="5"/>
      <c r="AC133" s="5"/>
    </row>
    <row r="134" spans="4:29" x14ac:dyDescent="0.25">
      <c r="D134" s="13"/>
      <c r="E134" s="13"/>
      <c r="F134" s="13"/>
      <c r="G134" s="5"/>
      <c r="H134" s="5"/>
      <c r="I134" s="5"/>
      <c r="J134" s="5"/>
      <c r="K134" s="5"/>
      <c r="L134" s="5"/>
      <c r="M134" s="5"/>
      <c r="N134" s="5"/>
      <c r="O134" s="5"/>
      <c r="P134" s="5"/>
      <c r="Q134" s="5"/>
      <c r="R134" s="5"/>
      <c r="S134" s="5"/>
      <c r="T134" s="5"/>
      <c r="U134" s="5"/>
      <c r="V134" s="5"/>
      <c r="W134" s="5"/>
      <c r="X134" s="5"/>
      <c r="Y134" s="5"/>
      <c r="Z134" s="5"/>
      <c r="AA134" s="5"/>
      <c r="AB134" s="5"/>
      <c r="AC134" s="5"/>
    </row>
    <row r="135" spans="4:29" x14ac:dyDescent="0.25">
      <c r="D135" s="13"/>
      <c r="E135" s="13"/>
      <c r="F135" s="13"/>
      <c r="G135" s="5"/>
      <c r="H135" s="5"/>
      <c r="I135" s="5"/>
      <c r="J135" s="5"/>
      <c r="K135" s="5"/>
      <c r="L135" s="5"/>
      <c r="M135" s="5"/>
      <c r="N135" s="5"/>
      <c r="O135" s="5"/>
      <c r="P135" s="5"/>
      <c r="Q135" s="5"/>
      <c r="R135" s="5"/>
      <c r="S135" s="5"/>
      <c r="T135" s="5"/>
      <c r="U135" s="5"/>
      <c r="V135" s="5"/>
      <c r="W135" s="5"/>
      <c r="X135" s="5"/>
      <c r="Y135" s="5"/>
      <c r="Z135" s="5"/>
      <c r="AA135" s="5"/>
      <c r="AB135" s="5"/>
      <c r="AC135" s="5"/>
    </row>
    <row r="136" spans="4:29" x14ac:dyDescent="0.25">
      <c r="D136" s="13"/>
      <c r="E136" s="13"/>
      <c r="F136" s="13"/>
      <c r="G136" s="5"/>
      <c r="H136" s="5"/>
      <c r="I136" s="5"/>
      <c r="J136" s="5"/>
      <c r="K136" s="5"/>
      <c r="L136" s="5"/>
      <c r="M136" s="5"/>
      <c r="N136" s="5"/>
      <c r="O136" s="5"/>
      <c r="P136" s="5"/>
      <c r="Q136" s="5"/>
      <c r="R136" s="5"/>
      <c r="S136" s="5"/>
      <c r="T136" s="5"/>
      <c r="U136" s="5"/>
      <c r="V136" s="5"/>
      <c r="W136" s="5"/>
      <c r="X136" s="5"/>
      <c r="Y136" s="5"/>
      <c r="Z136" s="5"/>
      <c r="AA136" s="5"/>
      <c r="AB136" s="5"/>
      <c r="AC136" s="5"/>
    </row>
    <row r="137" spans="4:29" x14ac:dyDescent="0.25">
      <c r="D137" s="13"/>
      <c r="E137" s="13"/>
      <c r="F137" s="13"/>
      <c r="G137" s="5"/>
      <c r="H137" s="5"/>
      <c r="I137" s="5"/>
      <c r="J137" s="5"/>
      <c r="K137" s="5"/>
      <c r="L137" s="5"/>
      <c r="M137" s="5"/>
      <c r="N137" s="5"/>
      <c r="O137" s="5"/>
      <c r="P137" s="5"/>
      <c r="Q137" s="5"/>
      <c r="R137" s="5"/>
      <c r="S137" s="5"/>
      <c r="T137" s="5"/>
      <c r="U137" s="5"/>
      <c r="V137" s="5"/>
      <c r="W137" s="5"/>
      <c r="X137" s="5"/>
      <c r="Y137" s="5"/>
      <c r="Z137" s="5"/>
      <c r="AA137" s="5"/>
      <c r="AB137" s="5"/>
      <c r="AC137" s="5"/>
    </row>
    <row r="138" spans="4:29" x14ac:dyDescent="0.25">
      <c r="D138" s="13"/>
      <c r="E138" s="13"/>
      <c r="F138" s="13"/>
      <c r="G138" s="5"/>
      <c r="H138" s="5"/>
      <c r="I138" s="5"/>
      <c r="J138" s="5"/>
      <c r="K138" s="5"/>
      <c r="L138" s="5"/>
      <c r="M138" s="5"/>
      <c r="N138" s="5"/>
      <c r="O138" s="5"/>
      <c r="P138" s="5"/>
      <c r="Q138" s="5"/>
      <c r="R138" s="5"/>
      <c r="S138" s="5"/>
      <c r="T138" s="5"/>
      <c r="U138" s="5"/>
      <c r="V138" s="5"/>
      <c r="W138" s="5"/>
      <c r="X138" s="5"/>
      <c r="Y138" s="5"/>
      <c r="Z138" s="5"/>
      <c r="AA138" s="5"/>
      <c r="AB138" s="5"/>
      <c r="AC138" s="5"/>
    </row>
    <row r="139" spans="4:29" x14ac:dyDescent="0.25">
      <c r="D139" s="13"/>
      <c r="E139" s="13"/>
      <c r="F139" s="13"/>
      <c r="G139" s="5"/>
      <c r="H139" s="5"/>
      <c r="I139" s="5"/>
      <c r="J139" s="5"/>
      <c r="K139" s="5"/>
      <c r="L139" s="5"/>
      <c r="M139" s="5"/>
      <c r="N139" s="5"/>
      <c r="O139" s="5"/>
      <c r="P139" s="5"/>
      <c r="Q139" s="5"/>
      <c r="R139" s="5"/>
      <c r="S139" s="5"/>
      <c r="T139" s="5"/>
      <c r="U139" s="5"/>
      <c r="V139" s="5"/>
      <c r="W139" s="5"/>
      <c r="X139" s="5"/>
      <c r="Y139" s="5"/>
      <c r="Z139" s="5"/>
      <c r="AA139" s="5"/>
      <c r="AB139" s="5"/>
      <c r="AC139" s="5"/>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08"/>
  <sheetViews>
    <sheetView tabSelected="1" zoomScale="139" zoomScaleNormal="139" workbookViewId="0">
      <pane xSplit="3" ySplit="8" topLeftCell="D9" activePane="bottomRight" state="frozen"/>
      <selection pane="topRight" activeCell="D1" sqref="D1"/>
      <selection pane="bottomLeft" activeCell="A3" sqref="A3"/>
      <selection pane="bottomRight" activeCell="L21" sqref="L21"/>
    </sheetView>
  </sheetViews>
  <sheetFormatPr baseColWidth="10" defaultRowHeight="14.25" x14ac:dyDescent="0.3"/>
  <cols>
    <col min="1" max="1" width="4.85546875" style="15" customWidth="1"/>
    <col min="2" max="2" width="4.140625" style="16" customWidth="1"/>
    <col min="3" max="3" width="33.5703125" style="19" bestFit="1" customWidth="1"/>
    <col min="4" max="8" width="3.28515625" style="16" bestFit="1" customWidth="1"/>
    <col min="9" max="9" width="3.28515625" style="16" customWidth="1"/>
    <col min="10" max="10" width="27.28515625" style="21" customWidth="1"/>
    <col min="11" max="11" width="3.28515625" style="21" bestFit="1" customWidth="1"/>
    <col min="12" max="12" width="2.140625" style="15" customWidth="1"/>
    <col min="13" max="13" width="30.140625" style="15" customWidth="1"/>
    <col min="14" max="14" width="3.7109375" style="16" customWidth="1"/>
    <col min="15" max="16" width="11.42578125" style="15"/>
    <col min="17" max="17" width="4.28515625" style="15" customWidth="1"/>
    <col min="18" max="18" width="9.85546875" style="15" customWidth="1"/>
    <col min="19" max="16384" width="11.42578125" style="15"/>
  </cols>
  <sheetData>
    <row r="1" spans="1:14" ht="13.5" x14ac:dyDescent="0.25">
      <c r="B1" s="89" t="s">
        <v>185</v>
      </c>
      <c r="C1" s="90"/>
      <c r="I1" s="86" t="s">
        <v>186</v>
      </c>
      <c r="J1" s="87"/>
      <c r="K1" s="88"/>
      <c r="N1" s="15"/>
    </row>
    <row r="2" spans="1:14" ht="14.25" customHeight="1" x14ac:dyDescent="0.3">
      <c r="B2" s="18">
        <v>1</v>
      </c>
      <c r="C2" s="29" t="s">
        <v>180</v>
      </c>
      <c r="D2" s="15"/>
      <c r="E2" s="15"/>
      <c r="F2" s="15"/>
      <c r="G2" s="15"/>
      <c r="H2" s="15"/>
      <c r="I2" s="17">
        <v>1</v>
      </c>
      <c r="J2" s="17" t="s">
        <v>178</v>
      </c>
      <c r="K2" s="18">
        <f>COUNTIF($J$9:$J$131,J2)</f>
        <v>24</v>
      </c>
      <c r="N2" s="15"/>
    </row>
    <row r="3" spans="1:14" ht="14.25" customHeight="1" x14ac:dyDescent="0.3">
      <c r="B3" s="18">
        <v>2</v>
      </c>
      <c r="C3" s="29" t="s">
        <v>181</v>
      </c>
      <c r="D3" s="85" t="s">
        <v>129</v>
      </c>
      <c r="E3" s="94" t="s">
        <v>127</v>
      </c>
      <c r="F3" s="93" t="s">
        <v>128</v>
      </c>
      <c r="G3" s="92" t="s">
        <v>125</v>
      </c>
      <c r="H3" s="91" t="s">
        <v>126</v>
      </c>
      <c r="I3" s="28">
        <v>2</v>
      </c>
      <c r="J3" s="17" t="s">
        <v>176</v>
      </c>
      <c r="K3" s="18">
        <f>COUNTIF($J$9:$J$131,J3)</f>
        <v>28</v>
      </c>
      <c r="N3" s="15"/>
    </row>
    <row r="4" spans="1:14" ht="14.25" customHeight="1" x14ac:dyDescent="0.3">
      <c r="B4" s="18">
        <v>3</v>
      </c>
      <c r="C4" s="29" t="s">
        <v>182</v>
      </c>
      <c r="D4" s="85"/>
      <c r="E4" s="94"/>
      <c r="F4" s="93"/>
      <c r="G4" s="92"/>
      <c r="H4" s="91"/>
      <c r="I4" s="28">
        <v>3</v>
      </c>
      <c r="J4" s="17" t="s">
        <v>177</v>
      </c>
      <c r="K4" s="18">
        <f>COUNTIF($J$9:$J$131,J4)</f>
        <v>33</v>
      </c>
      <c r="N4" s="15"/>
    </row>
    <row r="5" spans="1:14" x14ac:dyDescent="0.3">
      <c r="B5" s="18">
        <v>4</v>
      </c>
      <c r="C5" s="29" t="s">
        <v>183</v>
      </c>
      <c r="D5" s="85"/>
      <c r="E5" s="94"/>
      <c r="F5" s="93"/>
      <c r="G5" s="92"/>
      <c r="H5" s="91"/>
      <c r="I5" s="28">
        <v>4</v>
      </c>
      <c r="J5" s="17" t="s">
        <v>179</v>
      </c>
      <c r="K5" s="18">
        <f>COUNTIF($J$9:$J$131,J5)</f>
        <v>38</v>
      </c>
      <c r="N5" s="15"/>
    </row>
    <row r="6" spans="1:14" ht="13.5" customHeight="1" x14ac:dyDescent="0.3">
      <c r="B6" s="18">
        <v>5</v>
      </c>
      <c r="C6" s="26" t="s">
        <v>184</v>
      </c>
      <c r="D6" s="85"/>
      <c r="E6" s="94"/>
      <c r="F6" s="93"/>
      <c r="G6" s="92"/>
      <c r="H6" s="91"/>
      <c r="I6" s="15"/>
      <c r="J6" s="15"/>
      <c r="K6" s="15"/>
    </row>
    <row r="7" spans="1:14" ht="13.5" customHeight="1" x14ac:dyDescent="0.3">
      <c r="C7" s="37"/>
      <c r="D7" s="85"/>
      <c r="E7" s="94"/>
      <c r="F7" s="93"/>
      <c r="G7" s="92"/>
      <c r="H7" s="91"/>
      <c r="I7" s="25"/>
      <c r="J7" s="27"/>
      <c r="K7" s="15"/>
    </row>
    <row r="8" spans="1:14" ht="13.5" customHeight="1" x14ac:dyDescent="0.3">
      <c r="C8" s="23"/>
      <c r="D8" s="32" t="s">
        <v>187</v>
      </c>
      <c r="E8" s="33" t="s">
        <v>188</v>
      </c>
      <c r="F8" s="34" t="s">
        <v>189</v>
      </c>
      <c r="G8" s="35" t="s">
        <v>190</v>
      </c>
      <c r="H8" s="36" t="s">
        <v>191</v>
      </c>
      <c r="I8" s="15"/>
      <c r="J8" s="31" t="s">
        <v>186</v>
      </c>
      <c r="K8" s="15"/>
      <c r="N8" s="15"/>
    </row>
    <row r="9" spans="1:14" x14ac:dyDescent="0.3">
      <c r="A9" s="15">
        <v>2</v>
      </c>
      <c r="B9" s="18">
        <v>1</v>
      </c>
      <c r="C9" s="20" t="s">
        <v>167</v>
      </c>
      <c r="D9" s="18">
        <v>5</v>
      </c>
      <c r="E9" s="18">
        <v>4</v>
      </c>
      <c r="F9" s="18">
        <v>3</v>
      </c>
      <c r="G9" s="18">
        <v>2</v>
      </c>
      <c r="H9" s="18">
        <v>1</v>
      </c>
      <c r="I9" s="25"/>
      <c r="J9" s="26" t="str">
        <f>IF(A9=""," ",LOOKUP(A9,$I$2:$J$6,$J$2:$J$6))</f>
        <v>Valores - Cultura</v>
      </c>
      <c r="K9" s="22"/>
    </row>
    <row r="10" spans="1:14" x14ac:dyDescent="0.3">
      <c r="A10" s="15">
        <v>4</v>
      </c>
      <c r="B10" s="18">
        <v>2</v>
      </c>
      <c r="C10" s="20" t="s">
        <v>101</v>
      </c>
      <c r="D10" s="18">
        <v>5</v>
      </c>
      <c r="E10" s="18">
        <v>4</v>
      </c>
      <c r="F10" s="18">
        <v>3</v>
      </c>
      <c r="G10" s="18">
        <v>1</v>
      </c>
      <c r="H10" s="18">
        <v>2</v>
      </c>
      <c r="I10" s="25"/>
      <c r="J10" s="26" t="str">
        <f t="shared" ref="J10:J73" si="0">IF(A10=""," ",LOOKUP(A10,$I$2:$J$6,$J$2:$J$6))</f>
        <v>Moral - Contrato Social</v>
      </c>
      <c r="K10" s="22"/>
    </row>
    <row r="11" spans="1:14" x14ac:dyDescent="0.3">
      <c r="A11" s="15">
        <v>4</v>
      </c>
      <c r="B11" s="18">
        <v>3</v>
      </c>
      <c r="C11" s="20" t="s">
        <v>170</v>
      </c>
      <c r="D11" s="18">
        <v>5</v>
      </c>
      <c r="E11" s="18">
        <v>4</v>
      </c>
      <c r="F11" s="18">
        <v>1</v>
      </c>
      <c r="G11" s="18">
        <v>3</v>
      </c>
      <c r="H11" s="18">
        <v>2</v>
      </c>
      <c r="I11" s="25"/>
      <c r="J11" s="26" t="str">
        <f t="shared" si="0"/>
        <v>Moral - Contrato Social</v>
      </c>
      <c r="K11" s="22"/>
    </row>
    <row r="12" spans="1:14" x14ac:dyDescent="0.3">
      <c r="A12" s="15">
        <v>3</v>
      </c>
      <c r="B12" s="18">
        <v>4</v>
      </c>
      <c r="C12" s="20" t="s">
        <v>153</v>
      </c>
      <c r="D12" s="18">
        <v>5</v>
      </c>
      <c r="E12" s="18">
        <v>4</v>
      </c>
      <c r="F12" s="18">
        <v>3</v>
      </c>
      <c r="G12" s="18">
        <v>2</v>
      </c>
      <c r="H12" s="18">
        <v>1</v>
      </c>
      <c r="I12" s="25"/>
      <c r="J12" s="26" t="str">
        <f t="shared" si="0"/>
        <v>Conducta - Conocimiento</v>
      </c>
      <c r="K12" s="22"/>
    </row>
    <row r="13" spans="1:14" x14ac:dyDescent="0.3">
      <c r="A13" s="15">
        <v>3</v>
      </c>
      <c r="B13" s="18">
        <v>5</v>
      </c>
      <c r="C13" s="20" t="s">
        <v>171</v>
      </c>
      <c r="D13" s="18">
        <v>5</v>
      </c>
      <c r="E13" s="18">
        <v>4</v>
      </c>
      <c r="F13" s="18">
        <v>3</v>
      </c>
      <c r="G13" s="18">
        <v>1</v>
      </c>
      <c r="H13" s="18">
        <v>2</v>
      </c>
      <c r="I13" s="25"/>
      <c r="J13" s="26" t="str">
        <f t="shared" si="0"/>
        <v>Conducta - Conocimiento</v>
      </c>
      <c r="K13" s="22"/>
    </row>
    <row r="14" spans="1:14" x14ac:dyDescent="0.3">
      <c r="A14" s="15">
        <v>4</v>
      </c>
      <c r="B14" s="18">
        <v>6</v>
      </c>
      <c r="C14" s="20" t="s">
        <v>77</v>
      </c>
      <c r="D14" s="18">
        <v>5</v>
      </c>
      <c r="E14" s="18">
        <v>4</v>
      </c>
      <c r="F14" s="18">
        <v>3</v>
      </c>
      <c r="G14" s="18">
        <v>1</v>
      </c>
      <c r="H14" s="18">
        <v>2</v>
      </c>
      <c r="I14" s="25"/>
      <c r="J14" s="26" t="str">
        <f t="shared" si="0"/>
        <v>Moral - Contrato Social</v>
      </c>
      <c r="K14" s="22"/>
    </row>
    <row r="15" spans="1:14" x14ac:dyDescent="0.3">
      <c r="A15" s="15">
        <v>4</v>
      </c>
      <c r="B15" s="18">
        <v>7</v>
      </c>
      <c r="C15" s="20" t="s">
        <v>103</v>
      </c>
      <c r="D15" s="18">
        <v>5</v>
      </c>
      <c r="E15" s="18">
        <v>4</v>
      </c>
      <c r="F15" s="18">
        <v>1</v>
      </c>
      <c r="G15" s="18">
        <v>3</v>
      </c>
      <c r="H15" s="18">
        <v>2</v>
      </c>
      <c r="I15" s="25"/>
      <c r="J15" s="26" t="str">
        <f t="shared" si="0"/>
        <v>Moral - Contrato Social</v>
      </c>
      <c r="K15" s="22"/>
    </row>
    <row r="16" spans="1:14" x14ac:dyDescent="0.3">
      <c r="A16" s="15">
        <v>3</v>
      </c>
      <c r="B16" s="18">
        <v>8</v>
      </c>
      <c r="C16" s="20" t="s">
        <v>131</v>
      </c>
      <c r="D16" s="18">
        <v>5</v>
      </c>
      <c r="E16" s="18">
        <v>4</v>
      </c>
      <c r="F16" s="18">
        <v>3</v>
      </c>
      <c r="G16" s="18">
        <v>2</v>
      </c>
      <c r="H16" s="18">
        <v>1</v>
      </c>
      <c r="I16" s="25"/>
      <c r="J16" s="26" t="str">
        <f t="shared" si="0"/>
        <v>Conducta - Conocimiento</v>
      </c>
      <c r="K16" s="22"/>
    </row>
    <row r="17" spans="1:11" x14ac:dyDescent="0.3">
      <c r="A17" s="15">
        <v>3</v>
      </c>
      <c r="B17" s="18">
        <v>9</v>
      </c>
      <c r="C17" s="20" t="s">
        <v>95</v>
      </c>
      <c r="D17" s="18">
        <v>5</v>
      </c>
      <c r="E17" s="18">
        <v>4</v>
      </c>
      <c r="F17" s="18">
        <v>1</v>
      </c>
      <c r="G17" s="18">
        <v>3</v>
      </c>
      <c r="H17" s="18">
        <v>2</v>
      </c>
      <c r="I17" s="25"/>
      <c r="J17" s="26" t="str">
        <f t="shared" si="0"/>
        <v>Conducta - Conocimiento</v>
      </c>
      <c r="K17" s="22"/>
    </row>
    <row r="18" spans="1:11" x14ac:dyDescent="0.3">
      <c r="A18" s="15">
        <v>4</v>
      </c>
      <c r="B18" s="18">
        <v>10</v>
      </c>
      <c r="C18" s="20" t="s">
        <v>172</v>
      </c>
      <c r="D18" s="18">
        <v>5</v>
      </c>
      <c r="E18" s="18">
        <v>4</v>
      </c>
      <c r="F18" s="18">
        <v>1</v>
      </c>
      <c r="G18" s="18">
        <v>3</v>
      </c>
      <c r="H18" s="18">
        <v>2</v>
      </c>
      <c r="I18" s="25"/>
      <c r="J18" s="26" t="str">
        <f t="shared" si="0"/>
        <v>Moral - Contrato Social</v>
      </c>
      <c r="K18" s="22"/>
    </row>
    <row r="19" spans="1:11" x14ac:dyDescent="0.3">
      <c r="A19" s="15">
        <v>1</v>
      </c>
      <c r="B19" s="18">
        <v>11</v>
      </c>
      <c r="C19" s="20" t="s">
        <v>143</v>
      </c>
      <c r="D19" s="18">
        <v>5</v>
      </c>
      <c r="E19" s="18">
        <v>4</v>
      </c>
      <c r="F19" s="18">
        <v>3</v>
      </c>
      <c r="G19" s="18">
        <v>1</v>
      </c>
      <c r="H19" s="18">
        <v>2</v>
      </c>
      <c r="I19" s="25"/>
      <c r="J19" s="26" t="str">
        <f t="shared" si="0"/>
        <v>Personalidad - Cosmovision</v>
      </c>
      <c r="K19" s="22"/>
    </row>
    <row r="20" spans="1:11" x14ac:dyDescent="0.3">
      <c r="A20" s="15">
        <v>2</v>
      </c>
      <c r="B20" s="18">
        <v>12</v>
      </c>
      <c r="C20" s="20" t="s">
        <v>160</v>
      </c>
      <c r="D20" s="18">
        <v>5</v>
      </c>
      <c r="E20" s="18">
        <v>4</v>
      </c>
      <c r="F20" s="18">
        <v>3</v>
      </c>
      <c r="G20" s="18">
        <v>1</v>
      </c>
      <c r="H20" s="18">
        <v>2</v>
      </c>
      <c r="I20" s="25"/>
      <c r="J20" s="26" t="str">
        <f t="shared" si="0"/>
        <v>Valores - Cultura</v>
      </c>
      <c r="K20" s="22"/>
    </row>
    <row r="21" spans="1:11" x14ac:dyDescent="0.3">
      <c r="A21" s="15">
        <v>3</v>
      </c>
      <c r="B21" s="18">
        <v>13</v>
      </c>
      <c r="C21" s="20" t="s">
        <v>79</v>
      </c>
      <c r="D21" s="18">
        <v>5</v>
      </c>
      <c r="E21" s="18">
        <v>4</v>
      </c>
      <c r="F21" s="18">
        <v>3</v>
      </c>
      <c r="G21" s="18">
        <v>2</v>
      </c>
      <c r="H21" s="18">
        <v>1</v>
      </c>
      <c r="I21" s="25"/>
      <c r="J21" s="26" t="str">
        <f t="shared" si="0"/>
        <v>Conducta - Conocimiento</v>
      </c>
      <c r="K21" s="22"/>
    </row>
    <row r="22" spans="1:11" x14ac:dyDescent="0.3">
      <c r="A22" s="15">
        <v>4</v>
      </c>
      <c r="B22" s="18">
        <v>14</v>
      </c>
      <c r="C22" s="20" t="s">
        <v>120</v>
      </c>
      <c r="D22" s="18">
        <v>5</v>
      </c>
      <c r="E22" s="18">
        <v>4</v>
      </c>
      <c r="F22" s="18">
        <v>2</v>
      </c>
      <c r="G22" s="18">
        <v>3</v>
      </c>
      <c r="H22" s="18">
        <v>1</v>
      </c>
      <c r="I22" s="25"/>
      <c r="J22" s="26" t="str">
        <f t="shared" si="0"/>
        <v>Moral - Contrato Social</v>
      </c>
      <c r="K22" s="22"/>
    </row>
    <row r="23" spans="1:11" x14ac:dyDescent="0.3">
      <c r="A23" s="15">
        <v>4</v>
      </c>
      <c r="B23" s="18">
        <v>15</v>
      </c>
      <c r="C23" s="20" t="s">
        <v>92</v>
      </c>
      <c r="D23" s="18">
        <v>5</v>
      </c>
      <c r="E23" s="18">
        <v>4</v>
      </c>
      <c r="F23" s="18">
        <v>3</v>
      </c>
      <c r="G23" s="18">
        <v>2</v>
      </c>
      <c r="H23" s="18">
        <v>1</v>
      </c>
      <c r="I23" s="25"/>
      <c r="J23" s="26" t="str">
        <f t="shared" si="0"/>
        <v>Moral - Contrato Social</v>
      </c>
      <c r="K23" s="22"/>
    </row>
    <row r="24" spans="1:11" x14ac:dyDescent="0.3">
      <c r="A24" s="15">
        <v>4</v>
      </c>
      <c r="B24" s="18">
        <v>16</v>
      </c>
      <c r="C24" s="20" t="s">
        <v>136</v>
      </c>
      <c r="D24" s="18">
        <v>5</v>
      </c>
      <c r="E24" s="18">
        <v>4</v>
      </c>
      <c r="F24" s="18">
        <v>3</v>
      </c>
      <c r="G24" s="18">
        <v>2</v>
      </c>
      <c r="H24" s="18">
        <v>1</v>
      </c>
      <c r="I24" s="25"/>
      <c r="J24" s="26" t="str">
        <f t="shared" si="0"/>
        <v>Moral - Contrato Social</v>
      </c>
      <c r="K24" s="22"/>
    </row>
    <row r="25" spans="1:11" x14ac:dyDescent="0.3">
      <c r="A25" s="15">
        <v>3</v>
      </c>
      <c r="B25" s="18">
        <v>17</v>
      </c>
      <c r="C25" s="20" t="s">
        <v>73</v>
      </c>
      <c r="D25" s="18">
        <v>5</v>
      </c>
      <c r="E25" s="18">
        <v>4</v>
      </c>
      <c r="F25" s="18">
        <v>3</v>
      </c>
      <c r="G25" s="18">
        <v>1</v>
      </c>
      <c r="H25" s="18">
        <v>2</v>
      </c>
      <c r="I25" s="25"/>
      <c r="J25" s="26" t="str">
        <f t="shared" si="0"/>
        <v>Conducta - Conocimiento</v>
      </c>
      <c r="K25" s="22"/>
    </row>
    <row r="26" spans="1:11" x14ac:dyDescent="0.3">
      <c r="A26" s="15">
        <v>4</v>
      </c>
      <c r="B26" s="18">
        <v>18</v>
      </c>
      <c r="C26" s="20" t="s">
        <v>86</v>
      </c>
      <c r="D26" s="18">
        <v>5</v>
      </c>
      <c r="E26" s="18">
        <v>4</v>
      </c>
      <c r="F26" s="18">
        <v>3</v>
      </c>
      <c r="G26" s="18">
        <v>2</v>
      </c>
      <c r="H26" s="18">
        <v>1</v>
      </c>
      <c r="I26" s="25"/>
      <c r="J26" s="26" t="str">
        <f t="shared" si="0"/>
        <v>Moral - Contrato Social</v>
      </c>
      <c r="K26" s="22"/>
    </row>
    <row r="27" spans="1:11" x14ac:dyDescent="0.3">
      <c r="A27" s="15">
        <v>4</v>
      </c>
      <c r="B27" s="18">
        <v>19</v>
      </c>
      <c r="C27" s="20" t="s">
        <v>83</v>
      </c>
      <c r="D27" s="18">
        <v>5</v>
      </c>
      <c r="E27" s="18">
        <v>4</v>
      </c>
      <c r="F27" s="18">
        <v>3</v>
      </c>
      <c r="G27" s="18">
        <v>2</v>
      </c>
      <c r="H27" s="18">
        <v>1</v>
      </c>
      <c r="I27" s="25"/>
      <c r="J27" s="26" t="str">
        <f t="shared" si="0"/>
        <v>Moral - Contrato Social</v>
      </c>
      <c r="K27" s="22"/>
    </row>
    <row r="28" spans="1:11" x14ac:dyDescent="0.3">
      <c r="A28" s="15">
        <v>1</v>
      </c>
      <c r="B28" s="18">
        <v>20</v>
      </c>
      <c r="C28" s="20" t="s">
        <v>115</v>
      </c>
      <c r="D28" s="18">
        <v>5</v>
      </c>
      <c r="E28" s="18">
        <v>1</v>
      </c>
      <c r="F28" s="18">
        <v>4</v>
      </c>
      <c r="G28" s="18">
        <v>3</v>
      </c>
      <c r="H28" s="18">
        <v>2</v>
      </c>
      <c r="I28" s="25"/>
      <c r="J28" s="26" t="str">
        <f t="shared" si="0"/>
        <v>Personalidad - Cosmovision</v>
      </c>
      <c r="K28" s="22"/>
    </row>
    <row r="29" spans="1:11" x14ac:dyDescent="0.3">
      <c r="A29" s="15">
        <v>4</v>
      </c>
      <c r="B29" s="18">
        <v>21</v>
      </c>
      <c r="C29" s="20" t="s">
        <v>105</v>
      </c>
      <c r="D29" s="18">
        <v>5</v>
      </c>
      <c r="E29" s="18">
        <v>4</v>
      </c>
      <c r="F29" s="18">
        <v>3</v>
      </c>
      <c r="G29" s="18">
        <v>1</v>
      </c>
      <c r="H29" s="18">
        <v>2</v>
      </c>
      <c r="I29" s="25"/>
      <c r="J29" s="26" t="str">
        <f t="shared" si="0"/>
        <v>Moral - Contrato Social</v>
      </c>
      <c r="K29" s="22"/>
    </row>
    <row r="30" spans="1:11" x14ac:dyDescent="0.3">
      <c r="A30" s="15">
        <v>3</v>
      </c>
      <c r="B30" s="18">
        <v>22</v>
      </c>
      <c r="C30" s="20" t="s">
        <v>85</v>
      </c>
      <c r="D30" s="18">
        <v>5</v>
      </c>
      <c r="E30" s="18">
        <v>4</v>
      </c>
      <c r="F30" s="18">
        <v>1</v>
      </c>
      <c r="G30" s="18">
        <v>3</v>
      </c>
      <c r="H30" s="18">
        <v>2</v>
      </c>
      <c r="I30" s="25"/>
      <c r="J30" s="26" t="str">
        <f t="shared" si="0"/>
        <v>Conducta - Conocimiento</v>
      </c>
      <c r="K30" s="22"/>
    </row>
    <row r="31" spans="1:11" x14ac:dyDescent="0.3">
      <c r="A31" s="15">
        <v>2</v>
      </c>
      <c r="B31" s="18">
        <v>23</v>
      </c>
      <c r="C31" s="20" t="s">
        <v>133</v>
      </c>
      <c r="D31" s="18">
        <v>5</v>
      </c>
      <c r="E31" s="18">
        <v>4</v>
      </c>
      <c r="F31" s="18">
        <v>3</v>
      </c>
      <c r="G31" s="18">
        <v>1</v>
      </c>
      <c r="H31" s="18">
        <v>2</v>
      </c>
      <c r="I31" s="25"/>
      <c r="J31" s="26" t="str">
        <f t="shared" si="0"/>
        <v>Valores - Cultura</v>
      </c>
      <c r="K31" s="22"/>
    </row>
    <row r="32" spans="1:11" x14ac:dyDescent="0.3">
      <c r="A32" s="15">
        <v>4</v>
      </c>
      <c r="B32" s="18">
        <v>24</v>
      </c>
      <c r="C32" s="20" t="s">
        <v>113</v>
      </c>
      <c r="D32" s="18">
        <v>5</v>
      </c>
      <c r="E32" s="18">
        <v>3</v>
      </c>
      <c r="F32" s="18">
        <v>4</v>
      </c>
      <c r="G32" s="18">
        <v>2</v>
      </c>
      <c r="H32" s="18">
        <v>1</v>
      </c>
      <c r="I32" s="25"/>
      <c r="J32" s="26" t="str">
        <f t="shared" si="0"/>
        <v>Moral - Contrato Social</v>
      </c>
      <c r="K32" s="22"/>
    </row>
    <row r="33" spans="1:11" x14ac:dyDescent="0.3">
      <c r="A33" s="15">
        <v>4</v>
      </c>
      <c r="B33" s="18">
        <v>25</v>
      </c>
      <c r="C33" s="20" t="s">
        <v>139</v>
      </c>
      <c r="D33" s="18">
        <v>5</v>
      </c>
      <c r="E33" s="18">
        <v>4</v>
      </c>
      <c r="F33" s="18">
        <v>3</v>
      </c>
      <c r="G33" s="18">
        <v>2</v>
      </c>
      <c r="H33" s="18">
        <v>1</v>
      </c>
      <c r="I33" s="25"/>
      <c r="J33" s="26" t="str">
        <f t="shared" si="0"/>
        <v>Moral - Contrato Social</v>
      </c>
      <c r="K33" s="22"/>
    </row>
    <row r="34" spans="1:11" x14ac:dyDescent="0.3">
      <c r="A34" s="15">
        <v>4</v>
      </c>
      <c r="B34" s="18">
        <v>26</v>
      </c>
      <c r="C34" s="20" t="s">
        <v>134</v>
      </c>
      <c r="D34" s="18">
        <v>5</v>
      </c>
      <c r="E34" s="18">
        <v>4</v>
      </c>
      <c r="F34" s="18">
        <v>3</v>
      </c>
      <c r="G34" s="18">
        <v>2</v>
      </c>
      <c r="H34" s="18">
        <v>1</v>
      </c>
      <c r="I34" s="25"/>
      <c r="J34" s="26" t="str">
        <f t="shared" si="0"/>
        <v>Moral - Contrato Social</v>
      </c>
      <c r="K34" s="22"/>
    </row>
    <row r="35" spans="1:11" x14ac:dyDescent="0.3">
      <c r="A35" s="15">
        <v>3</v>
      </c>
      <c r="B35" s="18">
        <v>27</v>
      </c>
      <c r="C35" s="20" t="s">
        <v>67</v>
      </c>
      <c r="D35" s="18">
        <v>5</v>
      </c>
      <c r="E35" s="18">
        <v>4</v>
      </c>
      <c r="F35" s="18">
        <v>1</v>
      </c>
      <c r="G35" s="18">
        <v>2</v>
      </c>
      <c r="H35" s="18">
        <v>3</v>
      </c>
      <c r="I35" s="25"/>
      <c r="J35" s="26" t="str">
        <f t="shared" si="0"/>
        <v>Conducta - Conocimiento</v>
      </c>
      <c r="K35" s="22"/>
    </row>
    <row r="36" spans="1:11" x14ac:dyDescent="0.3">
      <c r="A36" s="15">
        <v>3</v>
      </c>
      <c r="B36" s="18">
        <v>28</v>
      </c>
      <c r="C36" s="20" t="s">
        <v>71</v>
      </c>
      <c r="D36" s="18">
        <v>5</v>
      </c>
      <c r="E36" s="18">
        <v>4</v>
      </c>
      <c r="F36" s="18">
        <v>3</v>
      </c>
      <c r="G36" s="18">
        <v>1</v>
      </c>
      <c r="H36" s="18">
        <v>2</v>
      </c>
      <c r="I36" s="25"/>
      <c r="J36" s="26" t="str">
        <f t="shared" si="0"/>
        <v>Conducta - Conocimiento</v>
      </c>
      <c r="K36" s="22"/>
    </row>
    <row r="37" spans="1:11" x14ac:dyDescent="0.3">
      <c r="A37" s="15">
        <v>1</v>
      </c>
      <c r="B37" s="18">
        <v>29</v>
      </c>
      <c r="C37" s="20" t="s">
        <v>94</v>
      </c>
      <c r="D37" s="18">
        <v>5</v>
      </c>
      <c r="E37" s="18">
        <v>4</v>
      </c>
      <c r="F37" s="18">
        <v>3</v>
      </c>
      <c r="G37" s="18">
        <v>1</v>
      </c>
      <c r="H37" s="18">
        <v>2</v>
      </c>
      <c r="I37" s="25"/>
      <c r="J37" s="26" t="str">
        <f t="shared" si="0"/>
        <v>Personalidad - Cosmovision</v>
      </c>
      <c r="K37" s="22"/>
    </row>
    <row r="38" spans="1:11" x14ac:dyDescent="0.3">
      <c r="A38" s="15">
        <v>3</v>
      </c>
      <c r="B38" s="18">
        <v>30</v>
      </c>
      <c r="C38" s="20" t="s">
        <v>90</v>
      </c>
      <c r="D38" s="18">
        <v>5</v>
      </c>
      <c r="E38" s="18">
        <v>4</v>
      </c>
      <c r="F38" s="18">
        <v>3</v>
      </c>
      <c r="G38" s="18">
        <v>2</v>
      </c>
      <c r="H38" s="18">
        <v>1</v>
      </c>
      <c r="I38" s="25"/>
      <c r="J38" s="26" t="str">
        <f t="shared" si="0"/>
        <v>Conducta - Conocimiento</v>
      </c>
      <c r="K38" s="22"/>
    </row>
    <row r="39" spans="1:11" x14ac:dyDescent="0.3">
      <c r="A39" s="15">
        <v>1</v>
      </c>
      <c r="B39" s="18">
        <v>31</v>
      </c>
      <c r="C39" s="20" t="s">
        <v>154</v>
      </c>
      <c r="D39" s="18">
        <v>5</v>
      </c>
      <c r="E39" s="18">
        <v>4</v>
      </c>
      <c r="F39" s="18">
        <v>3</v>
      </c>
      <c r="G39" s="18">
        <v>1</v>
      </c>
      <c r="H39" s="18">
        <v>2</v>
      </c>
      <c r="I39" s="25"/>
      <c r="J39" s="26" t="str">
        <f t="shared" si="0"/>
        <v>Personalidad - Cosmovision</v>
      </c>
      <c r="K39" s="22"/>
    </row>
    <row r="40" spans="1:11" x14ac:dyDescent="0.3">
      <c r="A40" s="15">
        <v>4</v>
      </c>
      <c r="B40" s="18">
        <v>32</v>
      </c>
      <c r="C40" s="20" t="s">
        <v>110</v>
      </c>
      <c r="D40" s="18">
        <v>3</v>
      </c>
      <c r="E40" s="18">
        <v>4</v>
      </c>
      <c r="F40" s="18">
        <v>1</v>
      </c>
      <c r="G40" s="18">
        <v>5</v>
      </c>
      <c r="H40" s="18">
        <v>2</v>
      </c>
      <c r="I40" s="25"/>
      <c r="J40" s="26" t="str">
        <f t="shared" si="0"/>
        <v>Moral - Contrato Social</v>
      </c>
      <c r="K40" s="22"/>
    </row>
    <row r="41" spans="1:11" x14ac:dyDescent="0.3">
      <c r="A41" s="15">
        <v>3</v>
      </c>
      <c r="B41" s="18">
        <v>33</v>
      </c>
      <c r="C41" s="20" t="s">
        <v>147</v>
      </c>
      <c r="D41" s="18">
        <v>5</v>
      </c>
      <c r="E41" s="18">
        <v>4</v>
      </c>
      <c r="F41" s="18">
        <v>3</v>
      </c>
      <c r="G41" s="18">
        <v>1</v>
      </c>
      <c r="H41" s="18">
        <v>2</v>
      </c>
      <c r="I41" s="25"/>
      <c r="J41" s="26" t="str">
        <f t="shared" si="0"/>
        <v>Conducta - Conocimiento</v>
      </c>
      <c r="K41" s="22"/>
    </row>
    <row r="42" spans="1:11" x14ac:dyDescent="0.3">
      <c r="A42" s="15">
        <v>2</v>
      </c>
      <c r="B42" s="18">
        <v>34</v>
      </c>
      <c r="C42" s="20" t="s">
        <v>70</v>
      </c>
      <c r="D42" s="18">
        <v>4</v>
      </c>
      <c r="E42" s="18">
        <v>1</v>
      </c>
      <c r="F42" s="18">
        <v>3</v>
      </c>
      <c r="G42" s="18">
        <v>5</v>
      </c>
      <c r="H42" s="18">
        <v>2</v>
      </c>
      <c r="I42" s="25"/>
      <c r="J42" s="26" t="str">
        <f t="shared" si="0"/>
        <v>Valores - Cultura</v>
      </c>
      <c r="K42" s="22"/>
    </row>
    <row r="43" spans="1:11" x14ac:dyDescent="0.3">
      <c r="A43" s="15">
        <v>4</v>
      </c>
      <c r="B43" s="18">
        <v>35</v>
      </c>
      <c r="C43" s="20" t="s">
        <v>98</v>
      </c>
      <c r="D43" s="18">
        <v>5</v>
      </c>
      <c r="E43" s="18">
        <v>1</v>
      </c>
      <c r="F43" s="18">
        <v>4</v>
      </c>
      <c r="G43" s="18">
        <v>3</v>
      </c>
      <c r="H43" s="18">
        <v>2</v>
      </c>
      <c r="I43" s="25"/>
      <c r="J43" s="26" t="str">
        <f t="shared" si="0"/>
        <v>Moral - Contrato Social</v>
      </c>
      <c r="K43" s="22"/>
    </row>
    <row r="44" spans="1:11" x14ac:dyDescent="0.3">
      <c r="A44" s="15">
        <v>1</v>
      </c>
      <c r="B44" s="18">
        <v>36</v>
      </c>
      <c r="C44" s="20" t="s">
        <v>151</v>
      </c>
      <c r="D44" s="18">
        <v>5</v>
      </c>
      <c r="E44" s="18">
        <v>3</v>
      </c>
      <c r="F44" s="18">
        <v>2</v>
      </c>
      <c r="G44" s="18">
        <v>4</v>
      </c>
      <c r="H44" s="18">
        <v>1</v>
      </c>
      <c r="I44" s="25"/>
      <c r="J44" s="26" t="str">
        <f t="shared" si="0"/>
        <v>Personalidad - Cosmovision</v>
      </c>
      <c r="K44" s="22"/>
    </row>
    <row r="45" spans="1:11" x14ac:dyDescent="0.3">
      <c r="A45" s="15">
        <v>3</v>
      </c>
      <c r="B45" s="18">
        <v>37</v>
      </c>
      <c r="C45" s="20" t="s">
        <v>166</v>
      </c>
      <c r="D45" s="18">
        <v>5</v>
      </c>
      <c r="E45" s="18">
        <v>4</v>
      </c>
      <c r="F45" s="18">
        <v>3</v>
      </c>
      <c r="G45" s="18">
        <v>2</v>
      </c>
      <c r="H45" s="18">
        <v>1</v>
      </c>
      <c r="I45" s="25"/>
      <c r="J45" s="26" t="str">
        <f t="shared" si="0"/>
        <v>Conducta - Conocimiento</v>
      </c>
      <c r="K45" s="22"/>
    </row>
    <row r="46" spans="1:11" x14ac:dyDescent="0.3">
      <c r="A46" s="15">
        <v>3</v>
      </c>
      <c r="B46" s="18">
        <v>38</v>
      </c>
      <c r="C46" s="20" t="s">
        <v>69</v>
      </c>
      <c r="D46" s="18">
        <v>5</v>
      </c>
      <c r="E46" s="18">
        <v>4</v>
      </c>
      <c r="F46" s="18">
        <v>3</v>
      </c>
      <c r="G46" s="18">
        <v>1</v>
      </c>
      <c r="H46" s="18">
        <v>2</v>
      </c>
      <c r="I46" s="25"/>
      <c r="J46" s="26" t="str">
        <f t="shared" si="0"/>
        <v>Conducta - Conocimiento</v>
      </c>
      <c r="K46" s="22"/>
    </row>
    <row r="47" spans="1:11" x14ac:dyDescent="0.3">
      <c r="A47" s="15">
        <v>4</v>
      </c>
      <c r="B47" s="18">
        <v>39</v>
      </c>
      <c r="C47" s="20" t="s">
        <v>74</v>
      </c>
      <c r="D47" s="18">
        <v>5</v>
      </c>
      <c r="E47" s="18">
        <v>4</v>
      </c>
      <c r="F47" s="18">
        <v>3</v>
      </c>
      <c r="G47" s="18">
        <v>1</v>
      </c>
      <c r="H47" s="18">
        <v>2</v>
      </c>
      <c r="I47" s="25"/>
      <c r="J47" s="26" t="str">
        <f t="shared" si="0"/>
        <v>Moral - Contrato Social</v>
      </c>
      <c r="K47" s="22"/>
    </row>
    <row r="48" spans="1:11" x14ac:dyDescent="0.3">
      <c r="A48" s="15">
        <v>2</v>
      </c>
      <c r="B48" s="18">
        <v>40</v>
      </c>
      <c r="C48" s="20" t="s">
        <v>144</v>
      </c>
      <c r="D48" s="18">
        <v>5</v>
      </c>
      <c r="E48" s="18">
        <v>4</v>
      </c>
      <c r="F48" s="18">
        <v>1</v>
      </c>
      <c r="G48" s="18">
        <v>3</v>
      </c>
      <c r="H48" s="18">
        <v>2</v>
      </c>
      <c r="I48" s="25"/>
      <c r="J48" s="26" t="str">
        <f t="shared" si="0"/>
        <v>Valores - Cultura</v>
      </c>
      <c r="K48" s="22"/>
    </row>
    <row r="49" spans="1:11" x14ac:dyDescent="0.3">
      <c r="A49" s="15">
        <v>4</v>
      </c>
      <c r="B49" s="18">
        <v>41</v>
      </c>
      <c r="C49" s="20" t="s">
        <v>97</v>
      </c>
      <c r="D49" s="18">
        <v>5</v>
      </c>
      <c r="E49" s="18">
        <v>3</v>
      </c>
      <c r="F49" s="18">
        <v>1</v>
      </c>
      <c r="G49" s="18">
        <v>2</v>
      </c>
      <c r="H49" s="18">
        <v>4</v>
      </c>
      <c r="I49" s="25"/>
      <c r="J49" s="26" t="str">
        <f t="shared" si="0"/>
        <v>Moral - Contrato Social</v>
      </c>
      <c r="K49" s="22"/>
    </row>
    <row r="50" spans="1:11" x14ac:dyDescent="0.3">
      <c r="A50" s="15">
        <v>1</v>
      </c>
      <c r="B50" s="18">
        <v>42</v>
      </c>
      <c r="C50" s="20" t="s">
        <v>137</v>
      </c>
      <c r="D50" s="18">
        <v>5</v>
      </c>
      <c r="E50" s="18">
        <v>4</v>
      </c>
      <c r="F50" s="18">
        <v>3</v>
      </c>
      <c r="G50" s="18">
        <v>2</v>
      </c>
      <c r="H50" s="18">
        <v>1</v>
      </c>
      <c r="I50" s="25"/>
      <c r="J50" s="26" t="str">
        <f t="shared" si="0"/>
        <v>Personalidad - Cosmovision</v>
      </c>
      <c r="K50" s="22"/>
    </row>
    <row r="51" spans="1:11" x14ac:dyDescent="0.3">
      <c r="A51" s="15">
        <v>2</v>
      </c>
      <c r="B51" s="18">
        <v>43</v>
      </c>
      <c r="C51" s="20" t="s">
        <v>106</v>
      </c>
      <c r="D51" s="18">
        <v>5</v>
      </c>
      <c r="E51" s="18">
        <v>4</v>
      </c>
      <c r="F51" s="18">
        <v>3</v>
      </c>
      <c r="G51" s="18">
        <v>1</v>
      </c>
      <c r="H51" s="18">
        <v>2</v>
      </c>
      <c r="I51" s="25"/>
      <c r="J51" s="26" t="str">
        <f t="shared" si="0"/>
        <v>Valores - Cultura</v>
      </c>
      <c r="K51" s="22"/>
    </row>
    <row r="52" spans="1:11" x14ac:dyDescent="0.3">
      <c r="A52" s="15">
        <v>2</v>
      </c>
      <c r="B52" s="18">
        <v>44</v>
      </c>
      <c r="C52" s="20" t="s">
        <v>168</v>
      </c>
      <c r="D52" s="18">
        <v>5</v>
      </c>
      <c r="E52" s="18">
        <v>4</v>
      </c>
      <c r="F52" s="18">
        <v>3</v>
      </c>
      <c r="G52" s="18">
        <v>1</v>
      </c>
      <c r="H52" s="18">
        <v>2</v>
      </c>
      <c r="I52" s="25"/>
      <c r="J52" s="26" t="str">
        <f t="shared" si="0"/>
        <v>Valores - Cultura</v>
      </c>
      <c r="K52" s="22"/>
    </row>
    <row r="53" spans="1:11" x14ac:dyDescent="0.3">
      <c r="A53" s="15">
        <v>1</v>
      </c>
      <c r="B53" s="18">
        <v>45</v>
      </c>
      <c r="C53" s="20" t="s">
        <v>91</v>
      </c>
      <c r="D53" s="18">
        <v>5</v>
      </c>
      <c r="E53" s="18">
        <v>4</v>
      </c>
      <c r="F53" s="18">
        <v>3</v>
      </c>
      <c r="G53" s="18">
        <v>2</v>
      </c>
      <c r="H53" s="18">
        <v>1</v>
      </c>
      <c r="I53" s="25"/>
      <c r="J53" s="26" t="str">
        <f t="shared" si="0"/>
        <v>Personalidad - Cosmovision</v>
      </c>
      <c r="K53" s="22"/>
    </row>
    <row r="54" spans="1:11" x14ac:dyDescent="0.3">
      <c r="A54" s="15">
        <v>4</v>
      </c>
      <c r="B54" s="18">
        <v>46</v>
      </c>
      <c r="C54" s="20" t="s">
        <v>81</v>
      </c>
      <c r="D54" s="18">
        <v>5</v>
      </c>
      <c r="E54" s="18">
        <v>4</v>
      </c>
      <c r="F54" s="18">
        <v>3</v>
      </c>
      <c r="G54" s="18">
        <v>2</v>
      </c>
      <c r="H54" s="18">
        <v>1</v>
      </c>
      <c r="I54" s="25"/>
      <c r="J54" s="26" t="str">
        <f t="shared" si="0"/>
        <v>Moral - Contrato Social</v>
      </c>
      <c r="K54" s="22"/>
    </row>
    <row r="55" spans="1:11" x14ac:dyDescent="0.3">
      <c r="A55" s="15">
        <v>3</v>
      </c>
      <c r="B55" s="18">
        <v>47</v>
      </c>
      <c r="C55" s="20" t="s">
        <v>104</v>
      </c>
      <c r="D55" s="18">
        <v>5</v>
      </c>
      <c r="E55" s="18">
        <v>3</v>
      </c>
      <c r="F55" s="18">
        <v>1</v>
      </c>
      <c r="G55" s="18">
        <v>2</v>
      </c>
      <c r="H55" s="18">
        <v>4</v>
      </c>
      <c r="I55" s="25"/>
      <c r="J55" s="26" t="str">
        <f t="shared" si="0"/>
        <v>Conducta - Conocimiento</v>
      </c>
      <c r="K55" s="22"/>
    </row>
    <row r="56" spans="1:11" x14ac:dyDescent="0.3">
      <c r="A56" s="15">
        <v>3</v>
      </c>
      <c r="B56" s="18">
        <v>48</v>
      </c>
      <c r="C56" s="20" t="s">
        <v>164</v>
      </c>
      <c r="D56" s="18">
        <v>5</v>
      </c>
      <c r="E56" s="18">
        <v>4</v>
      </c>
      <c r="F56" s="18">
        <v>3</v>
      </c>
      <c r="G56" s="18">
        <v>1</v>
      </c>
      <c r="H56" s="18">
        <v>2</v>
      </c>
      <c r="I56" s="25"/>
      <c r="J56" s="26" t="str">
        <f t="shared" si="0"/>
        <v>Conducta - Conocimiento</v>
      </c>
      <c r="K56" s="22"/>
    </row>
    <row r="57" spans="1:11" x14ac:dyDescent="0.3">
      <c r="A57" s="15">
        <v>2</v>
      </c>
      <c r="B57" s="18">
        <v>49</v>
      </c>
      <c r="C57" s="20" t="s">
        <v>158</v>
      </c>
      <c r="D57" s="18">
        <v>5</v>
      </c>
      <c r="E57" s="18">
        <v>4</v>
      </c>
      <c r="F57" s="18">
        <v>3</v>
      </c>
      <c r="G57" s="18">
        <v>2</v>
      </c>
      <c r="H57" s="18">
        <v>1</v>
      </c>
      <c r="I57" s="25"/>
      <c r="J57" s="26" t="str">
        <f t="shared" si="0"/>
        <v>Valores - Cultura</v>
      </c>
      <c r="K57" s="22"/>
    </row>
    <row r="58" spans="1:11" x14ac:dyDescent="0.3">
      <c r="A58" s="15">
        <v>3</v>
      </c>
      <c r="B58" s="18">
        <v>50</v>
      </c>
      <c r="C58" s="20" t="s">
        <v>89</v>
      </c>
      <c r="D58" s="18">
        <v>5</v>
      </c>
      <c r="E58" s="18">
        <v>4</v>
      </c>
      <c r="F58" s="18">
        <v>3</v>
      </c>
      <c r="G58" s="18">
        <v>1</v>
      </c>
      <c r="H58" s="18">
        <v>2</v>
      </c>
      <c r="I58" s="25"/>
      <c r="J58" s="26" t="str">
        <f t="shared" si="0"/>
        <v>Conducta - Conocimiento</v>
      </c>
      <c r="K58" s="22"/>
    </row>
    <row r="59" spans="1:11" x14ac:dyDescent="0.3">
      <c r="A59" s="15">
        <v>3</v>
      </c>
      <c r="B59" s="18">
        <v>51</v>
      </c>
      <c r="C59" s="20" t="s">
        <v>82</v>
      </c>
      <c r="D59" s="18">
        <v>1</v>
      </c>
      <c r="E59" s="18">
        <v>3</v>
      </c>
      <c r="F59" s="18">
        <v>4</v>
      </c>
      <c r="G59" s="18">
        <v>5</v>
      </c>
      <c r="H59" s="18">
        <v>2</v>
      </c>
      <c r="I59" s="25"/>
      <c r="J59" s="26" t="str">
        <f t="shared" si="0"/>
        <v>Conducta - Conocimiento</v>
      </c>
      <c r="K59" s="22"/>
    </row>
    <row r="60" spans="1:11" x14ac:dyDescent="0.3">
      <c r="A60" s="15">
        <v>3</v>
      </c>
      <c r="B60" s="18">
        <v>52</v>
      </c>
      <c r="C60" s="20" t="s">
        <v>88</v>
      </c>
      <c r="D60" s="18">
        <v>5</v>
      </c>
      <c r="E60" s="18">
        <v>4</v>
      </c>
      <c r="F60" s="18">
        <v>3</v>
      </c>
      <c r="G60" s="18">
        <v>2</v>
      </c>
      <c r="H60" s="18">
        <v>1</v>
      </c>
      <c r="I60" s="25"/>
      <c r="J60" s="26" t="str">
        <f t="shared" si="0"/>
        <v>Conducta - Conocimiento</v>
      </c>
      <c r="K60" s="22"/>
    </row>
    <row r="61" spans="1:11" x14ac:dyDescent="0.3">
      <c r="A61" s="15">
        <v>2</v>
      </c>
      <c r="B61" s="18">
        <v>53</v>
      </c>
      <c r="C61" s="20" t="s">
        <v>156</v>
      </c>
      <c r="D61" s="18">
        <v>5</v>
      </c>
      <c r="E61" s="18">
        <v>4</v>
      </c>
      <c r="F61" s="18">
        <v>3</v>
      </c>
      <c r="G61" s="18">
        <v>2</v>
      </c>
      <c r="H61" s="18">
        <v>1</v>
      </c>
      <c r="I61" s="25"/>
      <c r="J61" s="26" t="str">
        <f t="shared" si="0"/>
        <v>Valores - Cultura</v>
      </c>
      <c r="K61" s="22"/>
    </row>
    <row r="62" spans="1:11" x14ac:dyDescent="0.3">
      <c r="A62" s="15">
        <v>1</v>
      </c>
      <c r="B62" s="18">
        <v>54</v>
      </c>
      <c r="C62" s="20" t="s">
        <v>93</v>
      </c>
      <c r="D62" s="18">
        <v>5</v>
      </c>
      <c r="E62" s="18">
        <v>4</v>
      </c>
      <c r="F62" s="18">
        <v>3</v>
      </c>
      <c r="G62" s="18">
        <v>2</v>
      </c>
      <c r="H62" s="18">
        <v>1</v>
      </c>
      <c r="I62" s="25"/>
      <c r="J62" s="26" t="str">
        <f t="shared" si="0"/>
        <v>Personalidad - Cosmovision</v>
      </c>
      <c r="K62" s="22"/>
    </row>
    <row r="63" spans="1:11" x14ac:dyDescent="0.3">
      <c r="A63" s="15">
        <v>2</v>
      </c>
      <c r="B63" s="18">
        <v>55</v>
      </c>
      <c r="C63" s="20" t="s">
        <v>159</v>
      </c>
      <c r="D63" s="18">
        <v>5</v>
      </c>
      <c r="E63" s="18">
        <v>4</v>
      </c>
      <c r="F63" s="18">
        <v>3</v>
      </c>
      <c r="G63" s="18">
        <v>1</v>
      </c>
      <c r="H63" s="18">
        <v>2</v>
      </c>
      <c r="I63" s="25"/>
      <c r="J63" s="26" t="str">
        <f t="shared" si="0"/>
        <v>Valores - Cultura</v>
      </c>
      <c r="K63" s="22"/>
    </row>
    <row r="64" spans="1:11" x14ac:dyDescent="0.3">
      <c r="A64" s="15">
        <v>2</v>
      </c>
      <c r="B64" s="18">
        <v>56</v>
      </c>
      <c r="C64" s="20" t="s">
        <v>68</v>
      </c>
      <c r="D64" s="18">
        <v>5</v>
      </c>
      <c r="E64" s="18">
        <v>4</v>
      </c>
      <c r="F64" s="18">
        <v>3</v>
      </c>
      <c r="G64" s="18">
        <v>2</v>
      </c>
      <c r="H64" s="18">
        <v>1</v>
      </c>
      <c r="I64" s="25"/>
      <c r="J64" s="26" t="str">
        <f t="shared" si="0"/>
        <v>Valores - Cultura</v>
      </c>
      <c r="K64" s="22"/>
    </row>
    <row r="65" spans="1:11" x14ac:dyDescent="0.3">
      <c r="A65" s="15">
        <v>1</v>
      </c>
      <c r="B65" s="18">
        <v>57</v>
      </c>
      <c r="C65" s="20" t="s">
        <v>78</v>
      </c>
      <c r="D65" s="18">
        <v>5</v>
      </c>
      <c r="E65" s="18">
        <v>4</v>
      </c>
      <c r="F65" s="18">
        <v>3</v>
      </c>
      <c r="G65" s="18">
        <v>1</v>
      </c>
      <c r="H65" s="18">
        <v>2</v>
      </c>
      <c r="I65" s="25"/>
      <c r="J65" s="26" t="str">
        <f t="shared" si="0"/>
        <v>Personalidad - Cosmovision</v>
      </c>
      <c r="K65" s="22"/>
    </row>
    <row r="66" spans="1:11" x14ac:dyDescent="0.3">
      <c r="A66" s="15">
        <v>3</v>
      </c>
      <c r="B66" s="18">
        <v>58</v>
      </c>
      <c r="C66" s="20" t="s">
        <v>142</v>
      </c>
      <c r="D66" s="18">
        <v>5</v>
      </c>
      <c r="E66" s="18">
        <v>4</v>
      </c>
      <c r="F66" s="18">
        <v>3</v>
      </c>
      <c r="G66" s="18">
        <v>1</v>
      </c>
      <c r="H66" s="18">
        <v>2</v>
      </c>
      <c r="I66" s="25"/>
      <c r="J66" s="26" t="str">
        <f t="shared" si="0"/>
        <v>Conducta - Conocimiento</v>
      </c>
      <c r="K66" s="22"/>
    </row>
    <row r="67" spans="1:11" x14ac:dyDescent="0.3">
      <c r="A67" s="15">
        <v>2</v>
      </c>
      <c r="B67" s="18">
        <v>59</v>
      </c>
      <c r="C67" s="20" t="s">
        <v>87</v>
      </c>
      <c r="D67" s="18">
        <v>5</v>
      </c>
      <c r="E67" s="18">
        <v>4</v>
      </c>
      <c r="F67" s="18">
        <v>3</v>
      </c>
      <c r="G67" s="18">
        <v>1</v>
      </c>
      <c r="H67" s="18">
        <v>2</v>
      </c>
      <c r="I67" s="25"/>
      <c r="J67" s="26" t="str">
        <f t="shared" si="0"/>
        <v>Valores - Cultura</v>
      </c>
      <c r="K67" s="22"/>
    </row>
    <row r="68" spans="1:11" x14ac:dyDescent="0.3">
      <c r="A68" s="15">
        <v>2</v>
      </c>
      <c r="B68" s="18">
        <v>60</v>
      </c>
      <c r="C68" s="20" t="s">
        <v>163</v>
      </c>
      <c r="D68" s="18">
        <v>5</v>
      </c>
      <c r="E68" s="18">
        <v>4</v>
      </c>
      <c r="F68" s="18">
        <v>3</v>
      </c>
      <c r="G68" s="18">
        <v>1</v>
      </c>
      <c r="H68" s="18">
        <v>2</v>
      </c>
      <c r="I68" s="25"/>
      <c r="J68" s="26" t="str">
        <f t="shared" si="0"/>
        <v>Valores - Cultura</v>
      </c>
      <c r="K68" s="22"/>
    </row>
    <row r="69" spans="1:11" x14ac:dyDescent="0.3">
      <c r="A69" s="15">
        <v>2</v>
      </c>
      <c r="B69" s="18">
        <v>61</v>
      </c>
      <c r="C69" s="20" t="s">
        <v>150</v>
      </c>
      <c r="D69" s="18">
        <v>5</v>
      </c>
      <c r="E69" s="18">
        <v>4</v>
      </c>
      <c r="F69" s="18">
        <v>3</v>
      </c>
      <c r="G69" s="18">
        <v>2</v>
      </c>
      <c r="H69" s="18">
        <v>1</v>
      </c>
      <c r="I69" s="25"/>
      <c r="J69" s="26" t="str">
        <f t="shared" si="0"/>
        <v>Valores - Cultura</v>
      </c>
      <c r="K69" s="22"/>
    </row>
    <row r="70" spans="1:11" x14ac:dyDescent="0.3">
      <c r="A70" s="15">
        <v>3</v>
      </c>
      <c r="B70" s="18">
        <v>62</v>
      </c>
      <c r="C70" s="20" t="s">
        <v>162</v>
      </c>
      <c r="D70" s="18">
        <v>5</v>
      </c>
      <c r="E70" s="18">
        <v>4</v>
      </c>
      <c r="F70" s="18">
        <v>3</v>
      </c>
      <c r="G70" s="18">
        <v>1</v>
      </c>
      <c r="H70" s="18">
        <v>2</v>
      </c>
      <c r="I70" s="25"/>
      <c r="J70" s="26" t="str">
        <f t="shared" si="0"/>
        <v>Conducta - Conocimiento</v>
      </c>
      <c r="K70" s="22"/>
    </row>
    <row r="71" spans="1:11" x14ac:dyDescent="0.3">
      <c r="A71" s="15">
        <v>4</v>
      </c>
      <c r="B71" s="18">
        <v>63</v>
      </c>
      <c r="C71" s="20" t="s">
        <v>135</v>
      </c>
      <c r="D71" s="18">
        <v>4</v>
      </c>
      <c r="E71" s="18">
        <v>3</v>
      </c>
      <c r="F71" s="18">
        <v>1</v>
      </c>
      <c r="G71" s="18">
        <v>2</v>
      </c>
      <c r="H71" s="18">
        <v>5</v>
      </c>
      <c r="I71" s="25"/>
      <c r="J71" s="26" t="str">
        <f t="shared" si="0"/>
        <v>Moral - Contrato Social</v>
      </c>
      <c r="K71" s="22"/>
    </row>
    <row r="72" spans="1:11" x14ac:dyDescent="0.3">
      <c r="A72" s="15">
        <v>4</v>
      </c>
      <c r="B72" s="18">
        <v>64</v>
      </c>
      <c r="C72" s="20" t="s">
        <v>84</v>
      </c>
      <c r="D72" s="18">
        <v>5</v>
      </c>
      <c r="E72" s="18">
        <v>4</v>
      </c>
      <c r="F72" s="18">
        <v>3</v>
      </c>
      <c r="G72" s="18">
        <v>1</v>
      </c>
      <c r="H72" s="18">
        <v>2</v>
      </c>
      <c r="I72" s="25"/>
      <c r="J72" s="26" t="str">
        <f t="shared" si="0"/>
        <v>Moral - Contrato Social</v>
      </c>
      <c r="K72" s="22"/>
    </row>
    <row r="73" spans="1:11" x14ac:dyDescent="0.3">
      <c r="A73" s="15">
        <v>2</v>
      </c>
      <c r="B73" s="18">
        <v>65</v>
      </c>
      <c r="C73" s="20" t="s">
        <v>130</v>
      </c>
      <c r="D73" s="18">
        <v>5</v>
      </c>
      <c r="E73" s="18">
        <v>4</v>
      </c>
      <c r="F73" s="18">
        <v>3</v>
      </c>
      <c r="G73" s="18">
        <v>2</v>
      </c>
      <c r="H73" s="18">
        <v>1</v>
      </c>
      <c r="I73" s="25"/>
      <c r="J73" s="26" t="str">
        <f t="shared" si="0"/>
        <v>Valores - Cultura</v>
      </c>
      <c r="K73" s="22"/>
    </row>
    <row r="74" spans="1:11" x14ac:dyDescent="0.3">
      <c r="A74" s="15">
        <v>4</v>
      </c>
      <c r="B74" s="18">
        <v>66</v>
      </c>
      <c r="C74" s="20" t="s">
        <v>96</v>
      </c>
      <c r="D74" s="18">
        <v>5</v>
      </c>
      <c r="E74" s="18">
        <v>3</v>
      </c>
      <c r="F74" s="18">
        <v>1</v>
      </c>
      <c r="G74" s="18">
        <v>2</v>
      </c>
      <c r="H74" s="18">
        <v>4</v>
      </c>
      <c r="I74" s="25"/>
      <c r="J74" s="26" t="str">
        <f t="shared" ref="J74:J131" si="1">IF(A74=""," ",LOOKUP(A74,$I$2:$J$6,$J$2:$J$6))</f>
        <v>Moral - Contrato Social</v>
      </c>
      <c r="K74" s="22"/>
    </row>
    <row r="75" spans="1:11" x14ac:dyDescent="0.3">
      <c r="A75" s="15">
        <v>4</v>
      </c>
      <c r="B75" s="18">
        <v>67</v>
      </c>
      <c r="C75" s="20" t="s">
        <v>157</v>
      </c>
      <c r="D75" s="18">
        <v>5</v>
      </c>
      <c r="E75" s="18">
        <v>4</v>
      </c>
      <c r="F75" s="18">
        <v>3</v>
      </c>
      <c r="G75" s="18">
        <v>1</v>
      </c>
      <c r="H75" s="18">
        <v>2</v>
      </c>
      <c r="I75" s="25"/>
      <c r="J75" s="26" t="str">
        <f t="shared" si="1"/>
        <v>Moral - Contrato Social</v>
      </c>
      <c r="K75" s="22"/>
    </row>
    <row r="76" spans="1:11" x14ac:dyDescent="0.3">
      <c r="A76" s="15">
        <v>4</v>
      </c>
      <c r="B76" s="18">
        <v>68</v>
      </c>
      <c r="C76" s="20" t="s">
        <v>72</v>
      </c>
      <c r="D76" s="18">
        <v>5</v>
      </c>
      <c r="E76" s="18">
        <v>1</v>
      </c>
      <c r="F76" s="18">
        <v>3</v>
      </c>
      <c r="G76" s="18">
        <v>2</v>
      </c>
      <c r="H76" s="18">
        <v>4</v>
      </c>
      <c r="I76" s="25"/>
      <c r="J76" s="26" t="str">
        <f t="shared" si="1"/>
        <v>Moral - Contrato Social</v>
      </c>
      <c r="K76" s="22"/>
    </row>
    <row r="77" spans="1:11" x14ac:dyDescent="0.3">
      <c r="A77" s="15">
        <v>3</v>
      </c>
      <c r="B77" s="18">
        <v>69</v>
      </c>
      <c r="C77" s="20" t="s">
        <v>121</v>
      </c>
      <c r="D77" s="18">
        <v>3</v>
      </c>
      <c r="E77" s="18">
        <v>1</v>
      </c>
      <c r="F77" s="18">
        <v>2</v>
      </c>
      <c r="G77" s="18">
        <v>4</v>
      </c>
      <c r="H77" s="18">
        <v>5</v>
      </c>
      <c r="I77" s="25"/>
      <c r="J77" s="26" t="str">
        <f t="shared" si="1"/>
        <v>Conducta - Conocimiento</v>
      </c>
      <c r="K77" s="22"/>
    </row>
    <row r="78" spans="1:11" x14ac:dyDescent="0.3">
      <c r="A78" s="15">
        <v>2</v>
      </c>
      <c r="B78" s="18">
        <v>70</v>
      </c>
      <c r="C78" s="20" t="s">
        <v>75</v>
      </c>
      <c r="D78" s="18">
        <v>5</v>
      </c>
      <c r="E78" s="18">
        <v>4</v>
      </c>
      <c r="F78" s="18">
        <v>3</v>
      </c>
      <c r="G78" s="18">
        <v>2</v>
      </c>
      <c r="H78" s="18">
        <v>1</v>
      </c>
      <c r="I78" s="25"/>
      <c r="J78" s="26" t="str">
        <f t="shared" si="1"/>
        <v>Valores - Cultura</v>
      </c>
      <c r="K78" s="22"/>
    </row>
    <row r="79" spans="1:11" x14ac:dyDescent="0.3">
      <c r="A79" s="15">
        <v>1</v>
      </c>
      <c r="B79" s="18">
        <v>71</v>
      </c>
      <c r="C79" s="20" t="s">
        <v>141</v>
      </c>
      <c r="D79" s="18">
        <v>5</v>
      </c>
      <c r="E79" s="18">
        <v>4</v>
      </c>
      <c r="F79" s="18">
        <v>3</v>
      </c>
      <c r="G79" s="18">
        <v>1</v>
      </c>
      <c r="H79" s="18">
        <v>2</v>
      </c>
      <c r="I79" s="25"/>
      <c r="J79" s="26" t="str">
        <f t="shared" si="1"/>
        <v>Personalidad - Cosmovision</v>
      </c>
      <c r="K79" s="22"/>
    </row>
    <row r="80" spans="1:11" x14ac:dyDescent="0.3">
      <c r="A80" s="15">
        <v>4</v>
      </c>
      <c r="B80" s="18">
        <v>72</v>
      </c>
      <c r="C80" s="20" t="s">
        <v>80</v>
      </c>
      <c r="D80" s="18">
        <v>5</v>
      </c>
      <c r="E80" s="18">
        <v>4</v>
      </c>
      <c r="F80" s="18">
        <v>3</v>
      </c>
      <c r="G80" s="18">
        <v>2</v>
      </c>
      <c r="H80" s="18">
        <v>1</v>
      </c>
      <c r="I80" s="25"/>
      <c r="J80" s="26" t="str">
        <f t="shared" si="1"/>
        <v>Moral - Contrato Social</v>
      </c>
      <c r="K80" s="22"/>
    </row>
    <row r="81" spans="1:11" x14ac:dyDescent="0.3">
      <c r="A81" s="15">
        <v>1</v>
      </c>
      <c r="B81" s="18">
        <v>73</v>
      </c>
      <c r="C81" s="20" t="s">
        <v>140</v>
      </c>
      <c r="D81" s="18">
        <v>5</v>
      </c>
      <c r="E81" s="18">
        <v>4</v>
      </c>
      <c r="F81" s="18">
        <v>3</v>
      </c>
      <c r="G81" s="18">
        <v>1</v>
      </c>
      <c r="H81" s="18">
        <v>2</v>
      </c>
      <c r="I81" s="25"/>
      <c r="J81" s="26" t="str">
        <f t="shared" si="1"/>
        <v>Personalidad - Cosmovision</v>
      </c>
      <c r="K81" s="22"/>
    </row>
    <row r="82" spans="1:11" x14ac:dyDescent="0.3">
      <c r="A82" s="15">
        <v>1</v>
      </c>
      <c r="B82" s="18">
        <v>74</v>
      </c>
      <c r="C82" s="20" t="s">
        <v>155</v>
      </c>
      <c r="D82" s="18">
        <v>5</v>
      </c>
      <c r="E82" s="18">
        <v>4</v>
      </c>
      <c r="F82" s="18">
        <v>3</v>
      </c>
      <c r="G82" s="18">
        <v>1</v>
      </c>
      <c r="H82" s="18">
        <v>2</v>
      </c>
      <c r="I82" s="25"/>
      <c r="J82" s="26" t="str">
        <f t="shared" si="1"/>
        <v>Personalidad - Cosmovision</v>
      </c>
      <c r="K82" s="22"/>
    </row>
    <row r="83" spans="1:11" x14ac:dyDescent="0.3">
      <c r="A83" s="15">
        <v>1</v>
      </c>
      <c r="B83" s="18">
        <v>75</v>
      </c>
      <c r="C83" s="20" t="s">
        <v>66</v>
      </c>
      <c r="D83" s="18">
        <v>5</v>
      </c>
      <c r="E83" s="18">
        <v>4</v>
      </c>
      <c r="F83" s="18">
        <v>3</v>
      </c>
      <c r="G83" s="18">
        <v>2</v>
      </c>
      <c r="H83" s="18">
        <v>1</v>
      </c>
      <c r="I83" s="25"/>
      <c r="J83" s="26" t="str">
        <f t="shared" si="1"/>
        <v>Personalidad - Cosmovision</v>
      </c>
      <c r="K83" s="22"/>
    </row>
    <row r="84" spans="1:11" x14ac:dyDescent="0.3">
      <c r="A84" s="15">
        <v>1</v>
      </c>
      <c r="B84" s="18">
        <v>76</v>
      </c>
      <c r="C84" s="20" t="s">
        <v>122</v>
      </c>
      <c r="D84" s="18">
        <v>3</v>
      </c>
      <c r="E84" s="18">
        <v>1</v>
      </c>
      <c r="F84" s="18">
        <v>2</v>
      </c>
      <c r="G84" s="18">
        <v>4</v>
      </c>
      <c r="H84" s="18">
        <v>5</v>
      </c>
      <c r="I84" s="25"/>
      <c r="J84" s="26" t="str">
        <f t="shared" si="1"/>
        <v>Personalidad - Cosmovision</v>
      </c>
      <c r="K84" s="22"/>
    </row>
    <row r="85" spans="1:11" x14ac:dyDescent="0.3">
      <c r="A85" s="15">
        <v>2</v>
      </c>
      <c r="B85" s="18">
        <v>77</v>
      </c>
      <c r="C85" s="20" t="s">
        <v>165</v>
      </c>
      <c r="D85" s="18">
        <v>5</v>
      </c>
      <c r="E85" s="18">
        <v>4</v>
      </c>
      <c r="F85" s="18">
        <v>3</v>
      </c>
      <c r="G85" s="18">
        <v>2</v>
      </c>
      <c r="H85" s="18">
        <v>1</v>
      </c>
      <c r="I85" s="25"/>
      <c r="J85" s="26" t="str">
        <f t="shared" si="1"/>
        <v>Valores - Cultura</v>
      </c>
      <c r="K85" s="22"/>
    </row>
    <row r="86" spans="1:11" x14ac:dyDescent="0.3">
      <c r="A86" s="15">
        <v>4</v>
      </c>
      <c r="B86" s="18">
        <v>78</v>
      </c>
      <c r="C86" s="20" t="s">
        <v>116</v>
      </c>
      <c r="D86" s="18">
        <v>3</v>
      </c>
      <c r="E86" s="18">
        <v>1</v>
      </c>
      <c r="F86" s="18">
        <v>2</v>
      </c>
      <c r="G86" s="18">
        <v>4</v>
      </c>
      <c r="H86" s="18">
        <v>5</v>
      </c>
      <c r="I86" s="25"/>
      <c r="J86" s="26" t="str">
        <f t="shared" si="1"/>
        <v>Moral - Contrato Social</v>
      </c>
      <c r="K86" s="22"/>
    </row>
    <row r="87" spans="1:11" x14ac:dyDescent="0.3">
      <c r="A87" s="15">
        <v>1</v>
      </c>
      <c r="B87" s="18">
        <v>79</v>
      </c>
      <c r="C87" s="20" t="s">
        <v>123</v>
      </c>
      <c r="D87" s="18">
        <v>4</v>
      </c>
      <c r="E87" s="18">
        <v>1</v>
      </c>
      <c r="F87" s="18">
        <v>3</v>
      </c>
      <c r="G87" s="18">
        <v>5</v>
      </c>
      <c r="H87" s="18">
        <v>2</v>
      </c>
      <c r="I87" s="25"/>
      <c r="J87" s="26" t="str">
        <f t="shared" si="1"/>
        <v>Personalidad - Cosmovision</v>
      </c>
      <c r="K87" s="22"/>
    </row>
    <row r="88" spans="1:11" x14ac:dyDescent="0.3">
      <c r="A88" s="15">
        <v>2</v>
      </c>
      <c r="B88" s="18">
        <v>80</v>
      </c>
      <c r="C88" s="20" t="s">
        <v>117</v>
      </c>
      <c r="D88" s="18">
        <v>5</v>
      </c>
      <c r="E88" s="18">
        <v>4</v>
      </c>
      <c r="F88" s="18">
        <v>3</v>
      </c>
      <c r="G88" s="18">
        <v>1</v>
      </c>
      <c r="H88" s="18">
        <v>2</v>
      </c>
      <c r="I88" s="25"/>
      <c r="J88" s="26" t="str">
        <f t="shared" si="1"/>
        <v>Valores - Cultura</v>
      </c>
      <c r="K88" s="22"/>
    </row>
    <row r="89" spans="1:11" x14ac:dyDescent="0.3">
      <c r="A89" s="15">
        <v>3</v>
      </c>
      <c r="B89" s="18">
        <v>81</v>
      </c>
      <c r="C89" s="20" t="s">
        <v>146</v>
      </c>
      <c r="D89" s="18">
        <v>5</v>
      </c>
      <c r="E89" s="18">
        <v>4</v>
      </c>
      <c r="F89" s="18">
        <v>3</v>
      </c>
      <c r="G89" s="18">
        <v>2</v>
      </c>
      <c r="H89" s="18">
        <v>1</v>
      </c>
      <c r="I89" s="25"/>
      <c r="J89" s="26" t="str">
        <f t="shared" si="1"/>
        <v>Conducta - Conocimiento</v>
      </c>
      <c r="K89" s="22"/>
    </row>
    <row r="90" spans="1:11" x14ac:dyDescent="0.3">
      <c r="A90" s="15">
        <v>1</v>
      </c>
      <c r="B90" s="18">
        <v>82</v>
      </c>
      <c r="C90" s="20" t="s">
        <v>148</v>
      </c>
      <c r="D90" s="18">
        <v>3</v>
      </c>
      <c r="E90" s="18">
        <v>1</v>
      </c>
      <c r="F90" s="18">
        <v>2</v>
      </c>
      <c r="G90" s="18">
        <v>4</v>
      </c>
      <c r="H90" s="18">
        <v>5</v>
      </c>
      <c r="I90" s="25"/>
      <c r="J90" s="26" t="str">
        <f t="shared" si="1"/>
        <v>Personalidad - Cosmovision</v>
      </c>
      <c r="K90" s="22"/>
    </row>
    <row r="91" spans="1:11" x14ac:dyDescent="0.3">
      <c r="A91" s="15">
        <v>3</v>
      </c>
      <c r="B91" s="18">
        <v>83</v>
      </c>
      <c r="C91" s="20" t="s">
        <v>145</v>
      </c>
      <c r="D91" s="18">
        <v>5</v>
      </c>
      <c r="E91" s="18">
        <v>4</v>
      </c>
      <c r="F91" s="18">
        <v>3</v>
      </c>
      <c r="G91" s="18">
        <v>1</v>
      </c>
      <c r="H91" s="18">
        <v>2</v>
      </c>
      <c r="I91" s="25"/>
      <c r="J91" s="26" t="str">
        <f t="shared" si="1"/>
        <v>Conducta - Conocimiento</v>
      </c>
      <c r="K91" s="22"/>
    </row>
    <row r="92" spans="1:11" x14ac:dyDescent="0.3">
      <c r="A92" s="15">
        <v>4</v>
      </c>
      <c r="B92" s="18">
        <v>84</v>
      </c>
      <c r="C92" s="20" t="s">
        <v>76</v>
      </c>
      <c r="D92" s="18">
        <v>5</v>
      </c>
      <c r="E92" s="18">
        <v>4</v>
      </c>
      <c r="F92" s="18">
        <v>3</v>
      </c>
      <c r="G92" s="18">
        <v>1</v>
      </c>
      <c r="H92" s="18">
        <v>2</v>
      </c>
      <c r="I92" s="25"/>
      <c r="J92" s="26" t="str">
        <f t="shared" si="1"/>
        <v>Moral - Contrato Social</v>
      </c>
      <c r="K92" s="22"/>
    </row>
    <row r="93" spans="1:11" x14ac:dyDescent="0.3">
      <c r="A93" s="15">
        <v>2</v>
      </c>
      <c r="B93" s="18">
        <v>85</v>
      </c>
      <c r="C93" s="20" t="s">
        <v>100</v>
      </c>
      <c r="D93" s="18">
        <v>3</v>
      </c>
      <c r="E93" s="18">
        <v>1</v>
      </c>
      <c r="F93" s="18">
        <v>2</v>
      </c>
      <c r="G93" s="18">
        <v>4</v>
      </c>
      <c r="H93" s="18">
        <v>5</v>
      </c>
      <c r="I93" s="25"/>
      <c r="J93" s="26" t="str">
        <f t="shared" si="1"/>
        <v>Valores - Cultura</v>
      </c>
      <c r="K93" s="22"/>
    </row>
    <row r="94" spans="1:11" x14ac:dyDescent="0.3">
      <c r="A94" s="15">
        <v>1</v>
      </c>
      <c r="B94" s="18">
        <v>86</v>
      </c>
      <c r="C94" s="20" t="s">
        <v>152</v>
      </c>
      <c r="D94" s="18">
        <v>3</v>
      </c>
      <c r="E94" s="18">
        <v>1</v>
      </c>
      <c r="F94" s="18">
        <v>2</v>
      </c>
      <c r="G94" s="18">
        <v>4</v>
      </c>
      <c r="H94" s="18">
        <v>5</v>
      </c>
      <c r="I94" s="25"/>
      <c r="J94" s="26" t="str">
        <f t="shared" si="1"/>
        <v>Personalidad - Cosmovision</v>
      </c>
      <c r="K94" s="22"/>
    </row>
    <row r="95" spans="1:11" x14ac:dyDescent="0.3">
      <c r="A95" s="15">
        <v>1</v>
      </c>
      <c r="B95" s="18">
        <v>87</v>
      </c>
      <c r="C95" s="20" t="s">
        <v>149</v>
      </c>
      <c r="D95" s="18">
        <v>5</v>
      </c>
      <c r="E95" s="18">
        <v>4</v>
      </c>
      <c r="F95" s="18">
        <v>3</v>
      </c>
      <c r="G95" s="18">
        <v>1</v>
      </c>
      <c r="H95" s="18">
        <v>2</v>
      </c>
      <c r="I95" s="25"/>
      <c r="J95" s="26" t="str">
        <f t="shared" si="1"/>
        <v>Personalidad - Cosmovision</v>
      </c>
      <c r="K95" s="22"/>
    </row>
    <row r="96" spans="1:11" x14ac:dyDescent="0.3">
      <c r="A96" s="15">
        <v>4</v>
      </c>
      <c r="B96" s="18">
        <v>88</v>
      </c>
      <c r="C96" s="20" t="s">
        <v>107</v>
      </c>
      <c r="D96" s="18">
        <v>3</v>
      </c>
      <c r="E96" s="18">
        <v>1</v>
      </c>
      <c r="F96" s="18">
        <v>2</v>
      </c>
      <c r="G96" s="18">
        <v>4</v>
      </c>
      <c r="H96" s="18">
        <v>5</v>
      </c>
      <c r="I96" s="25"/>
      <c r="J96" s="26" t="str">
        <f t="shared" si="1"/>
        <v>Moral - Contrato Social</v>
      </c>
      <c r="K96" s="22"/>
    </row>
    <row r="97" spans="1:11" x14ac:dyDescent="0.3">
      <c r="A97" s="15">
        <v>3</v>
      </c>
      <c r="B97" s="18">
        <v>89</v>
      </c>
      <c r="C97" s="20" t="s">
        <v>108</v>
      </c>
      <c r="D97" s="18">
        <v>3</v>
      </c>
      <c r="E97" s="18">
        <v>1</v>
      </c>
      <c r="F97" s="18">
        <v>2</v>
      </c>
      <c r="G97" s="18">
        <v>4</v>
      </c>
      <c r="H97" s="18">
        <v>5</v>
      </c>
      <c r="I97" s="25"/>
      <c r="J97" s="26" t="str">
        <f t="shared" si="1"/>
        <v>Conducta - Conocimiento</v>
      </c>
      <c r="K97" s="22"/>
    </row>
    <row r="98" spans="1:11" x14ac:dyDescent="0.3">
      <c r="A98" s="15">
        <v>4</v>
      </c>
      <c r="B98" s="18">
        <v>90</v>
      </c>
      <c r="C98" s="20" t="s">
        <v>119</v>
      </c>
      <c r="D98" s="18">
        <v>5</v>
      </c>
      <c r="E98" s="18">
        <v>4</v>
      </c>
      <c r="F98" s="18">
        <v>2</v>
      </c>
      <c r="G98" s="18">
        <v>3</v>
      </c>
      <c r="H98" s="18">
        <v>1</v>
      </c>
      <c r="I98" s="25"/>
      <c r="J98" s="26" t="str">
        <f t="shared" si="1"/>
        <v>Moral - Contrato Social</v>
      </c>
      <c r="K98" s="22"/>
    </row>
    <row r="99" spans="1:11" x14ac:dyDescent="0.3">
      <c r="A99" s="15">
        <v>4</v>
      </c>
      <c r="B99" s="18">
        <v>91</v>
      </c>
      <c r="C99" s="20" t="s">
        <v>118</v>
      </c>
      <c r="D99" s="18">
        <v>5</v>
      </c>
      <c r="E99" s="18">
        <v>4</v>
      </c>
      <c r="F99" s="18">
        <v>3</v>
      </c>
      <c r="G99" s="18">
        <v>2</v>
      </c>
      <c r="H99" s="18">
        <v>1</v>
      </c>
      <c r="I99" s="25"/>
      <c r="J99" s="26" t="str">
        <f t="shared" si="1"/>
        <v>Moral - Contrato Social</v>
      </c>
      <c r="K99" s="22"/>
    </row>
    <row r="100" spans="1:11" x14ac:dyDescent="0.3">
      <c r="A100" s="15">
        <v>1</v>
      </c>
      <c r="B100" s="18">
        <v>92</v>
      </c>
      <c r="C100" s="20" t="s">
        <v>102</v>
      </c>
      <c r="D100" s="18">
        <v>5</v>
      </c>
      <c r="E100" s="18">
        <v>4</v>
      </c>
      <c r="F100" s="18">
        <v>3</v>
      </c>
      <c r="G100" s="18">
        <v>1</v>
      </c>
      <c r="H100" s="18">
        <v>2</v>
      </c>
      <c r="I100" s="25"/>
      <c r="J100" s="26" t="str">
        <f t="shared" si="1"/>
        <v>Personalidad - Cosmovision</v>
      </c>
      <c r="K100" s="22"/>
    </row>
    <row r="101" spans="1:11" x14ac:dyDescent="0.3">
      <c r="A101" s="15">
        <v>2</v>
      </c>
      <c r="B101" s="18">
        <v>93</v>
      </c>
      <c r="C101" s="20" t="s">
        <v>173</v>
      </c>
      <c r="D101" s="18">
        <v>5</v>
      </c>
      <c r="E101" s="18">
        <v>1</v>
      </c>
      <c r="F101" s="18">
        <v>3</v>
      </c>
      <c r="G101" s="18">
        <v>4</v>
      </c>
      <c r="H101" s="18">
        <v>2</v>
      </c>
      <c r="I101" s="25"/>
      <c r="J101" s="26" t="str">
        <f t="shared" si="1"/>
        <v>Valores - Cultura</v>
      </c>
      <c r="K101" s="22"/>
    </row>
    <row r="102" spans="1:11" x14ac:dyDescent="0.3">
      <c r="A102" s="15">
        <v>3</v>
      </c>
      <c r="B102" s="18">
        <v>94</v>
      </c>
      <c r="C102" s="20" t="s">
        <v>111</v>
      </c>
      <c r="D102" s="18">
        <v>5</v>
      </c>
      <c r="E102" s="18">
        <v>4</v>
      </c>
      <c r="F102" s="18">
        <v>3</v>
      </c>
      <c r="G102" s="18">
        <v>1</v>
      </c>
      <c r="H102" s="18">
        <v>2</v>
      </c>
      <c r="I102" s="25"/>
      <c r="J102" s="26" t="str">
        <f t="shared" si="1"/>
        <v>Conducta - Conocimiento</v>
      </c>
      <c r="K102" s="22"/>
    </row>
    <row r="103" spans="1:11" x14ac:dyDescent="0.3">
      <c r="A103" s="15">
        <v>4</v>
      </c>
      <c r="B103" s="18">
        <v>95</v>
      </c>
      <c r="C103" s="20" t="s">
        <v>112</v>
      </c>
      <c r="D103" s="18">
        <v>5</v>
      </c>
      <c r="E103" s="18">
        <v>4</v>
      </c>
      <c r="F103" s="18">
        <v>3</v>
      </c>
      <c r="G103" s="18">
        <v>2</v>
      </c>
      <c r="H103" s="18">
        <v>1</v>
      </c>
      <c r="I103" s="25"/>
      <c r="J103" s="26" t="str">
        <f t="shared" si="1"/>
        <v>Moral - Contrato Social</v>
      </c>
      <c r="K103" s="22"/>
    </row>
    <row r="104" spans="1:11" x14ac:dyDescent="0.3">
      <c r="A104" s="15">
        <v>4</v>
      </c>
      <c r="B104" s="18">
        <v>96</v>
      </c>
      <c r="C104" s="20" t="s">
        <v>109</v>
      </c>
      <c r="D104" s="18">
        <v>4</v>
      </c>
      <c r="E104" s="18">
        <v>1</v>
      </c>
      <c r="F104" s="18">
        <v>3</v>
      </c>
      <c r="G104" s="18">
        <v>5</v>
      </c>
      <c r="H104" s="18">
        <v>2</v>
      </c>
      <c r="I104" s="25"/>
      <c r="J104" s="26" t="str">
        <f t="shared" si="1"/>
        <v>Moral - Contrato Social</v>
      </c>
      <c r="K104" s="22"/>
    </row>
    <row r="105" spans="1:11" x14ac:dyDescent="0.3">
      <c r="A105" s="15">
        <v>1</v>
      </c>
      <c r="B105" s="18">
        <v>97</v>
      </c>
      <c r="C105" s="20" t="s">
        <v>161</v>
      </c>
      <c r="D105" s="18">
        <v>5</v>
      </c>
      <c r="E105" s="18">
        <v>4</v>
      </c>
      <c r="F105" s="18">
        <v>3</v>
      </c>
      <c r="G105" s="18">
        <v>2</v>
      </c>
      <c r="H105" s="18">
        <v>1</v>
      </c>
      <c r="I105" s="25"/>
      <c r="J105" s="26" t="str">
        <f t="shared" si="1"/>
        <v>Personalidad - Cosmovision</v>
      </c>
      <c r="K105" s="22"/>
    </row>
    <row r="106" spans="1:11" x14ac:dyDescent="0.3">
      <c r="A106" s="15">
        <v>4</v>
      </c>
      <c r="B106" s="18">
        <v>98</v>
      </c>
      <c r="C106" s="20" t="s">
        <v>99</v>
      </c>
      <c r="D106" s="18">
        <v>4</v>
      </c>
      <c r="E106" s="18">
        <v>3</v>
      </c>
      <c r="F106" s="18">
        <v>1</v>
      </c>
      <c r="G106" s="18">
        <v>5</v>
      </c>
      <c r="H106" s="18">
        <v>2</v>
      </c>
      <c r="I106" s="25"/>
      <c r="J106" s="26" t="str">
        <f t="shared" si="1"/>
        <v>Moral - Contrato Social</v>
      </c>
      <c r="K106" s="22"/>
    </row>
    <row r="107" spans="1:11" x14ac:dyDescent="0.3">
      <c r="A107" s="15">
        <v>1</v>
      </c>
      <c r="B107" s="18">
        <v>99</v>
      </c>
      <c r="C107" s="20" t="s">
        <v>132</v>
      </c>
      <c r="D107" s="18">
        <v>5</v>
      </c>
      <c r="E107" s="18">
        <v>4</v>
      </c>
      <c r="F107" s="18">
        <v>3</v>
      </c>
      <c r="G107" s="18">
        <v>1</v>
      </c>
      <c r="H107" s="18">
        <v>2</v>
      </c>
      <c r="I107" s="25"/>
      <c r="J107" s="26" t="str">
        <f t="shared" si="1"/>
        <v>Personalidad - Cosmovision</v>
      </c>
      <c r="K107" s="22"/>
    </row>
    <row r="108" spans="1:11" x14ac:dyDescent="0.3">
      <c r="A108" s="15">
        <v>1</v>
      </c>
      <c r="B108" s="18">
        <v>100</v>
      </c>
      <c r="C108" s="20" t="s">
        <v>114</v>
      </c>
      <c r="D108" s="18">
        <v>5</v>
      </c>
      <c r="E108" s="18">
        <v>4</v>
      </c>
      <c r="F108" s="18">
        <v>3</v>
      </c>
      <c r="G108" s="18">
        <v>2</v>
      </c>
      <c r="H108" s="18">
        <v>1</v>
      </c>
      <c r="I108" s="25"/>
      <c r="J108" s="26" t="str">
        <f t="shared" si="1"/>
        <v>Personalidad - Cosmovision</v>
      </c>
      <c r="K108" s="22"/>
    </row>
    <row r="109" spans="1:11" x14ac:dyDescent="0.3">
      <c r="A109" s="15">
        <v>3</v>
      </c>
      <c r="B109" s="18">
        <v>101</v>
      </c>
      <c r="C109" s="20" t="s">
        <v>138</v>
      </c>
      <c r="D109" s="18">
        <v>5</v>
      </c>
      <c r="E109" s="18">
        <v>4</v>
      </c>
      <c r="F109" s="18">
        <v>3</v>
      </c>
      <c r="G109" s="18">
        <v>1</v>
      </c>
      <c r="H109" s="18">
        <v>2</v>
      </c>
      <c r="I109" s="25"/>
      <c r="J109" s="26" t="str">
        <f t="shared" si="1"/>
        <v>Conducta - Conocimiento</v>
      </c>
      <c r="K109" s="22"/>
    </row>
    <row r="110" spans="1:11" x14ac:dyDescent="0.3">
      <c r="A110" s="15">
        <v>1</v>
      </c>
      <c r="B110" s="18">
        <v>102</v>
      </c>
      <c r="C110" s="20" t="s">
        <v>174</v>
      </c>
      <c r="D110" s="18">
        <v>5</v>
      </c>
      <c r="E110" s="18">
        <v>4</v>
      </c>
      <c r="F110" s="18">
        <v>2</v>
      </c>
      <c r="G110" s="18">
        <v>3</v>
      </c>
      <c r="H110" s="18">
        <v>1</v>
      </c>
      <c r="I110" s="25"/>
      <c r="J110" s="26" t="str">
        <f t="shared" si="1"/>
        <v>Personalidad - Cosmovision</v>
      </c>
      <c r="K110" s="22"/>
    </row>
    <row r="111" spans="1:11" x14ac:dyDescent="0.3">
      <c r="A111" s="15">
        <v>3</v>
      </c>
      <c r="B111" s="18">
        <v>103</v>
      </c>
      <c r="C111" s="20" t="s">
        <v>192</v>
      </c>
      <c r="D111" s="18">
        <v>5</v>
      </c>
      <c r="E111" s="18">
        <v>4</v>
      </c>
      <c r="F111" s="18">
        <v>3</v>
      </c>
      <c r="G111" s="18">
        <v>2</v>
      </c>
      <c r="H111" s="18">
        <v>1</v>
      </c>
      <c r="I111" s="25"/>
      <c r="J111" s="26" t="str">
        <f t="shared" si="1"/>
        <v>Conducta - Conocimiento</v>
      </c>
      <c r="K111" s="22"/>
    </row>
    <row r="112" spans="1:11" x14ac:dyDescent="0.3">
      <c r="A112" s="15">
        <v>3</v>
      </c>
      <c r="B112" s="18">
        <v>104</v>
      </c>
      <c r="C112" s="20" t="s">
        <v>200</v>
      </c>
      <c r="D112" s="18">
        <v>5</v>
      </c>
      <c r="E112" s="18">
        <v>4</v>
      </c>
      <c r="F112" s="18">
        <v>3</v>
      </c>
      <c r="G112" s="18">
        <v>2</v>
      </c>
      <c r="H112" s="18">
        <v>1</v>
      </c>
      <c r="I112" s="25"/>
      <c r="J112" s="26" t="str">
        <f t="shared" si="1"/>
        <v>Conducta - Conocimiento</v>
      </c>
      <c r="K112" s="22"/>
    </row>
    <row r="113" spans="1:11" x14ac:dyDescent="0.3">
      <c r="A113" s="15">
        <v>1</v>
      </c>
      <c r="B113" s="18">
        <v>105</v>
      </c>
      <c r="C113" s="20" t="s">
        <v>193</v>
      </c>
      <c r="D113" s="18">
        <v>5</v>
      </c>
      <c r="E113" s="18">
        <v>4</v>
      </c>
      <c r="F113" s="18">
        <v>2</v>
      </c>
      <c r="G113" s="18">
        <v>3</v>
      </c>
      <c r="H113" s="18">
        <v>1</v>
      </c>
      <c r="I113" s="25"/>
      <c r="J113" s="26" t="str">
        <f t="shared" si="1"/>
        <v>Personalidad - Cosmovision</v>
      </c>
      <c r="K113" s="22"/>
    </row>
    <row r="114" spans="1:11" x14ac:dyDescent="0.3">
      <c r="A114" s="15">
        <v>2</v>
      </c>
      <c r="B114" s="18">
        <v>106</v>
      </c>
      <c r="C114" s="20" t="s">
        <v>194</v>
      </c>
      <c r="D114" s="18">
        <v>5</v>
      </c>
      <c r="E114" s="18">
        <v>4</v>
      </c>
      <c r="F114" s="18">
        <v>2</v>
      </c>
      <c r="G114" s="18">
        <v>3</v>
      </c>
      <c r="H114" s="18">
        <v>1</v>
      </c>
      <c r="I114" s="25"/>
      <c r="J114" s="26" t="str">
        <f t="shared" si="1"/>
        <v>Valores - Cultura</v>
      </c>
      <c r="K114" s="22"/>
    </row>
    <row r="115" spans="1:11" x14ac:dyDescent="0.3">
      <c r="A115" s="15">
        <v>2</v>
      </c>
      <c r="B115" s="18">
        <v>107</v>
      </c>
      <c r="C115" s="20" t="s">
        <v>195</v>
      </c>
      <c r="D115" s="18">
        <v>5</v>
      </c>
      <c r="E115" s="18">
        <v>4</v>
      </c>
      <c r="F115" s="18">
        <v>2</v>
      </c>
      <c r="G115" s="18">
        <v>3</v>
      </c>
      <c r="H115" s="18">
        <v>1</v>
      </c>
      <c r="I115" s="25"/>
      <c r="J115" s="26" t="str">
        <f t="shared" si="1"/>
        <v>Valores - Cultura</v>
      </c>
      <c r="K115" s="22"/>
    </row>
    <row r="116" spans="1:11" x14ac:dyDescent="0.3">
      <c r="A116" s="15">
        <v>3</v>
      </c>
      <c r="B116" s="18">
        <v>108</v>
      </c>
      <c r="C116" s="20" t="s">
        <v>196</v>
      </c>
      <c r="D116" s="18">
        <v>5</v>
      </c>
      <c r="E116" s="18">
        <v>3</v>
      </c>
      <c r="F116" s="18">
        <v>2</v>
      </c>
      <c r="G116" s="18">
        <v>4</v>
      </c>
      <c r="H116" s="18">
        <v>1</v>
      </c>
      <c r="I116" s="25"/>
      <c r="J116" s="26" t="str">
        <f t="shared" si="1"/>
        <v>Conducta - Conocimiento</v>
      </c>
      <c r="K116" s="22"/>
    </row>
    <row r="117" spans="1:11" x14ac:dyDescent="0.3">
      <c r="A117" s="15">
        <v>3</v>
      </c>
      <c r="B117" s="18">
        <v>109</v>
      </c>
      <c r="C117" s="20" t="s">
        <v>198</v>
      </c>
      <c r="D117" s="18">
        <v>5</v>
      </c>
      <c r="E117" s="18">
        <v>4</v>
      </c>
      <c r="F117" s="18">
        <v>2</v>
      </c>
      <c r="G117" s="18">
        <v>3</v>
      </c>
      <c r="H117" s="18">
        <v>1</v>
      </c>
      <c r="I117" s="25"/>
      <c r="J117" s="26" t="str">
        <f t="shared" si="1"/>
        <v>Conducta - Conocimiento</v>
      </c>
      <c r="K117" s="22"/>
    </row>
    <row r="118" spans="1:11" x14ac:dyDescent="0.3">
      <c r="A118" s="15">
        <v>2</v>
      </c>
      <c r="B118" s="18">
        <v>110</v>
      </c>
      <c r="C118" s="20" t="s">
        <v>197</v>
      </c>
      <c r="D118" s="18">
        <v>5</v>
      </c>
      <c r="E118" s="18">
        <v>4</v>
      </c>
      <c r="F118" s="18">
        <v>2</v>
      </c>
      <c r="G118" s="18">
        <v>3</v>
      </c>
      <c r="H118" s="18">
        <v>1</v>
      </c>
      <c r="I118" s="25"/>
      <c r="J118" s="26" t="str">
        <f t="shared" si="1"/>
        <v>Valores - Cultura</v>
      </c>
      <c r="K118" s="22"/>
    </row>
    <row r="119" spans="1:11" x14ac:dyDescent="0.3">
      <c r="A119" s="15">
        <v>2</v>
      </c>
      <c r="B119" s="18">
        <v>111</v>
      </c>
      <c r="C119" s="20" t="s">
        <v>201</v>
      </c>
      <c r="D119" s="18">
        <v>5</v>
      </c>
      <c r="E119" s="18">
        <v>4</v>
      </c>
      <c r="F119" s="18">
        <v>2</v>
      </c>
      <c r="G119" s="18">
        <v>3</v>
      </c>
      <c r="H119" s="18">
        <v>1</v>
      </c>
      <c r="I119" s="25"/>
      <c r="J119" s="26" t="str">
        <f t="shared" si="1"/>
        <v>Valores - Cultura</v>
      </c>
      <c r="K119" s="22"/>
    </row>
    <row r="120" spans="1:11" x14ac:dyDescent="0.3">
      <c r="A120" s="15">
        <v>2</v>
      </c>
      <c r="B120" s="18">
        <v>112</v>
      </c>
      <c r="C120" s="20" t="s">
        <v>202</v>
      </c>
      <c r="D120" s="18">
        <v>5</v>
      </c>
      <c r="E120" s="18">
        <v>4</v>
      </c>
      <c r="F120" s="18">
        <v>2</v>
      </c>
      <c r="G120" s="18">
        <v>3</v>
      </c>
      <c r="H120" s="18">
        <v>1</v>
      </c>
      <c r="I120" s="25"/>
      <c r="J120" s="26" t="str">
        <f t="shared" si="1"/>
        <v>Valores - Cultura</v>
      </c>
      <c r="K120" s="22"/>
    </row>
    <row r="121" spans="1:11" x14ac:dyDescent="0.3">
      <c r="A121" s="15">
        <v>4</v>
      </c>
      <c r="B121" s="18">
        <v>113</v>
      </c>
      <c r="C121" s="20" t="s">
        <v>199</v>
      </c>
      <c r="D121" s="18">
        <v>5</v>
      </c>
      <c r="E121" s="18">
        <v>4</v>
      </c>
      <c r="F121" s="18">
        <v>2</v>
      </c>
      <c r="G121" s="18">
        <v>3</v>
      </c>
      <c r="H121" s="18">
        <v>1</v>
      </c>
      <c r="I121" s="25"/>
      <c r="J121" s="26" t="str">
        <f t="shared" si="1"/>
        <v>Moral - Contrato Social</v>
      </c>
      <c r="K121" s="22"/>
    </row>
    <row r="122" spans="1:11" x14ac:dyDescent="0.3">
      <c r="A122" s="15">
        <v>4</v>
      </c>
      <c r="B122" s="18">
        <v>114</v>
      </c>
      <c r="C122" s="20" t="s">
        <v>203</v>
      </c>
      <c r="D122" s="18">
        <v>5</v>
      </c>
      <c r="E122" s="18">
        <v>4</v>
      </c>
      <c r="F122" s="18">
        <v>3</v>
      </c>
      <c r="G122" s="18">
        <v>1</v>
      </c>
      <c r="H122" s="18">
        <v>2</v>
      </c>
      <c r="I122" s="25"/>
      <c r="J122" s="26" t="str">
        <f t="shared" si="1"/>
        <v>Moral - Contrato Social</v>
      </c>
      <c r="K122" s="22"/>
    </row>
    <row r="123" spans="1:11" x14ac:dyDescent="0.3">
      <c r="A123" s="15">
        <v>2</v>
      </c>
      <c r="B123" s="18">
        <v>115</v>
      </c>
      <c r="C123" s="20" t="s">
        <v>204</v>
      </c>
      <c r="D123" s="18">
        <v>5</v>
      </c>
      <c r="E123" s="18">
        <v>4</v>
      </c>
      <c r="F123" s="18">
        <v>2</v>
      </c>
      <c r="G123" s="18">
        <v>3</v>
      </c>
      <c r="H123" s="18">
        <v>1</v>
      </c>
      <c r="I123" s="25"/>
      <c r="J123" s="26" t="str">
        <f t="shared" si="1"/>
        <v>Valores - Cultura</v>
      </c>
      <c r="K123" s="22"/>
    </row>
    <row r="124" spans="1:11" x14ac:dyDescent="0.3">
      <c r="A124" s="15">
        <v>3</v>
      </c>
      <c r="B124" s="18">
        <v>116</v>
      </c>
      <c r="C124" s="20" t="s">
        <v>205</v>
      </c>
      <c r="D124" s="18">
        <v>5</v>
      </c>
      <c r="E124" s="18">
        <v>4</v>
      </c>
      <c r="F124" s="18">
        <v>2</v>
      </c>
      <c r="G124" s="18">
        <v>3</v>
      </c>
      <c r="H124" s="18">
        <v>1</v>
      </c>
      <c r="I124" s="25"/>
      <c r="J124" s="26" t="str">
        <f t="shared" si="1"/>
        <v>Conducta - Conocimiento</v>
      </c>
      <c r="K124" s="22"/>
    </row>
    <row r="125" spans="1:11" x14ac:dyDescent="0.3">
      <c r="A125" s="15">
        <v>2</v>
      </c>
      <c r="B125" s="18">
        <v>117</v>
      </c>
      <c r="C125" s="20" t="s">
        <v>206</v>
      </c>
      <c r="D125" s="18">
        <v>5</v>
      </c>
      <c r="E125" s="18">
        <v>4</v>
      </c>
      <c r="F125" s="18">
        <v>2</v>
      </c>
      <c r="G125" s="18">
        <v>3</v>
      </c>
      <c r="H125" s="18">
        <v>1</v>
      </c>
      <c r="I125" s="25"/>
      <c r="J125" s="26" t="str">
        <f t="shared" si="1"/>
        <v>Valores - Cultura</v>
      </c>
      <c r="K125" s="22"/>
    </row>
    <row r="126" spans="1:11" x14ac:dyDescent="0.3">
      <c r="A126" s="15">
        <v>4</v>
      </c>
      <c r="B126" s="18">
        <v>118</v>
      </c>
      <c r="C126" s="20" t="s">
        <v>207</v>
      </c>
      <c r="D126" s="18">
        <v>5</v>
      </c>
      <c r="E126" s="18">
        <v>4</v>
      </c>
      <c r="F126" s="18">
        <v>2</v>
      </c>
      <c r="G126" s="18">
        <v>3</v>
      </c>
      <c r="H126" s="18">
        <v>1</v>
      </c>
      <c r="I126" s="25"/>
      <c r="J126" s="26" t="str">
        <f t="shared" si="1"/>
        <v>Moral - Contrato Social</v>
      </c>
      <c r="K126" s="22"/>
    </row>
    <row r="127" spans="1:11" x14ac:dyDescent="0.3">
      <c r="A127" s="15">
        <v>3</v>
      </c>
      <c r="B127" s="18">
        <v>119</v>
      </c>
      <c r="C127" s="20" t="s">
        <v>208</v>
      </c>
      <c r="D127" s="18">
        <v>5</v>
      </c>
      <c r="E127" s="18">
        <v>4</v>
      </c>
      <c r="F127" s="18">
        <v>2</v>
      </c>
      <c r="G127" s="18">
        <v>3</v>
      </c>
      <c r="H127" s="18">
        <v>1</v>
      </c>
      <c r="I127" s="25"/>
      <c r="J127" s="26" t="str">
        <f t="shared" si="1"/>
        <v>Conducta - Conocimiento</v>
      </c>
      <c r="K127" s="22"/>
    </row>
    <row r="128" spans="1:11" x14ac:dyDescent="0.3">
      <c r="A128" s="15">
        <v>4</v>
      </c>
      <c r="B128" s="18">
        <v>120</v>
      </c>
      <c r="C128" s="20" t="s">
        <v>209</v>
      </c>
      <c r="D128" s="18">
        <v>5</v>
      </c>
      <c r="E128" s="18">
        <v>4</v>
      </c>
      <c r="F128" s="18">
        <v>2</v>
      </c>
      <c r="G128" s="18">
        <v>3</v>
      </c>
      <c r="H128" s="18">
        <v>1</v>
      </c>
      <c r="I128" s="25"/>
      <c r="J128" s="26" t="str">
        <f t="shared" si="1"/>
        <v>Moral - Contrato Social</v>
      </c>
      <c r="K128" s="22"/>
    </row>
    <row r="129" spans="1:11" x14ac:dyDescent="0.3">
      <c r="A129" s="15">
        <v>4</v>
      </c>
      <c r="B129" s="18">
        <v>121</v>
      </c>
      <c r="C129" s="20" t="s">
        <v>210</v>
      </c>
      <c r="D129" s="18">
        <v>5</v>
      </c>
      <c r="E129" s="18">
        <v>4</v>
      </c>
      <c r="F129" s="18">
        <v>2</v>
      </c>
      <c r="G129" s="18">
        <v>3</v>
      </c>
      <c r="H129" s="18">
        <v>1</v>
      </c>
      <c r="I129" s="25"/>
      <c r="J129" s="26" t="str">
        <f t="shared" si="1"/>
        <v>Moral - Contrato Social</v>
      </c>
      <c r="K129" s="22"/>
    </row>
    <row r="130" spans="1:11" x14ac:dyDescent="0.3">
      <c r="A130" s="15">
        <v>2</v>
      </c>
      <c r="B130" s="18">
        <v>122</v>
      </c>
      <c r="C130" s="20" t="s">
        <v>211</v>
      </c>
      <c r="D130" s="18">
        <v>5</v>
      </c>
      <c r="E130" s="18">
        <v>2</v>
      </c>
      <c r="F130" s="18">
        <v>4</v>
      </c>
      <c r="G130" s="18">
        <v>3</v>
      </c>
      <c r="H130" s="18">
        <v>1</v>
      </c>
      <c r="I130" s="25"/>
      <c r="J130" s="26" t="str">
        <f t="shared" si="1"/>
        <v>Valores - Cultura</v>
      </c>
      <c r="K130" s="22"/>
    </row>
    <row r="131" spans="1:11" x14ac:dyDescent="0.3">
      <c r="A131" s="15">
        <v>3</v>
      </c>
      <c r="B131" s="18">
        <v>123</v>
      </c>
      <c r="C131" s="20" t="s">
        <v>279</v>
      </c>
      <c r="D131" s="18">
        <v>5</v>
      </c>
      <c r="E131" s="18">
        <v>4</v>
      </c>
      <c r="F131" s="18">
        <v>2</v>
      </c>
      <c r="G131" s="18">
        <v>3</v>
      </c>
      <c r="H131" s="18">
        <v>1</v>
      </c>
      <c r="I131" s="25"/>
      <c r="J131" s="26" t="str">
        <f t="shared" si="1"/>
        <v>Conducta - Conocimiento</v>
      </c>
      <c r="K131" s="22"/>
    </row>
    <row r="132" spans="1:11" x14ac:dyDescent="0.3">
      <c r="B132" s="18">
        <v>124</v>
      </c>
      <c r="C132" s="20"/>
      <c r="D132" s="18"/>
      <c r="E132" s="18"/>
      <c r="F132" s="18"/>
      <c r="G132" s="18"/>
      <c r="H132" s="18"/>
      <c r="I132" s="25"/>
      <c r="J132" s="26" t="str">
        <f t="shared" ref="J132:J181" si="2">IF(A132=""," ",LOOKUP(A132,$I$2:$J$6,$J$2:$J$6))</f>
        <v xml:space="preserve"> </v>
      </c>
    </row>
    <row r="133" spans="1:11" x14ac:dyDescent="0.3">
      <c r="B133" s="18">
        <v>125</v>
      </c>
      <c r="C133" s="20"/>
      <c r="D133" s="18"/>
      <c r="E133" s="18"/>
      <c r="F133" s="18"/>
      <c r="G133" s="18"/>
      <c r="H133" s="18"/>
      <c r="I133" s="25"/>
      <c r="J133" s="26" t="str">
        <f t="shared" si="2"/>
        <v xml:space="preserve"> </v>
      </c>
    </row>
    <row r="134" spans="1:11" x14ac:dyDescent="0.3">
      <c r="B134" s="18">
        <v>126</v>
      </c>
      <c r="C134" s="20"/>
      <c r="D134" s="18"/>
      <c r="E134" s="18"/>
      <c r="F134" s="18"/>
      <c r="G134" s="18"/>
      <c r="H134" s="18"/>
      <c r="I134" s="25"/>
      <c r="J134" s="26" t="str">
        <f t="shared" si="2"/>
        <v xml:space="preserve"> </v>
      </c>
    </row>
    <row r="135" spans="1:11" x14ac:dyDescent="0.3">
      <c r="B135" s="18">
        <v>127</v>
      </c>
      <c r="C135" s="20"/>
      <c r="D135" s="18"/>
      <c r="E135" s="18"/>
      <c r="F135" s="18"/>
      <c r="G135" s="18"/>
      <c r="H135" s="18"/>
      <c r="I135" s="25"/>
      <c r="J135" s="26" t="str">
        <f t="shared" si="2"/>
        <v xml:space="preserve"> </v>
      </c>
    </row>
    <row r="136" spans="1:11" x14ac:dyDescent="0.3">
      <c r="B136" s="18">
        <v>128</v>
      </c>
      <c r="C136" s="20"/>
      <c r="D136" s="18"/>
      <c r="E136" s="18"/>
      <c r="F136" s="18"/>
      <c r="G136" s="18"/>
      <c r="H136" s="18"/>
      <c r="I136" s="25"/>
      <c r="J136" s="26" t="str">
        <f t="shared" si="2"/>
        <v xml:space="preserve"> </v>
      </c>
    </row>
    <row r="137" spans="1:11" x14ac:dyDescent="0.3">
      <c r="B137" s="18">
        <v>129</v>
      </c>
      <c r="C137" s="20"/>
      <c r="D137" s="18"/>
      <c r="E137" s="18"/>
      <c r="F137" s="18"/>
      <c r="G137" s="18"/>
      <c r="H137" s="18"/>
      <c r="I137" s="25"/>
      <c r="J137" s="26" t="str">
        <f t="shared" si="2"/>
        <v xml:space="preserve"> </v>
      </c>
    </row>
    <row r="138" spans="1:11" x14ac:dyDescent="0.3">
      <c r="B138" s="18">
        <v>130</v>
      </c>
      <c r="C138" s="20"/>
      <c r="D138" s="18"/>
      <c r="E138" s="18"/>
      <c r="F138" s="18"/>
      <c r="G138" s="18"/>
      <c r="H138" s="18"/>
      <c r="I138" s="25"/>
      <c r="J138" s="26" t="str">
        <f t="shared" si="2"/>
        <v xml:space="preserve"> </v>
      </c>
    </row>
    <row r="139" spans="1:11" x14ac:dyDescent="0.3">
      <c r="B139" s="18">
        <v>131</v>
      </c>
      <c r="C139" s="20"/>
      <c r="D139" s="18"/>
      <c r="E139" s="18"/>
      <c r="F139" s="18"/>
      <c r="G139" s="18"/>
      <c r="H139" s="18"/>
      <c r="I139" s="25"/>
      <c r="J139" s="26" t="str">
        <f t="shared" si="2"/>
        <v xml:space="preserve"> </v>
      </c>
    </row>
    <row r="140" spans="1:11" x14ac:dyDescent="0.3">
      <c r="B140" s="18">
        <v>132</v>
      </c>
      <c r="C140" s="20"/>
      <c r="D140" s="18"/>
      <c r="E140" s="18"/>
      <c r="F140" s="18"/>
      <c r="G140" s="18"/>
      <c r="H140" s="18"/>
      <c r="I140" s="25"/>
      <c r="J140" s="26" t="str">
        <f t="shared" si="2"/>
        <v xml:space="preserve"> </v>
      </c>
    </row>
    <row r="141" spans="1:11" x14ac:dyDescent="0.3">
      <c r="B141" s="18">
        <v>133</v>
      </c>
      <c r="C141" s="20"/>
      <c r="D141" s="18"/>
      <c r="E141" s="18"/>
      <c r="F141" s="18"/>
      <c r="G141" s="18"/>
      <c r="H141" s="18"/>
      <c r="I141" s="25"/>
      <c r="J141" s="26" t="str">
        <f t="shared" si="2"/>
        <v xml:space="preserve"> </v>
      </c>
    </row>
    <row r="142" spans="1:11" x14ac:dyDescent="0.3">
      <c r="B142" s="18">
        <v>134</v>
      </c>
      <c r="C142" s="20"/>
      <c r="D142" s="18"/>
      <c r="E142" s="18"/>
      <c r="F142" s="18"/>
      <c r="G142" s="18"/>
      <c r="H142" s="18"/>
      <c r="I142" s="25"/>
      <c r="J142" s="26" t="str">
        <f t="shared" si="2"/>
        <v xml:space="preserve"> </v>
      </c>
    </row>
    <row r="143" spans="1:11" x14ac:dyDescent="0.3">
      <c r="B143" s="18">
        <v>135</v>
      </c>
      <c r="C143" s="20"/>
      <c r="D143" s="18"/>
      <c r="E143" s="18"/>
      <c r="F143" s="18"/>
      <c r="G143" s="18"/>
      <c r="H143" s="18"/>
      <c r="I143" s="25"/>
      <c r="J143" s="26" t="str">
        <f t="shared" si="2"/>
        <v xml:space="preserve"> </v>
      </c>
    </row>
    <row r="144" spans="1:11" x14ac:dyDescent="0.3">
      <c r="B144" s="18">
        <v>136</v>
      </c>
      <c r="C144" s="20"/>
      <c r="D144" s="18"/>
      <c r="E144" s="18"/>
      <c r="F144" s="18"/>
      <c r="G144" s="18"/>
      <c r="H144" s="18"/>
      <c r="I144" s="25"/>
      <c r="J144" s="26" t="str">
        <f t="shared" si="2"/>
        <v xml:space="preserve"> </v>
      </c>
    </row>
    <row r="145" spans="2:10" x14ac:dyDescent="0.3">
      <c r="B145" s="18">
        <v>137</v>
      </c>
      <c r="C145" s="20"/>
      <c r="D145" s="18"/>
      <c r="E145" s="18"/>
      <c r="F145" s="18"/>
      <c r="G145" s="18"/>
      <c r="H145" s="18"/>
      <c r="I145" s="25"/>
      <c r="J145" s="26" t="str">
        <f t="shared" si="2"/>
        <v xml:space="preserve"> </v>
      </c>
    </row>
    <row r="146" spans="2:10" x14ac:dyDescent="0.3">
      <c r="B146" s="18">
        <v>138</v>
      </c>
      <c r="C146" s="20"/>
      <c r="D146" s="18"/>
      <c r="E146" s="18"/>
      <c r="F146" s="18"/>
      <c r="G146" s="18"/>
      <c r="H146" s="18"/>
      <c r="I146" s="25"/>
      <c r="J146" s="26" t="str">
        <f t="shared" si="2"/>
        <v xml:space="preserve"> </v>
      </c>
    </row>
    <row r="147" spans="2:10" x14ac:dyDescent="0.3">
      <c r="B147" s="18">
        <v>139</v>
      </c>
      <c r="C147" s="20"/>
      <c r="D147" s="18"/>
      <c r="E147" s="18"/>
      <c r="F147" s="18"/>
      <c r="G147" s="18"/>
      <c r="H147" s="18"/>
      <c r="I147" s="25"/>
      <c r="J147" s="26" t="str">
        <f t="shared" si="2"/>
        <v xml:space="preserve"> </v>
      </c>
    </row>
    <row r="148" spans="2:10" x14ac:dyDescent="0.3">
      <c r="B148" s="18">
        <v>140</v>
      </c>
      <c r="C148" s="20"/>
      <c r="D148" s="18"/>
      <c r="E148" s="18"/>
      <c r="F148" s="18"/>
      <c r="G148" s="18"/>
      <c r="H148" s="18"/>
      <c r="I148" s="25"/>
      <c r="J148" s="26" t="str">
        <f t="shared" si="2"/>
        <v xml:space="preserve"> </v>
      </c>
    </row>
    <row r="149" spans="2:10" x14ac:dyDescent="0.3">
      <c r="B149" s="18">
        <v>141</v>
      </c>
      <c r="C149" s="20"/>
      <c r="D149" s="18"/>
      <c r="E149" s="18"/>
      <c r="F149" s="18"/>
      <c r="G149" s="18"/>
      <c r="H149" s="18"/>
      <c r="I149" s="25"/>
      <c r="J149" s="26" t="str">
        <f t="shared" si="2"/>
        <v xml:space="preserve"> </v>
      </c>
    </row>
    <row r="150" spans="2:10" x14ac:dyDescent="0.3">
      <c r="B150" s="18">
        <v>142</v>
      </c>
      <c r="C150" s="20"/>
      <c r="D150" s="18"/>
      <c r="E150" s="18"/>
      <c r="F150" s="18"/>
      <c r="G150" s="18"/>
      <c r="H150" s="18"/>
      <c r="I150" s="25"/>
      <c r="J150" s="26" t="str">
        <f t="shared" si="2"/>
        <v xml:space="preserve"> </v>
      </c>
    </row>
    <row r="151" spans="2:10" x14ac:dyDescent="0.3">
      <c r="B151" s="18">
        <v>143</v>
      </c>
      <c r="C151" s="20"/>
      <c r="D151" s="18"/>
      <c r="E151" s="18"/>
      <c r="F151" s="18"/>
      <c r="G151" s="18"/>
      <c r="H151" s="18"/>
      <c r="I151" s="25"/>
      <c r="J151" s="26" t="str">
        <f t="shared" si="2"/>
        <v xml:space="preserve"> </v>
      </c>
    </row>
    <row r="152" spans="2:10" x14ac:dyDescent="0.3">
      <c r="B152" s="18">
        <v>144</v>
      </c>
      <c r="C152" s="20"/>
      <c r="D152" s="18"/>
      <c r="E152" s="18"/>
      <c r="F152" s="18"/>
      <c r="G152" s="18"/>
      <c r="H152" s="18"/>
      <c r="I152" s="25"/>
      <c r="J152" s="26" t="str">
        <f t="shared" si="2"/>
        <v xml:space="preserve"> </v>
      </c>
    </row>
    <row r="153" spans="2:10" x14ac:dyDescent="0.3">
      <c r="B153" s="18">
        <v>145</v>
      </c>
      <c r="C153" s="20"/>
      <c r="D153" s="18"/>
      <c r="E153" s="18"/>
      <c r="F153" s="18"/>
      <c r="G153" s="18"/>
      <c r="H153" s="18"/>
      <c r="I153" s="25"/>
      <c r="J153" s="26" t="str">
        <f t="shared" si="2"/>
        <v xml:space="preserve"> </v>
      </c>
    </row>
    <row r="154" spans="2:10" x14ac:dyDescent="0.3">
      <c r="B154" s="18">
        <v>146</v>
      </c>
      <c r="C154" s="20"/>
      <c r="D154" s="18"/>
      <c r="E154" s="18"/>
      <c r="F154" s="18"/>
      <c r="G154" s="18"/>
      <c r="H154" s="18"/>
      <c r="I154" s="25"/>
      <c r="J154" s="26" t="str">
        <f t="shared" si="2"/>
        <v xml:space="preserve"> </v>
      </c>
    </row>
    <row r="155" spans="2:10" x14ac:dyDescent="0.3">
      <c r="B155" s="18">
        <v>147</v>
      </c>
      <c r="C155" s="20"/>
      <c r="D155" s="18"/>
      <c r="E155" s="18"/>
      <c r="F155" s="18"/>
      <c r="G155" s="18"/>
      <c r="H155" s="18"/>
      <c r="I155" s="25"/>
      <c r="J155" s="26" t="str">
        <f t="shared" si="2"/>
        <v xml:space="preserve"> </v>
      </c>
    </row>
    <row r="156" spans="2:10" x14ac:dyDescent="0.3">
      <c r="B156" s="18">
        <v>148</v>
      </c>
      <c r="C156" s="20"/>
      <c r="D156" s="18"/>
      <c r="E156" s="18"/>
      <c r="F156" s="18"/>
      <c r="G156" s="18"/>
      <c r="H156" s="18"/>
      <c r="I156" s="25"/>
      <c r="J156" s="26" t="str">
        <f t="shared" si="2"/>
        <v xml:space="preserve"> </v>
      </c>
    </row>
    <row r="157" spans="2:10" x14ac:dyDescent="0.3">
      <c r="B157" s="18">
        <v>149</v>
      </c>
      <c r="C157" s="20"/>
      <c r="D157" s="18"/>
      <c r="E157" s="18"/>
      <c r="F157" s="18"/>
      <c r="G157" s="18"/>
      <c r="H157" s="18"/>
      <c r="I157" s="25"/>
      <c r="J157" s="26" t="str">
        <f t="shared" si="2"/>
        <v xml:space="preserve"> </v>
      </c>
    </row>
    <row r="158" spans="2:10" x14ac:dyDescent="0.3">
      <c r="B158" s="18">
        <v>150</v>
      </c>
      <c r="C158" s="20"/>
      <c r="D158" s="18"/>
      <c r="E158" s="18"/>
      <c r="F158" s="18"/>
      <c r="G158" s="18"/>
      <c r="H158" s="18"/>
      <c r="I158" s="25"/>
      <c r="J158" s="26" t="str">
        <f t="shared" si="2"/>
        <v xml:space="preserve"> </v>
      </c>
    </row>
    <row r="159" spans="2:10" x14ac:dyDescent="0.3">
      <c r="B159" s="18">
        <v>151</v>
      </c>
      <c r="C159" s="20"/>
      <c r="D159" s="18"/>
      <c r="E159" s="18"/>
      <c r="F159" s="18"/>
      <c r="G159" s="18"/>
      <c r="H159" s="18"/>
      <c r="I159" s="25"/>
      <c r="J159" s="26" t="str">
        <f t="shared" si="2"/>
        <v xml:space="preserve"> </v>
      </c>
    </row>
    <row r="160" spans="2:10" x14ac:dyDescent="0.3">
      <c r="B160" s="18">
        <v>152</v>
      </c>
      <c r="C160" s="20"/>
      <c r="D160" s="18"/>
      <c r="E160" s="18"/>
      <c r="F160" s="18"/>
      <c r="G160" s="18"/>
      <c r="H160" s="18"/>
      <c r="I160" s="25"/>
      <c r="J160" s="26" t="str">
        <f t="shared" si="2"/>
        <v xml:space="preserve"> </v>
      </c>
    </row>
    <row r="161" spans="2:10" x14ac:dyDescent="0.3">
      <c r="B161" s="18">
        <v>153</v>
      </c>
      <c r="C161" s="20"/>
      <c r="D161" s="18"/>
      <c r="E161" s="18"/>
      <c r="F161" s="18"/>
      <c r="G161" s="18"/>
      <c r="H161" s="18"/>
      <c r="I161" s="25"/>
      <c r="J161" s="26" t="str">
        <f t="shared" si="2"/>
        <v xml:space="preserve"> </v>
      </c>
    </row>
    <row r="162" spans="2:10" x14ac:dyDescent="0.3">
      <c r="B162" s="18">
        <v>154</v>
      </c>
      <c r="C162" s="20"/>
      <c r="D162" s="18"/>
      <c r="E162" s="18"/>
      <c r="F162" s="18"/>
      <c r="G162" s="18"/>
      <c r="H162" s="18"/>
      <c r="I162" s="25"/>
      <c r="J162" s="26" t="str">
        <f t="shared" si="2"/>
        <v xml:space="preserve"> </v>
      </c>
    </row>
    <row r="163" spans="2:10" x14ac:dyDescent="0.3">
      <c r="B163" s="18">
        <v>155</v>
      </c>
      <c r="C163" s="20"/>
      <c r="D163" s="18"/>
      <c r="E163" s="18"/>
      <c r="F163" s="18"/>
      <c r="G163" s="18"/>
      <c r="H163" s="18"/>
      <c r="I163" s="25"/>
      <c r="J163" s="26" t="str">
        <f t="shared" si="2"/>
        <v xml:space="preserve"> </v>
      </c>
    </row>
    <row r="164" spans="2:10" x14ac:dyDescent="0.3">
      <c r="B164" s="18">
        <v>156</v>
      </c>
      <c r="C164" s="20"/>
      <c r="D164" s="18"/>
      <c r="E164" s="18"/>
      <c r="F164" s="18"/>
      <c r="G164" s="18"/>
      <c r="H164" s="18"/>
      <c r="I164" s="25"/>
      <c r="J164" s="26" t="str">
        <f t="shared" si="2"/>
        <v xml:space="preserve"> </v>
      </c>
    </row>
    <row r="165" spans="2:10" x14ac:dyDescent="0.3">
      <c r="B165" s="18">
        <v>157</v>
      </c>
      <c r="C165" s="20"/>
      <c r="D165" s="18"/>
      <c r="E165" s="18"/>
      <c r="F165" s="18"/>
      <c r="G165" s="18"/>
      <c r="H165" s="18"/>
      <c r="I165" s="25"/>
      <c r="J165" s="26" t="str">
        <f t="shared" si="2"/>
        <v xml:space="preserve"> </v>
      </c>
    </row>
    <row r="166" spans="2:10" x14ac:dyDescent="0.3">
      <c r="B166" s="18">
        <v>158</v>
      </c>
      <c r="C166" s="20"/>
      <c r="D166" s="18"/>
      <c r="E166" s="18"/>
      <c r="F166" s="18"/>
      <c r="G166" s="18"/>
      <c r="H166" s="18"/>
      <c r="I166" s="25"/>
      <c r="J166" s="26" t="str">
        <f t="shared" si="2"/>
        <v xml:space="preserve"> </v>
      </c>
    </row>
    <row r="167" spans="2:10" x14ac:dyDescent="0.3">
      <c r="B167" s="18">
        <v>159</v>
      </c>
      <c r="C167" s="20"/>
      <c r="D167" s="18"/>
      <c r="E167" s="18"/>
      <c r="F167" s="18"/>
      <c r="G167" s="18"/>
      <c r="H167" s="18"/>
      <c r="I167" s="25"/>
      <c r="J167" s="26" t="str">
        <f t="shared" si="2"/>
        <v xml:space="preserve"> </v>
      </c>
    </row>
    <row r="168" spans="2:10" x14ac:dyDescent="0.3">
      <c r="B168" s="18">
        <v>160</v>
      </c>
      <c r="C168" s="20"/>
      <c r="D168" s="18"/>
      <c r="E168" s="18"/>
      <c r="F168" s="18"/>
      <c r="G168" s="18"/>
      <c r="H168" s="18"/>
      <c r="I168" s="25"/>
      <c r="J168" s="26" t="str">
        <f t="shared" si="2"/>
        <v xml:space="preserve"> </v>
      </c>
    </row>
    <row r="169" spans="2:10" x14ac:dyDescent="0.3">
      <c r="B169" s="18">
        <v>161</v>
      </c>
      <c r="C169" s="20"/>
      <c r="D169" s="18"/>
      <c r="E169" s="18"/>
      <c r="F169" s="18"/>
      <c r="G169" s="18"/>
      <c r="H169" s="18"/>
      <c r="I169" s="25"/>
      <c r="J169" s="26" t="str">
        <f t="shared" si="2"/>
        <v xml:space="preserve"> </v>
      </c>
    </row>
    <row r="170" spans="2:10" x14ac:dyDescent="0.3">
      <c r="B170" s="18">
        <v>162</v>
      </c>
      <c r="C170" s="20"/>
      <c r="D170" s="18"/>
      <c r="E170" s="18"/>
      <c r="F170" s="18"/>
      <c r="G170" s="18"/>
      <c r="H170" s="18"/>
      <c r="I170" s="25"/>
      <c r="J170" s="26" t="str">
        <f t="shared" si="2"/>
        <v xml:space="preserve"> </v>
      </c>
    </row>
    <row r="171" spans="2:10" x14ac:dyDescent="0.3">
      <c r="B171" s="18">
        <v>163</v>
      </c>
      <c r="C171" s="20"/>
      <c r="D171" s="18"/>
      <c r="E171" s="18"/>
      <c r="F171" s="18"/>
      <c r="G171" s="18"/>
      <c r="H171" s="18"/>
      <c r="I171" s="25"/>
      <c r="J171" s="26" t="str">
        <f t="shared" si="2"/>
        <v xml:space="preserve"> </v>
      </c>
    </row>
    <row r="172" spans="2:10" x14ac:dyDescent="0.3">
      <c r="B172" s="18">
        <v>164</v>
      </c>
      <c r="C172" s="20"/>
      <c r="D172" s="18"/>
      <c r="E172" s="18"/>
      <c r="F172" s="18"/>
      <c r="G172" s="18"/>
      <c r="H172" s="18"/>
      <c r="I172" s="25"/>
      <c r="J172" s="26" t="str">
        <f t="shared" si="2"/>
        <v xml:space="preserve"> </v>
      </c>
    </row>
    <row r="173" spans="2:10" x14ac:dyDescent="0.3">
      <c r="B173" s="18">
        <v>165</v>
      </c>
      <c r="C173" s="20"/>
      <c r="D173" s="18"/>
      <c r="E173" s="18"/>
      <c r="F173" s="18"/>
      <c r="G173" s="18"/>
      <c r="H173" s="18"/>
      <c r="I173" s="25"/>
      <c r="J173" s="26" t="str">
        <f t="shared" si="2"/>
        <v xml:space="preserve"> </v>
      </c>
    </row>
    <row r="174" spans="2:10" x14ac:dyDescent="0.3">
      <c r="B174" s="18">
        <v>166</v>
      </c>
      <c r="C174" s="20"/>
      <c r="D174" s="18"/>
      <c r="E174" s="18"/>
      <c r="F174" s="18"/>
      <c r="G174" s="18"/>
      <c r="H174" s="18"/>
      <c r="I174" s="25"/>
      <c r="J174" s="26" t="str">
        <f t="shared" si="2"/>
        <v xml:space="preserve"> </v>
      </c>
    </row>
    <row r="175" spans="2:10" x14ac:dyDescent="0.3">
      <c r="B175" s="18">
        <v>167</v>
      </c>
      <c r="C175" s="20"/>
      <c r="D175" s="18"/>
      <c r="E175" s="18"/>
      <c r="F175" s="18"/>
      <c r="G175" s="18"/>
      <c r="H175" s="18"/>
      <c r="I175" s="25"/>
      <c r="J175" s="26" t="str">
        <f t="shared" si="2"/>
        <v xml:space="preserve"> </v>
      </c>
    </row>
    <row r="176" spans="2:10" x14ac:dyDescent="0.3">
      <c r="B176" s="18">
        <v>168</v>
      </c>
      <c r="C176" s="20"/>
      <c r="D176" s="18"/>
      <c r="E176" s="18"/>
      <c r="F176" s="18"/>
      <c r="G176" s="18"/>
      <c r="H176" s="18"/>
      <c r="I176" s="25"/>
      <c r="J176" s="26" t="str">
        <f t="shared" si="2"/>
        <v xml:space="preserve"> </v>
      </c>
    </row>
    <row r="177" spans="2:10" x14ac:dyDescent="0.3">
      <c r="B177" s="18">
        <v>169</v>
      </c>
      <c r="C177" s="20"/>
      <c r="D177" s="18"/>
      <c r="E177" s="18"/>
      <c r="F177" s="18"/>
      <c r="G177" s="18"/>
      <c r="H177" s="18"/>
      <c r="I177" s="25"/>
      <c r="J177" s="26" t="str">
        <f t="shared" si="2"/>
        <v xml:space="preserve"> </v>
      </c>
    </row>
    <row r="178" spans="2:10" x14ac:dyDescent="0.3">
      <c r="B178" s="18">
        <v>170</v>
      </c>
      <c r="C178" s="20"/>
      <c r="D178" s="18"/>
      <c r="E178" s="18"/>
      <c r="F178" s="18"/>
      <c r="G178" s="18"/>
      <c r="H178" s="18"/>
      <c r="I178" s="25"/>
      <c r="J178" s="26" t="str">
        <f t="shared" si="2"/>
        <v xml:space="preserve"> </v>
      </c>
    </row>
    <row r="179" spans="2:10" x14ac:dyDescent="0.3">
      <c r="B179" s="18">
        <v>171</v>
      </c>
      <c r="C179" s="20"/>
      <c r="D179" s="18"/>
      <c r="E179" s="18"/>
      <c r="F179" s="18"/>
      <c r="G179" s="18"/>
      <c r="H179" s="18"/>
      <c r="I179" s="25"/>
      <c r="J179" s="26" t="str">
        <f t="shared" si="2"/>
        <v xml:space="preserve"> </v>
      </c>
    </row>
    <row r="180" spans="2:10" x14ac:dyDescent="0.3">
      <c r="B180" s="18">
        <v>172</v>
      </c>
      <c r="C180" s="20"/>
      <c r="D180" s="18"/>
      <c r="E180" s="18"/>
      <c r="F180" s="18"/>
      <c r="G180" s="18"/>
      <c r="H180" s="18"/>
      <c r="I180" s="25"/>
      <c r="J180" s="26" t="str">
        <f t="shared" si="2"/>
        <v xml:space="preserve"> </v>
      </c>
    </row>
    <row r="181" spans="2:10" x14ac:dyDescent="0.3">
      <c r="B181" s="18">
        <v>173</v>
      </c>
      <c r="C181" s="20"/>
      <c r="D181" s="18"/>
      <c r="E181" s="18"/>
      <c r="F181" s="18"/>
      <c r="G181" s="18"/>
      <c r="H181" s="18"/>
      <c r="I181" s="25"/>
      <c r="J181" s="26" t="str">
        <f t="shared" si="2"/>
        <v xml:space="preserve"> </v>
      </c>
    </row>
    <row r="182" spans="2:10" x14ac:dyDescent="0.3">
      <c r="B182" s="18">
        <v>174</v>
      </c>
      <c r="C182" s="20"/>
      <c r="D182" s="18"/>
      <c r="E182" s="18"/>
      <c r="F182" s="18"/>
      <c r="G182" s="18"/>
      <c r="H182" s="18"/>
      <c r="I182" s="25"/>
      <c r="J182" s="26" t="str">
        <f t="shared" ref="J182:J208" si="3">IF(A182=""," ",LOOKUP(A182,$I$2:$J$6,$J$2:$J$6))</f>
        <v xml:space="preserve"> </v>
      </c>
    </row>
    <row r="183" spans="2:10" x14ac:dyDescent="0.3">
      <c r="B183" s="18">
        <v>175</v>
      </c>
      <c r="C183" s="20"/>
      <c r="D183" s="18"/>
      <c r="E183" s="18"/>
      <c r="F183" s="18"/>
      <c r="G183" s="18"/>
      <c r="H183" s="18"/>
      <c r="I183" s="25"/>
      <c r="J183" s="26" t="str">
        <f t="shared" si="3"/>
        <v xml:space="preserve"> </v>
      </c>
    </row>
    <row r="184" spans="2:10" x14ac:dyDescent="0.3">
      <c r="B184" s="18">
        <v>176</v>
      </c>
      <c r="C184" s="20"/>
      <c r="D184" s="18"/>
      <c r="E184" s="18"/>
      <c r="F184" s="18"/>
      <c r="G184" s="18"/>
      <c r="H184" s="18"/>
      <c r="I184" s="25"/>
      <c r="J184" s="26" t="str">
        <f t="shared" si="3"/>
        <v xml:space="preserve"> </v>
      </c>
    </row>
    <row r="185" spans="2:10" x14ac:dyDescent="0.3">
      <c r="B185" s="18">
        <v>177</v>
      </c>
      <c r="C185" s="20"/>
      <c r="D185" s="18"/>
      <c r="E185" s="18"/>
      <c r="F185" s="18"/>
      <c r="G185" s="18"/>
      <c r="H185" s="18"/>
      <c r="I185" s="25"/>
      <c r="J185" s="26" t="str">
        <f t="shared" si="3"/>
        <v xml:space="preserve"> </v>
      </c>
    </row>
    <row r="186" spans="2:10" x14ac:dyDescent="0.3">
      <c r="B186" s="18">
        <v>178</v>
      </c>
      <c r="C186" s="20"/>
      <c r="D186" s="18"/>
      <c r="E186" s="18"/>
      <c r="F186" s="18"/>
      <c r="G186" s="18"/>
      <c r="H186" s="18"/>
      <c r="I186" s="25"/>
      <c r="J186" s="26" t="str">
        <f t="shared" si="3"/>
        <v xml:space="preserve"> </v>
      </c>
    </row>
    <row r="187" spans="2:10" x14ac:dyDescent="0.3">
      <c r="B187" s="18">
        <v>179</v>
      </c>
      <c r="C187" s="20"/>
      <c r="D187" s="18"/>
      <c r="E187" s="18"/>
      <c r="F187" s="18"/>
      <c r="G187" s="18"/>
      <c r="H187" s="18"/>
      <c r="I187" s="25"/>
      <c r="J187" s="26" t="str">
        <f t="shared" si="3"/>
        <v xml:space="preserve"> </v>
      </c>
    </row>
    <row r="188" spans="2:10" x14ac:dyDescent="0.3">
      <c r="B188" s="18">
        <v>180</v>
      </c>
      <c r="C188" s="20"/>
      <c r="D188" s="18"/>
      <c r="E188" s="18"/>
      <c r="F188" s="18"/>
      <c r="G188" s="18"/>
      <c r="H188" s="18"/>
      <c r="I188" s="25"/>
      <c r="J188" s="26" t="str">
        <f t="shared" si="3"/>
        <v xml:space="preserve"> </v>
      </c>
    </row>
    <row r="189" spans="2:10" x14ac:dyDescent="0.3">
      <c r="B189" s="18">
        <v>181</v>
      </c>
      <c r="C189" s="20"/>
      <c r="D189" s="18"/>
      <c r="E189" s="18"/>
      <c r="F189" s="18"/>
      <c r="G189" s="18"/>
      <c r="H189" s="18"/>
      <c r="I189" s="25"/>
      <c r="J189" s="26" t="str">
        <f t="shared" si="3"/>
        <v xml:space="preserve"> </v>
      </c>
    </row>
    <row r="190" spans="2:10" x14ac:dyDescent="0.3">
      <c r="B190" s="18">
        <v>182</v>
      </c>
      <c r="C190" s="20"/>
      <c r="D190" s="18"/>
      <c r="E190" s="18"/>
      <c r="F190" s="18"/>
      <c r="G190" s="18"/>
      <c r="H190" s="18"/>
      <c r="I190" s="25"/>
      <c r="J190" s="26" t="str">
        <f t="shared" si="3"/>
        <v xml:space="preserve"> </v>
      </c>
    </row>
    <row r="191" spans="2:10" x14ac:dyDescent="0.3">
      <c r="B191" s="18">
        <v>183</v>
      </c>
      <c r="C191" s="20"/>
      <c r="D191" s="18"/>
      <c r="E191" s="18"/>
      <c r="F191" s="18"/>
      <c r="G191" s="18"/>
      <c r="H191" s="18"/>
      <c r="I191" s="25"/>
      <c r="J191" s="26" t="str">
        <f t="shared" si="3"/>
        <v xml:space="preserve"> </v>
      </c>
    </row>
    <row r="192" spans="2:10" x14ac:dyDescent="0.3">
      <c r="B192" s="18">
        <v>184</v>
      </c>
      <c r="C192" s="20"/>
      <c r="D192" s="18"/>
      <c r="E192" s="18"/>
      <c r="F192" s="18"/>
      <c r="G192" s="18"/>
      <c r="H192" s="18"/>
      <c r="I192" s="25"/>
      <c r="J192" s="26" t="str">
        <f t="shared" si="3"/>
        <v xml:space="preserve"> </v>
      </c>
    </row>
    <row r="193" spans="2:10" x14ac:dyDescent="0.3">
      <c r="B193" s="18">
        <v>185</v>
      </c>
      <c r="C193" s="20"/>
      <c r="D193" s="18"/>
      <c r="E193" s="18"/>
      <c r="F193" s="18"/>
      <c r="G193" s="18"/>
      <c r="H193" s="18"/>
      <c r="I193" s="25"/>
      <c r="J193" s="26" t="str">
        <f t="shared" si="3"/>
        <v xml:space="preserve"> </v>
      </c>
    </row>
    <row r="194" spans="2:10" x14ac:dyDescent="0.3">
      <c r="B194" s="18">
        <v>186</v>
      </c>
      <c r="C194" s="20"/>
      <c r="D194" s="18"/>
      <c r="E194" s="18"/>
      <c r="F194" s="18"/>
      <c r="G194" s="18"/>
      <c r="H194" s="18"/>
      <c r="I194" s="25"/>
      <c r="J194" s="26" t="str">
        <f t="shared" si="3"/>
        <v xml:space="preserve"> </v>
      </c>
    </row>
    <row r="195" spans="2:10" x14ac:dyDescent="0.3">
      <c r="B195" s="18">
        <v>187</v>
      </c>
      <c r="C195" s="20"/>
      <c r="D195" s="18"/>
      <c r="E195" s="18"/>
      <c r="F195" s="18"/>
      <c r="G195" s="18"/>
      <c r="H195" s="18"/>
      <c r="I195" s="25"/>
      <c r="J195" s="26" t="str">
        <f t="shared" si="3"/>
        <v xml:space="preserve"> </v>
      </c>
    </row>
    <row r="196" spans="2:10" x14ac:dyDescent="0.3">
      <c r="B196" s="18">
        <v>188</v>
      </c>
      <c r="C196" s="20"/>
      <c r="D196" s="18"/>
      <c r="E196" s="18"/>
      <c r="F196" s="18"/>
      <c r="G196" s="18"/>
      <c r="H196" s="18"/>
      <c r="I196" s="25"/>
      <c r="J196" s="26" t="str">
        <f t="shared" si="3"/>
        <v xml:space="preserve"> </v>
      </c>
    </row>
    <row r="197" spans="2:10" x14ac:dyDescent="0.3">
      <c r="B197" s="18">
        <v>189</v>
      </c>
      <c r="C197" s="20"/>
      <c r="D197" s="18"/>
      <c r="E197" s="18"/>
      <c r="F197" s="18"/>
      <c r="G197" s="18"/>
      <c r="H197" s="18"/>
      <c r="I197" s="25"/>
      <c r="J197" s="26" t="str">
        <f t="shared" si="3"/>
        <v xml:space="preserve"> </v>
      </c>
    </row>
    <row r="198" spans="2:10" x14ac:dyDescent="0.3">
      <c r="B198" s="18">
        <v>190</v>
      </c>
      <c r="C198" s="20"/>
      <c r="D198" s="18"/>
      <c r="E198" s="18"/>
      <c r="F198" s="18"/>
      <c r="G198" s="18"/>
      <c r="H198" s="18"/>
      <c r="I198" s="25"/>
      <c r="J198" s="26" t="str">
        <f t="shared" si="3"/>
        <v xml:space="preserve"> </v>
      </c>
    </row>
    <row r="199" spans="2:10" x14ac:dyDescent="0.3">
      <c r="B199" s="18">
        <v>191</v>
      </c>
      <c r="C199" s="20"/>
      <c r="D199" s="18"/>
      <c r="E199" s="18"/>
      <c r="F199" s="18"/>
      <c r="G199" s="18"/>
      <c r="H199" s="18"/>
      <c r="I199" s="25"/>
      <c r="J199" s="26" t="str">
        <f t="shared" si="3"/>
        <v xml:space="preserve"> </v>
      </c>
    </row>
    <row r="200" spans="2:10" x14ac:dyDescent="0.3">
      <c r="B200" s="18">
        <v>192</v>
      </c>
      <c r="C200" s="20"/>
      <c r="D200" s="18"/>
      <c r="E200" s="18"/>
      <c r="F200" s="18"/>
      <c r="G200" s="18"/>
      <c r="H200" s="18"/>
      <c r="I200" s="25"/>
      <c r="J200" s="26" t="str">
        <f t="shared" si="3"/>
        <v xml:space="preserve"> </v>
      </c>
    </row>
    <row r="201" spans="2:10" x14ac:dyDescent="0.3">
      <c r="B201" s="18">
        <v>193</v>
      </c>
      <c r="C201" s="20"/>
      <c r="D201" s="18"/>
      <c r="E201" s="18"/>
      <c r="F201" s="18"/>
      <c r="G201" s="18"/>
      <c r="H201" s="18"/>
      <c r="I201" s="25"/>
      <c r="J201" s="26" t="str">
        <f t="shared" si="3"/>
        <v xml:space="preserve"> </v>
      </c>
    </row>
    <row r="202" spans="2:10" x14ac:dyDescent="0.3">
      <c r="B202" s="18">
        <v>194</v>
      </c>
      <c r="C202" s="20"/>
      <c r="D202" s="18"/>
      <c r="E202" s="18"/>
      <c r="F202" s="18"/>
      <c r="G202" s="18"/>
      <c r="H202" s="18"/>
      <c r="I202" s="25"/>
      <c r="J202" s="26" t="str">
        <f t="shared" si="3"/>
        <v xml:space="preserve"> </v>
      </c>
    </row>
    <row r="203" spans="2:10" x14ac:dyDescent="0.3">
      <c r="B203" s="18">
        <v>195</v>
      </c>
      <c r="C203" s="20"/>
      <c r="D203" s="18"/>
      <c r="E203" s="18"/>
      <c r="F203" s="18"/>
      <c r="G203" s="18"/>
      <c r="H203" s="18"/>
      <c r="I203" s="25"/>
      <c r="J203" s="26" t="str">
        <f t="shared" si="3"/>
        <v xml:space="preserve"> </v>
      </c>
    </row>
    <row r="204" spans="2:10" x14ac:dyDescent="0.3">
      <c r="B204" s="18">
        <v>196</v>
      </c>
      <c r="C204" s="20"/>
      <c r="D204" s="18"/>
      <c r="E204" s="18"/>
      <c r="F204" s="18"/>
      <c r="G204" s="18"/>
      <c r="H204" s="18"/>
      <c r="I204" s="25"/>
      <c r="J204" s="26" t="str">
        <f t="shared" si="3"/>
        <v xml:space="preserve"> </v>
      </c>
    </row>
    <row r="205" spans="2:10" x14ac:dyDescent="0.3">
      <c r="B205" s="18">
        <v>197</v>
      </c>
      <c r="C205" s="20"/>
      <c r="D205" s="18"/>
      <c r="E205" s="18"/>
      <c r="F205" s="18"/>
      <c r="G205" s="18"/>
      <c r="H205" s="18"/>
      <c r="I205" s="25"/>
      <c r="J205" s="26" t="str">
        <f t="shared" si="3"/>
        <v xml:space="preserve"> </v>
      </c>
    </row>
    <row r="206" spans="2:10" x14ac:dyDescent="0.3">
      <c r="B206" s="18">
        <v>198</v>
      </c>
      <c r="C206" s="20"/>
      <c r="D206" s="18"/>
      <c r="E206" s="18"/>
      <c r="F206" s="18"/>
      <c r="G206" s="18"/>
      <c r="H206" s="18"/>
      <c r="I206" s="25"/>
      <c r="J206" s="26" t="str">
        <f t="shared" si="3"/>
        <v xml:space="preserve"> </v>
      </c>
    </row>
    <row r="207" spans="2:10" x14ac:dyDescent="0.3">
      <c r="B207" s="18">
        <v>199</v>
      </c>
      <c r="C207" s="20"/>
      <c r="D207" s="18"/>
      <c r="E207" s="18"/>
      <c r="F207" s="18"/>
      <c r="G207" s="18"/>
      <c r="H207" s="18"/>
      <c r="I207" s="25"/>
      <c r="J207" s="26" t="str">
        <f t="shared" si="3"/>
        <v xml:space="preserve"> </v>
      </c>
    </row>
    <row r="208" spans="2:10" x14ac:dyDescent="0.3">
      <c r="B208" s="18">
        <v>200</v>
      </c>
      <c r="C208" s="20"/>
      <c r="D208" s="18"/>
      <c r="E208" s="18"/>
      <c r="F208" s="18"/>
      <c r="G208" s="18"/>
      <c r="H208" s="18"/>
      <c r="I208" s="25"/>
      <c r="J208" s="26" t="str">
        <f t="shared" si="3"/>
        <v xml:space="preserve"> </v>
      </c>
    </row>
  </sheetData>
  <autoFilter ref="D8:J208"/>
  <sortState ref="C3:I103">
    <sortCondition ref="C3:C103"/>
  </sortState>
  <mergeCells count="7">
    <mergeCell ref="D3:D7"/>
    <mergeCell ref="I1:K1"/>
    <mergeCell ref="B1:C1"/>
    <mergeCell ref="H3:H7"/>
    <mergeCell ref="G3:G7"/>
    <mergeCell ref="F3:F7"/>
    <mergeCell ref="E3:E7"/>
  </mergeCells>
  <conditionalFormatting sqref="D9:I208">
    <cfRule type="cellIs" dxfId="29" priority="26" operator="equal">
      <formula>5</formula>
    </cfRule>
    <cfRule type="cellIs" dxfId="28" priority="28" operator="equal">
      <formula>4</formula>
    </cfRule>
    <cfRule type="cellIs" dxfId="27" priority="29" operator="equal">
      <formula>3</formula>
    </cfRule>
    <cfRule type="cellIs" dxfId="26" priority="30" operator="equal">
      <formula>2</formula>
    </cfRule>
    <cfRule type="cellIs" dxfId="25" priority="31" operator="equal">
      <formula>1</formula>
    </cfRule>
  </conditionalFormatting>
  <conditionalFormatting sqref="B2">
    <cfRule type="cellIs" dxfId="24" priority="21" operator="equal">
      <formula>5</formula>
    </cfRule>
    <cfRule type="cellIs" dxfId="23" priority="22" operator="equal">
      <formula>4</formula>
    </cfRule>
    <cfRule type="cellIs" dxfId="22" priority="23" operator="equal">
      <formula>3</formula>
    </cfRule>
    <cfRule type="cellIs" dxfId="21" priority="24" operator="equal">
      <formula>2</formula>
    </cfRule>
    <cfRule type="cellIs" dxfId="20" priority="25" operator="equal">
      <formula>1</formula>
    </cfRule>
  </conditionalFormatting>
  <conditionalFormatting sqref="B3">
    <cfRule type="cellIs" dxfId="19" priority="16" operator="equal">
      <formula>5</formula>
    </cfRule>
    <cfRule type="cellIs" dxfId="18" priority="17" operator="equal">
      <formula>4</formula>
    </cfRule>
    <cfRule type="cellIs" dxfId="17" priority="18" operator="equal">
      <formula>3</formula>
    </cfRule>
    <cfRule type="cellIs" dxfId="16" priority="19" operator="equal">
      <formula>2</formula>
    </cfRule>
    <cfRule type="cellIs" dxfId="15" priority="20" operator="equal">
      <formula>1</formula>
    </cfRule>
  </conditionalFormatting>
  <conditionalFormatting sqref="B4">
    <cfRule type="cellIs" dxfId="14" priority="11" operator="equal">
      <formula>5</formula>
    </cfRule>
    <cfRule type="cellIs" dxfId="13" priority="12" operator="equal">
      <formula>4</formula>
    </cfRule>
    <cfRule type="cellIs" dxfId="12" priority="13" operator="equal">
      <formula>3</formula>
    </cfRule>
    <cfRule type="cellIs" dxfId="11" priority="14" operator="equal">
      <formula>2</formula>
    </cfRule>
    <cfRule type="cellIs" dxfId="10" priority="15" operator="equal">
      <formula>1</formula>
    </cfRule>
  </conditionalFormatting>
  <conditionalFormatting sqref="B5">
    <cfRule type="cellIs" dxfId="9" priority="6" operator="equal">
      <formula>5</formula>
    </cfRule>
    <cfRule type="cellIs" dxfId="8" priority="7" operator="equal">
      <formula>4</formula>
    </cfRule>
    <cfRule type="cellIs" dxfId="7" priority="8" operator="equal">
      <formula>3</formula>
    </cfRule>
    <cfRule type="cellIs" dxfId="6" priority="9" operator="equal">
      <formula>2</formula>
    </cfRule>
    <cfRule type="cellIs" dxfId="5" priority="10" operator="equal">
      <formula>1</formula>
    </cfRule>
  </conditionalFormatting>
  <conditionalFormatting sqref="B6">
    <cfRule type="cellIs" dxfId="4" priority="1" operator="equal">
      <formula>5</formula>
    </cfRule>
    <cfRule type="cellIs" dxfId="3" priority="2" operator="equal">
      <formula>4</formula>
    </cfRule>
    <cfRule type="cellIs" dxfId="2" priority="3" operator="equal">
      <formula>3</formula>
    </cfRule>
    <cfRule type="cellIs" dxfId="1" priority="4" operator="equal">
      <formula>2</formula>
    </cfRule>
    <cfRule type="cellIs" dxfId="0" priority="5" operator="equal">
      <formula>1</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4:F23"/>
  <sheetViews>
    <sheetView zoomScale="115" zoomScaleNormal="115" workbookViewId="0">
      <selection activeCell="E17" sqref="E17"/>
    </sheetView>
  </sheetViews>
  <sheetFormatPr baseColWidth="10" defaultRowHeight="13.5" x14ac:dyDescent="0.25"/>
  <cols>
    <col min="1" max="1" width="5.5703125" style="1" customWidth="1"/>
    <col min="2" max="2" width="17.140625" style="1" customWidth="1"/>
    <col min="3" max="3" width="8.42578125" style="14" customWidth="1"/>
    <col min="4" max="4" width="23.7109375" style="1" customWidth="1"/>
    <col min="5" max="5" width="71" style="1" customWidth="1"/>
    <col min="6" max="6" width="38.42578125" style="1" customWidth="1"/>
    <col min="7" max="16384" width="11.42578125" style="1"/>
  </cols>
  <sheetData>
    <row r="4" spans="2:6" x14ac:dyDescent="0.25">
      <c r="D4" s="46" t="s">
        <v>304</v>
      </c>
      <c r="E4" s="46" t="s">
        <v>303</v>
      </c>
      <c r="F4" s="46" t="s">
        <v>305</v>
      </c>
    </row>
    <row r="5" spans="2:6" ht="40.5" x14ac:dyDescent="0.25">
      <c r="B5" s="95" t="s">
        <v>295</v>
      </c>
      <c r="C5" s="47" t="s">
        <v>286</v>
      </c>
      <c r="D5" s="8" t="s">
        <v>151</v>
      </c>
      <c r="E5" s="8" t="s">
        <v>296</v>
      </c>
      <c r="F5" s="8" t="s">
        <v>310</v>
      </c>
    </row>
    <row r="6" spans="2:6" ht="40.5" x14ac:dyDescent="0.25">
      <c r="B6" s="96"/>
      <c r="C6" s="185" t="s">
        <v>280</v>
      </c>
      <c r="D6" s="8" t="s">
        <v>287</v>
      </c>
      <c r="E6" s="8" t="s">
        <v>297</v>
      </c>
      <c r="F6" s="8" t="s">
        <v>309</v>
      </c>
    </row>
    <row r="7" spans="2:6" ht="54" x14ac:dyDescent="0.25">
      <c r="B7" s="97"/>
      <c r="C7" s="187" t="s">
        <v>281</v>
      </c>
      <c r="D7" s="8" t="s">
        <v>288</v>
      </c>
      <c r="E7" s="8" t="s">
        <v>298</v>
      </c>
      <c r="F7" s="8" t="s">
        <v>308</v>
      </c>
    </row>
    <row r="8" spans="2:6" ht="67.5" x14ac:dyDescent="0.25">
      <c r="B8" s="98" t="s">
        <v>294</v>
      </c>
      <c r="C8" s="48" t="s">
        <v>282</v>
      </c>
      <c r="D8" s="8" t="s">
        <v>291</v>
      </c>
      <c r="E8" s="8" t="s">
        <v>299</v>
      </c>
      <c r="F8" s="8" t="s">
        <v>307</v>
      </c>
    </row>
    <row r="9" spans="2:6" ht="40.5" x14ac:dyDescent="0.25">
      <c r="B9" s="99"/>
      <c r="C9" s="186" t="s">
        <v>283</v>
      </c>
      <c r="D9" s="8" t="s">
        <v>292</v>
      </c>
      <c r="E9" s="8" t="s">
        <v>300</v>
      </c>
      <c r="F9" s="8" t="s">
        <v>306</v>
      </c>
    </row>
    <row r="10" spans="2:6" ht="67.5" x14ac:dyDescent="0.25">
      <c r="B10" s="100" t="s">
        <v>293</v>
      </c>
      <c r="C10" s="10" t="s">
        <v>284</v>
      </c>
      <c r="D10" s="8" t="s">
        <v>289</v>
      </c>
      <c r="E10" s="8" t="s">
        <v>301</v>
      </c>
      <c r="F10" s="8" t="s">
        <v>311</v>
      </c>
    </row>
    <row r="11" spans="2:6" ht="67.5" x14ac:dyDescent="0.25">
      <c r="B11" s="101"/>
      <c r="C11" s="188" t="s">
        <v>285</v>
      </c>
      <c r="D11" s="8" t="s">
        <v>290</v>
      </c>
      <c r="E11" s="8" t="s">
        <v>302</v>
      </c>
      <c r="F11" s="8" t="s">
        <v>312</v>
      </c>
    </row>
    <row r="16" spans="2:6" ht="121.5" x14ac:dyDescent="0.25">
      <c r="C16" s="49"/>
      <c r="D16" s="8" t="s">
        <v>288</v>
      </c>
      <c r="E16" s="8" t="s">
        <v>317</v>
      </c>
      <c r="F16" s="8" t="s">
        <v>316</v>
      </c>
    </row>
    <row r="17" spans="3:6" ht="135" x14ac:dyDescent="0.25">
      <c r="C17" s="49"/>
      <c r="D17" s="8" t="s">
        <v>313</v>
      </c>
      <c r="E17" s="8" t="s">
        <v>319</v>
      </c>
      <c r="F17" s="8" t="s">
        <v>320</v>
      </c>
    </row>
    <row r="18" spans="3:6" x14ac:dyDescent="0.25">
      <c r="C18" s="49"/>
      <c r="D18" s="8" t="s">
        <v>314</v>
      </c>
      <c r="E18" s="8"/>
      <c r="F18" s="8"/>
    </row>
    <row r="19" spans="3:6" x14ac:dyDescent="0.25">
      <c r="C19" s="49"/>
      <c r="D19" s="8" t="s">
        <v>315</v>
      </c>
      <c r="E19" s="8"/>
      <c r="F19" s="8"/>
    </row>
    <row r="20" spans="3:6" x14ac:dyDescent="0.25">
      <c r="C20" s="49"/>
      <c r="D20" s="8" t="s">
        <v>318</v>
      </c>
      <c r="E20" s="8"/>
      <c r="F20" s="8"/>
    </row>
    <row r="21" spans="3:6" x14ac:dyDescent="0.25">
      <c r="C21" s="49"/>
      <c r="D21" s="8"/>
      <c r="E21" s="8"/>
      <c r="F21" s="8"/>
    </row>
    <row r="22" spans="3:6" x14ac:dyDescent="0.25">
      <c r="C22" s="49"/>
      <c r="D22" s="8"/>
      <c r="E22" s="8"/>
      <c r="F22" s="8"/>
    </row>
    <row r="23" spans="3:6" x14ac:dyDescent="0.25">
      <c r="C23" s="49"/>
      <c r="D23" s="8"/>
      <c r="E23" s="8"/>
      <c r="F23" s="8"/>
    </row>
  </sheetData>
  <mergeCells count="3">
    <mergeCell ref="B5:B7"/>
    <mergeCell ref="B8:B9"/>
    <mergeCell ref="B10:B1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O45"/>
  <sheetViews>
    <sheetView topLeftCell="A16" zoomScale="130" zoomScaleNormal="130" workbookViewId="0">
      <selection activeCell="B44" sqref="B44"/>
    </sheetView>
  </sheetViews>
  <sheetFormatPr baseColWidth="10" defaultRowHeight="13.5" x14ac:dyDescent="0.25"/>
  <cols>
    <col min="1" max="1" width="16.85546875" style="38" customWidth="1"/>
    <col min="2" max="2" width="20.28515625" style="41" customWidth="1"/>
    <col min="3" max="3" width="27.28515625" style="41" bestFit="1" customWidth="1"/>
    <col min="4" max="4" width="96.42578125" style="40" customWidth="1"/>
    <col min="5" max="5" width="8.7109375" style="16" customWidth="1"/>
    <col min="6" max="6" width="8.7109375" style="15" customWidth="1"/>
    <col min="7" max="7" width="10" style="16" customWidth="1"/>
    <col min="8" max="14" width="8.28515625" style="16" customWidth="1"/>
    <col min="15" max="16384" width="11.42578125" style="15"/>
  </cols>
  <sheetData>
    <row r="3" spans="1:15" x14ac:dyDescent="0.25">
      <c r="B3" s="41" t="s">
        <v>212</v>
      </c>
    </row>
    <row r="4" spans="1:15" x14ac:dyDescent="0.25">
      <c r="B4" s="41" t="s">
        <v>213</v>
      </c>
    </row>
    <row r="5" spans="1:15" x14ac:dyDescent="0.25">
      <c r="B5" s="41" t="s">
        <v>214</v>
      </c>
    </row>
    <row r="6" spans="1:15" x14ac:dyDescent="0.25">
      <c r="B6" s="41" t="s">
        <v>216</v>
      </c>
    </row>
    <row r="7" spans="1:15" x14ac:dyDescent="0.25">
      <c r="A7" s="38" t="s">
        <v>249</v>
      </c>
      <c r="B7" s="41" t="s">
        <v>215</v>
      </c>
      <c r="F7" s="16"/>
    </row>
    <row r="8" spans="1:15" x14ac:dyDescent="0.25">
      <c r="F8" s="16"/>
    </row>
    <row r="9" spans="1:15" x14ac:dyDescent="0.25">
      <c r="B9" s="102" t="s">
        <v>219</v>
      </c>
      <c r="C9" s="103"/>
      <c r="D9" s="104"/>
      <c r="F9" s="16"/>
    </row>
    <row r="10" spans="1:15" ht="40.5" x14ac:dyDescent="0.25">
      <c r="A10" s="43" t="s">
        <v>124</v>
      </c>
      <c r="B10" s="42" t="s">
        <v>221</v>
      </c>
      <c r="C10" s="42" t="s">
        <v>237</v>
      </c>
      <c r="D10" s="30" t="s">
        <v>271</v>
      </c>
      <c r="F10" s="16"/>
    </row>
    <row r="11" spans="1:15" ht="27" x14ac:dyDescent="0.25">
      <c r="A11" s="43" t="s">
        <v>169</v>
      </c>
      <c r="B11" s="42" t="s">
        <v>222</v>
      </c>
      <c r="C11" s="42" t="s">
        <v>238</v>
      </c>
      <c r="D11" s="30" t="s">
        <v>266</v>
      </c>
      <c r="F11" s="16"/>
    </row>
    <row r="12" spans="1:15" ht="40.5" x14ac:dyDescent="0.25">
      <c r="A12" s="43" t="s">
        <v>246</v>
      </c>
      <c r="B12" s="42" t="s">
        <v>223</v>
      </c>
      <c r="C12" s="42" t="s">
        <v>239</v>
      </c>
      <c r="D12" s="30" t="s">
        <v>267</v>
      </c>
      <c r="F12" s="16"/>
    </row>
    <row r="13" spans="1:15" ht="27" x14ac:dyDescent="0.25">
      <c r="A13" s="43" t="s">
        <v>247</v>
      </c>
      <c r="B13" s="42" t="s">
        <v>224</v>
      </c>
      <c r="C13" s="42" t="s">
        <v>240</v>
      </c>
      <c r="D13" s="30" t="s">
        <v>268</v>
      </c>
      <c r="F13" s="16"/>
    </row>
    <row r="14" spans="1:15" ht="27" x14ac:dyDescent="0.25">
      <c r="A14" s="43" t="s">
        <v>248</v>
      </c>
      <c r="B14" s="42" t="s">
        <v>225</v>
      </c>
      <c r="C14" s="42" t="s">
        <v>241</v>
      </c>
      <c r="D14" s="30" t="s">
        <v>269</v>
      </c>
      <c r="F14" s="16"/>
    </row>
    <row r="15" spans="1:15" ht="40.5" x14ac:dyDescent="0.25">
      <c r="A15" s="43" t="s">
        <v>125</v>
      </c>
      <c r="B15" s="42" t="s">
        <v>175</v>
      </c>
      <c r="C15" s="42" t="s">
        <v>242</v>
      </c>
      <c r="D15" s="30" t="s">
        <v>270</v>
      </c>
      <c r="F15" s="16"/>
    </row>
    <row r="16" spans="1:15" x14ac:dyDescent="0.25">
      <c r="A16" s="43"/>
      <c r="D16" s="24"/>
      <c r="F16" s="16"/>
      <c r="O16" s="16"/>
    </row>
    <row r="17" spans="1:15" x14ac:dyDescent="0.25">
      <c r="A17" s="43"/>
      <c r="D17" s="24"/>
      <c r="F17" s="16"/>
      <c r="O17" s="16"/>
    </row>
    <row r="18" spans="1:15" x14ac:dyDescent="0.25">
      <c r="A18" s="43"/>
      <c r="B18" s="105" t="s">
        <v>218</v>
      </c>
      <c r="C18" s="106"/>
      <c r="D18" s="107"/>
      <c r="F18" s="16"/>
      <c r="O18" s="16"/>
    </row>
    <row r="19" spans="1:15" ht="54" x14ac:dyDescent="0.25">
      <c r="A19" s="43" t="s">
        <v>274</v>
      </c>
      <c r="B19" s="42" t="s">
        <v>226</v>
      </c>
      <c r="C19" s="42" t="s">
        <v>243</v>
      </c>
      <c r="D19" s="30" t="s">
        <v>259</v>
      </c>
      <c r="E19" s="39"/>
      <c r="F19" s="39"/>
      <c r="O19" s="16"/>
    </row>
    <row r="20" spans="1:15" ht="35.25" customHeight="1" x14ac:dyDescent="0.25">
      <c r="A20" s="43" t="s">
        <v>275</v>
      </c>
      <c r="B20" s="42" t="s">
        <v>227</v>
      </c>
      <c r="C20" s="42" t="s">
        <v>239</v>
      </c>
      <c r="D20" s="30" t="s">
        <v>258</v>
      </c>
      <c r="E20" s="39"/>
      <c r="F20" s="39"/>
      <c r="O20" s="16"/>
    </row>
    <row r="21" spans="1:15" ht="40.5" x14ac:dyDescent="0.25">
      <c r="A21" s="43" t="s">
        <v>248</v>
      </c>
      <c r="B21" s="42" t="s">
        <v>230</v>
      </c>
      <c r="C21" s="42" t="s">
        <v>272</v>
      </c>
      <c r="D21" s="30" t="s">
        <v>256</v>
      </c>
      <c r="F21" s="16"/>
      <c r="O21" s="16"/>
    </row>
    <row r="22" spans="1:15" x14ac:dyDescent="0.25">
      <c r="A22" s="43"/>
      <c r="D22" s="24"/>
      <c r="F22" s="16"/>
      <c r="O22" s="16"/>
    </row>
    <row r="23" spans="1:15" x14ac:dyDescent="0.25">
      <c r="A23" s="43"/>
      <c r="D23" s="24"/>
      <c r="O23" s="16"/>
    </row>
    <row r="24" spans="1:15" x14ac:dyDescent="0.25">
      <c r="A24" s="43"/>
      <c r="B24" s="108" t="s">
        <v>273</v>
      </c>
      <c r="C24" s="109"/>
      <c r="D24" s="110"/>
      <c r="O24" s="16"/>
    </row>
    <row r="25" spans="1:15" ht="27" x14ac:dyDescent="0.25">
      <c r="A25" s="43" t="s">
        <v>277</v>
      </c>
      <c r="B25" s="42" t="s">
        <v>217</v>
      </c>
      <c r="C25" s="42" t="s">
        <v>276</v>
      </c>
      <c r="D25" s="30" t="s">
        <v>253</v>
      </c>
      <c r="O25" s="16"/>
    </row>
    <row r="26" spans="1:15" ht="54" x14ac:dyDescent="0.25">
      <c r="A26" s="43" t="s">
        <v>246</v>
      </c>
      <c r="B26" s="42" t="s">
        <v>228</v>
      </c>
      <c r="C26" s="42" t="s">
        <v>239</v>
      </c>
      <c r="D26" s="30" t="s">
        <v>257</v>
      </c>
      <c r="O26" s="16"/>
    </row>
    <row r="27" spans="1:15" ht="40.5" x14ac:dyDescent="0.25">
      <c r="A27" s="43" t="s">
        <v>247</v>
      </c>
      <c r="B27" s="42" t="s">
        <v>229</v>
      </c>
      <c r="C27" s="42" t="s">
        <v>278</v>
      </c>
      <c r="D27" s="30" t="s">
        <v>255</v>
      </c>
      <c r="O27" s="16"/>
    </row>
    <row r="28" spans="1:15" ht="27" x14ac:dyDescent="0.25">
      <c r="A28" s="38" t="s">
        <v>125</v>
      </c>
      <c r="B28" s="42" t="s">
        <v>22</v>
      </c>
      <c r="C28" s="42" t="s">
        <v>250</v>
      </c>
      <c r="D28" s="30" t="s">
        <v>254</v>
      </c>
      <c r="O28" s="16"/>
    </row>
    <row r="29" spans="1:15" x14ac:dyDescent="0.25">
      <c r="O29" s="16"/>
    </row>
    <row r="30" spans="1:15" x14ac:dyDescent="0.25">
      <c r="B30" s="111" t="s">
        <v>220</v>
      </c>
      <c r="C30" s="112"/>
      <c r="D30" s="113"/>
      <c r="O30" s="16"/>
    </row>
    <row r="31" spans="1:15" ht="27" x14ac:dyDescent="0.25">
      <c r="B31" s="42" t="s">
        <v>231</v>
      </c>
      <c r="C31" s="42" t="s">
        <v>251</v>
      </c>
      <c r="D31" s="30" t="s">
        <v>262</v>
      </c>
      <c r="O31" s="16"/>
    </row>
    <row r="32" spans="1:15" ht="54" x14ac:dyDescent="0.25">
      <c r="B32" s="42" t="s">
        <v>232</v>
      </c>
      <c r="C32" s="42" t="s">
        <v>252</v>
      </c>
      <c r="D32" s="30" t="s">
        <v>265</v>
      </c>
      <c r="O32" s="16"/>
    </row>
    <row r="33" spans="2:15" ht="27" x14ac:dyDescent="0.25">
      <c r="B33" s="42" t="s">
        <v>233</v>
      </c>
      <c r="C33" s="42" t="s">
        <v>238</v>
      </c>
      <c r="D33" s="30" t="s">
        <v>263</v>
      </c>
      <c r="O33" s="16"/>
    </row>
    <row r="34" spans="2:15" ht="27" x14ac:dyDescent="0.25">
      <c r="B34" s="42" t="s">
        <v>234</v>
      </c>
      <c r="C34" s="42" t="s">
        <v>239</v>
      </c>
      <c r="D34" s="30" t="s">
        <v>264</v>
      </c>
      <c r="O34" s="16"/>
    </row>
    <row r="35" spans="2:15" ht="40.5" x14ac:dyDescent="0.25">
      <c r="B35" s="42" t="s">
        <v>235</v>
      </c>
      <c r="C35" s="42" t="s">
        <v>245</v>
      </c>
      <c r="D35" s="30" t="s">
        <v>260</v>
      </c>
      <c r="O35" s="16"/>
    </row>
    <row r="36" spans="2:15" ht="40.5" x14ac:dyDescent="0.25">
      <c r="B36" s="42" t="s">
        <v>236</v>
      </c>
      <c r="C36" s="42" t="s">
        <v>244</v>
      </c>
      <c r="D36" s="30" t="s">
        <v>261</v>
      </c>
      <c r="O36" s="16"/>
    </row>
    <row r="37" spans="2:15" x14ac:dyDescent="0.25">
      <c r="O37" s="16"/>
    </row>
    <row r="38" spans="2:15" x14ac:dyDescent="0.25">
      <c r="O38" s="16"/>
    </row>
    <row r="39" spans="2:15" x14ac:dyDescent="0.25">
      <c r="B39" s="41">
        <v>42</v>
      </c>
      <c r="O39" s="16"/>
    </row>
    <row r="40" spans="2:15" x14ac:dyDescent="0.25">
      <c r="B40" s="41">
        <f t="shared" ref="B40:B45" si="0">+B39+7</f>
        <v>49</v>
      </c>
      <c r="O40" s="16"/>
    </row>
    <row r="41" spans="2:15" x14ac:dyDescent="0.25">
      <c r="B41" s="41">
        <f t="shared" si="0"/>
        <v>56</v>
      </c>
      <c r="O41" s="16"/>
    </row>
    <row r="42" spans="2:15" x14ac:dyDescent="0.25">
      <c r="B42" s="41">
        <f t="shared" si="0"/>
        <v>63</v>
      </c>
      <c r="O42" s="16"/>
    </row>
    <row r="43" spans="2:15" x14ac:dyDescent="0.25">
      <c r="B43" s="41">
        <f t="shared" si="0"/>
        <v>70</v>
      </c>
      <c r="O43" s="16"/>
    </row>
    <row r="44" spans="2:15" x14ac:dyDescent="0.25">
      <c r="B44" s="41">
        <f t="shared" si="0"/>
        <v>77</v>
      </c>
      <c r="O44" s="16"/>
    </row>
    <row r="45" spans="2:15" x14ac:dyDescent="0.25">
      <c r="B45" s="41">
        <f t="shared" si="0"/>
        <v>84</v>
      </c>
    </row>
  </sheetData>
  <mergeCells count="4">
    <mergeCell ref="B9:D9"/>
    <mergeCell ref="B18:D18"/>
    <mergeCell ref="B24:D24"/>
    <mergeCell ref="B30:D30"/>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X46"/>
  <sheetViews>
    <sheetView topLeftCell="B1" zoomScale="55" zoomScaleNormal="55" workbookViewId="0">
      <selection activeCell="B3" sqref="B3"/>
    </sheetView>
  </sheetViews>
  <sheetFormatPr baseColWidth="10" defaultRowHeight="12.75" x14ac:dyDescent="0.2"/>
  <cols>
    <col min="1" max="1" width="11.42578125" style="44"/>
    <col min="2" max="2" width="13.7109375" style="44" customWidth="1"/>
    <col min="3" max="3" width="5.85546875" style="44" customWidth="1"/>
    <col min="4" max="4" width="13.7109375" style="44" customWidth="1"/>
    <col min="5" max="16384" width="11.42578125" style="44"/>
  </cols>
  <sheetData>
    <row r="2" spans="2:24" s="52" customFormat="1" ht="21" x14ac:dyDescent="0.35">
      <c r="B2" s="52">
        <v>36</v>
      </c>
      <c r="C2" s="52">
        <v>14</v>
      </c>
      <c r="D2" s="52">
        <f>+C2*B2</f>
        <v>504</v>
      </c>
      <c r="E2" s="52">
        <f>+D2*4</f>
        <v>2016</v>
      </c>
    </row>
    <row r="6" spans="2:24" ht="30" customHeight="1" x14ac:dyDescent="0.2">
      <c r="B6" s="45"/>
      <c r="C6" s="114"/>
      <c r="D6" s="45"/>
      <c r="F6" s="45"/>
      <c r="G6" s="114"/>
      <c r="H6" s="45"/>
      <c r="J6" s="45"/>
      <c r="K6" s="114"/>
      <c r="L6" s="45"/>
      <c r="N6" s="45"/>
      <c r="O6" s="114"/>
      <c r="P6" s="45"/>
      <c r="R6" s="45"/>
      <c r="S6" s="114"/>
      <c r="T6" s="45"/>
      <c r="V6" s="45"/>
      <c r="W6" s="114"/>
      <c r="X6" s="45"/>
    </row>
    <row r="7" spans="2:24" ht="30" customHeight="1" x14ac:dyDescent="0.2">
      <c r="B7" s="45"/>
      <c r="C7" s="115"/>
      <c r="D7" s="45"/>
      <c r="F7" s="45"/>
      <c r="G7" s="115"/>
      <c r="H7" s="45"/>
      <c r="J7" s="45"/>
      <c r="K7" s="115"/>
      <c r="L7" s="45"/>
      <c r="N7" s="45"/>
      <c r="O7" s="115"/>
      <c r="P7" s="45"/>
      <c r="R7" s="45"/>
      <c r="S7" s="115"/>
      <c r="T7" s="45"/>
      <c r="V7" s="45"/>
      <c r="W7" s="115"/>
      <c r="X7" s="45"/>
    </row>
    <row r="8" spans="2:24" ht="30" customHeight="1" x14ac:dyDescent="0.2">
      <c r="B8" s="45"/>
      <c r="C8" s="116"/>
      <c r="D8" s="45"/>
      <c r="F8" s="45"/>
      <c r="G8" s="116"/>
      <c r="H8" s="45"/>
      <c r="J8" s="45"/>
      <c r="K8" s="116"/>
      <c r="L8" s="45"/>
      <c r="N8" s="45"/>
      <c r="O8" s="116"/>
      <c r="P8" s="45"/>
      <c r="R8" s="45"/>
      <c r="S8" s="116"/>
      <c r="T8" s="45"/>
      <c r="V8" s="45"/>
      <c r="W8" s="116"/>
      <c r="X8" s="45"/>
    </row>
    <row r="9" spans="2:24" ht="30" customHeight="1" x14ac:dyDescent="0.2">
      <c r="B9" s="45"/>
      <c r="C9" s="114"/>
      <c r="D9" s="45"/>
      <c r="F9" s="45"/>
      <c r="G9" s="114"/>
      <c r="H9" s="45"/>
      <c r="J9" s="45"/>
      <c r="K9" s="114"/>
      <c r="L9" s="45"/>
      <c r="N9" s="45"/>
      <c r="O9" s="114"/>
      <c r="P9" s="45"/>
      <c r="R9" s="45"/>
      <c r="S9" s="114"/>
      <c r="T9" s="45"/>
      <c r="V9" s="45"/>
      <c r="W9" s="114"/>
      <c r="X9" s="45"/>
    </row>
    <row r="10" spans="2:24" ht="30" customHeight="1" x14ac:dyDescent="0.2">
      <c r="B10" s="45"/>
      <c r="C10" s="115"/>
      <c r="D10" s="45"/>
      <c r="F10" s="45"/>
      <c r="G10" s="115"/>
      <c r="H10" s="45"/>
      <c r="J10" s="45"/>
      <c r="K10" s="115"/>
      <c r="L10" s="45"/>
      <c r="N10" s="45"/>
      <c r="O10" s="115"/>
      <c r="P10" s="45"/>
      <c r="R10" s="45"/>
      <c r="S10" s="115"/>
      <c r="T10" s="45"/>
      <c r="V10" s="45"/>
      <c r="W10" s="115"/>
      <c r="X10" s="45"/>
    </row>
    <row r="11" spans="2:24" ht="30" customHeight="1" x14ac:dyDescent="0.2">
      <c r="B11" s="45"/>
      <c r="C11" s="116"/>
      <c r="D11" s="45"/>
      <c r="F11" s="45"/>
      <c r="G11" s="116"/>
      <c r="H11" s="45"/>
      <c r="J11" s="45"/>
      <c r="K11" s="116"/>
      <c r="L11" s="45"/>
      <c r="N11" s="45"/>
      <c r="O11" s="116"/>
      <c r="P11" s="45"/>
      <c r="R11" s="45"/>
      <c r="S11" s="116"/>
      <c r="T11" s="45"/>
      <c r="V11" s="45"/>
      <c r="W11" s="116"/>
      <c r="X11" s="45"/>
    </row>
    <row r="12" spans="2:24" ht="30.75" customHeight="1" x14ac:dyDescent="0.2"/>
    <row r="13" spans="2:24" ht="30" customHeight="1" x14ac:dyDescent="0.2">
      <c r="B13" s="45"/>
      <c r="C13" s="114"/>
      <c r="D13" s="45"/>
      <c r="F13" s="45"/>
      <c r="G13" s="114"/>
      <c r="H13" s="45"/>
      <c r="J13" s="45"/>
      <c r="K13" s="114"/>
      <c r="L13" s="45"/>
      <c r="N13" s="45"/>
      <c r="O13" s="114"/>
      <c r="P13" s="45"/>
      <c r="R13" s="45"/>
      <c r="S13" s="114"/>
      <c r="T13" s="45"/>
      <c r="V13" s="45"/>
      <c r="W13" s="114"/>
      <c r="X13" s="45"/>
    </row>
    <row r="14" spans="2:24" ht="30" customHeight="1" x14ac:dyDescent="0.2">
      <c r="B14" s="45"/>
      <c r="C14" s="115"/>
      <c r="D14" s="45"/>
      <c r="F14" s="45"/>
      <c r="G14" s="115"/>
      <c r="H14" s="45"/>
      <c r="J14" s="45"/>
      <c r="K14" s="115"/>
      <c r="L14" s="45"/>
      <c r="N14" s="45"/>
      <c r="O14" s="115"/>
      <c r="P14" s="45"/>
      <c r="R14" s="45"/>
      <c r="S14" s="115"/>
      <c r="T14" s="45"/>
      <c r="V14" s="45"/>
      <c r="W14" s="115"/>
      <c r="X14" s="45"/>
    </row>
    <row r="15" spans="2:24" ht="30" customHeight="1" x14ac:dyDescent="0.2">
      <c r="B15" s="45"/>
      <c r="C15" s="116"/>
      <c r="D15" s="45"/>
      <c r="F15" s="45"/>
      <c r="G15" s="116"/>
      <c r="H15" s="45"/>
      <c r="J15" s="45"/>
      <c r="K15" s="116"/>
      <c r="L15" s="45"/>
      <c r="N15" s="45"/>
      <c r="O15" s="116"/>
      <c r="P15" s="45"/>
      <c r="R15" s="45"/>
      <c r="S15" s="116"/>
      <c r="T15" s="45"/>
      <c r="V15" s="45"/>
      <c r="W15" s="116"/>
      <c r="X15" s="45"/>
    </row>
    <row r="16" spans="2:24" ht="30" customHeight="1" x14ac:dyDescent="0.2">
      <c r="B16" s="45"/>
      <c r="C16" s="114"/>
      <c r="D16" s="45"/>
      <c r="F16" s="45"/>
      <c r="G16" s="114"/>
      <c r="H16" s="45"/>
      <c r="J16" s="45"/>
      <c r="K16" s="114"/>
      <c r="L16" s="45"/>
      <c r="N16" s="45"/>
      <c r="O16" s="114"/>
      <c r="P16" s="45"/>
      <c r="R16" s="45"/>
      <c r="S16" s="114"/>
      <c r="T16" s="45"/>
      <c r="V16" s="45"/>
      <c r="W16" s="114"/>
      <c r="X16" s="45"/>
    </row>
    <row r="17" spans="2:24" ht="30" customHeight="1" x14ac:dyDescent="0.2">
      <c r="B17" s="45"/>
      <c r="C17" s="115"/>
      <c r="D17" s="45"/>
      <c r="F17" s="45"/>
      <c r="G17" s="115"/>
      <c r="H17" s="45"/>
      <c r="J17" s="45"/>
      <c r="K17" s="115"/>
      <c r="L17" s="45"/>
      <c r="N17" s="45"/>
      <c r="O17" s="115"/>
      <c r="P17" s="45"/>
      <c r="R17" s="45"/>
      <c r="S17" s="115"/>
      <c r="T17" s="45"/>
      <c r="V17" s="45"/>
      <c r="W17" s="115"/>
      <c r="X17" s="45"/>
    </row>
    <row r="18" spans="2:24" ht="30" customHeight="1" x14ac:dyDescent="0.2">
      <c r="B18" s="45"/>
      <c r="C18" s="116"/>
      <c r="D18" s="45"/>
      <c r="F18" s="45"/>
      <c r="G18" s="116"/>
      <c r="H18" s="45"/>
      <c r="J18" s="45"/>
      <c r="K18" s="116"/>
      <c r="L18" s="45"/>
      <c r="N18" s="45"/>
      <c r="O18" s="116"/>
      <c r="P18" s="45"/>
      <c r="R18" s="45"/>
      <c r="S18" s="116"/>
      <c r="T18" s="45"/>
      <c r="V18" s="45"/>
      <c r="W18" s="116"/>
      <c r="X18" s="45"/>
    </row>
    <row r="19" spans="2:24" ht="30.75" customHeight="1" x14ac:dyDescent="0.2"/>
    <row r="20" spans="2:24" ht="30" customHeight="1" x14ac:dyDescent="0.2">
      <c r="B20" s="45"/>
      <c r="C20" s="114"/>
      <c r="D20" s="45"/>
      <c r="F20" s="45"/>
      <c r="G20" s="114"/>
      <c r="H20" s="45"/>
      <c r="J20" s="45"/>
      <c r="K20" s="114"/>
      <c r="L20" s="45"/>
      <c r="N20" s="45"/>
      <c r="O20" s="114"/>
      <c r="P20" s="45"/>
      <c r="R20" s="45"/>
      <c r="S20" s="114"/>
      <c r="T20" s="45"/>
      <c r="V20" s="45"/>
      <c r="W20" s="114"/>
      <c r="X20" s="45"/>
    </row>
    <row r="21" spans="2:24" ht="30" customHeight="1" x14ac:dyDescent="0.2">
      <c r="B21" s="45"/>
      <c r="C21" s="115"/>
      <c r="D21" s="45"/>
      <c r="F21" s="45"/>
      <c r="G21" s="115"/>
      <c r="H21" s="45"/>
      <c r="J21" s="45"/>
      <c r="K21" s="115"/>
      <c r="L21" s="45"/>
      <c r="N21" s="45"/>
      <c r="O21" s="115"/>
      <c r="P21" s="45"/>
      <c r="R21" s="45"/>
      <c r="S21" s="115"/>
      <c r="T21" s="45"/>
      <c r="V21" s="45"/>
      <c r="W21" s="115"/>
      <c r="X21" s="45"/>
    </row>
    <row r="22" spans="2:24" ht="30" customHeight="1" x14ac:dyDescent="0.2">
      <c r="B22" s="45"/>
      <c r="C22" s="116"/>
      <c r="D22" s="45"/>
      <c r="F22" s="45"/>
      <c r="G22" s="116"/>
      <c r="H22" s="45"/>
      <c r="J22" s="45"/>
      <c r="K22" s="116"/>
      <c r="L22" s="45"/>
      <c r="N22" s="45"/>
      <c r="O22" s="116"/>
      <c r="P22" s="45"/>
      <c r="R22" s="45"/>
      <c r="S22" s="116"/>
      <c r="T22" s="45"/>
      <c r="V22" s="45"/>
      <c r="W22" s="116"/>
      <c r="X22" s="45"/>
    </row>
    <row r="23" spans="2:24" ht="30" customHeight="1" x14ac:dyDescent="0.2">
      <c r="B23" s="45"/>
      <c r="C23" s="114"/>
      <c r="D23" s="45"/>
      <c r="F23" s="45"/>
      <c r="G23" s="114"/>
      <c r="H23" s="45"/>
      <c r="J23" s="45"/>
      <c r="K23" s="114"/>
      <c r="L23" s="45"/>
      <c r="N23" s="45"/>
      <c r="O23" s="114"/>
      <c r="P23" s="45"/>
      <c r="R23" s="45"/>
      <c r="S23" s="114"/>
      <c r="T23" s="45"/>
      <c r="V23" s="45"/>
      <c r="W23" s="114"/>
      <c r="X23" s="45"/>
    </row>
    <row r="24" spans="2:24" ht="30" customHeight="1" x14ac:dyDescent="0.2">
      <c r="B24" s="45"/>
      <c r="C24" s="115"/>
      <c r="D24" s="45"/>
      <c r="F24" s="45"/>
      <c r="G24" s="115"/>
      <c r="H24" s="45"/>
      <c r="J24" s="45"/>
      <c r="K24" s="115"/>
      <c r="L24" s="45"/>
      <c r="N24" s="45"/>
      <c r="O24" s="115"/>
      <c r="P24" s="45"/>
      <c r="R24" s="45"/>
      <c r="S24" s="115"/>
      <c r="T24" s="45"/>
      <c r="V24" s="45"/>
      <c r="W24" s="115"/>
      <c r="X24" s="45"/>
    </row>
    <row r="25" spans="2:24" ht="30" customHeight="1" x14ac:dyDescent="0.2">
      <c r="B25" s="45"/>
      <c r="C25" s="116"/>
      <c r="D25" s="45"/>
      <c r="F25" s="45"/>
      <c r="G25" s="116"/>
      <c r="H25" s="45"/>
      <c r="J25" s="45"/>
      <c r="K25" s="116"/>
      <c r="L25" s="45"/>
      <c r="N25" s="45"/>
      <c r="O25" s="116"/>
      <c r="P25" s="45"/>
      <c r="R25" s="45"/>
      <c r="S25" s="116"/>
      <c r="T25" s="45"/>
      <c r="V25" s="45"/>
      <c r="W25" s="116"/>
      <c r="X25" s="45"/>
    </row>
    <row r="26" spans="2:24" ht="30.75" customHeight="1" x14ac:dyDescent="0.2"/>
    <row r="27" spans="2:24" ht="30" customHeight="1" x14ac:dyDescent="0.2">
      <c r="B27" s="45"/>
      <c r="C27" s="114"/>
      <c r="D27" s="45"/>
      <c r="F27" s="45"/>
      <c r="G27" s="114"/>
      <c r="H27" s="45"/>
      <c r="J27" s="45"/>
      <c r="K27" s="114"/>
      <c r="L27" s="45"/>
      <c r="N27" s="45"/>
      <c r="O27" s="114"/>
      <c r="P27" s="45"/>
      <c r="R27" s="45"/>
      <c r="S27" s="114"/>
      <c r="T27" s="45"/>
      <c r="V27" s="45"/>
      <c r="W27" s="114"/>
      <c r="X27" s="45"/>
    </row>
    <row r="28" spans="2:24" ht="30" customHeight="1" x14ac:dyDescent="0.2">
      <c r="B28" s="45"/>
      <c r="C28" s="115"/>
      <c r="D28" s="45"/>
      <c r="F28" s="45"/>
      <c r="G28" s="115"/>
      <c r="H28" s="45"/>
      <c r="J28" s="45"/>
      <c r="K28" s="115"/>
      <c r="L28" s="45"/>
      <c r="N28" s="45"/>
      <c r="O28" s="115"/>
      <c r="P28" s="45"/>
      <c r="R28" s="45"/>
      <c r="S28" s="115"/>
      <c r="T28" s="45"/>
      <c r="V28" s="45"/>
      <c r="W28" s="115"/>
      <c r="X28" s="45"/>
    </row>
    <row r="29" spans="2:24" ht="30" customHeight="1" x14ac:dyDescent="0.2">
      <c r="B29" s="45"/>
      <c r="C29" s="116"/>
      <c r="D29" s="45"/>
      <c r="F29" s="45"/>
      <c r="G29" s="116"/>
      <c r="H29" s="45"/>
      <c r="J29" s="45"/>
      <c r="K29" s="116"/>
      <c r="L29" s="45"/>
      <c r="N29" s="45"/>
      <c r="O29" s="116"/>
      <c r="P29" s="45"/>
      <c r="R29" s="45"/>
      <c r="S29" s="116"/>
      <c r="T29" s="45"/>
      <c r="V29" s="45"/>
      <c r="W29" s="116"/>
      <c r="X29" s="45"/>
    </row>
    <row r="30" spans="2:24" ht="30" customHeight="1" x14ac:dyDescent="0.2">
      <c r="B30" s="45"/>
      <c r="C30" s="114"/>
      <c r="D30" s="45"/>
      <c r="F30" s="45"/>
      <c r="G30" s="114"/>
      <c r="H30" s="45"/>
      <c r="J30" s="45"/>
      <c r="K30" s="114"/>
      <c r="L30" s="45"/>
      <c r="N30" s="45"/>
      <c r="O30" s="114"/>
      <c r="P30" s="45"/>
      <c r="R30" s="45"/>
      <c r="S30" s="114"/>
      <c r="T30" s="45"/>
      <c r="V30" s="45"/>
      <c r="W30" s="114"/>
      <c r="X30" s="45"/>
    </row>
    <row r="31" spans="2:24" ht="30" customHeight="1" x14ac:dyDescent="0.2">
      <c r="B31" s="45"/>
      <c r="C31" s="115"/>
      <c r="D31" s="45"/>
      <c r="F31" s="45"/>
      <c r="G31" s="115"/>
      <c r="H31" s="45"/>
      <c r="J31" s="45"/>
      <c r="K31" s="115"/>
      <c r="L31" s="45"/>
      <c r="N31" s="45"/>
      <c r="O31" s="115"/>
      <c r="P31" s="45"/>
      <c r="R31" s="45"/>
      <c r="S31" s="115"/>
      <c r="T31" s="45"/>
      <c r="V31" s="45"/>
      <c r="W31" s="115"/>
      <c r="X31" s="45"/>
    </row>
    <row r="32" spans="2:24" ht="30" customHeight="1" x14ac:dyDescent="0.2">
      <c r="B32" s="45"/>
      <c r="C32" s="116"/>
      <c r="D32" s="45"/>
      <c r="F32" s="45"/>
      <c r="G32" s="116"/>
      <c r="H32" s="45"/>
      <c r="J32" s="45"/>
      <c r="K32" s="116"/>
      <c r="L32" s="45"/>
      <c r="N32" s="45"/>
      <c r="O32" s="116"/>
      <c r="P32" s="45"/>
      <c r="R32" s="45"/>
      <c r="S32" s="116"/>
      <c r="T32" s="45"/>
      <c r="V32" s="45"/>
      <c r="W32" s="116"/>
      <c r="X32" s="45"/>
    </row>
    <row r="33" spans="2:24" ht="30.75" customHeight="1" x14ac:dyDescent="0.2"/>
    <row r="34" spans="2:24" ht="30" customHeight="1" x14ac:dyDescent="0.2">
      <c r="B34" s="45"/>
      <c r="C34" s="114"/>
      <c r="D34" s="45"/>
      <c r="F34" s="45"/>
      <c r="G34" s="114"/>
      <c r="H34" s="45"/>
      <c r="J34" s="45"/>
      <c r="K34" s="114"/>
      <c r="L34" s="45"/>
      <c r="N34" s="45"/>
      <c r="O34" s="114"/>
      <c r="P34" s="45"/>
      <c r="R34" s="45"/>
      <c r="S34" s="114"/>
      <c r="T34" s="45"/>
      <c r="V34" s="45"/>
      <c r="W34" s="114"/>
      <c r="X34" s="45"/>
    </row>
    <row r="35" spans="2:24" ht="30" customHeight="1" x14ac:dyDescent="0.2">
      <c r="B35" s="45"/>
      <c r="C35" s="115"/>
      <c r="D35" s="45"/>
      <c r="F35" s="45"/>
      <c r="G35" s="115"/>
      <c r="H35" s="45"/>
      <c r="J35" s="45"/>
      <c r="K35" s="115"/>
      <c r="L35" s="45"/>
      <c r="N35" s="45"/>
      <c r="O35" s="115"/>
      <c r="P35" s="45"/>
      <c r="R35" s="45"/>
      <c r="S35" s="115"/>
      <c r="T35" s="45"/>
      <c r="V35" s="45"/>
      <c r="W35" s="115"/>
      <c r="X35" s="45"/>
    </row>
    <row r="36" spans="2:24" ht="30" customHeight="1" x14ac:dyDescent="0.2">
      <c r="B36" s="45"/>
      <c r="C36" s="116"/>
      <c r="D36" s="45"/>
      <c r="F36" s="45"/>
      <c r="G36" s="116"/>
      <c r="H36" s="45"/>
      <c r="J36" s="45"/>
      <c r="K36" s="116"/>
      <c r="L36" s="45"/>
      <c r="N36" s="45"/>
      <c r="O36" s="116"/>
      <c r="P36" s="45"/>
      <c r="R36" s="45"/>
      <c r="S36" s="116"/>
      <c r="T36" s="45"/>
      <c r="V36" s="45"/>
      <c r="W36" s="116"/>
      <c r="X36" s="45"/>
    </row>
    <row r="37" spans="2:24" ht="30" customHeight="1" x14ac:dyDescent="0.2">
      <c r="B37" s="45"/>
      <c r="C37" s="114"/>
      <c r="D37" s="45"/>
      <c r="F37" s="45"/>
      <c r="G37" s="114"/>
      <c r="H37" s="45"/>
      <c r="J37" s="45"/>
      <c r="K37" s="114"/>
      <c r="L37" s="45"/>
      <c r="N37" s="45"/>
      <c r="O37" s="114"/>
      <c r="P37" s="45"/>
      <c r="R37" s="45"/>
      <c r="S37" s="114"/>
      <c r="T37" s="45"/>
      <c r="V37" s="45"/>
      <c r="W37" s="114"/>
      <c r="X37" s="45"/>
    </row>
    <row r="38" spans="2:24" ht="30" customHeight="1" x14ac:dyDescent="0.2">
      <c r="B38" s="45"/>
      <c r="C38" s="115"/>
      <c r="D38" s="45"/>
      <c r="F38" s="45"/>
      <c r="G38" s="115"/>
      <c r="H38" s="45"/>
      <c r="J38" s="45"/>
      <c r="K38" s="115"/>
      <c r="L38" s="45"/>
      <c r="N38" s="45"/>
      <c r="O38" s="115"/>
      <c r="P38" s="45"/>
      <c r="R38" s="45"/>
      <c r="S38" s="115"/>
      <c r="T38" s="45"/>
      <c r="V38" s="45"/>
      <c r="W38" s="115"/>
      <c r="X38" s="45"/>
    </row>
    <row r="39" spans="2:24" ht="30" customHeight="1" x14ac:dyDescent="0.2">
      <c r="B39" s="45"/>
      <c r="C39" s="116"/>
      <c r="D39" s="45"/>
      <c r="F39" s="45"/>
      <c r="G39" s="116"/>
      <c r="H39" s="45"/>
      <c r="J39" s="45"/>
      <c r="K39" s="116"/>
      <c r="L39" s="45"/>
      <c r="N39" s="45"/>
      <c r="O39" s="116"/>
      <c r="P39" s="45"/>
      <c r="R39" s="45"/>
      <c r="S39" s="116"/>
      <c r="T39" s="45"/>
      <c r="V39" s="45"/>
      <c r="W39" s="116"/>
      <c r="X39" s="45"/>
    </row>
    <row r="40" spans="2:24" ht="22.5" customHeight="1" x14ac:dyDescent="0.2"/>
    <row r="41" spans="2:24" ht="30" customHeight="1" x14ac:dyDescent="0.2">
      <c r="B41" s="45"/>
      <c r="C41" s="114"/>
      <c r="D41" s="45"/>
      <c r="F41" s="45"/>
      <c r="G41" s="114"/>
      <c r="H41" s="45"/>
      <c r="J41" s="45"/>
      <c r="K41" s="114"/>
      <c r="L41" s="45"/>
      <c r="N41" s="45"/>
      <c r="O41" s="114"/>
      <c r="P41" s="45"/>
      <c r="R41" s="45"/>
      <c r="S41" s="114"/>
      <c r="T41" s="45"/>
      <c r="V41" s="45"/>
      <c r="W41" s="114"/>
      <c r="X41" s="45"/>
    </row>
    <row r="42" spans="2:24" ht="30" customHeight="1" x14ac:dyDescent="0.2">
      <c r="B42" s="45"/>
      <c r="C42" s="115"/>
      <c r="D42" s="45"/>
      <c r="F42" s="45"/>
      <c r="G42" s="115"/>
      <c r="H42" s="45"/>
      <c r="J42" s="45"/>
      <c r="K42" s="115"/>
      <c r="L42" s="45"/>
      <c r="N42" s="45"/>
      <c r="O42" s="115"/>
      <c r="P42" s="45"/>
      <c r="R42" s="45"/>
      <c r="S42" s="115"/>
      <c r="T42" s="45"/>
      <c r="V42" s="45"/>
      <c r="W42" s="115"/>
      <c r="X42" s="45"/>
    </row>
    <row r="43" spans="2:24" ht="30" customHeight="1" x14ac:dyDescent="0.2">
      <c r="B43" s="45"/>
      <c r="C43" s="116"/>
      <c r="D43" s="45"/>
      <c r="F43" s="45"/>
      <c r="G43" s="116"/>
      <c r="H43" s="45"/>
      <c r="J43" s="45"/>
      <c r="K43" s="116"/>
      <c r="L43" s="45"/>
      <c r="N43" s="45"/>
      <c r="O43" s="116"/>
      <c r="P43" s="45"/>
      <c r="R43" s="45"/>
      <c r="S43" s="116"/>
      <c r="T43" s="45"/>
      <c r="V43" s="45"/>
      <c r="W43" s="116"/>
      <c r="X43" s="45"/>
    </row>
    <row r="44" spans="2:24" ht="30" customHeight="1" x14ac:dyDescent="0.2">
      <c r="B44" s="45"/>
      <c r="C44" s="114"/>
      <c r="D44" s="45"/>
      <c r="F44" s="45"/>
      <c r="G44" s="114"/>
      <c r="H44" s="45"/>
      <c r="J44" s="45"/>
      <c r="K44" s="114"/>
      <c r="L44" s="45"/>
      <c r="N44" s="45"/>
      <c r="O44" s="114"/>
      <c r="P44" s="45"/>
      <c r="R44" s="45"/>
      <c r="S44" s="114"/>
      <c r="T44" s="45"/>
      <c r="V44" s="45"/>
      <c r="W44" s="114"/>
      <c r="X44" s="45"/>
    </row>
    <row r="45" spans="2:24" ht="30" customHeight="1" x14ac:dyDescent="0.2">
      <c r="B45" s="45"/>
      <c r="C45" s="115"/>
      <c r="D45" s="45"/>
      <c r="F45" s="45"/>
      <c r="G45" s="115"/>
      <c r="H45" s="45"/>
      <c r="J45" s="45"/>
      <c r="K45" s="115"/>
      <c r="L45" s="45"/>
      <c r="N45" s="45"/>
      <c r="O45" s="115"/>
      <c r="P45" s="45"/>
      <c r="R45" s="45"/>
      <c r="S45" s="115"/>
      <c r="T45" s="45"/>
      <c r="V45" s="45"/>
      <c r="W45" s="115"/>
      <c r="X45" s="45"/>
    </row>
    <row r="46" spans="2:24" ht="30" customHeight="1" x14ac:dyDescent="0.2">
      <c r="B46" s="45"/>
      <c r="C46" s="116"/>
      <c r="D46" s="45"/>
      <c r="F46" s="45"/>
      <c r="G46" s="116"/>
      <c r="H46" s="45"/>
      <c r="J46" s="45"/>
      <c r="K46" s="116"/>
      <c r="L46" s="45"/>
      <c r="N46" s="45"/>
      <c r="O46" s="116"/>
      <c r="P46" s="45"/>
      <c r="R46" s="45"/>
      <c r="S46" s="116"/>
      <c r="T46" s="45"/>
      <c r="V46" s="45"/>
      <c r="W46" s="116"/>
      <c r="X46" s="45"/>
    </row>
  </sheetData>
  <mergeCells count="72">
    <mergeCell ref="C6:C8"/>
    <mergeCell ref="C9:C11"/>
    <mergeCell ref="G6:G8"/>
    <mergeCell ref="G9:G11"/>
    <mergeCell ref="K6:K8"/>
    <mergeCell ref="K9:K11"/>
    <mergeCell ref="O6:O8"/>
    <mergeCell ref="O9:O11"/>
    <mergeCell ref="S6:S8"/>
    <mergeCell ref="S9:S11"/>
    <mergeCell ref="W6:W8"/>
    <mergeCell ref="W9:W11"/>
    <mergeCell ref="W16:W18"/>
    <mergeCell ref="C13:C15"/>
    <mergeCell ref="G13:G15"/>
    <mergeCell ref="K13:K15"/>
    <mergeCell ref="O13:O15"/>
    <mergeCell ref="S13:S15"/>
    <mergeCell ref="W13:W15"/>
    <mergeCell ref="C16:C18"/>
    <mergeCell ref="G16:G18"/>
    <mergeCell ref="K16:K18"/>
    <mergeCell ref="O16:O18"/>
    <mergeCell ref="S16:S18"/>
    <mergeCell ref="W23:W25"/>
    <mergeCell ref="C20:C22"/>
    <mergeCell ref="G20:G22"/>
    <mergeCell ref="K20:K22"/>
    <mergeCell ref="O20:O22"/>
    <mergeCell ref="S20:S22"/>
    <mergeCell ref="W20:W22"/>
    <mergeCell ref="C23:C25"/>
    <mergeCell ref="G23:G25"/>
    <mergeCell ref="K23:K25"/>
    <mergeCell ref="O23:O25"/>
    <mergeCell ref="S23:S25"/>
    <mergeCell ref="W30:W32"/>
    <mergeCell ref="C27:C29"/>
    <mergeCell ref="G27:G29"/>
    <mergeCell ref="K27:K29"/>
    <mergeCell ref="O27:O29"/>
    <mergeCell ref="S27:S29"/>
    <mergeCell ref="W27:W29"/>
    <mergeCell ref="C30:C32"/>
    <mergeCell ref="G30:G32"/>
    <mergeCell ref="K30:K32"/>
    <mergeCell ref="O30:O32"/>
    <mergeCell ref="S30:S32"/>
    <mergeCell ref="W37:W39"/>
    <mergeCell ref="C34:C36"/>
    <mergeCell ref="G34:G36"/>
    <mergeCell ref="K34:K36"/>
    <mergeCell ref="O34:O36"/>
    <mergeCell ref="S34:S36"/>
    <mergeCell ref="W34:W36"/>
    <mergeCell ref="C37:C39"/>
    <mergeCell ref="G37:G39"/>
    <mergeCell ref="K37:K39"/>
    <mergeCell ref="O37:O39"/>
    <mergeCell ref="S37:S39"/>
    <mergeCell ref="W44:W46"/>
    <mergeCell ref="C41:C43"/>
    <mergeCell ref="G41:G43"/>
    <mergeCell ref="K41:K43"/>
    <mergeCell ref="O41:O43"/>
    <mergeCell ref="S41:S43"/>
    <mergeCell ref="W41:W43"/>
    <mergeCell ref="C44:C46"/>
    <mergeCell ref="G44:G46"/>
    <mergeCell ref="K44:K46"/>
    <mergeCell ref="O44:O46"/>
    <mergeCell ref="S44:S46"/>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3"/>
  <sheetViews>
    <sheetView zoomScaleNormal="100" workbookViewId="0">
      <pane xSplit="3" ySplit="6" topLeftCell="D25" activePane="bottomRight" state="frozen"/>
      <selection pane="topRight" activeCell="D1" sqref="D1"/>
      <selection pane="bottomLeft" activeCell="A7" sqref="A7"/>
      <selection pane="bottomRight" activeCell="AA35" sqref="AA35"/>
    </sheetView>
  </sheetViews>
  <sheetFormatPr baseColWidth="10" defaultRowHeight="16.5" x14ac:dyDescent="0.3"/>
  <cols>
    <col min="1" max="1" width="5.42578125" style="50" customWidth="1"/>
    <col min="2" max="2" width="17" style="62" customWidth="1"/>
    <col min="3" max="3" width="26.85546875" style="63" customWidth="1"/>
    <col min="4" max="5" width="3.5703125" style="63" bestFit="1" customWidth="1"/>
    <col min="6" max="9" width="3.5703125" style="64" bestFit="1" customWidth="1"/>
    <col min="10" max="18" width="3.5703125" style="63" bestFit="1" customWidth="1"/>
    <col min="19" max="23" width="10.28515625" style="63" customWidth="1"/>
    <col min="24" max="24" width="7" style="63" customWidth="1"/>
    <col min="25" max="25" width="13" style="63" customWidth="1"/>
    <col min="26" max="26" width="6.42578125" style="50" customWidth="1"/>
    <col min="27" max="27" width="28.85546875" style="50" customWidth="1"/>
    <col min="28" max="28" width="15.5703125" style="50" bestFit="1" customWidth="1"/>
    <col min="29" max="29" width="35.140625" style="50" bestFit="1" customWidth="1"/>
    <col min="30" max="30" width="36.28515625" style="50" customWidth="1"/>
    <col min="31" max="16384" width="11.42578125" style="50"/>
  </cols>
  <sheetData>
    <row r="1" spans="1:30" ht="16.5" customHeight="1" x14ac:dyDescent="0.3">
      <c r="B1" s="50"/>
      <c r="D1" s="182" t="s">
        <v>367</v>
      </c>
      <c r="E1" s="154" t="s">
        <v>355</v>
      </c>
      <c r="F1" s="161" t="s">
        <v>356</v>
      </c>
      <c r="G1" s="164" t="s">
        <v>357</v>
      </c>
      <c r="H1" s="167" t="s">
        <v>358</v>
      </c>
      <c r="I1" s="157" t="s">
        <v>359</v>
      </c>
      <c r="J1" s="179" t="s">
        <v>360</v>
      </c>
      <c r="K1" s="182" t="s">
        <v>361</v>
      </c>
      <c r="L1" s="154" t="s">
        <v>363</v>
      </c>
      <c r="M1" s="161" t="s">
        <v>366</v>
      </c>
      <c r="N1" s="164" t="s">
        <v>364</v>
      </c>
      <c r="O1" s="167" t="s">
        <v>365</v>
      </c>
      <c r="P1" s="170" t="s">
        <v>368</v>
      </c>
      <c r="Q1" s="154" t="s">
        <v>400</v>
      </c>
      <c r="R1" s="157" t="s">
        <v>401</v>
      </c>
      <c r="S1" s="173" t="s">
        <v>412</v>
      </c>
      <c r="T1" s="176" t="s">
        <v>411</v>
      </c>
      <c r="U1" s="129" t="s">
        <v>409</v>
      </c>
      <c r="V1" s="132" t="s">
        <v>410</v>
      </c>
      <c r="W1" s="117" t="s">
        <v>413</v>
      </c>
      <c r="X1" s="126" t="s">
        <v>408</v>
      </c>
      <c r="Y1" s="160" t="s">
        <v>405</v>
      </c>
    </row>
    <row r="2" spans="1:30" ht="16.5" customHeight="1" x14ac:dyDescent="0.3">
      <c r="B2" s="73"/>
      <c r="D2" s="183"/>
      <c r="E2" s="155"/>
      <c r="F2" s="162"/>
      <c r="G2" s="165"/>
      <c r="H2" s="168"/>
      <c r="I2" s="158"/>
      <c r="J2" s="180"/>
      <c r="K2" s="183"/>
      <c r="L2" s="155"/>
      <c r="M2" s="162"/>
      <c r="N2" s="165"/>
      <c r="O2" s="168"/>
      <c r="P2" s="171"/>
      <c r="Q2" s="155"/>
      <c r="R2" s="158"/>
      <c r="S2" s="174"/>
      <c r="T2" s="177"/>
      <c r="U2" s="130"/>
      <c r="V2" s="133"/>
      <c r="W2" s="118"/>
      <c r="X2" s="127"/>
      <c r="Y2" s="155"/>
    </row>
    <row r="3" spans="1:30" x14ac:dyDescent="0.3">
      <c r="D3" s="183"/>
      <c r="E3" s="155"/>
      <c r="F3" s="162"/>
      <c r="G3" s="165"/>
      <c r="H3" s="168"/>
      <c r="I3" s="158"/>
      <c r="J3" s="180"/>
      <c r="K3" s="183"/>
      <c r="L3" s="155"/>
      <c r="M3" s="162"/>
      <c r="N3" s="165"/>
      <c r="O3" s="168"/>
      <c r="P3" s="171"/>
      <c r="Q3" s="155"/>
      <c r="R3" s="158"/>
      <c r="S3" s="174"/>
      <c r="T3" s="177"/>
      <c r="U3" s="130"/>
      <c r="V3" s="133"/>
      <c r="W3" s="118"/>
      <c r="X3" s="127"/>
      <c r="Y3" s="155"/>
      <c r="AA3" s="76">
        <f>46044709*0.02</f>
        <v>920894.18</v>
      </c>
    </row>
    <row r="4" spans="1:30" ht="18.75" customHeight="1" x14ac:dyDescent="0.3">
      <c r="B4" s="73" t="s">
        <v>321</v>
      </c>
      <c r="D4" s="183"/>
      <c r="E4" s="155"/>
      <c r="F4" s="162"/>
      <c r="G4" s="165"/>
      <c r="H4" s="168"/>
      <c r="I4" s="158"/>
      <c r="J4" s="180"/>
      <c r="K4" s="183"/>
      <c r="L4" s="155"/>
      <c r="M4" s="162"/>
      <c r="N4" s="165"/>
      <c r="O4" s="168"/>
      <c r="P4" s="171"/>
      <c r="Q4" s="155"/>
      <c r="R4" s="158"/>
      <c r="S4" s="174"/>
      <c r="T4" s="177"/>
      <c r="U4" s="130"/>
      <c r="V4" s="133"/>
      <c r="W4" s="118"/>
      <c r="X4" s="127"/>
      <c r="Y4" s="155"/>
    </row>
    <row r="5" spans="1:30" x14ac:dyDescent="0.3">
      <c r="D5" s="183"/>
      <c r="E5" s="155"/>
      <c r="F5" s="162"/>
      <c r="G5" s="165"/>
      <c r="H5" s="168"/>
      <c r="I5" s="158"/>
      <c r="J5" s="180"/>
      <c r="K5" s="183"/>
      <c r="L5" s="155"/>
      <c r="M5" s="162"/>
      <c r="N5" s="165"/>
      <c r="O5" s="168"/>
      <c r="P5" s="171"/>
      <c r="Q5" s="155"/>
      <c r="R5" s="158"/>
      <c r="S5" s="174"/>
      <c r="T5" s="177"/>
      <c r="U5" s="130"/>
      <c r="V5" s="133"/>
      <c r="W5" s="118"/>
      <c r="X5" s="127"/>
      <c r="Y5" s="155"/>
    </row>
    <row r="6" spans="1:30" s="51" customFormat="1" ht="15.75" customHeight="1" x14ac:dyDescent="0.3">
      <c r="A6" s="51" t="s">
        <v>187</v>
      </c>
      <c r="B6" s="65" t="s">
        <v>322</v>
      </c>
      <c r="C6" s="65" t="s">
        <v>323</v>
      </c>
      <c r="D6" s="184"/>
      <c r="E6" s="156"/>
      <c r="F6" s="163"/>
      <c r="G6" s="166"/>
      <c r="H6" s="169"/>
      <c r="I6" s="159"/>
      <c r="J6" s="181"/>
      <c r="K6" s="184"/>
      <c r="L6" s="156"/>
      <c r="M6" s="163"/>
      <c r="N6" s="166"/>
      <c r="O6" s="169"/>
      <c r="P6" s="172"/>
      <c r="Q6" s="156"/>
      <c r="R6" s="159"/>
      <c r="S6" s="175"/>
      <c r="T6" s="178"/>
      <c r="U6" s="131"/>
      <c r="V6" s="134"/>
      <c r="W6" s="119"/>
      <c r="X6" s="128"/>
      <c r="Y6" s="156"/>
      <c r="AA6" s="75" t="s">
        <v>394</v>
      </c>
      <c r="AB6" s="75" t="s">
        <v>395</v>
      </c>
      <c r="AC6" s="75" t="s">
        <v>396</v>
      </c>
      <c r="AD6" s="50"/>
    </row>
    <row r="7" spans="1:30" x14ac:dyDescent="0.3">
      <c r="A7" s="50">
        <v>1</v>
      </c>
      <c r="B7" s="77" t="s">
        <v>349</v>
      </c>
      <c r="C7" s="66" t="s">
        <v>406</v>
      </c>
      <c r="D7" s="136">
        <v>1</v>
      </c>
      <c r="E7" s="136">
        <v>1</v>
      </c>
      <c r="F7" s="67">
        <v>1</v>
      </c>
      <c r="G7" s="136">
        <v>1</v>
      </c>
      <c r="H7" s="67">
        <v>1</v>
      </c>
      <c r="I7" s="67">
        <v>1</v>
      </c>
      <c r="J7" s="67">
        <v>1</v>
      </c>
      <c r="K7" s="67"/>
      <c r="L7" s="67">
        <v>1</v>
      </c>
      <c r="M7" s="67"/>
      <c r="N7" s="67"/>
      <c r="O7" s="67"/>
      <c r="P7" s="67"/>
      <c r="Q7" s="136">
        <v>4</v>
      </c>
      <c r="R7" s="67"/>
      <c r="S7" s="82">
        <v>1640710</v>
      </c>
      <c r="T7" s="82">
        <v>3120612</v>
      </c>
      <c r="U7" s="83">
        <v>1666874</v>
      </c>
      <c r="V7" s="83">
        <f>859+1426112</f>
        <v>1426971</v>
      </c>
      <c r="W7" s="83">
        <f>+U7-V7</f>
        <v>239903</v>
      </c>
      <c r="X7" s="84">
        <f t="shared" ref="X7:X30" si="0">+T7/S7</f>
        <v>1.9019887731530862</v>
      </c>
      <c r="Y7" s="139">
        <f>+SUM(T7:T9)</f>
        <v>20689665</v>
      </c>
      <c r="AA7" s="53" t="s">
        <v>217</v>
      </c>
      <c r="AB7" s="54" t="s">
        <v>369</v>
      </c>
      <c r="AC7" s="74" t="s">
        <v>385</v>
      </c>
    </row>
    <row r="8" spans="1:30" x14ac:dyDescent="0.3">
      <c r="A8" s="50">
        <v>2</v>
      </c>
      <c r="B8" s="77" t="s">
        <v>349</v>
      </c>
      <c r="C8" s="66" t="s">
        <v>407</v>
      </c>
      <c r="D8" s="137"/>
      <c r="E8" s="137"/>
      <c r="F8" s="67">
        <v>1</v>
      </c>
      <c r="G8" s="137"/>
      <c r="H8" s="67">
        <v>1</v>
      </c>
      <c r="I8" s="67">
        <v>1</v>
      </c>
      <c r="J8" s="67">
        <v>1</v>
      </c>
      <c r="K8" s="67"/>
      <c r="L8" s="67">
        <v>1</v>
      </c>
      <c r="M8" s="67"/>
      <c r="N8" s="67"/>
      <c r="O8" s="67"/>
      <c r="P8" s="67"/>
      <c r="Q8" s="137"/>
      <c r="R8" s="67"/>
      <c r="S8" s="82">
        <v>3715990</v>
      </c>
      <c r="T8" s="82">
        <v>10865182</v>
      </c>
      <c r="U8" s="83">
        <v>5615617</v>
      </c>
      <c r="V8" s="83">
        <f>1304+5201384</f>
        <v>5202688</v>
      </c>
      <c r="W8" s="83">
        <f t="shared" ref="W8:W31" si="1">+U8-V8</f>
        <v>412929</v>
      </c>
      <c r="X8" s="84">
        <f t="shared" si="0"/>
        <v>2.9238996875664358</v>
      </c>
      <c r="Y8" s="140"/>
      <c r="AA8" s="56" t="s">
        <v>221</v>
      </c>
      <c r="AB8" s="54" t="s">
        <v>369</v>
      </c>
      <c r="AC8" s="54" t="s">
        <v>384</v>
      </c>
    </row>
    <row r="9" spans="1:30" x14ac:dyDescent="0.3">
      <c r="A9" s="50">
        <v>3</v>
      </c>
      <c r="B9" s="77" t="s">
        <v>349</v>
      </c>
      <c r="C9" s="66" t="s">
        <v>324</v>
      </c>
      <c r="D9" s="137"/>
      <c r="E9" s="137"/>
      <c r="F9" s="67">
        <v>1</v>
      </c>
      <c r="G9" s="137"/>
      <c r="H9" s="67">
        <v>1</v>
      </c>
      <c r="I9" s="67">
        <v>1</v>
      </c>
      <c r="J9" s="67">
        <v>1</v>
      </c>
      <c r="K9" s="67"/>
      <c r="L9" s="67">
        <v>1</v>
      </c>
      <c r="M9" s="67"/>
      <c r="N9" s="67"/>
      <c r="O9" s="67"/>
      <c r="P9" s="67"/>
      <c r="Q9" s="137"/>
      <c r="R9" s="67"/>
      <c r="S9" s="82">
        <v>2985818</v>
      </c>
      <c r="T9" s="82">
        <v>6703871</v>
      </c>
      <c r="U9" s="83">
        <v>3423485</v>
      </c>
      <c r="V9" s="83">
        <f>1381+3208689</f>
        <v>3210070</v>
      </c>
      <c r="W9" s="83">
        <f t="shared" si="1"/>
        <v>213415</v>
      </c>
      <c r="X9" s="84">
        <f t="shared" si="0"/>
        <v>2.2452376534671572</v>
      </c>
      <c r="Y9" s="141"/>
      <c r="AA9" s="57" t="s">
        <v>226</v>
      </c>
      <c r="AB9" s="54" t="s">
        <v>238</v>
      </c>
      <c r="AC9" s="54" t="s">
        <v>380</v>
      </c>
    </row>
    <row r="10" spans="1:30" x14ac:dyDescent="0.3">
      <c r="A10" s="50">
        <v>4</v>
      </c>
      <c r="B10" s="68" t="s">
        <v>350</v>
      </c>
      <c r="C10" s="66" t="s">
        <v>325</v>
      </c>
      <c r="D10" s="137"/>
      <c r="E10" s="137"/>
      <c r="F10" s="67">
        <v>1</v>
      </c>
      <c r="G10" s="137"/>
      <c r="H10" s="67">
        <v>1</v>
      </c>
      <c r="I10" s="67">
        <v>1</v>
      </c>
      <c r="J10" s="67">
        <v>1</v>
      </c>
      <c r="K10" s="67"/>
      <c r="L10" s="67">
        <v>1</v>
      </c>
      <c r="M10" s="67"/>
      <c r="N10" s="67"/>
      <c r="O10" s="67"/>
      <c r="P10" s="67"/>
      <c r="Q10" s="137"/>
      <c r="R10" s="67"/>
      <c r="S10" s="82">
        <v>1633904</v>
      </c>
      <c r="T10" s="82">
        <v>3978984</v>
      </c>
      <c r="U10" s="83">
        <v>2043559</v>
      </c>
      <c r="V10" s="83">
        <f>632+1902135</f>
        <v>1902767</v>
      </c>
      <c r="W10" s="83">
        <f t="shared" si="1"/>
        <v>140792</v>
      </c>
      <c r="X10" s="84">
        <f t="shared" si="0"/>
        <v>2.4352618024069956</v>
      </c>
      <c r="Y10" s="78">
        <f>+T10</f>
        <v>3978984</v>
      </c>
      <c r="AA10" s="58" t="s">
        <v>374</v>
      </c>
      <c r="AB10" s="54" t="s">
        <v>369</v>
      </c>
      <c r="AC10" s="58" t="s">
        <v>382</v>
      </c>
    </row>
    <row r="11" spans="1:30" x14ac:dyDescent="0.3">
      <c r="A11" s="50">
        <v>5</v>
      </c>
      <c r="B11" s="69" t="s">
        <v>351</v>
      </c>
      <c r="C11" s="66" t="s">
        <v>326</v>
      </c>
      <c r="D11" s="137"/>
      <c r="E11" s="137"/>
      <c r="F11" s="67">
        <v>1</v>
      </c>
      <c r="G11" s="137"/>
      <c r="H11" s="67">
        <v>1</v>
      </c>
      <c r="I11" s="136">
        <v>1</v>
      </c>
      <c r="J11" s="136">
        <v>1</v>
      </c>
      <c r="K11" s="67"/>
      <c r="L11" s="136">
        <v>1</v>
      </c>
      <c r="M11" s="67"/>
      <c r="N11" s="67"/>
      <c r="O11" s="67"/>
      <c r="P11" s="67"/>
      <c r="Q11" s="137"/>
      <c r="R11" s="67"/>
      <c r="S11" s="82">
        <v>1460580</v>
      </c>
      <c r="T11" s="82">
        <v>3556522</v>
      </c>
      <c r="U11" s="83">
        <v>1833015</v>
      </c>
      <c r="V11" s="83">
        <f>644+1702342</f>
        <v>1702986</v>
      </c>
      <c r="W11" s="83">
        <f t="shared" si="1"/>
        <v>130029</v>
      </c>
      <c r="X11" s="84">
        <f t="shared" si="0"/>
        <v>2.4350066411973326</v>
      </c>
      <c r="Y11" s="142">
        <f>+SUM(T11:T16)</f>
        <v>9210465</v>
      </c>
      <c r="AA11" s="60" t="s">
        <v>222</v>
      </c>
      <c r="AB11" s="54" t="s">
        <v>238</v>
      </c>
      <c r="AC11" s="54" t="s">
        <v>383</v>
      </c>
    </row>
    <row r="12" spans="1:30" x14ac:dyDescent="0.3">
      <c r="A12" s="50">
        <v>6</v>
      </c>
      <c r="B12" s="69" t="s">
        <v>351</v>
      </c>
      <c r="C12" s="66" t="s">
        <v>327</v>
      </c>
      <c r="D12" s="137"/>
      <c r="E12" s="137"/>
      <c r="F12" s="67">
        <v>1</v>
      </c>
      <c r="G12" s="137"/>
      <c r="H12" s="67">
        <v>1</v>
      </c>
      <c r="I12" s="137"/>
      <c r="J12" s="137"/>
      <c r="K12" s="67"/>
      <c r="L12" s="137"/>
      <c r="M12" s="67"/>
      <c r="N12" s="67"/>
      <c r="O12" s="67"/>
      <c r="P12" s="67"/>
      <c r="Q12" s="137"/>
      <c r="R12" s="67"/>
      <c r="S12" s="82">
        <v>560557</v>
      </c>
      <c r="T12" s="82">
        <v>1426426</v>
      </c>
      <c r="U12" s="83">
        <v>728506</v>
      </c>
      <c r="V12" s="83">
        <f>259+687698</f>
        <v>687957</v>
      </c>
      <c r="W12" s="83">
        <f t="shared" si="1"/>
        <v>40549</v>
      </c>
      <c r="X12" s="84">
        <f t="shared" si="0"/>
        <v>2.544658259552552</v>
      </c>
      <c r="Y12" s="143"/>
      <c r="AA12" s="59" t="s">
        <v>227</v>
      </c>
      <c r="AB12" s="54" t="s">
        <v>239</v>
      </c>
      <c r="AC12" s="54" t="s">
        <v>386</v>
      </c>
    </row>
    <row r="13" spans="1:30" x14ac:dyDescent="0.3">
      <c r="A13" s="50">
        <v>7</v>
      </c>
      <c r="B13" s="69" t="s">
        <v>351</v>
      </c>
      <c r="C13" s="66" t="s">
        <v>328</v>
      </c>
      <c r="D13" s="137"/>
      <c r="E13" s="137"/>
      <c r="F13" s="67">
        <v>1</v>
      </c>
      <c r="G13" s="137"/>
      <c r="H13" s="67">
        <v>1</v>
      </c>
      <c r="I13" s="137"/>
      <c r="J13" s="137"/>
      <c r="K13" s="67"/>
      <c r="L13" s="137"/>
      <c r="M13" s="67"/>
      <c r="N13" s="67"/>
      <c r="O13" s="67"/>
      <c r="P13" s="67"/>
      <c r="Q13" s="137"/>
      <c r="R13" s="67"/>
      <c r="S13" s="82">
        <v>407035</v>
      </c>
      <c r="T13" s="82">
        <v>1197553</v>
      </c>
      <c r="U13" s="83">
        <v>615293</v>
      </c>
      <c r="V13" s="83">
        <f>270+580013</f>
        <v>580283</v>
      </c>
      <c r="W13" s="83">
        <f t="shared" si="1"/>
        <v>35010</v>
      </c>
      <c r="X13" s="84">
        <f t="shared" si="0"/>
        <v>2.9421376540100974</v>
      </c>
      <c r="Y13" s="143"/>
      <c r="AA13" s="55" t="s">
        <v>223</v>
      </c>
      <c r="AB13" s="54" t="s">
        <v>239</v>
      </c>
      <c r="AC13" s="54" t="s">
        <v>387</v>
      </c>
    </row>
    <row r="14" spans="1:30" x14ac:dyDescent="0.3">
      <c r="A14" s="50">
        <v>8</v>
      </c>
      <c r="B14" s="69" t="s">
        <v>351</v>
      </c>
      <c r="C14" s="66" t="s">
        <v>329</v>
      </c>
      <c r="D14" s="137"/>
      <c r="E14" s="137"/>
      <c r="F14" s="67">
        <v>1</v>
      </c>
      <c r="G14" s="137"/>
      <c r="H14" s="67">
        <v>1</v>
      </c>
      <c r="I14" s="137"/>
      <c r="J14" s="137"/>
      <c r="K14" s="67"/>
      <c r="L14" s="137"/>
      <c r="M14" s="67"/>
      <c r="N14" s="67"/>
      <c r="O14" s="67"/>
      <c r="P14" s="67"/>
      <c r="Q14" s="137"/>
      <c r="R14" s="67"/>
      <c r="S14" s="82">
        <v>467502</v>
      </c>
      <c r="T14" s="82">
        <v>1280960</v>
      </c>
      <c r="U14" s="83">
        <v>652184</v>
      </c>
      <c r="V14" s="83">
        <f>77+622907</f>
        <v>622984</v>
      </c>
      <c r="W14" s="83">
        <f t="shared" si="1"/>
        <v>29200</v>
      </c>
      <c r="X14" s="84">
        <f t="shared" si="0"/>
        <v>2.7400096684078359</v>
      </c>
      <c r="Y14" s="143"/>
      <c r="AA14" s="61" t="s">
        <v>362</v>
      </c>
      <c r="AB14" s="54" t="s">
        <v>239</v>
      </c>
      <c r="AC14" s="59" t="s">
        <v>381</v>
      </c>
    </row>
    <row r="15" spans="1:30" x14ac:dyDescent="0.3">
      <c r="A15" s="50">
        <v>9</v>
      </c>
      <c r="B15" s="69" t="s">
        <v>351</v>
      </c>
      <c r="C15" s="66" t="s">
        <v>330</v>
      </c>
      <c r="D15" s="137"/>
      <c r="E15" s="137"/>
      <c r="F15" s="67">
        <v>1</v>
      </c>
      <c r="G15" s="137"/>
      <c r="H15" s="67">
        <v>1</v>
      </c>
      <c r="I15" s="137"/>
      <c r="J15" s="137"/>
      <c r="K15" s="67"/>
      <c r="L15" s="137"/>
      <c r="M15" s="67"/>
      <c r="N15" s="67"/>
      <c r="O15" s="67"/>
      <c r="P15" s="67"/>
      <c r="Q15" s="137"/>
      <c r="R15" s="67"/>
      <c r="S15" s="82">
        <v>402101</v>
      </c>
      <c r="T15" s="82">
        <v>1142963</v>
      </c>
      <c r="U15" s="83">
        <v>587636</v>
      </c>
      <c r="V15" s="83">
        <f>44+549406</f>
        <v>549450</v>
      </c>
      <c r="W15" s="83">
        <f t="shared" si="1"/>
        <v>38186</v>
      </c>
      <c r="X15" s="84">
        <f t="shared" si="0"/>
        <v>2.8424773875220404</v>
      </c>
      <c r="Y15" s="143"/>
      <c r="AA15" s="56" t="s">
        <v>375</v>
      </c>
      <c r="AB15" s="54" t="s">
        <v>240</v>
      </c>
      <c r="AC15" s="54" t="s">
        <v>388</v>
      </c>
    </row>
    <row r="16" spans="1:30" x14ac:dyDescent="0.3">
      <c r="A16" s="50">
        <v>10</v>
      </c>
      <c r="B16" s="69" t="s">
        <v>351</v>
      </c>
      <c r="C16" s="66" t="s">
        <v>331</v>
      </c>
      <c r="D16" s="137"/>
      <c r="E16" s="137"/>
      <c r="F16" s="67">
        <v>1</v>
      </c>
      <c r="G16" s="137"/>
      <c r="H16" s="67">
        <v>1</v>
      </c>
      <c r="I16" s="138"/>
      <c r="J16" s="138"/>
      <c r="K16" s="67"/>
      <c r="L16" s="138"/>
      <c r="M16" s="67"/>
      <c r="N16" s="67"/>
      <c r="O16" s="67"/>
      <c r="P16" s="67"/>
      <c r="Q16" s="137"/>
      <c r="R16" s="67"/>
      <c r="S16" s="82">
        <v>213173</v>
      </c>
      <c r="T16" s="82">
        <v>606041</v>
      </c>
      <c r="U16" s="83">
        <v>309558</v>
      </c>
      <c r="V16" s="83">
        <f>67+294653</f>
        <v>294720</v>
      </c>
      <c r="W16" s="83">
        <f t="shared" si="1"/>
        <v>14838</v>
      </c>
      <c r="X16" s="84">
        <f t="shared" si="0"/>
        <v>2.8429538449991321</v>
      </c>
      <c r="Y16" s="144"/>
      <c r="AA16" s="57" t="s">
        <v>224</v>
      </c>
      <c r="AB16" s="54" t="s">
        <v>240</v>
      </c>
      <c r="AC16" s="54" t="s">
        <v>389</v>
      </c>
    </row>
    <row r="17" spans="1:29" x14ac:dyDescent="0.3">
      <c r="A17" s="50">
        <v>11</v>
      </c>
      <c r="B17" s="70" t="s">
        <v>352</v>
      </c>
      <c r="C17" s="66" t="s">
        <v>332</v>
      </c>
      <c r="D17" s="137"/>
      <c r="E17" s="137"/>
      <c r="F17" s="67">
        <v>1</v>
      </c>
      <c r="G17" s="137"/>
      <c r="H17" s="67">
        <v>1</v>
      </c>
      <c r="I17" s="136">
        <v>1</v>
      </c>
      <c r="J17" s="136">
        <v>1</v>
      </c>
      <c r="K17" s="67"/>
      <c r="L17" s="136">
        <v>1</v>
      </c>
      <c r="M17" s="67"/>
      <c r="N17" s="67"/>
      <c r="O17" s="67"/>
      <c r="P17" s="67"/>
      <c r="Q17" s="137"/>
      <c r="R17" s="67"/>
      <c r="S17" s="82">
        <v>276548</v>
      </c>
      <c r="T17" s="82">
        <v>797955</v>
      </c>
      <c r="U17" s="83">
        <v>410753</v>
      </c>
      <c r="V17" s="83">
        <f>271+386067</f>
        <v>386338</v>
      </c>
      <c r="W17" s="83">
        <f t="shared" si="1"/>
        <v>24415</v>
      </c>
      <c r="X17" s="84">
        <f t="shared" si="0"/>
        <v>2.885412297322707</v>
      </c>
      <c r="Y17" s="145">
        <f>+SUM(T17:T22)</f>
        <v>5816004</v>
      </c>
      <c r="AA17" s="58" t="s">
        <v>376</v>
      </c>
      <c r="AB17" s="54" t="s">
        <v>370</v>
      </c>
      <c r="AC17" s="54" t="s">
        <v>397</v>
      </c>
    </row>
    <row r="18" spans="1:29" x14ac:dyDescent="0.3">
      <c r="A18" s="50">
        <v>12</v>
      </c>
      <c r="B18" s="70" t="s">
        <v>352</v>
      </c>
      <c r="C18" s="66" t="s">
        <v>333</v>
      </c>
      <c r="D18" s="137"/>
      <c r="E18" s="137"/>
      <c r="F18" s="67">
        <v>1</v>
      </c>
      <c r="G18" s="137"/>
      <c r="H18" s="67">
        <v>1</v>
      </c>
      <c r="I18" s="137"/>
      <c r="J18" s="137"/>
      <c r="K18" s="67"/>
      <c r="L18" s="137"/>
      <c r="M18" s="67"/>
      <c r="N18" s="67"/>
      <c r="O18" s="67"/>
      <c r="P18" s="67"/>
      <c r="Q18" s="137"/>
      <c r="R18" s="67"/>
      <c r="S18" s="82">
        <v>479199</v>
      </c>
      <c r="T18" s="82">
        <v>1440672</v>
      </c>
      <c r="U18" s="83">
        <v>736965</v>
      </c>
      <c r="V18" s="83">
        <f>219+694898</f>
        <v>695117</v>
      </c>
      <c r="W18" s="83">
        <f t="shared" si="1"/>
        <v>41848</v>
      </c>
      <c r="X18" s="84">
        <f t="shared" si="0"/>
        <v>3.0064169582991616</v>
      </c>
      <c r="Y18" s="146"/>
      <c r="AA18" s="60" t="s">
        <v>225</v>
      </c>
      <c r="AB18" s="54" t="s">
        <v>241</v>
      </c>
      <c r="AC18" s="54" t="s">
        <v>390</v>
      </c>
    </row>
    <row r="19" spans="1:29" x14ac:dyDescent="0.3">
      <c r="A19" s="50">
        <v>13</v>
      </c>
      <c r="B19" s="70" t="s">
        <v>352</v>
      </c>
      <c r="C19" s="66" t="s">
        <v>334</v>
      </c>
      <c r="D19" s="137"/>
      <c r="E19" s="137"/>
      <c r="F19" s="67">
        <v>1</v>
      </c>
      <c r="G19" s="137"/>
      <c r="H19" s="67">
        <v>1</v>
      </c>
      <c r="I19" s="137"/>
      <c r="J19" s="137"/>
      <c r="K19" s="67"/>
      <c r="L19" s="137"/>
      <c r="M19" s="67"/>
      <c r="N19" s="67"/>
      <c r="O19" s="67"/>
      <c r="P19" s="67"/>
      <c r="Q19" s="137"/>
      <c r="R19" s="67"/>
      <c r="S19" s="82">
        <v>555804</v>
      </c>
      <c r="T19" s="82">
        <v>1709186</v>
      </c>
      <c r="U19" s="83">
        <v>876995</v>
      </c>
      <c r="V19" s="83">
        <f>447+823403</f>
        <v>823850</v>
      </c>
      <c r="W19" s="83">
        <f t="shared" si="1"/>
        <v>53145</v>
      </c>
      <c r="X19" s="84">
        <f t="shared" si="0"/>
        <v>3.0751595886319638</v>
      </c>
      <c r="Y19" s="146"/>
      <c r="AA19" s="59" t="s">
        <v>377</v>
      </c>
      <c r="AB19" s="54" t="s">
        <v>372</v>
      </c>
      <c r="AC19" s="54" t="s">
        <v>391</v>
      </c>
    </row>
    <row r="20" spans="1:29" x14ac:dyDescent="0.3">
      <c r="A20" s="50">
        <v>14</v>
      </c>
      <c r="B20" s="70" t="s">
        <v>352</v>
      </c>
      <c r="C20" s="66" t="s">
        <v>335</v>
      </c>
      <c r="D20" s="137"/>
      <c r="E20" s="137"/>
      <c r="F20" s="67">
        <v>1</v>
      </c>
      <c r="G20" s="137"/>
      <c r="H20" s="67">
        <v>1</v>
      </c>
      <c r="I20" s="137"/>
      <c r="J20" s="137"/>
      <c r="K20" s="67"/>
      <c r="L20" s="137"/>
      <c r="M20" s="67"/>
      <c r="N20" s="67"/>
      <c r="O20" s="67"/>
      <c r="P20" s="67"/>
      <c r="Q20" s="137"/>
      <c r="R20" s="67"/>
      <c r="S20" s="82">
        <v>159438</v>
      </c>
      <c r="T20" s="82">
        <v>429556</v>
      </c>
      <c r="U20" s="83">
        <v>218528</v>
      </c>
      <c r="V20" s="83">
        <f>31+208858</f>
        <v>208889</v>
      </c>
      <c r="W20" s="83">
        <f t="shared" si="1"/>
        <v>9639</v>
      </c>
      <c r="X20" s="84">
        <f t="shared" si="0"/>
        <v>2.6941883365320689</v>
      </c>
      <c r="Y20" s="146"/>
      <c r="AA20" s="55" t="s">
        <v>378</v>
      </c>
      <c r="AB20" s="54" t="s">
        <v>371</v>
      </c>
      <c r="AC20" s="54" t="s">
        <v>392</v>
      </c>
    </row>
    <row r="21" spans="1:29" x14ac:dyDescent="0.3">
      <c r="A21" s="50">
        <v>15</v>
      </c>
      <c r="B21" s="70" t="s">
        <v>352</v>
      </c>
      <c r="C21" s="66" t="s">
        <v>336</v>
      </c>
      <c r="D21" s="137"/>
      <c r="E21" s="137"/>
      <c r="F21" s="67">
        <v>1</v>
      </c>
      <c r="G21" s="137"/>
      <c r="H21" s="67">
        <v>1</v>
      </c>
      <c r="I21" s="137"/>
      <c r="J21" s="137"/>
      <c r="K21" s="67"/>
      <c r="L21" s="137"/>
      <c r="M21" s="67"/>
      <c r="N21" s="67"/>
      <c r="O21" s="67"/>
      <c r="P21" s="67"/>
      <c r="Q21" s="137"/>
      <c r="R21" s="67"/>
      <c r="S21" s="82">
        <v>349058</v>
      </c>
      <c r="T21" s="82">
        <v>1054028</v>
      </c>
      <c r="U21" s="83">
        <v>535383</v>
      </c>
      <c r="V21" s="83">
        <f>171+514714</f>
        <v>514885</v>
      </c>
      <c r="W21" s="83">
        <f t="shared" si="1"/>
        <v>20498</v>
      </c>
      <c r="X21" s="84">
        <f t="shared" si="0"/>
        <v>3.019635705240963</v>
      </c>
      <c r="Y21" s="146"/>
      <c r="AA21" s="61" t="s">
        <v>379</v>
      </c>
      <c r="AB21" s="54" t="s">
        <v>373</v>
      </c>
      <c r="AC21" s="54" t="s">
        <v>393</v>
      </c>
    </row>
    <row r="22" spans="1:29" x14ac:dyDescent="0.3">
      <c r="A22" s="50">
        <v>16</v>
      </c>
      <c r="B22" s="70" t="s">
        <v>352</v>
      </c>
      <c r="C22" s="66" t="s">
        <v>337</v>
      </c>
      <c r="D22" s="137"/>
      <c r="E22" s="137"/>
      <c r="F22" s="67">
        <v>1</v>
      </c>
      <c r="G22" s="137"/>
      <c r="H22" s="67">
        <v>1</v>
      </c>
      <c r="I22" s="138"/>
      <c r="J22" s="138"/>
      <c r="K22" s="67"/>
      <c r="L22" s="138"/>
      <c r="M22" s="67"/>
      <c r="N22" s="67"/>
      <c r="O22" s="67"/>
      <c r="P22" s="67"/>
      <c r="Q22" s="137"/>
      <c r="R22" s="67"/>
      <c r="S22" s="82">
        <v>150182</v>
      </c>
      <c r="T22" s="82">
        <v>384607</v>
      </c>
      <c r="U22" s="83">
        <v>196787</v>
      </c>
      <c r="V22" s="83">
        <f>51+186290</f>
        <v>186341</v>
      </c>
      <c r="W22" s="83">
        <f t="shared" si="1"/>
        <v>10446</v>
      </c>
      <c r="X22" s="84">
        <f t="shared" si="0"/>
        <v>2.5609393935358433</v>
      </c>
      <c r="Y22" s="147"/>
      <c r="AA22" s="56" t="s">
        <v>398</v>
      </c>
      <c r="AB22" s="54" t="s">
        <v>404</v>
      </c>
      <c r="AC22" s="54" t="s">
        <v>402</v>
      </c>
    </row>
    <row r="23" spans="1:29" x14ac:dyDescent="0.3">
      <c r="A23" s="50">
        <v>17</v>
      </c>
      <c r="B23" s="71" t="s">
        <v>353</v>
      </c>
      <c r="C23" s="66" t="s">
        <v>338</v>
      </c>
      <c r="D23" s="137"/>
      <c r="E23" s="137"/>
      <c r="F23" s="67">
        <v>1</v>
      </c>
      <c r="G23" s="137"/>
      <c r="H23" s="67">
        <v>1</v>
      </c>
      <c r="I23" s="136">
        <v>1</v>
      </c>
      <c r="J23" s="136">
        <v>1</v>
      </c>
      <c r="K23" s="67"/>
      <c r="L23" s="136">
        <v>1</v>
      </c>
      <c r="M23" s="67"/>
      <c r="N23" s="67"/>
      <c r="O23" s="67"/>
      <c r="P23" s="67"/>
      <c r="Q23" s="137"/>
      <c r="R23" s="67"/>
      <c r="S23" s="82">
        <v>265434</v>
      </c>
      <c r="T23" s="82">
        <v>818234</v>
      </c>
      <c r="U23" s="83">
        <v>418550</v>
      </c>
      <c r="V23" s="83">
        <f>279+396048</f>
        <v>396327</v>
      </c>
      <c r="W23" s="83">
        <f t="shared" si="1"/>
        <v>22223</v>
      </c>
      <c r="X23" s="84">
        <f t="shared" si="0"/>
        <v>3.0826269430442221</v>
      </c>
      <c r="Y23" s="148">
        <f>+SUM(T23:T25)</f>
        <v>3373672</v>
      </c>
      <c r="AA23" s="59" t="s">
        <v>399</v>
      </c>
      <c r="AB23" s="54" t="s">
        <v>372</v>
      </c>
      <c r="AC23" s="54" t="s">
        <v>403</v>
      </c>
    </row>
    <row r="24" spans="1:29" x14ac:dyDescent="0.25">
      <c r="A24" s="50">
        <v>18</v>
      </c>
      <c r="B24" s="71" t="s">
        <v>353</v>
      </c>
      <c r="C24" s="66" t="s">
        <v>339</v>
      </c>
      <c r="D24" s="137"/>
      <c r="E24" s="137"/>
      <c r="F24" s="67">
        <v>1</v>
      </c>
      <c r="G24" s="137"/>
      <c r="H24" s="67">
        <v>1</v>
      </c>
      <c r="I24" s="137"/>
      <c r="J24" s="137"/>
      <c r="K24" s="67"/>
      <c r="L24" s="137"/>
      <c r="M24" s="67"/>
      <c r="N24" s="67"/>
      <c r="O24" s="67"/>
      <c r="P24" s="67"/>
      <c r="Q24" s="137"/>
      <c r="R24" s="67"/>
      <c r="S24" s="82">
        <v>201610</v>
      </c>
      <c r="T24" s="82">
        <v>540905</v>
      </c>
      <c r="U24" s="83">
        <v>275955</v>
      </c>
      <c r="V24" s="83">
        <f>110+263807</f>
        <v>263917</v>
      </c>
      <c r="W24" s="83">
        <f t="shared" si="1"/>
        <v>12038</v>
      </c>
      <c r="X24" s="84">
        <f t="shared" si="0"/>
        <v>2.6829274341550517</v>
      </c>
      <c r="Y24" s="149"/>
    </row>
    <row r="25" spans="1:29" x14ac:dyDescent="0.25">
      <c r="A25" s="50">
        <v>19</v>
      </c>
      <c r="B25" s="71" t="s">
        <v>353</v>
      </c>
      <c r="C25" s="66" t="s">
        <v>340</v>
      </c>
      <c r="D25" s="137"/>
      <c r="E25" s="137"/>
      <c r="F25" s="67">
        <v>1</v>
      </c>
      <c r="G25" s="137"/>
      <c r="H25" s="67">
        <v>1</v>
      </c>
      <c r="I25" s="138"/>
      <c r="J25" s="138"/>
      <c r="K25" s="67"/>
      <c r="L25" s="138"/>
      <c r="M25" s="67"/>
      <c r="N25" s="67"/>
      <c r="O25" s="67"/>
      <c r="P25" s="67"/>
      <c r="Q25" s="137"/>
      <c r="R25" s="67"/>
      <c r="S25" s="82">
        <v>710098</v>
      </c>
      <c r="T25" s="82">
        <v>2014533</v>
      </c>
      <c r="U25" s="83">
        <v>1034005</v>
      </c>
      <c r="V25" s="83">
        <f>478+966819</f>
        <v>967297</v>
      </c>
      <c r="W25" s="83">
        <f t="shared" si="1"/>
        <v>66708</v>
      </c>
      <c r="X25" s="84">
        <f t="shared" si="0"/>
        <v>2.8369788395404578</v>
      </c>
      <c r="Y25" s="150"/>
    </row>
    <row r="26" spans="1:29" x14ac:dyDescent="0.25">
      <c r="A26" s="50">
        <v>20</v>
      </c>
      <c r="B26" s="72" t="s">
        <v>354</v>
      </c>
      <c r="C26" s="66" t="s">
        <v>341</v>
      </c>
      <c r="D26" s="137"/>
      <c r="E26" s="137"/>
      <c r="F26" s="67">
        <v>1</v>
      </c>
      <c r="G26" s="137"/>
      <c r="H26" s="67">
        <v>1</v>
      </c>
      <c r="I26" s="136">
        <v>1</v>
      </c>
      <c r="J26" s="136">
        <v>1</v>
      </c>
      <c r="K26" s="67"/>
      <c r="L26" s="136">
        <v>1</v>
      </c>
      <c r="M26" s="67"/>
      <c r="N26" s="67"/>
      <c r="O26" s="67"/>
      <c r="P26" s="67"/>
      <c r="Q26" s="137"/>
      <c r="R26" s="67"/>
      <c r="S26" s="82">
        <v>164242</v>
      </c>
      <c r="T26" s="82">
        <v>366022</v>
      </c>
      <c r="U26" s="83">
        <v>185804</v>
      </c>
      <c r="V26" s="83">
        <f>6+178750</f>
        <v>178756</v>
      </c>
      <c r="W26" s="83">
        <f t="shared" si="1"/>
        <v>7048</v>
      </c>
      <c r="X26" s="84">
        <f t="shared" si="0"/>
        <v>2.2285529888822593</v>
      </c>
      <c r="Y26" s="151">
        <f>+SUM(T26:T33)</f>
        <v>2981913</v>
      </c>
    </row>
    <row r="27" spans="1:29" x14ac:dyDescent="0.25">
      <c r="A27" s="50">
        <v>21</v>
      </c>
      <c r="B27" s="72" t="s">
        <v>354</v>
      </c>
      <c r="C27" s="66" t="s">
        <v>342</v>
      </c>
      <c r="D27" s="137"/>
      <c r="E27" s="137"/>
      <c r="F27" s="67">
        <v>1</v>
      </c>
      <c r="G27" s="137"/>
      <c r="H27" s="67">
        <v>1</v>
      </c>
      <c r="I27" s="137"/>
      <c r="J27" s="137"/>
      <c r="K27" s="67"/>
      <c r="L27" s="137"/>
      <c r="M27" s="67"/>
      <c r="N27" s="67"/>
      <c r="O27" s="67"/>
      <c r="P27" s="67"/>
      <c r="Q27" s="137"/>
      <c r="R27" s="67"/>
      <c r="S27" s="82">
        <v>274077</v>
      </c>
      <c r="T27" s="82">
        <v>726590</v>
      </c>
      <c r="U27" s="83">
        <v>368638</v>
      </c>
      <c r="V27" s="83">
        <f>277+354755</f>
        <v>355032</v>
      </c>
      <c r="W27" s="83">
        <f t="shared" si="1"/>
        <v>13606</v>
      </c>
      <c r="X27" s="84">
        <f t="shared" si="0"/>
        <v>2.6510433199429357</v>
      </c>
      <c r="Y27" s="152"/>
    </row>
    <row r="28" spans="1:29" x14ac:dyDescent="0.25">
      <c r="A28" s="50">
        <v>22</v>
      </c>
      <c r="B28" s="72" t="s">
        <v>354</v>
      </c>
      <c r="C28" s="66" t="s">
        <v>343</v>
      </c>
      <c r="D28" s="137"/>
      <c r="E28" s="137"/>
      <c r="F28" s="67">
        <v>1</v>
      </c>
      <c r="G28" s="137"/>
      <c r="H28" s="67">
        <v>1</v>
      </c>
      <c r="I28" s="137"/>
      <c r="J28" s="137"/>
      <c r="K28" s="67"/>
      <c r="L28" s="137"/>
      <c r="M28" s="67"/>
      <c r="N28" s="67"/>
      <c r="O28" s="67"/>
      <c r="P28" s="67"/>
      <c r="Q28" s="137"/>
      <c r="R28" s="67"/>
      <c r="S28" s="82">
        <v>296412</v>
      </c>
      <c r="T28" s="82">
        <v>762067</v>
      </c>
      <c r="U28" s="83">
        <v>388236</v>
      </c>
      <c r="V28" s="83">
        <f>111+369654</f>
        <v>369765</v>
      </c>
      <c r="W28" s="83">
        <f t="shared" si="1"/>
        <v>18471</v>
      </c>
      <c r="X28" s="84">
        <f t="shared" si="0"/>
        <v>2.5709721603713751</v>
      </c>
      <c r="Y28" s="152"/>
    </row>
    <row r="29" spans="1:29" x14ac:dyDescent="0.25">
      <c r="A29" s="50">
        <v>23</v>
      </c>
      <c r="B29" s="72" t="s">
        <v>354</v>
      </c>
      <c r="C29" s="66" t="s">
        <v>344</v>
      </c>
      <c r="D29" s="137"/>
      <c r="E29" s="137"/>
      <c r="F29" s="67">
        <v>1</v>
      </c>
      <c r="G29" s="137"/>
      <c r="H29" s="67">
        <v>1</v>
      </c>
      <c r="I29" s="137"/>
      <c r="J29" s="137"/>
      <c r="K29" s="67"/>
      <c r="L29" s="137"/>
      <c r="M29" s="67"/>
      <c r="N29" s="67"/>
      <c r="O29" s="67"/>
      <c r="P29" s="67"/>
      <c r="Q29" s="137"/>
      <c r="R29" s="67"/>
      <c r="S29" s="82">
        <v>237133</v>
      </c>
      <c r="T29" s="82">
        <v>603120</v>
      </c>
      <c r="U29" s="83">
        <v>305364</v>
      </c>
      <c r="V29" s="83">
        <f>79+294169</f>
        <v>294248</v>
      </c>
      <c r="W29" s="83">
        <f t="shared" si="1"/>
        <v>11116</v>
      </c>
      <c r="X29" s="84">
        <f t="shared" si="0"/>
        <v>2.5433828273584864</v>
      </c>
      <c r="Y29" s="152"/>
    </row>
    <row r="30" spans="1:29" x14ac:dyDescent="0.25">
      <c r="A30" s="50">
        <v>24</v>
      </c>
      <c r="B30" s="72" t="s">
        <v>354</v>
      </c>
      <c r="C30" s="66" t="s">
        <v>345</v>
      </c>
      <c r="D30" s="137"/>
      <c r="E30" s="137"/>
      <c r="F30" s="67">
        <v>1</v>
      </c>
      <c r="G30" s="137"/>
      <c r="H30" s="67">
        <v>1</v>
      </c>
      <c r="I30" s="137"/>
      <c r="J30" s="137"/>
      <c r="K30" s="67"/>
      <c r="L30" s="137"/>
      <c r="M30" s="67"/>
      <c r="N30" s="67"/>
      <c r="O30" s="67"/>
      <c r="P30" s="67"/>
      <c r="Q30" s="137"/>
      <c r="R30" s="67"/>
      <c r="S30" s="82">
        <v>131881</v>
      </c>
      <c r="T30" s="82">
        <v>333473</v>
      </c>
      <c r="U30" s="83">
        <v>167622</v>
      </c>
      <c r="V30" s="83">
        <f>48+164037</f>
        <v>164085</v>
      </c>
      <c r="W30" s="83">
        <f t="shared" si="1"/>
        <v>3537</v>
      </c>
      <c r="X30" s="84">
        <f t="shared" si="0"/>
        <v>2.5285901684093992</v>
      </c>
      <c r="Y30" s="152"/>
    </row>
    <row r="31" spans="1:29" x14ac:dyDescent="0.25">
      <c r="A31" s="50">
        <v>25</v>
      </c>
      <c r="B31" s="79" t="s">
        <v>354</v>
      </c>
      <c r="C31" s="66" t="s">
        <v>346</v>
      </c>
      <c r="D31" s="137"/>
      <c r="E31" s="137"/>
      <c r="F31" s="136">
        <v>1</v>
      </c>
      <c r="G31" s="137"/>
      <c r="H31" s="136">
        <v>1</v>
      </c>
      <c r="I31" s="137"/>
      <c r="J31" s="137"/>
      <c r="K31" s="67"/>
      <c r="L31" s="137"/>
      <c r="M31" s="67"/>
      <c r="N31" s="67"/>
      <c r="O31" s="67"/>
      <c r="P31" s="67"/>
      <c r="Q31" s="137"/>
      <c r="R31" s="67"/>
      <c r="S31" s="120">
        <v>67228</v>
      </c>
      <c r="T31" s="120">
        <v>190641</v>
      </c>
      <c r="U31" s="120">
        <v>95169</v>
      </c>
      <c r="V31" s="120">
        <f>178+94438</f>
        <v>94616</v>
      </c>
      <c r="W31" s="135">
        <f t="shared" si="1"/>
        <v>553</v>
      </c>
      <c r="X31" s="123">
        <v>2.5285901684093992</v>
      </c>
      <c r="Y31" s="152"/>
    </row>
    <row r="32" spans="1:29" x14ac:dyDescent="0.25">
      <c r="A32" s="50">
        <v>26</v>
      </c>
      <c r="B32" s="80"/>
      <c r="C32" s="66" t="s">
        <v>347</v>
      </c>
      <c r="D32" s="137"/>
      <c r="E32" s="137"/>
      <c r="F32" s="137"/>
      <c r="G32" s="137"/>
      <c r="H32" s="137"/>
      <c r="I32" s="137"/>
      <c r="J32" s="137"/>
      <c r="K32" s="67"/>
      <c r="L32" s="137"/>
      <c r="M32" s="67"/>
      <c r="N32" s="67"/>
      <c r="O32" s="67"/>
      <c r="P32" s="67"/>
      <c r="Q32" s="137"/>
      <c r="R32" s="67"/>
      <c r="S32" s="121"/>
      <c r="T32" s="121"/>
      <c r="U32" s="121"/>
      <c r="V32" s="121"/>
      <c r="W32" s="135"/>
      <c r="X32" s="124"/>
      <c r="Y32" s="152"/>
    </row>
    <row r="33" spans="1:25" x14ac:dyDescent="0.25">
      <c r="A33" s="50">
        <v>27</v>
      </c>
      <c r="B33" s="81"/>
      <c r="C33" s="66" t="s">
        <v>348</v>
      </c>
      <c r="D33" s="138"/>
      <c r="E33" s="138"/>
      <c r="F33" s="138"/>
      <c r="G33" s="138"/>
      <c r="H33" s="138"/>
      <c r="I33" s="138"/>
      <c r="J33" s="138"/>
      <c r="K33" s="67"/>
      <c r="L33" s="138"/>
      <c r="M33" s="67"/>
      <c r="N33" s="67"/>
      <c r="O33" s="67"/>
      <c r="P33" s="67"/>
      <c r="Q33" s="138"/>
      <c r="R33" s="67"/>
      <c r="S33" s="122"/>
      <c r="T33" s="122"/>
      <c r="U33" s="122"/>
      <c r="V33" s="122"/>
      <c r="W33" s="135"/>
      <c r="X33" s="125"/>
      <c r="Y33" s="153"/>
    </row>
  </sheetData>
  <sortState ref="A7:X33">
    <sortCondition ref="A7:A33"/>
  </sortState>
  <mergeCells count="51">
    <mergeCell ref="D1:D6"/>
    <mergeCell ref="E1:E6"/>
    <mergeCell ref="F1:F6"/>
    <mergeCell ref="L17:L22"/>
    <mergeCell ref="J17:J22"/>
    <mergeCell ref="G1:G6"/>
    <mergeCell ref="H1:H6"/>
    <mergeCell ref="I1:I6"/>
    <mergeCell ref="J1:J6"/>
    <mergeCell ref="K1:K6"/>
    <mergeCell ref="L11:L16"/>
    <mergeCell ref="Q1:Q6"/>
    <mergeCell ref="R1:R6"/>
    <mergeCell ref="Y1:Y6"/>
    <mergeCell ref="M1:M6"/>
    <mergeCell ref="N1:N6"/>
    <mergeCell ref="O1:O6"/>
    <mergeCell ref="P1:P6"/>
    <mergeCell ref="S1:S6"/>
    <mergeCell ref="T1:T6"/>
    <mergeCell ref="L1:L6"/>
    <mergeCell ref="D7:D33"/>
    <mergeCell ref="E7:E33"/>
    <mergeCell ref="I11:I16"/>
    <mergeCell ref="I17:I22"/>
    <mergeCell ref="J11:J16"/>
    <mergeCell ref="F31:F33"/>
    <mergeCell ref="Q7:Q33"/>
    <mergeCell ref="Y7:Y9"/>
    <mergeCell ref="Y11:Y16"/>
    <mergeCell ref="Y17:Y22"/>
    <mergeCell ref="Y23:Y25"/>
    <mergeCell ref="Y26:Y33"/>
    <mergeCell ref="S31:S33"/>
    <mergeCell ref="I23:I25"/>
    <mergeCell ref="J23:J25"/>
    <mergeCell ref="L23:L25"/>
    <mergeCell ref="H31:H33"/>
    <mergeCell ref="I26:I33"/>
    <mergeCell ref="J26:J33"/>
    <mergeCell ref="L26:L33"/>
    <mergeCell ref="G7:G33"/>
    <mergeCell ref="W1:W6"/>
    <mergeCell ref="T31:T33"/>
    <mergeCell ref="X31:X33"/>
    <mergeCell ref="X1:X6"/>
    <mergeCell ref="U1:U6"/>
    <mergeCell ref="V1:V6"/>
    <mergeCell ref="U31:U33"/>
    <mergeCell ref="V31:V33"/>
    <mergeCell ref="W31:W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Hoja1</vt:lpstr>
      <vt:lpstr>Hoja2</vt:lpstr>
      <vt:lpstr>Males</vt:lpstr>
      <vt:lpstr>Autonomia</vt:lpstr>
      <vt:lpstr>Hoja5</vt:lpstr>
      <vt:lpstr>Hoja4</vt:lpstr>
      <vt:lpstr>Hoja7</vt:lpstr>
    </vt:vector>
  </TitlesOfParts>
  <Company>Lobillo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PROC3R</dc:creator>
  <cp:lastModifiedBy>PROC3R</cp:lastModifiedBy>
  <dcterms:created xsi:type="dcterms:W3CDTF">2023-01-14T14:12:27Z</dcterms:created>
  <dcterms:modified xsi:type="dcterms:W3CDTF">2025-12-23T20:27:48Z</dcterms:modified>
</cp:coreProperties>
</file>