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53675D33-7DB2-4A36-9A8F-FC8F463431FB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results" sheetId="1" r:id="rId1"/>
    <sheet name="weights" sheetId="2" r:id="rId2"/>
    <sheet name="heatma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31" i="1"/>
  <c r="J140" i="1"/>
  <c r="J154" i="1" s="1"/>
  <c r="J118" i="1"/>
  <c r="J132" i="1" s="1"/>
  <c r="J96" i="1"/>
  <c r="J110" i="1" s="1"/>
  <c r="J74" i="1"/>
  <c r="J88" i="1" s="1"/>
  <c r="J52" i="1"/>
  <c r="J66" i="1" s="1"/>
  <c r="J30" i="1"/>
  <c r="J44" i="1" s="1"/>
  <c r="J8" i="1"/>
  <c r="J16" i="1" s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X51" i="1" s="1"/>
  <c r="N51" i="1" s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AD26" i="1"/>
  <c r="AC26" i="1"/>
  <c r="AB26" i="1"/>
  <c r="AA26" i="1"/>
  <c r="Z26" i="1"/>
  <c r="Y26" i="1"/>
  <c r="X26" i="1"/>
  <c r="K140" i="1"/>
  <c r="K154" i="1" s="1"/>
  <c r="K118" i="1"/>
  <c r="K132" i="1" s="1"/>
  <c r="K96" i="1"/>
  <c r="K110" i="1" s="1"/>
  <c r="K74" i="1"/>
  <c r="K88" i="1" s="1"/>
  <c r="K61" i="1"/>
  <c r="K59" i="1"/>
  <c r="K58" i="1"/>
  <c r="K52" i="1"/>
  <c r="K65" i="1" s="1"/>
  <c r="K30" i="1"/>
  <c r="K32" i="1" s="1"/>
  <c r="K34" i="1"/>
  <c r="K8" i="1"/>
  <c r="K19" i="1" s="1"/>
  <c r="L140" i="1"/>
  <c r="L154" i="1" s="1"/>
  <c r="L118" i="1"/>
  <c r="L132" i="1" s="1"/>
  <c r="L96" i="1"/>
  <c r="L110" i="1" s="1"/>
  <c r="L74" i="1"/>
  <c r="L88" i="1" s="1"/>
  <c r="L52" i="1"/>
  <c r="L66" i="1" s="1"/>
  <c r="L30" i="1"/>
  <c r="L44" i="1" s="1"/>
  <c r="L8" i="1"/>
  <c r="L14" i="1" s="1"/>
  <c r="K44" i="1" l="1"/>
  <c r="Y48" i="1"/>
  <c r="O48" i="1" s="1"/>
  <c r="K42" i="1"/>
  <c r="Z47" i="1"/>
  <c r="P47" i="1" s="1"/>
  <c r="K35" i="1"/>
  <c r="Y53" i="1"/>
  <c r="O53" i="1" s="1"/>
  <c r="AA52" i="1"/>
  <c r="Q52" i="1" s="1"/>
  <c r="AC51" i="1"/>
  <c r="S51" i="1" s="1"/>
  <c r="Y47" i="1"/>
  <c r="O47" i="1" s="1"/>
  <c r="K57" i="1"/>
  <c r="Y52" i="1"/>
  <c r="O52" i="1" s="1"/>
  <c r="AA51" i="1"/>
  <c r="Q51" i="1" s="1"/>
  <c r="AC50" i="1"/>
  <c r="S50" i="1" s="1"/>
  <c r="J17" i="1"/>
  <c r="K55" i="1"/>
  <c r="X52" i="1"/>
  <c r="N52" i="1" s="1"/>
  <c r="Z51" i="1"/>
  <c r="P51" i="1" s="1"/>
  <c r="AB50" i="1"/>
  <c r="R50" i="1" s="1"/>
  <c r="AD49" i="1"/>
  <c r="T49" i="1" s="1"/>
  <c r="J19" i="1"/>
  <c r="AD52" i="1"/>
  <c r="T52" i="1" s="1"/>
  <c r="Y51" i="1"/>
  <c r="O51" i="1" s="1"/>
  <c r="AA50" i="1"/>
  <c r="Q50" i="1" s="1"/>
  <c r="AC49" i="1"/>
  <c r="S49" i="1" s="1"/>
  <c r="X49" i="1"/>
  <c r="N49" i="1" s="1"/>
  <c r="Z50" i="1"/>
  <c r="P50" i="1" s="1"/>
  <c r="AB49" i="1"/>
  <c r="R49" i="1" s="1"/>
  <c r="AD48" i="1"/>
  <c r="T48" i="1" s="1"/>
  <c r="Y50" i="1"/>
  <c r="O50" i="1" s="1"/>
  <c r="AC48" i="1"/>
  <c r="S48" i="1" s="1"/>
  <c r="J79" i="1"/>
  <c r="AA49" i="1"/>
  <c r="Q49" i="1" s="1"/>
  <c r="AC47" i="1"/>
  <c r="S47" i="1" s="1"/>
  <c r="K16" i="1"/>
  <c r="J34" i="1"/>
  <c r="J121" i="1"/>
  <c r="J122" i="1"/>
  <c r="K41" i="1"/>
  <c r="K63" i="1"/>
  <c r="AD53" i="1"/>
  <c r="T53" i="1" s="1"/>
  <c r="X50" i="1"/>
  <c r="N50" i="1" s="1"/>
  <c r="Z49" i="1"/>
  <c r="P49" i="1" s="1"/>
  <c r="AB48" i="1"/>
  <c r="R48" i="1" s="1"/>
  <c r="AD47" i="1"/>
  <c r="T47" i="1" s="1"/>
  <c r="J55" i="1"/>
  <c r="J123" i="1"/>
  <c r="AC53" i="1"/>
  <c r="S53" i="1" s="1"/>
  <c r="Y49" i="1"/>
  <c r="O49" i="1" s="1"/>
  <c r="AA48" i="1"/>
  <c r="Q48" i="1" s="1"/>
  <c r="J56" i="1"/>
  <c r="J124" i="1"/>
  <c r="K40" i="1"/>
  <c r="K39" i="1"/>
  <c r="AB53" i="1"/>
  <c r="R53" i="1" s="1"/>
  <c r="Z48" i="1"/>
  <c r="P48" i="1" s="1"/>
  <c r="AB47" i="1"/>
  <c r="R47" i="1" s="1"/>
  <c r="J57" i="1"/>
  <c r="J125" i="1"/>
  <c r="AA53" i="1"/>
  <c r="Q53" i="1" s="1"/>
  <c r="AC52" i="1"/>
  <c r="S52" i="1" s="1"/>
  <c r="AA47" i="1"/>
  <c r="Q47" i="1" s="1"/>
  <c r="J59" i="1"/>
  <c r="Z53" i="1"/>
  <c r="P53" i="1" s="1"/>
  <c r="AB52" i="1"/>
  <c r="R52" i="1" s="1"/>
  <c r="AD51" i="1"/>
  <c r="T51" i="1" s="1"/>
  <c r="X48" i="1"/>
  <c r="N48" i="1" s="1"/>
  <c r="J60" i="1"/>
  <c r="J143" i="1"/>
  <c r="J147" i="1"/>
  <c r="X53" i="1"/>
  <c r="N53" i="1" s="1"/>
  <c r="Z52" i="1"/>
  <c r="P52" i="1" s="1"/>
  <c r="AB51" i="1"/>
  <c r="R51" i="1" s="1"/>
  <c r="AD50" i="1"/>
  <c r="T50" i="1" s="1"/>
  <c r="X47" i="1"/>
  <c r="N47" i="1" s="1"/>
  <c r="J78" i="1"/>
  <c r="K15" i="1"/>
  <c r="K56" i="1"/>
  <c r="J18" i="1"/>
  <c r="J150" i="1"/>
  <c r="J20" i="1"/>
  <c r="J9" i="1"/>
  <c r="J21" i="1"/>
  <c r="K60" i="1"/>
  <c r="J10" i="1"/>
  <c r="J22" i="1"/>
  <c r="J11" i="1"/>
  <c r="J77" i="1"/>
  <c r="K62" i="1"/>
  <c r="J12" i="1"/>
  <c r="J33" i="1"/>
  <c r="J13" i="1"/>
  <c r="J14" i="1"/>
  <c r="J35" i="1"/>
  <c r="J80" i="1"/>
  <c r="J144" i="1"/>
  <c r="K77" i="1"/>
  <c r="J15" i="1"/>
  <c r="J36" i="1"/>
  <c r="J81" i="1"/>
  <c r="J145" i="1"/>
  <c r="K18" i="1"/>
  <c r="K17" i="1"/>
  <c r="K54" i="1"/>
  <c r="J82" i="1"/>
  <c r="J146" i="1"/>
  <c r="J148" i="1"/>
  <c r="J149" i="1"/>
  <c r="J151" i="1"/>
  <c r="J152" i="1"/>
  <c r="J141" i="1"/>
  <c r="J153" i="1"/>
  <c r="J142" i="1"/>
  <c r="J126" i="1"/>
  <c r="J127" i="1"/>
  <c r="J128" i="1"/>
  <c r="J129" i="1"/>
  <c r="J130" i="1"/>
  <c r="J119" i="1"/>
  <c r="J131" i="1"/>
  <c r="J120" i="1"/>
  <c r="J100" i="1"/>
  <c r="J101" i="1"/>
  <c r="J102" i="1"/>
  <c r="J103" i="1"/>
  <c r="J99" i="1"/>
  <c r="J104" i="1"/>
  <c r="J105" i="1"/>
  <c r="J106" i="1"/>
  <c r="J107" i="1"/>
  <c r="J97" i="1"/>
  <c r="J109" i="1"/>
  <c r="J108" i="1"/>
  <c r="J98" i="1"/>
  <c r="J83" i="1"/>
  <c r="J84" i="1"/>
  <c r="J85" i="1"/>
  <c r="J86" i="1"/>
  <c r="J75" i="1"/>
  <c r="J87" i="1"/>
  <c r="J76" i="1"/>
  <c r="J58" i="1"/>
  <c r="J61" i="1"/>
  <c r="J62" i="1"/>
  <c r="J63" i="1"/>
  <c r="J64" i="1"/>
  <c r="J53" i="1"/>
  <c r="J65" i="1"/>
  <c r="J54" i="1"/>
  <c r="J37" i="1"/>
  <c r="J38" i="1"/>
  <c r="J39" i="1"/>
  <c r="J40" i="1"/>
  <c r="J41" i="1"/>
  <c r="J42" i="1"/>
  <c r="J31" i="1"/>
  <c r="J43" i="1"/>
  <c r="J32" i="1"/>
  <c r="AH24" i="1"/>
  <c r="K121" i="1"/>
  <c r="K129" i="1"/>
  <c r="K143" i="1"/>
  <c r="K144" i="1"/>
  <c r="K145" i="1"/>
  <c r="K146" i="1"/>
  <c r="K151" i="1"/>
  <c r="K99" i="1"/>
  <c r="K66" i="1"/>
  <c r="K38" i="1"/>
  <c r="K37" i="1"/>
  <c r="K36" i="1"/>
  <c r="K31" i="1"/>
  <c r="K43" i="1"/>
  <c r="K22" i="1"/>
  <c r="K10" i="1"/>
  <c r="K21" i="1"/>
  <c r="K9" i="1"/>
  <c r="K14" i="1"/>
  <c r="K13" i="1"/>
  <c r="K12" i="1"/>
  <c r="K11" i="1"/>
  <c r="K20" i="1"/>
  <c r="K147" i="1"/>
  <c r="K148" i="1"/>
  <c r="K149" i="1"/>
  <c r="K150" i="1"/>
  <c r="K141" i="1"/>
  <c r="K153" i="1"/>
  <c r="K152" i="1"/>
  <c r="K142" i="1"/>
  <c r="K124" i="1"/>
  <c r="K122" i="1"/>
  <c r="K123" i="1"/>
  <c r="K125" i="1"/>
  <c r="K126" i="1"/>
  <c r="K127" i="1"/>
  <c r="K128" i="1"/>
  <c r="K130" i="1"/>
  <c r="K119" i="1"/>
  <c r="K131" i="1"/>
  <c r="K120" i="1"/>
  <c r="K100" i="1"/>
  <c r="K102" i="1"/>
  <c r="K103" i="1"/>
  <c r="K104" i="1"/>
  <c r="K101" i="1"/>
  <c r="K105" i="1"/>
  <c r="K106" i="1"/>
  <c r="K107" i="1"/>
  <c r="K108" i="1"/>
  <c r="K97" i="1"/>
  <c r="K109" i="1"/>
  <c r="K98" i="1"/>
  <c r="K78" i="1"/>
  <c r="K80" i="1"/>
  <c r="K81" i="1"/>
  <c r="K82" i="1"/>
  <c r="K83" i="1"/>
  <c r="K79" i="1"/>
  <c r="K84" i="1"/>
  <c r="K86" i="1"/>
  <c r="K85" i="1"/>
  <c r="K75" i="1"/>
  <c r="K87" i="1"/>
  <c r="K76" i="1"/>
  <c r="K64" i="1"/>
  <c r="K53" i="1"/>
  <c r="K33" i="1"/>
  <c r="L18" i="1"/>
  <c r="L20" i="1"/>
  <c r="L35" i="1"/>
  <c r="L21" i="1"/>
  <c r="L22" i="1"/>
  <c r="L34" i="1"/>
  <c r="L80" i="1"/>
  <c r="L16" i="1"/>
  <c r="L19" i="1"/>
  <c r="L141" i="1"/>
  <c r="L143" i="1"/>
  <c r="L144" i="1"/>
  <c r="L145" i="1"/>
  <c r="L146" i="1"/>
  <c r="L148" i="1"/>
  <c r="L100" i="1"/>
  <c r="L99" i="1"/>
  <c r="L77" i="1"/>
  <c r="L78" i="1"/>
  <c r="L79" i="1"/>
  <c r="L55" i="1"/>
  <c r="L56" i="1"/>
  <c r="L57" i="1"/>
  <c r="L60" i="1"/>
  <c r="L58" i="1"/>
  <c r="L33" i="1"/>
  <c r="L15" i="1"/>
  <c r="L11" i="1"/>
  <c r="L9" i="1"/>
  <c r="L12" i="1"/>
  <c r="L10" i="1"/>
  <c r="L17" i="1"/>
  <c r="L13" i="1"/>
  <c r="L147" i="1"/>
  <c r="L149" i="1"/>
  <c r="L150" i="1"/>
  <c r="L151" i="1"/>
  <c r="L152" i="1"/>
  <c r="L153" i="1"/>
  <c r="L142" i="1"/>
  <c r="L123" i="1"/>
  <c r="L125" i="1"/>
  <c r="L126" i="1"/>
  <c r="L122" i="1"/>
  <c r="L124" i="1"/>
  <c r="L127" i="1"/>
  <c r="L121" i="1"/>
  <c r="L128" i="1"/>
  <c r="L129" i="1"/>
  <c r="L130" i="1"/>
  <c r="L119" i="1"/>
  <c r="L131" i="1"/>
  <c r="L120" i="1"/>
  <c r="L103" i="1"/>
  <c r="L101" i="1"/>
  <c r="L104" i="1"/>
  <c r="L105" i="1"/>
  <c r="L106" i="1"/>
  <c r="L107" i="1"/>
  <c r="L102" i="1"/>
  <c r="L108" i="1"/>
  <c r="L97" i="1"/>
  <c r="L109" i="1"/>
  <c r="L98" i="1"/>
  <c r="L81" i="1"/>
  <c r="L82" i="1"/>
  <c r="L83" i="1"/>
  <c r="L84" i="1"/>
  <c r="L85" i="1"/>
  <c r="L86" i="1"/>
  <c r="L75" i="1"/>
  <c r="L87" i="1"/>
  <c r="L76" i="1"/>
  <c r="L59" i="1"/>
  <c r="L61" i="1"/>
  <c r="L62" i="1"/>
  <c r="L63" i="1"/>
  <c r="L64" i="1"/>
  <c r="L53" i="1"/>
  <c r="L65" i="1"/>
  <c r="L54" i="1"/>
  <c r="L36" i="1"/>
  <c r="L37" i="1"/>
  <c r="L38" i="1"/>
  <c r="L39" i="1"/>
  <c r="L40" i="1"/>
  <c r="L41" i="1"/>
  <c r="L42" i="1"/>
  <c r="L31" i="1"/>
  <c r="L43" i="1"/>
  <c r="L32" i="1"/>
  <c r="K24" i="3" l="1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L23" i="3"/>
  <c r="M23" i="3"/>
  <c r="N23" i="3"/>
  <c r="O23" i="3"/>
  <c r="P23" i="3"/>
  <c r="Q23" i="3"/>
  <c r="K23" i="3"/>
  <c r="Y10" i="1"/>
  <c r="M5" i="3" s="1"/>
  <c r="Z10" i="1"/>
  <c r="N5" i="3" s="1"/>
  <c r="AA10" i="1"/>
  <c r="O5" i="3" s="1"/>
  <c r="AB10" i="1"/>
  <c r="P5" i="3" s="1"/>
  <c r="AC10" i="1"/>
  <c r="Q5" i="3" s="1"/>
  <c r="AD10" i="1"/>
  <c r="R5" i="3" s="1"/>
  <c r="Y11" i="1"/>
  <c r="M6" i="3" s="1"/>
  <c r="Z11" i="1"/>
  <c r="N6" i="3" s="1"/>
  <c r="AA11" i="1"/>
  <c r="O6" i="3" s="1"/>
  <c r="AB11" i="1"/>
  <c r="P6" i="3" s="1"/>
  <c r="AC11" i="1"/>
  <c r="Q6" i="3" s="1"/>
  <c r="AD11" i="1"/>
  <c r="R6" i="3" s="1"/>
  <c r="Y12" i="1"/>
  <c r="M7" i="3" s="1"/>
  <c r="Z12" i="1"/>
  <c r="N7" i="3" s="1"/>
  <c r="AA12" i="1"/>
  <c r="O7" i="3" s="1"/>
  <c r="AB12" i="1"/>
  <c r="P7" i="3" s="1"/>
  <c r="AC12" i="1"/>
  <c r="Q7" i="3" s="1"/>
  <c r="AD12" i="1"/>
  <c r="R7" i="3" s="1"/>
  <c r="Y13" i="1"/>
  <c r="M8" i="3" s="1"/>
  <c r="Z13" i="1"/>
  <c r="N8" i="3" s="1"/>
  <c r="AA13" i="1"/>
  <c r="O8" i="3" s="1"/>
  <c r="AB13" i="1"/>
  <c r="P8" i="3" s="1"/>
  <c r="AC13" i="1"/>
  <c r="Q8" i="3" s="1"/>
  <c r="AD13" i="1"/>
  <c r="R8" i="3" s="1"/>
  <c r="Y14" i="1"/>
  <c r="M9" i="3" s="1"/>
  <c r="Z14" i="1"/>
  <c r="N9" i="3" s="1"/>
  <c r="AA14" i="1"/>
  <c r="O9" i="3" s="1"/>
  <c r="AB14" i="1"/>
  <c r="P9" i="3" s="1"/>
  <c r="AC14" i="1"/>
  <c r="Q9" i="3" s="1"/>
  <c r="AD14" i="1"/>
  <c r="R9" i="3" s="1"/>
  <c r="Y15" i="1"/>
  <c r="M10" i="3" s="1"/>
  <c r="Z15" i="1"/>
  <c r="N10" i="3" s="1"/>
  <c r="AA15" i="1"/>
  <c r="O10" i="3" s="1"/>
  <c r="AB15" i="1"/>
  <c r="P10" i="3" s="1"/>
  <c r="AC15" i="1"/>
  <c r="Q10" i="3" s="1"/>
  <c r="AD15" i="1"/>
  <c r="R10" i="3" s="1"/>
  <c r="Y16" i="1"/>
  <c r="M11" i="3" s="1"/>
  <c r="Z16" i="1"/>
  <c r="N11" i="3" s="1"/>
  <c r="AA16" i="1"/>
  <c r="O11" i="3" s="1"/>
  <c r="AB16" i="1"/>
  <c r="P11" i="3" s="1"/>
  <c r="AC16" i="1"/>
  <c r="Q11" i="3" s="1"/>
  <c r="AD16" i="1"/>
  <c r="R11" i="3" s="1"/>
  <c r="Y17" i="1"/>
  <c r="M12" i="3" s="1"/>
  <c r="Z17" i="1"/>
  <c r="N12" i="3" s="1"/>
  <c r="AA17" i="1"/>
  <c r="O12" i="3" s="1"/>
  <c r="AB17" i="1"/>
  <c r="P12" i="3" s="1"/>
  <c r="AC17" i="1"/>
  <c r="Q12" i="3" s="1"/>
  <c r="AD17" i="1"/>
  <c r="R12" i="3" s="1"/>
  <c r="Y18" i="1"/>
  <c r="M13" i="3" s="1"/>
  <c r="Z18" i="1"/>
  <c r="N13" i="3" s="1"/>
  <c r="AA18" i="1"/>
  <c r="O13" i="3" s="1"/>
  <c r="AB18" i="1"/>
  <c r="P13" i="3" s="1"/>
  <c r="AC18" i="1"/>
  <c r="Q13" i="3" s="1"/>
  <c r="AD18" i="1"/>
  <c r="R13" i="3" s="1"/>
  <c r="Y19" i="1"/>
  <c r="M14" i="3" s="1"/>
  <c r="Z19" i="1"/>
  <c r="N14" i="3" s="1"/>
  <c r="AA19" i="1"/>
  <c r="O14" i="3" s="1"/>
  <c r="AB19" i="1"/>
  <c r="P14" i="3" s="1"/>
  <c r="AC19" i="1"/>
  <c r="Q14" i="3" s="1"/>
  <c r="AD19" i="1"/>
  <c r="R14" i="3" s="1"/>
  <c r="Y20" i="1"/>
  <c r="M15" i="3" s="1"/>
  <c r="Z20" i="1"/>
  <c r="N15" i="3" s="1"/>
  <c r="AA20" i="1"/>
  <c r="O15" i="3" s="1"/>
  <c r="AB20" i="1"/>
  <c r="P15" i="3" s="1"/>
  <c r="AC20" i="1"/>
  <c r="Q15" i="3" s="1"/>
  <c r="AD20" i="1"/>
  <c r="R15" i="3" s="1"/>
  <c r="Y21" i="1"/>
  <c r="M16" i="3" s="1"/>
  <c r="Z21" i="1"/>
  <c r="N16" i="3" s="1"/>
  <c r="AA21" i="1"/>
  <c r="O16" i="3" s="1"/>
  <c r="AB21" i="1"/>
  <c r="P16" i="3" s="1"/>
  <c r="AC21" i="1"/>
  <c r="Q16" i="3" s="1"/>
  <c r="AD21" i="1"/>
  <c r="R16" i="3" s="1"/>
  <c r="Y22" i="1"/>
  <c r="M17" i="3" s="1"/>
  <c r="Z22" i="1"/>
  <c r="N17" i="3" s="1"/>
  <c r="AA22" i="1"/>
  <c r="O17" i="3" s="1"/>
  <c r="AB22" i="1"/>
  <c r="P17" i="3" s="1"/>
  <c r="AC22" i="1"/>
  <c r="Q17" i="3" s="1"/>
  <c r="AD22" i="1"/>
  <c r="R17" i="3" s="1"/>
  <c r="AA9" i="1"/>
  <c r="O4" i="3" s="1"/>
  <c r="AB9" i="1"/>
  <c r="P4" i="3" s="1"/>
  <c r="X14" i="1"/>
  <c r="L9" i="3" s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N44" i="1"/>
  <c r="AH44" i="1" s="1"/>
  <c r="N40" i="1"/>
  <c r="N41" i="1"/>
  <c r="N42" i="1"/>
  <c r="AH42" i="1" s="1"/>
  <c r="N43" i="1"/>
  <c r="N34" i="1"/>
  <c r="N37" i="1"/>
  <c r="N38" i="1"/>
  <c r="N39" i="1"/>
  <c r="N27" i="1"/>
  <c r="N28" i="1"/>
  <c r="N29" i="1"/>
  <c r="N30" i="1"/>
  <c r="N32" i="1"/>
  <c r="AH32" i="1" s="1"/>
  <c r="N33" i="1"/>
  <c r="AH35" i="1" l="1"/>
  <c r="AH43" i="1"/>
  <c r="AH41" i="1"/>
  <c r="AH40" i="1"/>
  <c r="AH31" i="1"/>
  <c r="AM47" i="1"/>
  <c r="AH36" i="1"/>
  <c r="AH28" i="1"/>
  <c r="AL47" i="1"/>
  <c r="AH29" i="1"/>
  <c r="AK47" i="1"/>
  <c r="AJ47" i="1"/>
  <c r="AI47" i="1"/>
  <c r="AH30" i="1"/>
  <c r="AH39" i="1"/>
  <c r="AG24" i="1"/>
  <c r="AG26" i="1" s="1"/>
  <c r="AH47" i="1"/>
  <c r="AH26" i="1"/>
  <c r="AH33" i="1"/>
  <c r="AH27" i="1"/>
  <c r="AG27" i="1"/>
  <c r="AG29" i="1" s="1"/>
  <c r="AG31" i="1" s="1"/>
  <c r="AG33" i="1" s="1"/>
  <c r="AG35" i="1" s="1"/>
  <c r="AG37" i="1" s="1"/>
  <c r="AG47" i="1"/>
  <c r="AH38" i="1"/>
  <c r="AH37" i="1"/>
  <c r="AH34" i="1"/>
  <c r="N9" i="1"/>
  <c r="AD9" i="1"/>
  <c r="R4" i="3" s="1"/>
  <c r="AC9" i="1"/>
  <c r="Q4" i="3" s="1"/>
  <c r="Z9" i="1"/>
  <c r="N4" i="3" s="1"/>
  <c r="Y9" i="1"/>
  <c r="M4" i="3" s="1"/>
  <c r="X13" i="1"/>
  <c r="L8" i="3" s="1"/>
  <c r="X12" i="1"/>
  <c r="L7" i="3" s="1"/>
  <c r="X22" i="1"/>
  <c r="L17" i="3" s="1"/>
  <c r="X10" i="1"/>
  <c r="L5" i="3" s="1"/>
  <c r="X21" i="1"/>
  <c r="L16" i="3" s="1"/>
  <c r="X9" i="1"/>
  <c r="L4" i="3" s="1"/>
  <c r="X11" i="1"/>
  <c r="L6" i="3" s="1"/>
  <c r="X20" i="1"/>
  <c r="L15" i="3" s="1"/>
  <c r="X19" i="1"/>
  <c r="L14" i="3" s="1"/>
  <c r="X18" i="1"/>
  <c r="L13" i="3" s="1"/>
  <c r="N15" i="1"/>
  <c r="X17" i="1"/>
  <c r="L12" i="3" s="1"/>
  <c r="X16" i="1"/>
  <c r="L11" i="3" s="1"/>
  <c r="X15" i="1"/>
  <c r="L10" i="3" s="1"/>
  <c r="G154" i="1"/>
  <c r="H154" i="1" s="1"/>
  <c r="G152" i="1"/>
  <c r="H152" i="1" s="1"/>
  <c r="G150" i="1"/>
  <c r="H150" i="1" s="1"/>
  <c r="G148" i="1"/>
  <c r="H148" i="1" s="1"/>
  <c r="G146" i="1"/>
  <c r="G144" i="1"/>
  <c r="H144" i="1" s="1"/>
  <c r="G142" i="1"/>
  <c r="H142" i="1" s="1"/>
  <c r="G132" i="1"/>
  <c r="H132" i="1" s="1"/>
  <c r="G130" i="1"/>
  <c r="H130" i="1" s="1"/>
  <c r="G128" i="1"/>
  <c r="H128" i="1" s="1"/>
  <c r="G126" i="1"/>
  <c r="H126" i="1" s="1"/>
  <c r="G124" i="1"/>
  <c r="G122" i="1"/>
  <c r="H122" i="1" s="1"/>
  <c r="G120" i="1"/>
  <c r="G110" i="1"/>
  <c r="H110" i="1" s="1"/>
  <c r="G108" i="1"/>
  <c r="H108" i="1" s="1"/>
  <c r="G106" i="1"/>
  <c r="H106" i="1" s="1"/>
  <c r="G104" i="1"/>
  <c r="H104" i="1" s="1"/>
  <c r="G102" i="1"/>
  <c r="G100" i="1"/>
  <c r="H100" i="1" s="1"/>
  <c r="G98" i="1"/>
  <c r="G88" i="1"/>
  <c r="H88" i="1" s="1"/>
  <c r="G86" i="1"/>
  <c r="H86" i="1" s="1"/>
  <c r="G84" i="1"/>
  <c r="H84" i="1" s="1"/>
  <c r="G82" i="1"/>
  <c r="H82" i="1" s="1"/>
  <c r="G80" i="1"/>
  <c r="G78" i="1"/>
  <c r="H78" i="1" s="1"/>
  <c r="G76" i="1"/>
  <c r="G66" i="1"/>
  <c r="H66" i="1" s="1"/>
  <c r="G64" i="1"/>
  <c r="H64" i="1" s="1"/>
  <c r="G62" i="1"/>
  <c r="H62" i="1" s="1"/>
  <c r="G60" i="1"/>
  <c r="H60" i="1" s="1"/>
  <c r="G58" i="1"/>
  <c r="G56" i="1"/>
  <c r="H56" i="1" s="1"/>
  <c r="G54" i="1"/>
  <c r="G44" i="1"/>
  <c r="H44" i="1" s="1"/>
  <c r="G42" i="1"/>
  <c r="H42" i="1" s="1"/>
  <c r="G40" i="1"/>
  <c r="H40" i="1" s="1"/>
  <c r="G38" i="1"/>
  <c r="H38" i="1" s="1"/>
  <c r="G36" i="1"/>
  <c r="G34" i="1"/>
  <c r="H34" i="1" s="1"/>
  <c r="G32" i="1"/>
  <c r="H32" i="1" s="1"/>
  <c r="G22" i="1"/>
  <c r="H22" i="1" s="1"/>
  <c r="G20" i="1"/>
  <c r="H20" i="1" s="1"/>
  <c r="G18" i="1"/>
  <c r="H18" i="1" s="1"/>
  <c r="G16" i="1"/>
  <c r="H16" i="1" s="1"/>
  <c r="G14" i="1"/>
  <c r="G12" i="1"/>
  <c r="H12" i="1" s="1"/>
  <c r="G10" i="1"/>
  <c r="H10" i="1" s="1"/>
  <c r="AG39" i="1" l="1"/>
  <c r="AG41" i="1" s="1"/>
  <c r="AG43" i="1" s="1"/>
  <c r="AG28" i="1"/>
  <c r="AG30" i="1" s="1"/>
  <c r="AG32" i="1" s="1"/>
  <c r="AG34" i="1" s="1"/>
  <c r="AG36" i="1" s="1"/>
  <c r="AG38" i="1" s="1"/>
  <c r="AG40" i="1" s="1"/>
  <c r="AG42" i="1" s="1"/>
  <c r="AG44" i="1" s="1"/>
  <c r="AH45" i="1"/>
  <c r="AE9" i="1"/>
  <c r="AE22" i="1"/>
  <c r="AE10" i="1"/>
  <c r="AE20" i="1"/>
  <c r="D10" i="3"/>
  <c r="T10" i="1"/>
  <c r="J5" i="3" s="1"/>
  <c r="T21" i="1"/>
  <c r="J16" i="3" s="1"/>
  <c r="T9" i="1"/>
  <c r="J4" i="3" s="1"/>
  <c r="T20" i="1"/>
  <c r="J15" i="3" s="1"/>
  <c r="T19" i="1"/>
  <c r="J14" i="3" s="1"/>
  <c r="T18" i="1"/>
  <c r="J13" i="3" s="1"/>
  <c r="T17" i="1"/>
  <c r="J12" i="3" s="1"/>
  <c r="T16" i="1"/>
  <c r="J11" i="3" s="1"/>
  <c r="O22" i="1"/>
  <c r="O10" i="1"/>
  <c r="O21" i="1"/>
  <c r="AE21" i="1" s="1"/>
  <c r="O9" i="1"/>
  <c r="O20" i="1"/>
  <c r="O19" i="1"/>
  <c r="AE19" i="1" s="1"/>
  <c r="O18" i="1"/>
  <c r="AE18" i="1" s="1"/>
  <c r="O17" i="1"/>
  <c r="AE17" i="1" s="1"/>
  <c r="O16" i="1"/>
  <c r="AE16" i="1" s="1"/>
  <c r="O11" i="1"/>
  <c r="AE11" i="1" s="1"/>
  <c r="O15" i="1"/>
  <c r="AE15" i="1" s="1"/>
  <c r="O12" i="1"/>
  <c r="AE12" i="1" s="1"/>
  <c r="P20" i="1"/>
  <c r="F15" i="3" s="1"/>
  <c r="P19" i="1"/>
  <c r="F14" i="3" s="1"/>
  <c r="P18" i="1"/>
  <c r="F13" i="3" s="1"/>
  <c r="P17" i="1"/>
  <c r="F12" i="3" s="1"/>
  <c r="P16" i="1"/>
  <c r="F11" i="3" s="1"/>
  <c r="P15" i="1"/>
  <c r="F10" i="3" s="1"/>
  <c r="P21" i="1"/>
  <c r="F16" i="3" s="1"/>
  <c r="P11" i="1"/>
  <c r="F6" i="3" s="1"/>
  <c r="P9" i="1"/>
  <c r="F4" i="3" s="1"/>
  <c r="P22" i="1"/>
  <c r="F17" i="3" s="1"/>
  <c r="P10" i="1"/>
  <c r="F5" i="3" s="1"/>
  <c r="Q22" i="1"/>
  <c r="G17" i="3" s="1"/>
  <c r="Q18" i="1"/>
  <c r="G13" i="3" s="1"/>
  <c r="Q19" i="1"/>
  <c r="G14" i="3" s="1"/>
  <c r="Q17" i="1"/>
  <c r="G12" i="3" s="1"/>
  <c r="Q16" i="1"/>
  <c r="G11" i="3" s="1"/>
  <c r="Q15" i="1"/>
  <c r="G10" i="3" s="1"/>
  <c r="Q12" i="1"/>
  <c r="G7" i="3" s="1"/>
  <c r="Q10" i="1"/>
  <c r="G5" i="3" s="1"/>
  <c r="Q21" i="1"/>
  <c r="G16" i="3" s="1"/>
  <c r="Q9" i="1"/>
  <c r="G4" i="3" s="1"/>
  <c r="Q20" i="1"/>
  <c r="G15" i="3" s="1"/>
  <c r="R16" i="1"/>
  <c r="H11" i="3" s="1"/>
  <c r="R15" i="1"/>
  <c r="H10" i="3" s="1"/>
  <c r="R11" i="1"/>
  <c r="H6" i="3" s="1"/>
  <c r="R22" i="1"/>
  <c r="H17" i="3" s="1"/>
  <c r="R10" i="1"/>
  <c r="H5" i="3" s="1"/>
  <c r="R21" i="1"/>
  <c r="H16" i="3" s="1"/>
  <c r="R9" i="1"/>
  <c r="H4" i="3" s="1"/>
  <c r="R20" i="1"/>
  <c r="H15" i="3" s="1"/>
  <c r="R19" i="1"/>
  <c r="H14" i="3" s="1"/>
  <c r="R17" i="1"/>
  <c r="H12" i="3" s="1"/>
  <c r="R18" i="1"/>
  <c r="H13" i="3" s="1"/>
  <c r="S22" i="1"/>
  <c r="I17" i="3" s="1"/>
  <c r="S10" i="1"/>
  <c r="I5" i="3" s="1"/>
  <c r="S21" i="1"/>
  <c r="I16" i="3" s="1"/>
  <c r="S9" i="1"/>
  <c r="I4" i="3" s="1"/>
  <c r="S15" i="1"/>
  <c r="I10" i="3" s="1"/>
  <c r="S20" i="1"/>
  <c r="I15" i="3" s="1"/>
  <c r="S19" i="1"/>
  <c r="I14" i="3" s="1"/>
  <c r="S18" i="1"/>
  <c r="I13" i="3" s="1"/>
  <c r="S17" i="1"/>
  <c r="I12" i="3" s="1"/>
  <c r="D4" i="3"/>
  <c r="N21" i="1"/>
  <c r="N16" i="1"/>
  <c r="Q11" i="1"/>
  <c r="G6" i="3" s="1"/>
  <c r="H155" i="1"/>
  <c r="N10" i="1"/>
  <c r="N20" i="1"/>
  <c r="N22" i="1"/>
  <c r="N17" i="1"/>
  <c r="N11" i="1"/>
  <c r="N18" i="1"/>
  <c r="T15" i="1"/>
  <c r="J10" i="3" s="1"/>
  <c r="N12" i="1"/>
  <c r="N19" i="1"/>
  <c r="T11" i="1"/>
  <c r="J6" i="3" s="1"/>
  <c r="T22" i="1"/>
  <c r="J17" i="3" s="1"/>
  <c r="H45" i="1"/>
  <c r="G67" i="1"/>
  <c r="G89" i="1"/>
  <c r="G111" i="1"/>
  <c r="G133" i="1"/>
  <c r="G155" i="1"/>
  <c r="H23" i="1"/>
  <c r="G23" i="1"/>
  <c r="T12" i="1"/>
  <c r="J7" i="3" s="1"/>
  <c r="S12" i="1"/>
  <c r="I7" i="3" s="1"/>
  <c r="S16" i="1"/>
  <c r="I11" i="3" s="1"/>
  <c r="S11" i="1"/>
  <c r="I6" i="3" s="1"/>
  <c r="R12" i="1"/>
  <c r="H7" i="3" s="1"/>
  <c r="P12" i="1"/>
  <c r="F7" i="3" s="1"/>
  <c r="H120" i="1"/>
  <c r="H133" i="1" s="1"/>
  <c r="H98" i="1"/>
  <c r="H111" i="1" s="1"/>
  <c r="H76" i="1"/>
  <c r="H89" i="1" s="1"/>
  <c r="H54" i="1"/>
  <c r="H67" i="1" s="1"/>
  <c r="G45" i="1"/>
  <c r="D5" i="3" l="1"/>
  <c r="D14" i="3"/>
  <c r="D11" i="3"/>
  <c r="D17" i="3"/>
  <c r="D15" i="3"/>
  <c r="D16" i="3"/>
  <c r="D7" i="3"/>
  <c r="D13" i="3"/>
  <c r="D6" i="3"/>
  <c r="D12" i="3"/>
  <c r="E13" i="3"/>
  <c r="U18" i="1"/>
  <c r="E11" i="3"/>
  <c r="U16" i="1"/>
  <c r="E10" i="3"/>
  <c r="U15" i="1"/>
  <c r="E14" i="3"/>
  <c r="U19" i="1"/>
  <c r="E17" i="3"/>
  <c r="U22" i="1"/>
  <c r="E6" i="3"/>
  <c r="U11" i="1"/>
  <c r="E5" i="3"/>
  <c r="U10" i="1"/>
  <c r="E16" i="3"/>
  <c r="U21" i="1"/>
  <c r="E7" i="3"/>
  <c r="U12" i="1"/>
  <c r="E4" i="3"/>
  <c r="U9" i="1"/>
  <c r="E12" i="3"/>
  <c r="U17" i="1"/>
  <c r="E15" i="3"/>
  <c r="U20" i="1"/>
  <c r="Q13" i="1"/>
  <c r="G8" i="3" s="1"/>
  <c r="R13" i="1"/>
  <c r="H8" i="3" s="1"/>
  <c r="O14" i="1"/>
  <c r="AE14" i="1" s="1"/>
  <c r="P14" i="1"/>
  <c r="F9" i="3" s="1"/>
  <c r="P13" i="1"/>
  <c r="F8" i="3" s="1"/>
  <c r="R14" i="1"/>
  <c r="H9" i="3" s="1"/>
  <c r="Q14" i="1"/>
  <c r="G9" i="3" s="1"/>
  <c r="T13" i="1"/>
  <c r="J8" i="3" s="1"/>
  <c r="O13" i="1"/>
  <c r="AE13" i="1" s="1"/>
  <c r="S14" i="1"/>
  <c r="I9" i="3" s="1"/>
  <c r="S13" i="1"/>
  <c r="I8" i="3" s="1"/>
  <c r="T14" i="1"/>
  <c r="J9" i="3" s="1"/>
  <c r="N14" i="1"/>
  <c r="N13" i="1"/>
  <c r="H157" i="1"/>
  <c r="G157" i="1"/>
  <c r="D8" i="3" l="1"/>
  <c r="D9" i="3"/>
  <c r="E8" i="3"/>
  <c r="U13" i="1"/>
  <c r="E9" i="3"/>
  <c r="U14" i="1"/>
</calcChain>
</file>

<file path=xl/sharedStrings.xml><?xml version="1.0" encoding="utf-8"?>
<sst xmlns="http://schemas.openxmlformats.org/spreadsheetml/2006/main" count="428" uniqueCount="111">
  <si>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</si>
  <si>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</si>
  <si>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</si>
  <si>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</si>
  <si>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</si>
  <si>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</si>
  <si>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</si>
  <si>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</si>
  <si>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</si>
  <si>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</si>
  <si>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</si>
  <si>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</si>
  <si>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</si>
  <si>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</si>
  <si>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</si>
  <si>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</si>
  <si>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</si>
  <si>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</si>
  <si>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</si>
  <si>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</si>
  <si>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</si>
  <si>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</si>
  <si>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</si>
  <si>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</si>
  <si>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</si>
  <si>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</si>
  <si>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</si>
  <si>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</si>
  <si>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</si>
  <si>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</si>
  <si>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</si>
  <si>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</si>
  <si>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</si>
  <si>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</si>
  <si>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</si>
  <si>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</si>
  <si>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</si>
  <si>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</si>
  <si>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</si>
  <si>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</si>
  <si>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</si>
  <si>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</si>
  <si>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</si>
  <si>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</si>
  <si>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</si>
  <si>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</si>
  <si>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</si>
  <si>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</si>
  <si>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</si>
  <si>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</si>
  <si>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</si>
  <si>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</si>
  <si>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</si>
  <si>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</si>
  <si>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</si>
  <si>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</si>
  <si>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</si>
  <si>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</si>
  <si>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</si>
  <si>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</si>
  <si>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</si>
  <si>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</si>
  <si>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</si>
  <si>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</si>
  <si>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</si>
  <si>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</si>
  <si>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</si>
  <si>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</si>
  <si>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</si>
  <si>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</si>
  <si>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</si>
  <si>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</si>
  <si>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</si>
  <si>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</si>
  <si>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</si>
  <si>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</si>
  <si>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</si>
  <si>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</si>
  <si>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</si>
  <si>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</si>
  <si>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</si>
  <si>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</si>
  <si>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</si>
  <si>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</si>
  <si>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</si>
  <si>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</si>
  <si>
    <t>mean</t>
  </si>
  <si>
    <t>mean_b</t>
  </si>
  <si>
    <t>product</t>
  </si>
  <si>
    <t>product_b</t>
  </si>
  <si>
    <t>l2-norm</t>
  </si>
  <si>
    <t>l2-norm_b</t>
  </si>
  <si>
    <t>weights_transfer</t>
  </si>
  <si>
    <t>weights_transfer_b</t>
  </si>
  <si>
    <t>weights_universal</t>
  </si>
  <si>
    <t>weights_universal_b</t>
  </si>
  <si>
    <t>F1-scores</t>
  </si>
  <si>
    <t>better with mBERT</t>
  </si>
  <si>
    <t>better without mBERT</t>
  </si>
  <si>
    <t>average</t>
  </si>
  <si>
    <t>Process finished with exit code 0</t>
  </si>
  <si>
    <t>f1-macro</t>
  </si>
  <si>
    <r>
      <t xml:space="preserve">improvement over </t>
    </r>
    <r>
      <rPr>
        <i/>
        <sz val="18"/>
        <color theme="1"/>
        <rFont val="Calibri"/>
        <family val="2"/>
        <scheme val="minor"/>
      </rPr>
      <t>baseline 1</t>
    </r>
  </si>
  <si>
    <r>
      <t xml:space="preserve">improvement over </t>
    </r>
    <r>
      <rPr>
        <i/>
        <sz val="18"/>
        <color theme="1"/>
        <rFont val="Calibri"/>
        <family val="2"/>
        <scheme val="minor"/>
      </rPr>
      <t>baseline 2</t>
    </r>
  </si>
  <si>
    <t>Improvements over baseline 1</t>
  </si>
  <si>
    <t>Improvements over baseline 2</t>
  </si>
  <si>
    <t>Accuracy</t>
  </si>
  <si>
    <t>improvent</t>
  </si>
  <si>
    <t>acc1</t>
  </si>
  <si>
    <t>acc2</t>
  </si>
  <si>
    <t>f1-m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</si>
</sst>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;;;"/>
    <numFmt numFmtId="166" formatCode="0.000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Fill="1" applyBorder="1"/>
    <xf numFmtId="10" fontId="0" fillId="0" borderId="0" xfId="0" applyNumberFormat="1" applyFill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0" fontId="2" fillId="4" borderId="0" xfId="0" applyFont="1" applyFill="1"/>
    <xf numFmtId="166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/>
    <xf numFmtId="166" fontId="2" fillId="4" borderId="0" xfId="0" applyNumberFormat="1" applyFont="1" applyFill="1"/>
    <xf numFmtId="49" fontId="2" fillId="4" borderId="0" xfId="0" applyNumberFormat="1" applyFont="1" applyFill="1" applyBorder="1" applyAlignment="1">
      <alignment horizontal="right" textRotation="90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/>
    <xf numFmtId="16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 vertical="center"/>
    </xf>
    <xf numFmtId="165" fontId="4" fillId="4" borderId="9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165" fontId="4" fillId="4" borderId="12" xfId="0" applyNumberFormat="1" applyFont="1" applyFill="1" applyBorder="1"/>
    <xf numFmtId="165" fontId="4" fillId="4" borderId="0" xfId="0" applyNumberFormat="1" applyFont="1" applyFill="1" applyBorder="1"/>
    <xf numFmtId="165" fontId="4" fillId="4" borderId="13" xfId="0" applyNumberFormat="1" applyFont="1" applyFill="1" applyBorder="1"/>
    <xf numFmtId="165" fontId="4" fillId="4" borderId="14" xfId="0" applyNumberFormat="1" applyFont="1" applyFill="1" applyBorder="1"/>
    <xf numFmtId="165" fontId="4" fillId="4" borderId="15" xfId="0" applyNumberFormat="1" applyFont="1" applyFill="1" applyBorder="1"/>
    <xf numFmtId="165" fontId="4" fillId="4" borderId="16" xfId="0" applyNumberFormat="1" applyFont="1" applyFill="1" applyBorder="1"/>
    <xf numFmtId="166" fontId="1" fillId="4" borderId="0" xfId="0" applyNumberFormat="1" applyFont="1" applyFill="1" applyBorder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7" fontId="0" fillId="0" borderId="13" xfId="0" applyNumberFormat="1" applyBorder="1"/>
    <xf numFmtId="167" fontId="3" fillId="0" borderId="12" xfId="0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3" fillId="0" borderId="15" xfId="0" applyNumberFormat="1" applyFont="1" applyBorder="1"/>
    <xf numFmtId="167" fontId="3" fillId="0" borderId="10" xfId="0" applyNumberFormat="1" applyFont="1" applyBorder="1"/>
    <xf numFmtId="167" fontId="3" fillId="0" borderId="14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5" fillId="0" borderId="0" xfId="0" applyFont="1" applyBorder="1"/>
    <xf numFmtId="0" fontId="0" fillId="0" borderId="7" xfId="0" applyBorder="1"/>
    <xf numFmtId="0" fontId="5" fillId="0" borderId="7" xfId="0" applyFont="1" applyBorder="1"/>
    <xf numFmtId="0" fontId="0" fillId="0" borderId="8" xfId="0" applyBorder="1"/>
    <xf numFmtId="0" fontId="6" fillId="4" borderId="0" xfId="0" applyFont="1" applyFill="1"/>
    <xf numFmtId="0" fontId="7" fillId="4" borderId="0" xfId="0" applyFont="1" applyFill="1"/>
    <xf numFmtId="166" fontId="7" fillId="4" borderId="0" xfId="0" applyNumberFormat="1" applyFont="1" applyFill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0" fontId="6" fillId="0" borderId="0" xfId="0" applyFont="1"/>
    <xf numFmtId="165" fontId="0" fillId="0" borderId="10" xfId="0" applyNumberFormat="1" applyBorder="1"/>
    <xf numFmtId="165" fontId="0" fillId="0" borderId="11" xfId="0" applyNumberForma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4" borderId="9" xfId="0" applyNumberFormat="1" applyFill="1" applyBorder="1"/>
    <xf numFmtId="165" fontId="0" fillId="4" borderId="12" xfId="0" applyNumberFormat="1" applyFill="1" applyBorder="1"/>
    <xf numFmtId="165" fontId="0" fillId="4" borderId="0" xfId="0" applyNumberFormat="1" applyFill="1" applyBorder="1"/>
    <xf numFmtId="165" fontId="0" fillId="4" borderId="15" xfId="0" applyNumberFormat="1" applyFill="1" applyBorder="1"/>
    <xf numFmtId="165" fontId="0" fillId="4" borderId="16" xfId="0" applyNumberFormat="1" applyFill="1" applyBorder="1"/>
    <xf numFmtId="165" fontId="0" fillId="4" borderId="13" xfId="0" applyNumberFormat="1" applyFill="1" applyBorder="1"/>
    <xf numFmtId="165" fontId="0" fillId="4" borderId="10" xfId="0" applyNumberFormat="1" applyFill="1" applyBorder="1"/>
    <xf numFmtId="166" fontId="2" fillId="4" borderId="0" xfId="0" applyNumberFormat="1" applyFont="1" applyFill="1" applyAlignment="1"/>
    <xf numFmtId="0" fontId="2" fillId="4" borderId="0" xfId="0" applyFont="1" applyFill="1" applyBorder="1"/>
    <xf numFmtId="166" fontId="2" fillId="4" borderId="0" xfId="0" applyNumberFormat="1" applyFont="1" applyFill="1" applyBorder="1" applyAlignment="1"/>
    <xf numFmtId="0" fontId="1" fillId="4" borderId="0" xfId="0" applyFont="1" applyFill="1" applyBorder="1"/>
    <xf numFmtId="165" fontId="2" fillId="4" borderId="0" xfId="0" applyNumberFormat="1" applyFont="1" applyFill="1" applyBorder="1"/>
    <xf numFmtId="49" fontId="0" fillId="0" borderId="12" xfId="0" applyNumberFormat="1" applyBorder="1" applyAlignment="1">
      <alignment vertical="center" textRotation="90"/>
    </xf>
    <xf numFmtId="165" fontId="4" fillId="0" borderId="9" xfId="0" applyNumberFormat="1" applyFont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65" fontId="4" fillId="0" borderId="12" xfId="0" applyNumberFormat="1" applyFont="1" applyBorder="1"/>
    <xf numFmtId="165" fontId="4" fillId="0" borderId="0" xfId="0" applyNumberFormat="1" applyFont="1" applyBorder="1"/>
    <xf numFmtId="165" fontId="4" fillId="0" borderId="13" xfId="0" applyNumberFormat="1" applyFont="1" applyBorder="1"/>
    <xf numFmtId="165" fontId="0" fillId="0" borderId="1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textRotation="90"/>
    </xf>
    <xf numFmtId="49" fontId="0" fillId="0" borderId="0" xfId="0" applyNumberFormat="1" applyAlignment="1">
      <alignment horizontal="center" vertical="center" textRotation="90"/>
    </xf>
    <xf numFmtId="49" fontId="0" fillId="0" borderId="12" xfId="0" applyNumberFormat="1" applyBorder="1" applyAlignment="1">
      <alignment horizontal="center" vertical="center" textRotation="90"/>
    </xf>
    <xf numFmtId="166" fontId="1" fillId="0" borderId="15" xfId="0" applyNumberFormat="1" applyFont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49" fontId="1" fillId="4" borderId="0" xfId="0" applyNumberFormat="1" applyFont="1" applyFill="1" applyBorder="1" applyAlignment="1">
      <alignment horizontal="center" vertical="center" textRotation="90"/>
    </xf>
    <xf numFmtId="166" fontId="1" fillId="4" borderId="0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results!$U$8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70000">
                  <a:schemeClr val="accent4">
                    <a:lumMod val="20000"/>
                    <a:lumOff val="8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7670932110105957E-6"/>
                  <c:y val="-3.316121393166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03-4265-AD89-103C74513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results!$U$9:$U$22</c15:sqref>
                  </c15:fullRef>
                </c:ext>
              </c:extLst>
              <c:f>(results!$U$9,results!$U$11,results!$U$15,results!$U$17,results!$U$19,results!$U$21)</c:f>
              <c:numCache>
                <c:formatCode>0.00%</c:formatCode>
                <c:ptCount val="6"/>
                <c:pt idx="0">
                  <c:v>6.9312581147144919E-2</c:v>
                </c:pt>
                <c:pt idx="1">
                  <c:v>5.1298208950210276E-2</c:v>
                </c:pt>
                <c:pt idx="2">
                  <c:v>6.5740692195722789E-2</c:v>
                </c:pt>
                <c:pt idx="3">
                  <c:v>7.0219982660878366E-2</c:v>
                </c:pt>
                <c:pt idx="4">
                  <c:v>7.6584251772655057E-2</c:v>
                </c:pt>
                <c:pt idx="5">
                  <c:v>6.6026556515959525E-2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2"/>
        <c:axId val="644664512"/>
        <c:axId val="644662016"/>
      </c:barChart>
      <c:lineChart>
        <c:grouping val="standard"/>
        <c:varyColors val="0"/>
        <c:ser>
          <c:idx val="0"/>
          <c:order val="0"/>
          <c:tx>
            <c:strRef>
              <c:f>results!$N$8</c:f>
              <c:strCache>
                <c:ptCount val="1"/>
                <c:pt idx="0">
                  <c:v>deu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results!$N$9:$N$22</c15:sqref>
                  </c15:fullRef>
                </c:ext>
              </c:extLst>
              <c:f>(results!$N$9,results!$N$11,results!$N$15,results!$N$17,results!$N$19,results!$N$21)</c:f>
              <c:numCache>
                <c:formatCode>0.00%</c:formatCode>
                <c:ptCount val="6"/>
                <c:pt idx="0">
                  <c:v>2.357926763012055E-2</c:v>
                </c:pt>
                <c:pt idx="1">
                  <c:v>5.8676518526566994E-3</c:v>
                </c:pt>
                <c:pt idx="2">
                  <c:v>1.8689557752906653E-2</c:v>
                </c:pt>
                <c:pt idx="3">
                  <c:v>2.8577637726828198E-2</c:v>
                </c:pt>
                <c:pt idx="4">
                  <c:v>3.7379115505813305E-2</c:v>
                </c:pt>
                <c:pt idx="5">
                  <c:v>2.9555579702271E-2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3-4265-AD89-103C74513589}"/>
            </c:ext>
          </c:extLst>
        </c:ser>
        <c:ser>
          <c:idx val="1"/>
          <c:order val="1"/>
          <c:tx>
            <c:strRef>
              <c:f>results!$O$8</c:f>
              <c:strCache>
                <c:ptCount val="1"/>
                <c:pt idx="0">
                  <c:v>eng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bg1">
                  <a:alpha val="0"/>
                </a:schemeClr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results!$O$9:$O$22</c15:sqref>
                  </c15:fullRef>
                </c:ext>
              </c:extLst>
              <c:f>(results!$O$9,results!$O$11,results!$O$15,results!$O$17,results!$O$19,results!$O$21)</c:f>
              <c:numCache>
                <c:formatCode>0.00%</c:formatCode>
                <c:ptCount val="6"/>
                <c:pt idx="0">
                  <c:v>-2.079510703363957E-3</c:v>
                </c:pt>
                <c:pt idx="1">
                  <c:v>1.5045871559633E-2</c:v>
                </c:pt>
                <c:pt idx="2">
                  <c:v>-1.7125382262996956E-2</c:v>
                </c:pt>
                <c:pt idx="3">
                  <c:v>2.2018348623853504E-3</c:v>
                </c:pt>
                <c:pt idx="4">
                  <c:v>3.0091743119266001E-2</c:v>
                </c:pt>
                <c:pt idx="5">
                  <c:v>1.7247706422018349E-2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3-4265-AD89-103C74513589}"/>
            </c:ext>
          </c:extLst>
        </c:ser>
        <c:ser>
          <c:idx val="2"/>
          <c:order val="2"/>
          <c:tx>
            <c:strRef>
              <c:f>results!$P$8</c:f>
              <c:strCache>
                <c:ptCount val="1"/>
                <c:pt idx="0">
                  <c:v>fra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results!$P$9:$P$22</c15:sqref>
                  </c15:fullRef>
                </c:ext>
              </c:extLst>
              <c:f>(results!$P$9,results!$P$11,results!$P$15,results!$P$17,results!$P$19,results!$P$21)</c:f>
              <c:numCache>
                <c:formatCode>0.00%</c:formatCode>
                <c:ptCount val="6"/>
                <c:pt idx="0">
                  <c:v>8.9538420843803701E-2</c:v>
                </c:pt>
                <c:pt idx="1">
                  <c:v>6.4541727284750633E-2</c:v>
                </c:pt>
                <c:pt idx="2">
                  <c:v>7.8825552175638122E-2</c:v>
                </c:pt>
                <c:pt idx="3">
                  <c:v>9.6812590927126102E-2</c:v>
                </c:pt>
                <c:pt idx="4">
                  <c:v>0.10395450337256977</c:v>
                </c:pt>
                <c:pt idx="5">
                  <c:v>0.10395450337256977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3-4265-AD89-103C74513589}"/>
            </c:ext>
          </c:extLst>
        </c:ser>
        <c:ser>
          <c:idx val="3"/>
          <c:order val="3"/>
          <c:tx>
            <c:strRef>
              <c:f>results!$Q$8</c:f>
              <c:strCache>
                <c:ptCount val="1"/>
                <c:pt idx="0">
                  <c:v>hun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results!$Q$9:$Q$22</c15:sqref>
                  </c15:fullRef>
                </c:ext>
              </c:extLst>
              <c:f>(results!$Q$9,results!$Q$11,results!$Q$15,results!$Q$17,results!$Q$19,results!$Q$21)</c:f>
              <c:numCache>
                <c:formatCode>0.00%</c:formatCode>
                <c:ptCount val="6"/>
                <c:pt idx="0">
                  <c:v>1.273950264981662E-2</c:v>
                </c:pt>
                <c:pt idx="1">
                  <c:v>9.5801059926621229E-3</c:v>
                </c:pt>
                <c:pt idx="2">
                  <c:v>6.420709335507627E-3</c:v>
                </c:pt>
                <c:pt idx="3">
                  <c:v>1.6000815328169635E-2</c:v>
                </c:pt>
                <c:pt idx="4">
                  <c:v>1.6000815328169635E-2</c:v>
                </c:pt>
                <c:pt idx="5">
                  <c:v>9.5801059926621229E-3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3-4265-AD89-103C74513589}"/>
            </c:ext>
          </c:extLst>
        </c:ser>
        <c:ser>
          <c:idx val="4"/>
          <c:order val="4"/>
          <c:tx>
            <c:strRef>
              <c:f>results!$R$8</c:f>
              <c:strCache>
                <c:ptCount val="1"/>
                <c:pt idx="0">
                  <c:v>por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5B9BD5">
                  <a:alpha val="0"/>
                </a:srgbClr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results!$R$9:$R$22</c15:sqref>
                  </c15:fullRef>
                </c:ext>
              </c:extLst>
              <c:f>(results!$R$9,results!$R$11,results!$R$15,results!$R$17,results!$R$19,results!$R$21)</c:f>
              <c:numCache>
                <c:formatCode>0.00%</c:formatCode>
                <c:ptCount val="6"/>
                <c:pt idx="0">
                  <c:v>0.20317460317460317</c:v>
                </c:pt>
                <c:pt idx="1">
                  <c:v>0.13540372670807449</c:v>
                </c:pt>
                <c:pt idx="2">
                  <c:v>0.21352657004830911</c:v>
                </c:pt>
                <c:pt idx="3">
                  <c:v>0.20317460317460317</c:v>
                </c:pt>
                <c:pt idx="4">
                  <c:v>0.16149068322981364</c:v>
                </c:pt>
                <c:pt idx="5">
                  <c:v>0.12505175983436853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3-4265-AD89-103C74513589}"/>
            </c:ext>
          </c:extLst>
        </c:ser>
        <c:ser>
          <c:idx val="5"/>
          <c:order val="5"/>
          <c:tx>
            <c:strRef>
              <c:f>results!$S$8</c:f>
              <c:strCache>
                <c:ptCount val="1"/>
                <c:pt idx="0">
                  <c:v>slv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results!$S$9:$S$22</c15:sqref>
                  </c15:fullRef>
                </c:ext>
              </c:extLst>
              <c:f>(results!$S$9,results!$S$11,results!$S$15,results!$S$17,results!$S$19,results!$S$21)</c:f>
              <c:numCache>
                <c:formatCode>0.00%</c:formatCode>
                <c:ptCount val="6"/>
                <c:pt idx="0">
                  <c:v>6.3717306622147959E-2</c:v>
                </c:pt>
                <c:pt idx="1">
                  <c:v>9.2654424040066768E-2</c:v>
                </c:pt>
                <c:pt idx="2">
                  <c:v>6.0795770728992712E-2</c:v>
                </c:pt>
                <c:pt idx="3">
                  <c:v>6.3717306622147959E-2</c:v>
                </c:pt>
                <c:pt idx="4">
                  <c:v>9.2654424040066768E-2</c:v>
                </c:pt>
                <c:pt idx="5">
                  <c:v>8.6811352253756274E-2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3-4265-AD89-103C74513589}"/>
            </c:ext>
          </c:extLst>
        </c:ser>
        <c:ser>
          <c:idx val="6"/>
          <c:order val="6"/>
          <c:tx>
            <c:strRef>
              <c:f>results!$T$8</c:f>
              <c:strCache>
                <c:ptCount val="1"/>
                <c:pt idx="0">
                  <c:v>srp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bg1">
                  <a:alpha val="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results!$T$9:$T$22</c15:sqref>
                  </c15:fullRef>
                </c:ext>
              </c:extLst>
              <c:f>(results!$T$9,results!$T$11,results!$T$15,results!$T$17,results!$T$19,results!$T$21)</c:f>
              <c:numCache>
                <c:formatCode>0.00%</c:formatCode>
                <c:ptCount val="6"/>
                <c:pt idx="0">
                  <c:v>9.4518477812886345E-2</c:v>
                </c:pt>
                <c:pt idx="1">
                  <c:v>3.5993955213628248E-2</c:v>
                </c:pt>
                <c:pt idx="2">
                  <c:v>9.9052067591702236E-2</c:v>
                </c:pt>
                <c:pt idx="3">
                  <c:v>8.1055089984888112E-2</c:v>
                </c:pt>
                <c:pt idx="4">
                  <c:v>9.4518477812886345E-2</c:v>
                </c:pt>
                <c:pt idx="5">
                  <c:v>8.998488803407062E-2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4512"/>
        <c:axId val="644662016"/>
      </c:lineChart>
      <c:catAx>
        <c:axId val="644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2016"/>
        <c:crosses val="autoZero"/>
        <c:auto val="1"/>
        <c:lblAlgn val="ctr"/>
        <c:lblOffset val="100"/>
        <c:noMultiLvlLbl val="0"/>
      </c:catAx>
      <c:valAx>
        <c:axId val="64466201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7894543276631"/>
          <c:y val="0.92408338039240079"/>
          <c:w val="0.85009500838569951"/>
          <c:h val="5.60041664587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results!$AE$8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70000">
                  <a:schemeClr val="accent4">
                    <a:lumMod val="20000"/>
                    <a:lumOff val="8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results!$AE$9:$AE$22</c15:sqref>
                  </c15:fullRef>
                </c:ext>
              </c:extLst>
              <c:f>(results!$AE$9,results!$AE$11,results!$AE$15,results!$AE$17,results!$AE$19,results!$AE$21)</c:f>
              <c:numCache>
                <c:formatCode>0.00%</c:formatCode>
                <c:ptCount val="6"/>
                <c:pt idx="0">
                  <c:v>3.713918302630366E-2</c:v>
                </c:pt>
                <c:pt idx="1">
                  <c:v>1.9822184946303941E-2</c:v>
                </c:pt>
                <c:pt idx="2">
                  <c:v>3.348426915688342E-2</c:v>
                </c:pt>
                <c:pt idx="3">
                  <c:v>3.8032996815822021E-2</c:v>
                </c:pt>
                <c:pt idx="4">
                  <c:v>4.4659814257290764E-2</c:v>
                </c:pt>
                <c:pt idx="5">
                  <c:v>3.4757245301416009E-2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C-4A0F-B4F6-40F7499F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2"/>
        <c:axId val="644664512"/>
        <c:axId val="644662016"/>
      </c:barChart>
      <c:lineChart>
        <c:grouping val="standard"/>
        <c:varyColors val="0"/>
        <c:ser>
          <c:idx val="0"/>
          <c:order val="0"/>
          <c:tx>
            <c:strRef>
              <c:f>results!$X$8</c:f>
              <c:strCache>
                <c:ptCount val="1"/>
                <c:pt idx="0">
                  <c:v>deu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results!$X$9:$X$22</c15:sqref>
                  </c15:fullRef>
                </c:ext>
              </c:extLst>
              <c:f>(results!$X$9,results!$X$11,results!$X$15,results!$X$17,results!$X$19,results!$X$21)</c:f>
              <c:numCache>
                <c:formatCode>0.00%</c:formatCode>
                <c:ptCount val="6"/>
                <c:pt idx="0">
                  <c:v>2.2579244463742869E-2</c:v>
                </c:pt>
                <c:pt idx="1">
                  <c:v>4.8849326964827923E-3</c:v>
                </c:pt>
                <c:pt idx="2">
                  <c:v>1.7694311767260076E-2</c:v>
                </c:pt>
                <c:pt idx="3">
                  <c:v>2.7572731220147608E-2</c:v>
                </c:pt>
                <c:pt idx="4">
                  <c:v>3.636561007381673E-2</c:v>
                </c:pt>
                <c:pt idx="5">
                  <c:v>2.854971775944419E-2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C-4A0F-B4F6-40F7499F24B3}"/>
            </c:ext>
          </c:extLst>
        </c:ser>
        <c:ser>
          <c:idx val="1"/>
          <c:order val="1"/>
          <c:tx>
            <c:strRef>
              <c:f>results!$Y$8</c:f>
              <c:strCache>
                <c:ptCount val="1"/>
                <c:pt idx="0">
                  <c:v>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bg1">
                  <a:alpha val="0"/>
                </a:schemeClr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results!$Y$9:$Y$22</c15:sqref>
                  </c15:fullRef>
                </c:ext>
              </c:extLst>
              <c:f>(results!$Y$9,results!$Y$11,results!$Y$15,results!$Y$17,results!$Y$19,results!$Y$21)</c:f>
              <c:numCache>
                <c:formatCode>0.00%</c:formatCode>
                <c:ptCount val="6"/>
                <c:pt idx="0">
                  <c:v>-2.3111004670099373E-2</c:v>
                </c:pt>
                <c:pt idx="1">
                  <c:v>-6.3465453239132698E-3</c:v>
                </c:pt>
                <c:pt idx="2">
                  <c:v>-3.7839779667105694E-2</c:v>
                </c:pt>
                <c:pt idx="3">
                  <c:v>-1.8919889833552781E-2</c:v>
                </c:pt>
                <c:pt idx="4">
                  <c:v>8.3822296730930515E-3</c:v>
                </c:pt>
                <c:pt idx="5">
                  <c:v>-4.191114836546459E-3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C-4A0F-B4F6-40F7499F24B3}"/>
            </c:ext>
          </c:extLst>
        </c:ser>
        <c:ser>
          <c:idx val="2"/>
          <c:order val="2"/>
          <c:tx>
            <c:strRef>
              <c:f>results!$Z$8</c:f>
              <c:strCache>
                <c:ptCount val="1"/>
                <c:pt idx="0">
                  <c:v>fra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results!$Z$9:$Z$22</c15:sqref>
                  </c15:fullRef>
                </c:ext>
              </c:extLst>
              <c:f>(results!$Z$9,results!$Z$11,results!$Z$15,results!$Z$17,results!$Z$19,results!$Z$21)</c:f>
              <c:numCache>
                <c:formatCode>0.00%</c:formatCode>
                <c:ptCount val="6"/>
                <c:pt idx="0">
                  <c:v>8.9538420843803701E-2</c:v>
                </c:pt>
                <c:pt idx="1">
                  <c:v>6.4541727284750633E-2</c:v>
                </c:pt>
                <c:pt idx="2">
                  <c:v>7.8825552175638122E-2</c:v>
                </c:pt>
                <c:pt idx="3">
                  <c:v>9.6812590927126102E-2</c:v>
                </c:pt>
                <c:pt idx="4">
                  <c:v>0.10395450337256977</c:v>
                </c:pt>
                <c:pt idx="5">
                  <c:v>0.10395450337256977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C-4A0F-B4F6-40F7499F24B3}"/>
            </c:ext>
          </c:extLst>
        </c:ser>
        <c:ser>
          <c:idx val="3"/>
          <c:order val="3"/>
          <c:tx>
            <c:strRef>
              <c:f>results!$AA$8</c:f>
              <c:strCache>
                <c:ptCount val="1"/>
                <c:pt idx="0">
                  <c:v>hun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results!$AA$9:$AA$22</c15:sqref>
                  </c15:fullRef>
                </c:ext>
              </c:extLst>
              <c:f>(results!$AA$9,results!$AA$11,results!$AA$15,results!$AA$17,results!$AA$19,results!$AA$21)</c:f>
              <c:numCache>
                <c:formatCode>0.00%</c:formatCode>
                <c:ptCount val="6"/>
                <c:pt idx="0">
                  <c:v>1.273950264981662E-2</c:v>
                </c:pt>
                <c:pt idx="1">
                  <c:v>9.5801059926621229E-3</c:v>
                </c:pt>
                <c:pt idx="2">
                  <c:v>6.420709335507627E-3</c:v>
                </c:pt>
                <c:pt idx="3">
                  <c:v>1.6000815328169635E-2</c:v>
                </c:pt>
                <c:pt idx="4">
                  <c:v>1.6000815328169635E-2</c:v>
                </c:pt>
                <c:pt idx="5">
                  <c:v>9.5801059926621229E-3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C-4A0F-B4F6-40F7499F24B3}"/>
            </c:ext>
          </c:extLst>
        </c:ser>
        <c:ser>
          <c:idx val="4"/>
          <c:order val="4"/>
          <c:tx>
            <c:strRef>
              <c:f>results!$AB$8</c:f>
              <c:strCache>
                <c:ptCount val="1"/>
                <c:pt idx="0">
                  <c:v>por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5B9BD5">
                  <a:alpha val="0"/>
                </a:srgbClr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results!$AB$9:$AB$22</c15:sqref>
                  </c15:fullRef>
                </c:ext>
              </c:extLst>
              <c:f>(results!$AB$9,results!$AB$11,results!$AB$15,results!$AB$17,results!$AB$19,results!$AB$21)</c:f>
              <c:numCache>
                <c:formatCode>0.00%</c:formatCode>
                <c:ptCount val="6"/>
                <c:pt idx="0">
                  <c:v>7.4448416122272904E-2</c:v>
                </c:pt>
                <c:pt idx="1">
                  <c:v>1.3928263281153675E-2</c:v>
                </c:pt>
                <c:pt idx="2">
                  <c:v>8.3692838654012031E-2</c:v>
                </c:pt>
                <c:pt idx="3">
                  <c:v>7.4448416122272904E-2</c:v>
                </c:pt>
                <c:pt idx="4">
                  <c:v>3.7224208061136452E-2</c:v>
                </c:pt>
                <c:pt idx="5">
                  <c:v>4.6838407494145511E-3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C-4A0F-B4F6-40F7499F24B3}"/>
            </c:ext>
          </c:extLst>
        </c:ser>
        <c:ser>
          <c:idx val="5"/>
          <c:order val="5"/>
          <c:tx>
            <c:strRef>
              <c:f>results!$AC$8</c:f>
              <c:strCache>
                <c:ptCount val="1"/>
                <c:pt idx="0">
                  <c:v>slv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results!$AC$9:$AC$22</c15:sqref>
                  </c15:fullRef>
                </c:ext>
              </c:extLst>
              <c:f>(results!$AC$9,results!$AC$11,results!$AC$15,results!$AC$17,results!$AC$19,results!$AC$21)</c:f>
              <c:numCache>
                <c:formatCode>0.00%</c:formatCode>
                <c:ptCount val="6"/>
                <c:pt idx="0">
                  <c:v>-1.0738776038297431E-2</c:v>
                </c:pt>
                <c:pt idx="1">
                  <c:v>1.6172855479363379E-2</c:v>
                </c:pt>
                <c:pt idx="2">
                  <c:v>-1.3455815758830477E-2</c:v>
                </c:pt>
                <c:pt idx="3">
                  <c:v>-1.0738776038297431E-2</c:v>
                </c:pt>
                <c:pt idx="4">
                  <c:v>1.6172855479363379E-2</c:v>
                </c:pt>
                <c:pt idx="5">
                  <c:v>1.0738776038297287E-2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C-4A0F-B4F6-40F7499F24B3}"/>
            </c:ext>
          </c:extLst>
        </c:ser>
        <c:ser>
          <c:idx val="6"/>
          <c:order val="6"/>
          <c:tx>
            <c:strRef>
              <c:f>results!$AD$8</c:f>
              <c:strCache>
                <c:ptCount val="1"/>
                <c:pt idx="0">
                  <c:v>srp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bg1">
                  <a:alpha val="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results!$AD$9:$AD$22</c15:sqref>
                  </c15:fullRef>
                </c:ext>
              </c:extLst>
              <c:f>(results!$AD$9,results!$AD$11,results!$AD$15,results!$AD$17,results!$AD$19,results!$AD$21)</c:f>
              <c:numCache>
                <c:formatCode>0.00%</c:formatCode>
                <c:ptCount val="6"/>
                <c:pt idx="0">
                  <c:v>9.4518477812886345E-2</c:v>
                </c:pt>
                <c:pt idx="1">
                  <c:v>3.5993955213628248E-2</c:v>
                </c:pt>
                <c:pt idx="2">
                  <c:v>9.9052067591702236E-2</c:v>
                </c:pt>
                <c:pt idx="3">
                  <c:v>8.1055089984888112E-2</c:v>
                </c:pt>
                <c:pt idx="4">
                  <c:v>9.4518477812886345E-2</c:v>
                </c:pt>
                <c:pt idx="5">
                  <c:v>8.998488803407062E-2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C-4A0F-B4F6-40F7499F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4512"/>
        <c:axId val="644662016"/>
      </c:lineChart>
      <c:catAx>
        <c:axId val="644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2016"/>
        <c:crosses val="autoZero"/>
        <c:auto val="1"/>
        <c:lblAlgn val="ctr"/>
        <c:lblOffset val="100"/>
        <c:noMultiLvlLbl val="0"/>
      </c:catAx>
      <c:valAx>
        <c:axId val="644662016"/>
        <c:scaling>
          <c:orientation val="minMax"/>
          <c:max val="0.12000000000000001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4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7894543276631"/>
          <c:y val="0.92408338039240079"/>
          <c:w val="0.85009500838569951"/>
          <c:h val="5.60041664587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55</xdr:row>
      <xdr:rowOff>104774</xdr:rowOff>
    </xdr:from>
    <xdr:to>
      <xdr:col>26</xdr:col>
      <xdr:colOff>190500</xdr:colOff>
      <xdr:row>82</xdr:row>
      <xdr:rowOff>72258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296F-223B-46A8-9CC2-14D2678B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84</xdr:row>
      <xdr:rowOff>57150</xdr:rowOff>
    </xdr:from>
    <xdr:to>
      <xdr:col>26</xdr:col>
      <xdr:colOff>247649</xdr:colOff>
      <xdr:row>106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E50B3-5EA0-4189-B849-2F478E9A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AN164"/>
  <sheetViews>
    <sheetView tabSelected="1" topLeftCell="A37" zoomScaleNormal="100" workbookViewId="0">
      <selection activeCell="AG8" sqref="AG8:AN17"/>
    </sheetView>
  </sheetViews>
  <sheetFormatPr defaultRowHeight="15" x14ac:dyDescent="0.25"/>
  <cols>
    <col min="1" max="1" width="23" customWidth="1"/>
    <col min="2" max="5" width="9.140625" style="46"/>
    <col min="6" max="6" width="9.140625" style="54"/>
    <col min="10" max="12" width="7.5703125" style="7" customWidth="1"/>
    <col min="13" max="13" width="23.85546875" style="17" customWidth="1"/>
    <col min="14" max="21" width="7.5703125" customWidth="1"/>
    <col min="22" max="22" width="7.85546875" customWidth="1"/>
    <col min="23" max="23" width="23" customWidth="1"/>
    <col min="24" max="30" width="8" customWidth="1"/>
  </cols>
  <sheetData>
    <row r="2" spans="1:40" x14ac:dyDescent="0.25">
      <c r="A2" t="s">
        <v>0</v>
      </c>
      <c r="F2" s="46"/>
      <c r="J2" s="110" t="s">
        <v>107</v>
      </c>
      <c r="K2" s="110"/>
      <c r="L2" s="110"/>
    </row>
    <row r="3" spans="1:40" ht="15.75" thickBot="1" x14ac:dyDescent="0.3">
      <c r="A3" t="s">
        <v>1</v>
      </c>
      <c r="B3" s="46" t="s">
        <v>4</v>
      </c>
      <c r="C3" s="46" t="s">
        <v>2</v>
      </c>
      <c r="D3" s="46" t="s">
        <v>3</v>
      </c>
      <c r="E3" s="46" t="s">
        <v>51</v>
      </c>
      <c r="F3" s="46" t="s">
        <v>101</v>
      </c>
      <c r="J3" s="7" t="s">
        <v>108</v>
      </c>
      <c r="K3" s="7" t="s">
        <v>110</v>
      </c>
      <c r="L3" s="7" t="s">
        <v>109</v>
      </c>
    </row>
    <row r="4" spans="1:40" x14ac:dyDescent="0.25">
      <c r="A4" s="1" t="s">
        <v>7</v>
      </c>
      <c r="B4" s="47">
        <v>0.71289999999999998</v>
      </c>
      <c r="C4" s="47">
        <v>0.81840000000000002</v>
      </c>
      <c r="D4" s="47">
        <v>0.71289999999999998</v>
      </c>
      <c r="E4" s="47">
        <v>0.74229999999999996</v>
      </c>
      <c r="F4" s="48">
        <v>0.25819999999999999</v>
      </c>
      <c r="G4" s="7"/>
      <c r="H4" s="7"/>
    </row>
    <row r="5" spans="1:40" x14ac:dyDescent="0.25">
      <c r="A5" s="2" t="s">
        <v>21</v>
      </c>
      <c r="B5" s="49">
        <v>0.92030000000000001</v>
      </c>
      <c r="C5" s="49">
        <v>0.97899999999999998</v>
      </c>
      <c r="D5" s="49">
        <v>0.92030000000000001</v>
      </c>
      <c r="E5" s="49">
        <v>0.93869999999999998</v>
      </c>
      <c r="F5" s="50">
        <v>0.42830000000000001</v>
      </c>
      <c r="G5" s="7"/>
      <c r="H5" s="7"/>
    </row>
    <row r="6" spans="1:40" x14ac:dyDescent="0.25">
      <c r="A6" s="2" t="s">
        <v>16</v>
      </c>
      <c r="B6" s="49">
        <v>0.83699999999999997</v>
      </c>
      <c r="C6" s="49">
        <v>0.91539999999999999</v>
      </c>
      <c r="D6" s="49">
        <v>0.83699999999999997</v>
      </c>
      <c r="E6" s="49">
        <v>0.86109999999999998</v>
      </c>
      <c r="F6" s="50">
        <v>0.3468</v>
      </c>
      <c r="G6" s="7"/>
      <c r="H6" s="7"/>
    </row>
    <row r="7" spans="1:40" x14ac:dyDescent="0.25">
      <c r="A7" s="2" t="s">
        <v>8</v>
      </c>
      <c r="B7" s="49">
        <v>0.92120000000000002</v>
      </c>
      <c r="C7" s="49">
        <v>0.96440000000000003</v>
      </c>
      <c r="D7" s="49">
        <v>0.92120000000000002</v>
      </c>
      <c r="E7" s="49">
        <v>0.93910000000000005</v>
      </c>
      <c r="F7" s="50">
        <v>0.48149999999999998</v>
      </c>
      <c r="G7" s="7"/>
      <c r="H7" s="7"/>
    </row>
    <row r="8" spans="1:40" ht="15.75" thickBot="1" x14ac:dyDescent="0.3">
      <c r="A8" s="4" t="s">
        <v>9</v>
      </c>
      <c r="B8" s="51">
        <v>0.73460000000000003</v>
      </c>
      <c r="C8" s="51">
        <v>0.89490000000000003</v>
      </c>
      <c r="D8" s="51">
        <v>0.73460000000000003</v>
      </c>
      <c r="E8" s="51">
        <v>0.78220000000000001</v>
      </c>
      <c r="F8" s="52">
        <v>0.2979</v>
      </c>
      <c r="G8" s="7"/>
      <c r="H8" s="7"/>
      <c r="J8" s="7">
        <f>MAX(B5)</f>
        <v>0.92030000000000001</v>
      </c>
      <c r="K8" s="7">
        <f>MAX(F4:F8)</f>
        <v>0.48149999999999998</v>
      </c>
      <c r="L8" s="7">
        <f>MAX(B4:B8)</f>
        <v>0.92120000000000002</v>
      </c>
      <c r="M8" s="18"/>
      <c r="N8" s="7" t="s">
        <v>34</v>
      </c>
      <c r="O8" t="s">
        <v>35</v>
      </c>
      <c r="P8" t="s">
        <v>36</v>
      </c>
      <c r="Q8" s="7" t="s">
        <v>37</v>
      </c>
      <c r="R8" s="7" t="s">
        <v>38</v>
      </c>
      <c r="S8" s="7" t="s">
        <v>39</v>
      </c>
      <c r="T8" s="7" t="s">
        <v>40</v>
      </c>
      <c r="U8" s="7" t="s">
        <v>99</v>
      </c>
      <c r="X8" s="7" t="s">
        <v>34</v>
      </c>
      <c r="Y8" t="s">
        <v>35</v>
      </c>
      <c r="Z8" t="s">
        <v>36</v>
      </c>
      <c r="AA8" s="7" t="s">
        <v>37</v>
      </c>
      <c r="AB8" s="7" t="s">
        <v>38</v>
      </c>
      <c r="AC8" s="7" t="s">
        <v>39</v>
      </c>
      <c r="AD8" s="7" t="s">
        <v>40</v>
      </c>
      <c r="AE8" s="7" t="s">
        <v>99</v>
      </c>
      <c r="AH8" s="7"/>
      <c r="AK8" s="7"/>
      <c r="AL8" s="7"/>
      <c r="AM8" s="7"/>
      <c r="AN8" s="7"/>
    </row>
    <row r="9" spans="1:40" x14ac:dyDescent="0.25">
      <c r="A9" s="9" t="s">
        <v>5</v>
      </c>
      <c r="B9" s="47">
        <v>0.94199999999999995</v>
      </c>
      <c r="C9" s="47">
        <v>0.98629999999999995</v>
      </c>
      <c r="D9" s="47">
        <v>0.94199999999999995</v>
      </c>
      <c r="E9" s="47">
        <v>0.95789999999999997</v>
      </c>
      <c r="F9" s="48">
        <v>0.49149999999999999</v>
      </c>
      <c r="G9" s="7"/>
      <c r="H9" s="7"/>
      <c r="J9" s="7">
        <f>(B9-J8)/J8</f>
        <v>2.357926763012055E-2</v>
      </c>
      <c r="K9" s="7">
        <f>(F9-K8)/K8</f>
        <v>2.0768431983385273E-2</v>
      </c>
      <c r="L9" s="7">
        <f>(B9-L8)/L8</f>
        <v>2.2579244463742869E-2</v>
      </c>
      <c r="M9" s="15" t="s">
        <v>86</v>
      </c>
      <c r="N9" s="7">
        <f t="shared" ref="N9:N22" si="0">J9</f>
        <v>2.357926763012055E-2</v>
      </c>
      <c r="O9" s="7">
        <f t="shared" ref="O9:O22" si="1">J31</f>
        <v>-2.079510703363957E-3</v>
      </c>
      <c r="P9" s="7">
        <f t="shared" ref="P9:P22" si="2">J53</f>
        <v>8.9538420843803701E-2</v>
      </c>
      <c r="Q9" s="7">
        <f t="shared" ref="Q9:Q22" si="3">J75</f>
        <v>1.273950264981662E-2</v>
      </c>
      <c r="R9" s="7">
        <f t="shared" ref="R9:R22" si="4">J97</f>
        <v>0.20317460317460317</v>
      </c>
      <c r="S9" s="7">
        <f t="shared" ref="S9:S22" si="5">J119</f>
        <v>6.3717306622147959E-2</v>
      </c>
      <c r="T9" s="7">
        <f t="shared" ref="T9:T22" si="6">J141</f>
        <v>9.4518477812886345E-2</v>
      </c>
      <c r="U9" s="7">
        <f>AVERAGE(N9:T9)</f>
        <v>6.9312581147144919E-2</v>
      </c>
      <c r="V9" s="111" t="s">
        <v>104</v>
      </c>
      <c r="W9" s="15" t="s">
        <v>86</v>
      </c>
      <c r="X9" s="7">
        <f t="shared" ref="X9:X22" si="7">L9</f>
        <v>2.2579244463742869E-2</v>
      </c>
      <c r="Y9" s="7">
        <f t="shared" ref="Y9:Y22" si="8">L31</f>
        <v>-2.3111004670099373E-2</v>
      </c>
      <c r="Z9" s="7">
        <f t="shared" ref="Z9:Z22" si="9">L53</f>
        <v>8.9538420843803701E-2</v>
      </c>
      <c r="AA9" s="7">
        <f t="shared" ref="AA9:AA22" si="10">L75</f>
        <v>1.273950264981662E-2</v>
      </c>
      <c r="AB9" s="7">
        <f t="shared" ref="AB9:AB22" si="11">L97</f>
        <v>7.4448416122272904E-2</v>
      </c>
      <c r="AC9" s="7">
        <f t="shared" ref="AC9:AC22" si="12">L119</f>
        <v>-1.0738776038297431E-2</v>
      </c>
      <c r="AD9" s="7">
        <f t="shared" ref="AD9:AD22" si="13">L141</f>
        <v>9.4518477812886345E-2</v>
      </c>
      <c r="AE9" s="7">
        <f>AVERAGE(X9:AD9)</f>
        <v>3.713918302630366E-2</v>
      </c>
      <c r="AF9" s="112" t="s">
        <v>105</v>
      </c>
      <c r="AH9" s="46"/>
      <c r="AI9" s="46"/>
      <c r="AJ9" s="46"/>
      <c r="AK9" s="46"/>
      <c r="AL9" s="46"/>
      <c r="AM9" s="46"/>
      <c r="AN9" s="46"/>
    </row>
    <row r="10" spans="1:40" x14ac:dyDescent="0.25">
      <c r="A10" s="8" t="s">
        <v>6</v>
      </c>
      <c r="B10" s="49">
        <v>0.94199999999999995</v>
      </c>
      <c r="C10" s="49">
        <v>0.98629999999999995</v>
      </c>
      <c r="D10" s="49">
        <v>0.94199999999999995</v>
      </c>
      <c r="E10" s="49">
        <v>0.95789999999999997</v>
      </c>
      <c r="F10" s="50">
        <v>0.49149999999999999</v>
      </c>
      <c r="G10" s="5">
        <f>F10-F9</f>
        <v>0</v>
      </c>
      <c r="H10" s="5">
        <f>G10-G9</f>
        <v>0</v>
      </c>
      <c r="J10" s="7">
        <f>(B10-J8)/J8</f>
        <v>2.357926763012055E-2</v>
      </c>
      <c r="K10" s="7">
        <f>(F10-K8)/K8</f>
        <v>2.0768431983385273E-2</v>
      </c>
      <c r="L10" s="7">
        <f>(B10-L8)/L8</f>
        <v>2.2579244463742869E-2</v>
      </c>
      <c r="M10" s="15" t="s">
        <v>87</v>
      </c>
      <c r="N10" s="7">
        <f t="shared" si="0"/>
        <v>2.357926763012055E-2</v>
      </c>
      <c r="O10" s="7">
        <f t="shared" si="1"/>
        <v>0</v>
      </c>
      <c r="P10" s="7">
        <f t="shared" si="2"/>
        <v>8.9538420843803701E-2</v>
      </c>
      <c r="Q10" s="7">
        <f t="shared" si="3"/>
        <v>1.273950264981662E-2</v>
      </c>
      <c r="R10" s="7">
        <f t="shared" si="4"/>
        <v>0.20317460317460317</v>
      </c>
      <c r="S10" s="7">
        <f t="shared" si="5"/>
        <v>6.3717306622147959E-2</v>
      </c>
      <c r="T10" s="7">
        <f t="shared" si="6"/>
        <v>9.9052067591702236E-2</v>
      </c>
      <c r="U10" s="7">
        <f t="shared" ref="U10:U22" si="14">AVERAGE(N10:T10)</f>
        <v>7.0257309787456326E-2</v>
      </c>
      <c r="V10" s="111"/>
      <c r="W10" s="15" t="s">
        <v>87</v>
      </c>
      <c r="X10" s="7">
        <f t="shared" si="7"/>
        <v>2.2579244463742869E-2</v>
      </c>
      <c r="Y10" s="7">
        <f t="shared" si="8"/>
        <v>-2.1075320320919591E-2</v>
      </c>
      <c r="Z10" s="7">
        <f t="shared" si="9"/>
        <v>8.9538420843803701E-2</v>
      </c>
      <c r="AA10" s="7">
        <f t="shared" si="10"/>
        <v>1.273950264981662E-2</v>
      </c>
      <c r="AB10" s="7">
        <f t="shared" si="11"/>
        <v>7.4448416122272904E-2</v>
      </c>
      <c r="AC10" s="7">
        <f t="shared" si="12"/>
        <v>-1.0738776038297431E-2</v>
      </c>
      <c r="AD10" s="7">
        <f t="shared" si="13"/>
        <v>9.9052067591702236E-2</v>
      </c>
      <c r="AE10" s="7">
        <f t="shared" ref="AE10:AE22" si="15">AVERAGE(X10:AD10)</f>
        <v>3.8077650758874468E-2</v>
      </c>
      <c r="AF10" s="112"/>
      <c r="AH10" s="46"/>
      <c r="AI10" s="46"/>
      <c r="AJ10" s="46"/>
      <c r="AK10" s="46"/>
      <c r="AL10" s="46"/>
      <c r="AM10" s="46"/>
      <c r="AN10" s="46"/>
    </row>
    <row r="11" spans="1:40" x14ac:dyDescent="0.25">
      <c r="A11" s="2" t="s">
        <v>10</v>
      </c>
      <c r="B11" s="49">
        <v>0.92569999999999997</v>
      </c>
      <c r="C11" s="49">
        <v>0.97809999999999997</v>
      </c>
      <c r="D11" s="49">
        <v>0.92569999999999997</v>
      </c>
      <c r="E11" s="49">
        <v>0.94359999999999999</v>
      </c>
      <c r="F11" s="50">
        <v>0.46229999999999999</v>
      </c>
      <c r="G11" s="5"/>
      <c r="H11" s="5"/>
      <c r="J11" s="7">
        <f>(B11-J8)/J8</f>
        <v>5.8676518526566994E-3</v>
      </c>
      <c r="K11" s="7">
        <f>(F11-K8)/K8</f>
        <v>-3.9875389408099676E-2</v>
      </c>
      <c r="L11" s="7">
        <f>(B11-L8)/L8</f>
        <v>4.8849326964827923E-3</v>
      </c>
      <c r="M11" s="15" t="s">
        <v>10</v>
      </c>
      <c r="N11" s="6">
        <f t="shared" si="0"/>
        <v>5.8676518526566994E-3</v>
      </c>
      <c r="O11" s="7">
        <f t="shared" si="1"/>
        <v>1.5045871559633E-2</v>
      </c>
      <c r="P11" s="7">
        <f t="shared" si="2"/>
        <v>6.4541727284750633E-2</v>
      </c>
      <c r="Q11" s="7">
        <f t="shared" si="3"/>
        <v>9.5801059926621229E-3</v>
      </c>
      <c r="R11" s="7">
        <f t="shared" si="4"/>
        <v>0.13540372670807449</v>
      </c>
      <c r="S11" s="7">
        <f t="shared" si="5"/>
        <v>9.2654424040066768E-2</v>
      </c>
      <c r="T11" s="7">
        <f t="shared" si="6"/>
        <v>3.5993955213628248E-2</v>
      </c>
      <c r="U11" s="7">
        <f t="shared" si="14"/>
        <v>5.1298208950210276E-2</v>
      </c>
      <c r="V11" s="111"/>
      <c r="W11" s="15" t="s">
        <v>10</v>
      </c>
      <c r="X11" s="7">
        <f t="shared" si="7"/>
        <v>4.8849326964827923E-3</v>
      </c>
      <c r="Y11" s="7">
        <f t="shared" si="8"/>
        <v>-6.3465453239132698E-3</v>
      </c>
      <c r="Z11" s="7">
        <f t="shared" si="9"/>
        <v>6.4541727284750633E-2</v>
      </c>
      <c r="AA11" s="7">
        <f t="shared" si="10"/>
        <v>9.5801059926621229E-3</v>
      </c>
      <c r="AB11" s="7">
        <f t="shared" si="11"/>
        <v>1.3928263281153675E-2</v>
      </c>
      <c r="AC11" s="7">
        <f t="shared" si="12"/>
        <v>1.6172855479363379E-2</v>
      </c>
      <c r="AD11" s="7">
        <f t="shared" si="13"/>
        <v>3.5993955213628248E-2</v>
      </c>
      <c r="AE11" s="7">
        <f t="shared" si="15"/>
        <v>1.9822184946303941E-2</v>
      </c>
      <c r="AF11" s="112"/>
      <c r="AH11" s="46"/>
      <c r="AI11" s="46"/>
      <c r="AJ11" s="46"/>
      <c r="AK11" s="46"/>
      <c r="AL11" s="46"/>
      <c r="AM11" s="46"/>
      <c r="AN11" s="46"/>
    </row>
    <row r="12" spans="1:40" x14ac:dyDescent="0.25">
      <c r="A12" s="2" t="s">
        <v>11</v>
      </c>
      <c r="B12" s="49">
        <v>0.92569999999999997</v>
      </c>
      <c r="C12" s="49">
        <v>0.97809999999999997</v>
      </c>
      <c r="D12" s="49">
        <v>0.92569999999999997</v>
      </c>
      <c r="E12" s="49">
        <v>0.94359999999999999</v>
      </c>
      <c r="F12" s="50">
        <v>0.46229999999999999</v>
      </c>
      <c r="G12" s="5">
        <f>F12-F11</f>
        <v>0</v>
      </c>
      <c r="H12" s="5">
        <f>G12-G11</f>
        <v>0</v>
      </c>
      <c r="J12" s="7">
        <f>(B12-J8)/J8</f>
        <v>5.8676518526566994E-3</v>
      </c>
      <c r="K12" s="7">
        <f>(F12-K8)/K8</f>
        <v>-3.9875389408099676E-2</v>
      </c>
      <c r="L12" s="7">
        <f>(B12-L8)/L8</f>
        <v>4.8849326964827923E-3</v>
      </c>
      <c r="M12" s="15" t="s">
        <v>11</v>
      </c>
      <c r="N12" s="6">
        <f t="shared" si="0"/>
        <v>5.8676518526566994E-3</v>
      </c>
      <c r="O12" s="7">
        <f t="shared" si="1"/>
        <v>1.5045871559633E-2</v>
      </c>
      <c r="P12" s="7">
        <f t="shared" si="2"/>
        <v>6.4541727284750633E-2</v>
      </c>
      <c r="Q12" s="7">
        <f t="shared" si="3"/>
        <v>9.5801059926621229E-3</v>
      </c>
      <c r="R12" s="7">
        <f t="shared" si="4"/>
        <v>0.13540372670807449</v>
      </c>
      <c r="S12" s="7">
        <f t="shared" si="5"/>
        <v>9.2654424040066768E-2</v>
      </c>
      <c r="T12" s="7">
        <f t="shared" si="6"/>
        <v>3.5993955213628248E-2</v>
      </c>
      <c r="U12" s="7">
        <f t="shared" si="14"/>
        <v>5.1298208950210276E-2</v>
      </c>
      <c r="V12" s="111"/>
      <c r="W12" s="15" t="s">
        <v>11</v>
      </c>
      <c r="X12" s="7">
        <f t="shared" si="7"/>
        <v>4.8849326964827923E-3</v>
      </c>
      <c r="Y12" s="7">
        <f t="shared" si="8"/>
        <v>-6.3465453239132698E-3</v>
      </c>
      <c r="Z12" s="7">
        <f t="shared" si="9"/>
        <v>6.4541727284750633E-2</v>
      </c>
      <c r="AA12" s="7">
        <f t="shared" si="10"/>
        <v>9.5801059926621229E-3</v>
      </c>
      <c r="AB12" s="7">
        <f t="shared" si="11"/>
        <v>1.3928263281153675E-2</v>
      </c>
      <c r="AC12" s="7">
        <f t="shared" si="12"/>
        <v>1.6172855479363379E-2</v>
      </c>
      <c r="AD12" s="7">
        <f t="shared" si="13"/>
        <v>3.5993955213628248E-2</v>
      </c>
      <c r="AE12" s="7">
        <f t="shared" si="15"/>
        <v>1.9822184946303941E-2</v>
      </c>
      <c r="AF12" s="112"/>
      <c r="AH12" s="46"/>
      <c r="AI12" s="46"/>
      <c r="AJ12" s="46"/>
      <c r="AK12" s="46"/>
      <c r="AL12" s="46"/>
      <c r="AM12" s="46"/>
      <c r="AN12" s="46"/>
    </row>
    <row r="13" spans="1:40" x14ac:dyDescent="0.25">
      <c r="A13" s="2" t="s">
        <v>12</v>
      </c>
      <c r="B13" s="49">
        <v>0.84330000000000005</v>
      </c>
      <c r="C13" s="49">
        <v>0.92149999999999999</v>
      </c>
      <c r="D13" s="49">
        <v>0.84330000000000005</v>
      </c>
      <c r="E13" s="49">
        <v>0.8679</v>
      </c>
      <c r="F13" s="50">
        <v>0.37140000000000001</v>
      </c>
      <c r="G13" s="5"/>
      <c r="H13" s="5"/>
      <c r="J13" s="7">
        <f>(B13-J8)/J8</f>
        <v>-8.3668369010105353E-2</v>
      </c>
      <c r="K13" s="7">
        <f>(F13-K8)/K8</f>
        <v>-0.2286604361370716</v>
      </c>
      <c r="L13" s="7">
        <f>(B13-L8)/L8</f>
        <v>-8.4563612679114164E-2</v>
      </c>
      <c r="M13" s="15" t="s">
        <v>12</v>
      </c>
      <c r="N13" s="6">
        <f t="shared" si="0"/>
        <v>-8.3668369010105353E-2</v>
      </c>
      <c r="O13" s="7">
        <f t="shared" si="1"/>
        <v>-0.18666666666666662</v>
      </c>
      <c r="P13" s="7">
        <f t="shared" si="2"/>
        <v>-0.16135431821187673</v>
      </c>
      <c r="Q13" s="7">
        <f t="shared" si="3"/>
        <v>-0.1693844272319609</v>
      </c>
      <c r="R13" s="7">
        <f t="shared" si="4"/>
        <v>4.1683919944789517E-2</v>
      </c>
      <c r="S13" s="7">
        <f t="shared" si="5"/>
        <v>-2.9076238174735713E-2</v>
      </c>
      <c r="T13" s="7">
        <f t="shared" si="6"/>
        <v>8.9297980491826641E-3</v>
      </c>
      <c r="U13" s="7">
        <f t="shared" si="14"/>
        <v>-8.279090018591044E-2</v>
      </c>
      <c r="V13" s="111"/>
      <c r="W13" s="15" t="s">
        <v>12</v>
      </c>
      <c r="X13" s="7">
        <f t="shared" si="7"/>
        <v>-8.4563612679114164E-2</v>
      </c>
      <c r="Y13" s="7">
        <f t="shared" si="8"/>
        <v>-0.20380792719434787</v>
      </c>
      <c r="Z13" s="7">
        <f t="shared" si="9"/>
        <v>-0.16135431821187673</v>
      </c>
      <c r="AA13" s="7">
        <f t="shared" si="10"/>
        <v>-0.1693844272319609</v>
      </c>
      <c r="AB13" s="7">
        <f t="shared" si="11"/>
        <v>-6.9764575372858351E-2</v>
      </c>
      <c r="AC13" s="7">
        <f t="shared" si="12"/>
        <v>-9.7037132876180696E-2</v>
      </c>
      <c r="AD13" s="7">
        <f t="shared" si="13"/>
        <v>8.9297980491826641E-3</v>
      </c>
      <c r="AE13" s="7">
        <f t="shared" si="15"/>
        <v>-0.11099745650245085</v>
      </c>
      <c r="AF13" s="112"/>
      <c r="AH13" s="46"/>
      <c r="AI13" s="46"/>
      <c r="AJ13" s="46"/>
      <c r="AK13" s="46"/>
      <c r="AL13" s="46"/>
      <c r="AM13" s="46"/>
      <c r="AN13" s="46"/>
    </row>
    <row r="14" spans="1:40" x14ac:dyDescent="0.25">
      <c r="A14" s="2" t="s">
        <v>13</v>
      </c>
      <c r="B14" s="49">
        <v>0.71289999999999998</v>
      </c>
      <c r="C14" s="49">
        <v>0.81840000000000002</v>
      </c>
      <c r="D14" s="49">
        <v>0.71289999999999998</v>
      </c>
      <c r="E14" s="49">
        <v>0.74229999999999996</v>
      </c>
      <c r="F14" s="50">
        <v>0.25819999999999999</v>
      </c>
      <c r="G14" s="5">
        <f>F14-F13</f>
        <v>-0.11320000000000002</v>
      </c>
      <c r="H14" s="5"/>
      <c r="J14" s="7">
        <f>(B14-J8)/J8</f>
        <v>-0.22536129522981641</v>
      </c>
      <c r="K14" s="7">
        <f>(F14-K8)/K8</f>
        <v>-0.46375908618899275</v>
      </c>
      <c r="L14" s="7">
        <f>(B14-L8)/L8</f>
        <v>-0.22611810681719499</v>
      </c>
      <c r="M14" s="15" t="s">
        <v>13</v>
      </c>
      <c r="N14" s="6">
        <f t="shared" si="0"/>
        <v>-0.22536129522981641</v>
      </c>
      <c r="O14" s="7">
        <f t="shared" si="1"/>
        <v>-0.31975535168195712</v>
      </c>
      <c r="P14" s="7">
        <f t="shared" si="2"/>
        <v>-0.41224705726755717</v>
      </c>
      <c r="Q14" s="7">
        <f t="shared" si="3"/>
        <v>-0.28750509580105982</v>
      </c>
      <c r="R14" s="7">
        <f t="shared" si="4"/>
        <v>-0.18219461697722567</v>
      </c>
      <c r="S14" s="7">
        <f t="shared" si="5"/>
        <v>-0.29855314412910411</v>
      </c>
      <c r="T14" s="7">
        <f t="shared" si="6"/>
        <v>-0.32435774144800106</v>
      </c>
      <c r="U14" s="7">
        <f t="shared" si="14"/>
        <v>-0.2928534717906745</v>
      </c>
      <c r="V14" s="111"/>
      <c r="W14" s="15" t="s">
        <v>13</v>
      </c>
      <c r="X14" s="7">
        <f t="shared" si="7"/>
        <v>-0.22611810681719499</v>
      </c>
      <c r="Y14" s="7">
        <f t="shared" si="8"/>
        <v>-0.33409172554185118</v>
      </c>
      <c r="Z14" s="7">
        <f t="shared" si="9"/>
        <v>-0.41224705726755717</v>
      </c>
      <c r="AA14" s="7">
        <f t="shared" si="10"/>
        <v>-0.28750509580105982</v>
      </c>
      <c r="AB14" s="7">
        <f t="shared" si="11"/>
        <v>-0.26969061999260446</v>
      </c>
      <c r="AC14" s="7">
        <f t="shared" si="12"/>
        <v>-0.34765170138439649</v>
      </c>
      <c r="AD14" s="7">
        <f t="shared" si="13"/>
        <v>-0.32435774144800106</v>
      </c>
      <c r="AE14" s="7">
        <f t="shared" si="15"/>
        <v>-0.31452314975038076</v>
      </c>
      <c r="AF14" s="112"/>
    </row>
    <row r="15" spans="1:40" x14ac:dyDescent="0.25">
      <c r="A15" s="8" t="s">
        <v>14</v>
      </c>
      <c r="B15" s="49">
        <v>0.9375</v>
      </c>
      <c r="C15" s="49">
        <v>0.98260000000000003</v>
      </c>
      <c r="D15" s="49">
        <v>0.9375</v>
      </c>
      <c r="E15" s="49">
        <v>0.95289999999999997</v>
      </c>
      <c r="F15" s="50">
        <v>0.4773</v>
      </c>
      <c r="G15" s="5"/>
      <c r="H15" s="5"/>
      <c r="J15" s="7">
        <f>(B15-J8)/J8</f>
        <v>1.8689557752906653E-2</v>
      </c>
      <c r="K15" s="7">
        <f>(F15-K8)/K8</f>
        <v>-8.7227414330217686E-3</v>
      </c>
      <c r="L15" s="7">
        <f>(B15-L8)/L8</f>
        <v>1.7694311767260076E-2</v>
      </c>
      <c r="M15" s="15" t="s">
        <v>88</v>
      </c>
      <c r="N15" s="6">
        <f t="shared" si="0"/>
        <v>1.8689557752906653E-2</v>
      </c>
      <c r="O15" s="7">
        <f t="shared" si="1"/>
        <v>-1.7125382262996956E-2</v>
      </c>
      <c r="P15" s="7">
        <f t="shared" si="2"/>
        <v>7.8825552175638122E-2</v>
      </c>
      <c r="Q15" s="7">
        <f t="shared" si="3"/>
        <v>6.420709335507627E-3</v>
      </c>
      <c r="R15" s="7">
        <f t="shared" si="4"/>
        <v>0.21352657004830911</v>
      </c>
      <c r="S15" s="7">
        <f t="shared" si="5"/>
        <v>6.0795770728992712E-2</v>
      </c>
      <c r="T15" s="7">
        <f t="shared" si="6"/>
        <v>9.9052067591702236E-2</v>
      </c>
      <c r="U15" s="7">
        <f t="shared" si="14"/>
        <v>6.5740692195722789E-2</v>
      </c>
      <c r="V15" s="111"/>
      <c r="W15" s="15" t="s">
        <v>88</v>
      </c>
      <c r="X15" s="7">
        <f t="shared" si="7"/>
        <v>1.7694311767260076E-2</v>
      </c>
      <c r="Y15" s="7">
        <f t="shared" si="8"/>
        <v>-3.7839779667105694E-2</v>
      </c>
      <c r="Z15" s="7">
        <f t="shared" si="9"/>
        <v>7.8825552175638122E-2</v>
      </c>
      <c r="AA15" s="7">
        <f t="shared" si="10"/>
        <v>6.420709335507627E-3</v>
      </c>
      <c r="AB15" s="7">
        <f t="shared" si="11"/>
        <v>8.3692838654012031E-2</v>
      </c>
      <c r="AC15" s="7">
        <f t="shared" si="12"/>
        <v>-1.3455815758830477E-2</v>
      </c>
      <c r="AD15" s="7">
        <f t="shared" si="13"/>
        <v>9.9052067591702236E-2</v>
      </c>
      <c r="AE15" s="7">
        <f t="shared" si="15"/>
        <v>3.348426915688342E-2</v>
      </c>
      <c r="AF15" s="112"/>
    </row>
    <row r="16" spans="1:40" x14ac:dyDescent="0.25">
      <c r="A16" s="8" t="s">
        <v>15</v>
      </c>
      <c r="B16" s="49">
        <v>0.90580000000000005</v>
      </c>
      <c r="C16" s="49">
        <v>0.9556</v>
      </c>
      <c r="D16" s="49">
        <v>0.90580000000000005</v>
      </c>
      <c r="E16" s="49">
        <v>0.91959999999999997</v>
      </c>
      <c r="F16" s="50">
        <v>0.46089999999999998</v>
      </c>
      <c r="G16" s="5">
        <f>F16-F15</f>
        <v>-1.6400000000000026E-2</v>
      </c>
      <c r="H16" s="5">
        <f>G16-G15</f>
        <v>-1.6400000000000026E-2</v>
      </c>
      <c r="J16" s="7">
        <f>(B16-J8)/J8</f>
        <v>-1.5755731826578242E-2</v>
      </c>
      <c r="K16" s="7">
        <f>(F16-K8)/K8</f>
        <v>-4.2782969885773639E-2</v>
      </c>
      <c r="L16" s="7">
        <f>(B16-L8)/L8</f>
        <v>-1.6717325227963493E-2</v>
      </c>
      <c r="M16" s="15" t="s">
        <v>89</v>
      </c>
      <c r="N16" s="6">
        <f t="shared" si="0"/>
        <v>-1.5755731826578242E-2</v>
      </c>
      <c r="O16" s="7">
        <f t="shared" si="1"/>
        <v>-8.5749235474006175E-2</v>
      </c>
      <c r="P16" s="7">
        <f t="shared" si="2"/>
        <v>-1.4283824890887491E-2</v>
      </c>
      <c r="Q16" s="7">
        <f t="shared" si="3"/>
        <v>-9.5801059926620101E-3</v>
      </c>
      <c r="R16" s="7">
        <f t="shared" si="4"/>
        <v>0.1302967563837128</v>
      </c>
      <c r="S16" s="7">
        <f t="shared" si="5"/>
        <v>8.4028937117417934E-2</v>
      </c>
      <c r="T16" s="7">
        <f t="shared" si="6"/>
        <v>7.6521500206072221E-2</v>
      </c>
      <c r="U16" s="7">
        <f t="shared" si="14"/>
        <v>2.3639756503295577E-2</v>
      </c>
      <c r="V16" s="111"/>
      <c r="W16" s="15" t="s">
        <v>89</v>
      </c>
      <c r="X16" s="7">
        <f t="shared" si="7"/>
        <v>-1.6717325227963493E-2</v>
      </c>
      <c r="Y16" s="7">
        <f t="shared" si="8"/>
        <v>-0.10501736319003713</v>
      </c>
      <c r="Z16" s="7">
        <f t="shared" si="9"/>
        <v>-1.4283824890887491E-2</v>
      </c>
      <c r="AA16" s="7">
        <f t="shared" si="10"/>
        <v>-9.5801059926620101E-3</v>
      </c>
      <c r="AB16" s="7">
        <f t="shared" si="11"/>
        <v>9.3676814988289652E-3</v>
      </c>
      <c r="AC16" s="7">
        <f t="shared" si="12"/>
        <v>8.1511191615991352E-3</v>
      </c>
      <c r="AD16" s="7">
        <f t="shared" si="13"/>
        <v>7.6521500206072221E-2</v>
      </c>
      <c r="AE16" s="7">
        <f t="shared" si="15"/>
        <v>-7.3654740621499721E-3</v>
      </c>
      <c r="AF16" s="112"/>
    </row>
    <row r="17" spans="1:34" x14ac:dyDescent="0.25">
      <c r="A17" s="8" t="s">
        <v>17</v>
      </c>
      <c r="B17" s="49">
        <v>0.9466</v>
      </c>
      <c r="C17" s="49">
        <v>0.98560000000000003</v>
      </c>
      <c r="D17" s="49">
        <v>0.9466</v>
      </c>
      <c r="E17" s="49">
        <v>0.96040000000000003</v>
      </c>
      <c r="F17" s="50">
        <v>0.50529999999999997</v>
      </c>
      <c r="G17" s="5"/>
      <c r="H17" s="5"/>
      <c r="J17" s="7">
        <f>(B17-J8)/J8</f>
        <v>2.8577637726828198E-2</v>
      </c>
      <c r="K17" s="7">
        <f>(F17-K8)/K8</f>
        <v>4.9428868120456881E-2</v>
      </c>
      <c r="L17" s="7">
        <f>(B17-L8)/L8</f>
        <v>2.7572731220147608E-2</v>
      </c>
      <c r="M17" s="15" t="s">
        <v>90</v>
      </c>
      <c r="N17" s="7">
        <f t="shared" si="0"/>
        <v>2.8577637726828198E-2</v>
      </c>
      <c r="O17" s="7">
        <f t="shared" si="1"/>
        <v>2.2018348623853504E-3</v>
      </c>
      <c r="P17" s="7">
        <f t="shared" si="2"/>
        <v>9.6812590927126102E-2</v>
      </c>
      <c r="Q17" s="7">
        <f t="shared" si="3"/>
        <v>1.6000815328169635E-2</v>
      </c>
      <c r="R17" s="7">
        <f t="shared" si="4"/>
        <v>0.20317460317460317</v>
      </c>
      <c r="S17" s="7">
        <f t="shared" si="5"/>
        <v>6.3717306622147959E-2</v>
      </c>
      <c r="T17" s="7">
        <f t="shared" si="6"/>
        <v>8.1055089984888112E-2</v>
      </c>
      <c r="U17" s="7">
        <f t="shared" si="14"/>
        <v>7.0219982660878366E-2</v>
      </c>
      <c r="V17" s="111"/>
      <c r="W17" s="15" t="s">
        <v>90</v>
      </c>
      <c r="X17" s="7">
        <f t="shared" si="7"/>
        <v>2.7572731220147608E-2</v>
      </c>
      <c r="Y17" s="7">
        <f t="shared" si="8"/>
        <v>-1.8919889833552781E-2</v>
      </c>
      <c r="Z17" s="7">
        <f t="shared" si="9"/>
        <v>9.6812590927126102E-2</v>
      </c>
      <c r="AA17" s="7">
        <f t="shared" si="10"/>
        <v>1.6000815328169635E-2</v>
      </c>
      <c r="AB17" s="7">
        <f t="shared" si="11"/>
        <v>7.4448416122272904E-2</v>
      </c>
      <c r="AC17" s="7">
        <f t="shared" si="12"/>
        <v>-1.0738776038297431E-2</v>
      </c>
      <c r="AD17" s="7">
        <f t="shared" si="13"/>
        <v>8.1055089984888112E-2</v>
      </c>
      <c r="AE17" s="7">
        <f t="shared" si="15"/>
        <v>3.8032996815822021E-2</v>
      </c>
      <c r="AF17" s="112"/>
    </row>
    <row r="18" spans="1:34" ht="15.75" thickBot="1" x14ac:dyDescent="0.3">
      <c r="A18" s="10" t="s">
        <v>18</v>
      </c>
      <c r="B18" s="51">
        <v>0.9466</v>
      </c>
      <c r="C18" s="51">
        <v>0.98560000000000003</v>
      </c>
      <c r="D18" s="51">
        <v>0.9466</v>
      </c>
      <c r="E18" s="51">
        <v>0.96040000000000003</v>
      </c>
      <c r="F18" s="52">
        <v>0.50529999999999997</v>
      </c>
      <c r="G18" s="5">
        <f>F18-F17</f>
        <v>0</v>
      </c>
      <c r="H18" s="5">
        <f>G18-G17</f>
        <v>0</v>
      </c>
      <c r="J18" s="7">
        <f>(B18-J8)/J8</f>
        <v>2.8577637726828198E-2</v>
      </c>
      <c r="K18" s="7">
        <f>(F18-K8)/K8</f>
        <v>4.9428868120456881E-2</v>
      </c>
      <c r="L18" s="7">
        <f>(B18-L8)/L8</f>
        <v>2.7572731220147608E-2</v>
      </c>
      <c r="M18" s="15" t="s">
        <v>91</v>
      </c>
      <c r="N18" s="7">
        <f t="shared" si="0"/>
        <v>2.8577637726828198E-2</v>
      </c>
      <c r="O18" s="7">
        <f t="shared" si="1"/>
        <v>2.2018348623853504E-3</v>
      </c>
      <c r="P18" s="7">
        <f t="shared" si="2"/>
        <v>9.6812590927126102E-2</v>
      </c>
      <c r="Q18" s="7">
        <f t="shared" si="3"/>
        <v>1.6000815328169635E-2</v>
      </c>
      <c r="R18" s="7">
        <f t="shared" si="4"/>
        <v>0.20317460317460317</v>
      </c>
      <c r="S18" s="7">
        <f t="shared" si="5"/>
        <v>6.3717306622147959E-2</v>
      </c>
      <c r="T18" s="7">
        <f t="shared" si="6"/>
        <v>8.1055089984888112E-2</v>
      </c>
      <c r="U18" s="7">
        <f t="shared" si="14"/>
        <v>7.0219982660878366E-2</v>
      </c>
      <c r="V18" s="111"/>
      <c r="W18" s="15" t="s">
        <v>91</v>
      </c>
      <c r="X18" s="7">
        <f t="shared" si="7"/>
        <v>2.7572731220147608E-2</v>
      </c>
      <c r="Y18" s="7">
        <f t="shared" si="8"/>
        <v>-1.8919889833552781E-2</v>
      </c>
      <c r="Z18" s="7">
        <f t="shared" si="9"/>
        <v>9.6812590927126102E-2</v>
      </c>
      <c r="AA18" s="7">
        <f t="shared" si="10"/>
        <v>1.6000815328169635E-2</v>
      </c>
      <c r="AB18" s="7">
        <f t="shared" si="11"/>
        <v>7.4448416122272904E-2</v>
      </c>
      <c r="AC18" s="7">
        <f t="shared" si="12"/>
        <v>-1.0738776038297431E-2</v>
      </c>
      <c r="AD18" s="7">
        <f t="shared" si="13"/>
        <v>8.1055089984888112E-2</v>
      </c>
      <c r="AE18" s="7">
        <f t="shared" si="15"/>
        <v>3.8032996815822021E-2</v>
      </c>
      <c r="AF18" s="112"/>
    </row>
    <row r="19" spans="1:34" x14ac:dyDescent="0.25">
      <c r="A19" s="9" t="s">
        <v>24</v>
      </c>
      <c r="B19" s="47">
        <v>0.95469999999999999</v>
      </c>
      <c r="C19" s="47">
        <v>0.98709999999999998</v>
      </c>
      <c r="D19" s="47">
        <v>0.95469999999999999</v>
      </c>
      <c r="E19" s="47">
        <v>0.96599999999999997</v>
      </c>
      <c r="F19" s="48">
        <v>0.5403</v>
      </c>
      <c r="G19" s="5"/>
      <c r="H19" s="5"/>
      <c r="J19" s="7">
        <f>(B19-J8)/J8</f>
        <v>3.7379115505813305E-2</v>
      </c>
      <c r="K19" s="7">
        <f>(F19-K8)/K8</f>
        <v>0.12211838006230534</v>
      </c>
      <c r="L19" s="7">
        <f>(B19-L8)/L8</f>
        <v>3.636561007381673E-2</v>
      </c>
      <c r="M19" s="15" t="s">
        <v>92</v>
      </c>
      <c r="N19" s="7">
        <f t="shared" si="0"/>
        <v>3.7379115505813305E-2</v>
      </c>
      <c r="O19" s="7">
        <f t="shared" si="1"/>
        <v>3.0091743119266001E-2</v>
      </c>
      <c r="P19" s="7">
        <f t="shared" si="2"/>
        <v>0.10395450337256977</v>
      </c>
      <c r="Q19" s="7">
        <f t="shared" si="3"/>
        <v>1.6000815328169635E-2</v>
      </c>
      <c r="R19" s="7">
        <f t="shared" si="4"/>
        <v>0.16149068322981364</v>
      </c>
      <c r="S19" s="7">
        <f t="shared" si="5"/>
        <v>9.2654424040066768E-2</v>
      </c>
      <c r="T19" s="7">
        <f t="shared" si="6"/>
        <v>9.4518477812886345E-2</v>
      </c>
      <c r="U19" s="7">
        <f t="shared" si="14"/>
        <v>7.6584251772655057E-2</v>
      </c>
      <c r="V19" s="111"/>
      <c r="W19" s="15" t="s">
        <v>92</v>
      </c>
      <c r="X19" s="7">
        <f t="shared" si="7"/>
        <v>3.636561007381673E-2</v>
      </c>
      <c r="Y19" s="7">
        <f t="shared" si="8"/>
        <v>8.3822296730930515E-3</v>
      </c>
      <c r="Z19" s="7">
        <f t="shared" si="9"/>
        <v>0.10395450337256977</v>
      </c>
      <c r="AA19" s="7">
        <f t="shared" si="10"/>
        <v>1.6000815328169635E-2</v>
      </c>
      <c r="AB19" s="7">
        <f t="shared" si="11"/>
        <v>3.7224208061136452E-2</v>
      </c>
      <c r="AC19" s="7">
        <f t="shared" si="12"/>
        <v>1.6172855479363379E-2</v>
      </c>
      <c r="AD19" s="7">
        <f t="shared" si="13"/>
        <v>9.4518477812886345E-2</v>
      </c>
      <c r="AE19" s="7">
        <f t="shared" si="15"/>
        <v>4.4659814257290764E-2</v>
      </c>
      <c r="AF19" s="112"/>
    </row>
    <row r="20" spans="1:34" x14ac:dyDescent="0.25">
      <c r="A20" s="8" t="s">
        <v>25</v>
      </c>
      <c r="B20" s="49">
        <v>0.95379999999999998</v>
      </c>
      <c r="C20" s="49">
        <v>0.98540000000000005</v>
      </c>
      <c r="D20" s="49">
        <v>0.95379999999999998</v>
      </c>
      <c r="E20" s="49">
        <v>0.96460000000000001</v>
      </c>
      <c r="F20" s="50">
        <v>0.55200000000000005</v>
      </c>
      <c r="G20" s="5">
        <f>F20-F19</f>
        <v>1.1700000000000044E-2</v>
      </c>
      <c r="H20" s="5">
        <f>G20-G19</f>
        <v>1.1700000000000044E-2</v>
      </c>
      <c r="J20" s="7">
        <f>(B20-J8)/J8</f>
        <v>3.6401173530370506E-2</v>
      </c>
      <c r="K20" s="7">
        <f>(F20-K8)/K8</f>
        <v>0.14641744548286617</v>
      </c>
      <c r="L20" s="7">
        <f>(B20-L8)/L8</f>
        <v>3.5388623534520151E-2</v>
      </c>
      <c r="M20" s="15" t="s">
        <v>93</v>
      </c>
      <c r="N20" s="7">
        <f t="shared" si="0"/>
        <v>3.6401173530370506E-2</v>
      </c>
      <c r="O20" s="7">
        <f t="shared" si="1"/>
        <v>2.8012232415902179E-2</v>
      </c>
      <c r="P20" s="7">
        <f t="shared" si="2"/>
        <v>0.10038354714984786</v>
      </c>
      <c r="Q20" s="7">
        <f t="shared" si="3"/>
        <v>1.6000815328169635E-2</v>
      </c>
      <c r="R20" s="7">
        <f t="shared" si="4"/>
        <v>0.16149068322981364</v>
      </c>
      <c r="S20" s="7">
        <f t="shared" si="5"/>
        <v>0.10141903171953251</v>
      </c>
      <c r="T20" s="7">
        <f t="shared" si="6"/>
        <v>8.1055089984888112E-2</v>
      </c>
      <c r="U20" s="7">
        <f t="shared" si="14"/>
        <v>7.4966081908360627E-2</v>
      </c>
      <c r="V20" s="111"/>
      <c r="W20" s="15" t="s">
        <v>93</v>
      </c>
      <c r="X20" s="7">
        <f t="shared" si="7"/>
        <v>3.5388623534520151E-2</v>
      </c>
      <c r="Y20" s="7">
        <f t="shared" si="8"/>
        <v>6.3465453239134025E-3</v>
      </c>
      <c r="Z20" s="7">
        <f t="shared" si="9"/>
        <v>0.10038354714984786</v>
      </c>
      <c r="AA20" s="7">
        <f t="shared" si="10"/>
        <v>1.6000815328169635E-2</v>
      </c>
      <c r="AB20" s="7">
        <f t="shared" si="11"/>
        <v>3.7224208061136452E-2</v>
      </c>
      <c r="AC20" s="7">
        <f t="shared" si="12"/>
        <v>2.4323974640962514E-2</v>
      </c>
      <c r="AD20" s="7">
        <f t="shared" si="13"/>
        <v>8.1055089984888112E-2</v>
      </c>
      <c r="AE20" s="7">
        <f t="shared" si="15"/>
        <v>4.2960400574776868E-2</v>
      </c>
      <c r="AF20" s="112"/>
    </row>
    <row r="21" spans="1:34" x14ac:dyDescent="0.25">
      <c r="A21" s="8" t="s">
        <v>52</v>
      </c>
      <c r="B21" s="49">
        <v>0.94750000000000001</v>
      </c>
      <c r="C21" s="49">
        <v>0.98609999999999998</v>
      </c>
      <c r="D21" s="49">
        <v>0.94750000000000001</v>
      </c>
      <c r="E21" s="49">
        <v>0.9617</v>
      </c>
      <c r="F21" s="50">
        <v>0.53869999999999996</v>
      </c>
      <c r="G21" s="5"/>
      <c r="H21" s="5"/>
      <c r="J21" s="7">
        <f>(B21-J8)/J8</f>
        <v>2.9555579702271E-2</v>
      </c>
      <c r="K21" s="7">
        <f>(F21-K8)/K8</f>
        <v>0.1187954309449636</v>
      </c>
      <c r="L21" s="7">
        <f>(B21-L8)/L8</f>
        <v>2.854971775944419E-2</v>
      </c>
      <c r="M21" s="15" t="s">
        <v>94</v>
      </c>
      <c r="N21" s="7">
        <f t="shared" si="0"/>
        <v>2.9555579702271E-2</v>
      </c>
      <c r="O21" s="7">
        <f t="shared" si="1"/>
        <v>1.7247706422018349E-2</v>
      </c>
      <c r="P21" s="7">
        <f t="shared" si="2"/>
        <v>0.10395450337256977</v>
      </c>
      <c r="Q21" s="7">
        <f t="shared" si="3"/>
        <v>9.5801059926621229E-3</v>
      </c>
      <c r="R21" s="7">
        <f t="shared" si="4"/>
        <v>0.12505175983436853</v>
      </c>
      <c r="S21" s="7">
        <f t="shared" si="5"/>
        <v>8.6811352253756274E-2</v>
      </c>
      <c r="T21" s="7">
        <f t="shared" si="6"/>
        <v>8.998488803407062E-2</v>
      </c>
      <c r="U21" s="7">
        <f t="shared" si="14"/>
        <v>6.6026556515959525E-2</v>
      </c>
      <c r="V21" s="111"/>
      <c r="W21" s="15" t="s">
        <v>94</v>
      </c>
      <c r="X21" s="7">
        <f t="shared" si="7"/>
        <v>2.854971775944419E-2</v>
      </c>
      <c r="Y21" s="7">
        <f t="shared" si="8"/>
        <v>-4.191114836546459E-3</v>
      </c>
      <c r="Z21" s="7">
        <f t="shared" si="9"/>
        <v>0.10395450337256977</v>
      </c>
      <c r="AA21" s="7">
        <f t="shared" si="10"/>
        <v>9.5801059926621229E-3</v>
      </c>
      <c r="AB21" s="7">
        <f t="shared" si="11"/>
        <v>4.6838407494145511E-3</v>
      </c>
      <c r="AC21" s="7">
        <f t="shared" si="12"/>
        <v>1.0738776038297287E-2</v>
      </c>
      <c r="AD21" s="7">
        <f t="shared" si="13"/>
        <v>8.998488803407062E-2</v>
      </c>
      <c r="AE21" s="7">
        <f t="shared" si="15"/>
        <v>3.4757245301416009E-2</v>
      </c>
      <c r="AF21" s="112"/>
    </row>
    <row r="22" spans="1:34" ht="15.75" thickBot="1" x14ac:dyDescent="0.3">
      <c r="A22" s="13" t="s">
        <v>53</v>
      </c>
      <c r="B22" s="51">
        <v>0.94840000000000002</v>
      </c>
      <c r="C22" s="51">
        <v>0.98609999999999998</v>
      </c>
      <c r="D22" s="51">
        <v>0.94840000000000002</v>
      </c>
      <c r="E22" s="51">
        <v>0.96230000000000004</v>
      </c>
      <c r="F22" s="52">
        <v>0.55710000000000004</v>
      </c>
      <c r="G22" s="5">
        <f>F22-F21</f>
        <v>1.8400000000000083E-2</v>
      </c>
      <c r="H22" s="5">
        <f>G22-G21</f>
        <v>1.8400000000000083E-2</v>
      </c>
      <c r="J22" s="7">
        <f>(B22-J8)/J8</f>
        <v>3.0533521677713803E-2</v>
      </c>
      <c r="K22" s="7">
        <f>(F22-K8)/K8</f>
        <v>0.15700934579439266</v>
      </c>
      <c r="L22" s="7">
        <f>(B22-L8)/L8</f>
        <v>2.9526704298740776E-2</v>
      </c>
      <c r="M22" s="15" t="s">
        <v>95</v>
      </c>
      <c r="N22" s="7">
        <f t="shared" si="0"/>
        <v>3.0533521677713803E-2</v>
      </c>
      <c r="O22" s="7">
        <f t="shared" si="1"/>
        <v>2.5810397553516828E-2</v>
      </c>
      <c r="P22" s="7">
        <f t="shared" si="2"/>
        <v>9.6812590927126102E-2</v>
      </c>
      <c r="Q22" s="7">
        <f t="shared" si="3"/>
        <v>9.5801059926621229E-3</v>
      </c>
      <c r="R22" s="7">
        <f t="shared" si="4"/>
        <v>0.11456176673567972</v>
      </c>
      <c r="S22" s="7">
        <f t="shared" si="5"/>
        <v>8.1107401224262687E-2</v>
      </c>
      <c r="T22" s="7">
        <f t="shared" si="6"/>
        <v>8.998488803407062E-2</v>
      </c>
      <c r="U22" s="7">
        <f t="shared" si="14"/>
        <v>6.4055810306433134E-2</v>
      </c>
      <c r="V22" s="111"/>
      <c r="W22" s="15" t="s">
        <v>95</v>
      </c>
      <c r="X22" s="7">
        <f t="shared" si="7"/>
        <v>2.9526704298740776E-2</v>
      </c>
      <c r="Y22" s="7">
        <f t="shared" si="8"/>
        <v>4.1911148365465917E-3</v>
      </c>
      <c r="Z22" s="7">
        <f t="shared" si="9"/>
        <v>9.6812590927126102E-2</v>
      </c>
      <c r="AA22" s="7">
        <f t="shared" si="10"/>
        <v>9.5801059926621229E-3</v>
      </c>
      <c r="AB22" s="7">
        <f t="shared" si="11"/>
        <v>-4.6838407494145511E-3</v>
      </c>
      <c r="AC22" s="7">
        <f t="shared" si="12"/>
        <v>5.4340794410660904E-3</v>
      </c>
      <c r="AD22" s="7">
        <f t="shared" si="13"/>
        <v>8.998488803407062E-2</v>
      </c>
      <c r="AE22" s="7">
        <f t="shared" si="15"/>
        <v>3.2977948968685396E-2</v>
      </c>
      <c r="AF22" s="112"/>
    </row>
    <row r="23" spans="1:34" x14ac:dyDescent="0.25">
      <c r="F23" s="46"/>
      <c r="G23" s="5">
        <f>SUM(G10:G22)</f>
        <v>-9.9499999999999922E-2</v>
      </c>
      <c r="H23" s="5">
        <f>SUM(H10:H22)</f>
        <v>1.3700000000000101E-2</v>
      </c>
    </row>
    <row r="24" spans="1:34" x14ac:dyDescent="0.25">
      <c r="A24" t="s">
        <v>22</v>
      </c>
      <c r="F24" s="46"/>
      <c r="G24" s="6"/>
      <c r="H24" s="7"/>
      <c r="AG24" s="46">
        <f>AVERAGE(N26:T44)</f>
        <v>0.82927593984962411</v>
      </c>
      <c r="AH24" s="46">
        <f>AVERAGE(X26:AD44)</f>
        <v>0.80135864661654166</v>
      </c>
    </row>
    <row r="25" spans="1:34" ht="15.75" thickBot="1" x14ac:dyDescent="0.3">
      <c r="A25" t="s">
        <v>1</v>
      </c>
      <c r="B25" s="46" t="s">
        <v>4</v>
      </c>
      <c r="C25" s="46" t="s">
        <v>2</v>
      </c>
      <c r="D25" s="46" t="s">
        <v>3</v>
      </c>
      <c r="E25" s="46" t="s">
        <v>51</v>
      </c>
      <c r="F25" s="46" t="s">
        <v>101</v>
      </c>
      <c r="G25" s="7"/>
      <c r="H25" s="7"/>
      <c r="N25" s="7" t="s">
        <v>34</v>
      </c>
      <c r="O25" t="s">
        <v>35</v>
      </c>
      <c r="P25" t="s">
        <v>36</v>
      </c>
      <c r="Q25" s="7" t="s">
        <v>37</v>
      </c>
      <c r="R25" s="7" t="s">
        <v>38</v>
      </c>
      <c r="S25" s="7" t="s">
        <v>39</v>
      </c>
      <c r="T25" s="7" t="s">
        <v>40</v>
      </c>
      <c r="U25" s="7"/>
      <c r="W25" s="17"/>
      <c r="X25" s="7" t="s">
        <v>34</v>
      </c>
      <c r="Y25" t="s">
        <v>35</v>
      </c>
      <c r="Z25" t="s">
        <v>36</v>
      </c>
      <c r="AA25" s="7" t="s">
        <v>37</v>
      </c>
      <c r="AB25" s="7" t="s">
        <v>38</v>
      </c>
      <c r="AC25" s="7" t="s">
        <v>39</v>
      </c>
      <c r="AD25" s="7" t="s">
        <v>40</v>
      </c>
    </row>
    <row r="26" spans="1:34" x14ac:dyDescent="0.25">
      <c r="A26" s="1" t="s">
        <v>7</v>
      </c>
      <c r="B26" s="69">
        <v>0.55610000000000004</v>
      </c>
      <c r="C26" s="69">
        <v>0.67959999999999998</v>
      </c>
      <c r="D26" s="69">
        <v>0.55610000000000004</v>
      </c>
      <c r="E26" s="69">
        <v>0.59660000000000002</v>
      </c>
      <c r="F26" s="70">
        <v>0.1134</v>
      </c>
      <c r="G26" s="7"/>
      <c r="H26" s="7"/>
      <c r="M26" s="15" t="s">
        <v>7</v>
      </c>
      <c r="N26" s="55">
        <f>E4</f>
        <v>0.74229999999999996</v>
      </c>
      <c r="O26" s="56">
        <f t="shared" ref="O26:O44" si="16">E26</f>
        <v>0.59660000000000002</v>
      </c>
      <c r="P26" s="56">
        <f t="shared" ref="P26:P44" si="17">E48</f>
        <v>0.49120000000000003</v>
      </c>
      <c r="Q26" s="56">
        <f t="shared" ref="Q26:Q44" si="18">E70</f>
        <v>0.74029999999999996</v>
      </c>
      <c r="R26" s="56">
        <f t="shared" ref="R26:R44" si="19">E92</f>
        <v>0.65100000000000002</v>
      </c>
      <c r="S26" s="56">
        <f t="shared" ref="S26:S44" si="20">E114</f>
        <v>0.51700000000000002</v>
      </c>
      <c r="T26" s="57">
        <f t="shared" ref="T26:T44" si="21">E136</f>
        <v>0.52259999999999995</v>
      </c>
      <c r="U26" s="113" t="s">
        <v>96</v>
      </c>
      <c r="V26" s="98"/>
      <c r="W26" s="15" t="s">
        <v>7</v>
      </c>
      <c r="X26" s="55">
        <f>B4</f>
        <v>0.71289999999999998</v>
      </c>
      <c r="Y26" s="56">
        <f>B26</f>
        <v>0.55610000000000004</v>
      </c>
      <c r="Z26" s="56">
        <f>B48</f>
        <v>0.44440000000000002</v>
      </c>
      <c r="AA26" s="56">
        <f>B70</f>
        <v>0.69910000000000005</v>
      </c>
      <c r="AB26" s="56">
        <f>B92</f>
        <v>0.59250000000000003</v>
      </c>
      <c r="AC26" s="56">
        <f>B114</f>
        <v>0.50419999999999998</v>
      </c>
      <c r="AD26" s="57">
        <f>B136</f>
        <v>0.49180000000000001</v>
      </c>
      <c r="AE26" s="113" t="s">
        <v>106</v>
      </c>
      <c r="AG26">
        <f>(N26/AG24-X26/AH24)</f>
        <v>5.5040552681682176E-3</v>
      </c>
      <c r="AH26">
        <f>CORREL(N26:T26,X26:AD26)</f>
        <v>0.99050352632565197</v>
      </c>
    </row>
    <row r="27" spans="1:34" x14ac:dyDescent="0.25">
      <c r="A27" s="2" t="s">
        <v>21</v>
      </c>
      <c r="B27" s="3">
        <v>0.8175</v>
      </c>
      <c r="C27" s="3">
        <v>0.94820000000000004</v>
      </c>
      <c r="D27" s="3">
        <v>0.8175</v>
      </c>
      <c r="E27" s="3">
        <v>0.85880000000000001</v>
      </c>
      <c r="F27" s="71">
        <v>0.2215</v>
      </c>
      <c r="G27" s="7"/>
      <c r="H27" s="7"/>
      <c r="M27" s="15" t="s">
        <v>21</v>
      </c>
      <c r="N27" s="58">
        <f t="shared" ref="N27:N44" si="22">E5</f>
        <v>0.93869999999999998</v>
      </c>
      <c r="O27" s="59">
        <f t="shared" si="16"/>
        <v>0.85880000000000001</v>
      </c>
      <c r="P27" s="59">
        <f t="shared" si="17"/>
        <v>0.79920000000000002</v>
      </c>
      <c r="Q27" s="49">
        <f t="shared" si="18"/>
        <v>0.99039999999999995</v>
      </c>
      <c r="R27" s="49">
        <f t="shared" si="19"/>
        <v>0.7742</v>
      </c>
      <c r="S27" s="49">
        <f t="shared" si="20"/>
        <v>0.72589999999999999</v>
      </c>
      <c r="T27" s="60">
        <f t="shared" si="21"/>
        <v>0.75180000000000002</v>
      </c>
      <c r="U27" s="113"/>
      <c r="V27" s="98"/>
      <c r="W27" s="15" t="s">
        <v>21</v>
      </c>
      <c r="X27" s="58">
        <f t="shared" ref="X27:X44" si="23">B5</f>
        <v>0.92030000000000001</v>
      </c>
      <c r="Y27" s="49">
        <f t="shared" ref="Y27:Y44" si="24">B27</f>
        <v>0.8175</v>
      </c>
      <c r="Z27" s="49">
        <f t="shared" ref="Z27:Z44" si="25">B49</f>
        <v>0.75609999999999999</v>
      </c>
      <c r="AA27" s="49">
        <f t="shared" ref="AA27:AA44" si="26">B71</f>
        <v>0.98119999999999996</v>
      </c>
      <c r="AB27" s="49">
        <f t="shared" ref="AB27:AB44" si="27">B93</f>
        <v>0.72450000000000003</v>
      </c>
      <c r="AC27" s="49">
        <f t="shared" ref="AC27:AC44" si="28">B115</f>
        <v>0.71879999999999999</v>
      </c>
      <c r="AD27" s="61">
        <f t="shared" ref="AD27:AD44" si="29">B137</f>
        <v>0.72789999999999999</v>
      </c>
      <c r="AE27" s="113"/>
      <c r="AG27" t="e">
        <f>(N27/AG25-X27/AH25)</f>
        <v>#DIV/0!</v>
      </c>
      <c r="AH27">
        <f>CORREL(N27:T27,X27:AD27)</f>
        <v>0.98765567767516638</v>
      </c>
    </row>
    <row r="28" spans="1:34" x14ac:dyDescent="0.25">
      <c r="A28" s="2" t="s">
        <v>16</v>
      </c>
      <c r="B28" s="3">
        <v>0.66320000000000001</v>
      </c>
      <c r="C28" s="3">
        <v>0.84150000000000003</v>
      </c>
      <c r="D28" s="3">
        <v>0.66320000000000001</v>
      </c>
      <c r="E28" s="3">
        <v>0.72</v>
      </c>
      <c r="F28" s="71">
        <v>0.13300000000000001</v>
      </c>
      <c r="G28" s="7"/>
      <c r="H28" s="7"/>
      <c r="M28" s="15" t="s">
        <v>16</v>
      </c>
      <c r="N28" s="58">
        <f t="shared" si="22"/>
        <v>0.86109999999999998</v>
      </c>
      <c r="O28" s="49">
        <f t="shared" si="16"/>
        <v>0.72</v>
      </c>
      <c r="P28" s="49">
        <f t="shared" si="17"/>
        <v>0.64849999999999997</v>
      </c>
      <c r="Q28" s="49">
        <f t="shared" si="18"/>
        <v>0.86750000000000005</v>
      </c>
      <c r="R28" s="49">
        <f t="shared" si="19"/>
        <v>0.81669999999999998</v>
      </c>
      <c r="S28" s="49">
        <f t="shared" si="20"/>
        <v>0.71809999999999996</v>
      </c>
      <c r="T28" s="61">
        <f t="shared" si="21"/>
        <v>0.73640000000000005</v>
      </c>
      <c r="U28" s="113"/>
      <c r="V28" s="98"/>
      <c r="W28" s="15" t="s">
        <v>16</v>
      </c>
      <c r="X28" s="58">
        <f t="shared" si="23"/>
        <v>0.83699999999999997</v>
      </c>
      <c r="Y28" s="49">
        <f t="shared" si="24"/>
        <v>0.66320000000000001</v>
      </c>
      <c r="Z28" s="49">
        <f t="shared" si="25"/>
        <v>0.61250000000000004</v>
      </c>
      <c r="AA28" s="49">
        <f t="shared" si="26"/>
        <v>0.80879999999999996</v>
      </c>
      <c r="AB28" s="49">
        <f t="shared" si="27"/>
        <v>0.75090000000000001</v>
      </c>
      <c r="AC28" s="49">
        <f t="shared" si="28"/>
        <v>0.69579999999999997</v>
      </c>
      <c r="AD28" s="61">
        <f t="shared" si="29"/>
        <v>0.72789999999999999</v>
      </c>
      <c r="AE28" s="113"/>
      <c r="AG28">
        <f>(N28/AG26-X28/AH26)</f>
        <v>155.60325892742196</v>
      </c>
      <c r="AH28">
        <f>CORREL(N28:T28,X28:AD28)</f>
        <v>0.96448764161955702</v>
      </c>
    </row>
    <row r="29" spans="1:34" x14ac:dyDescent="0.25">
      <c r="A29" s="2" t="s">
        <v>8</v>
      </c>
      <c r="B29" s="3">
        <v>0.83509999999999995</v>
      </c>
      <c r="C29" s="3">
        <v>0.96450000000000002</v>
      </c>
      <c r="D29" s="3">
        <v>0.83509999999999995</v>
      </c>
      <c r="E29" s="72">
        <v>0.87529999999999997</v>
      </c>
      <c r="F29" s="71">
        <v>0.217</v>
      </c>
      <c r="G29" s="7"/>
      <c r="H29" s="7"/>
      <c r="M29" s="15" t="s">
        <v>8</v>
      </c>
      <c r="N29" s="62">
        <f t="shared" si="22"/>
        <v>0.93910000000000005</v>
      </c>
      <c r="O29" s="49">
        <f t="shared" si="16"/>
        <v>0.87529999999999997</v>
      </c>
      <c r="P29" s="49">
        <f t="shared" si="17"/>
        <v>0.79510000000000003</v>
      </c>
      <c r="Q29" s="59">
        <f t="shared" si="18"/>
        <v>0.98399999999999999</v>
      </c>
      <c r="R29" s="59">
        <f t="shared" si="19"/>
        <v>0.85880000000000001</v>
      </c>
      <c r="S29" s="59">
        <f t="shared" si="20"/>
        <v>0.78600000000000003</v>
      </c>
      <c r="T29" s="61">
        <f t="shared" si="21"/>
        <v>0.74139999999999995</v>
      </c>
      <c r="U29" s="113"/>
      <c r="V29" s="98"/>
      <c r="W29" s="15" t="s">
        <v>8</v>
      </c>
      <c r="X29" s="58">
        <f t="shared" si="23"/>
        <v>0.92120000000000002</v>
      </c>
      <c r="Y29" s="49">
        <f t="shared" si="24"/>
        <v>0.83509999999999995</v>
      </c>
      <c r="Z29" s="49">
        <f t="shared" si="25"/>
        <v>0.75070000000000003</v>
      </c>
      <c r="AA29" s="49">
        <f t="shared" si="26"/>
        <v>0.97809999999999997</v>
      </c>
      <c r="AB29" s="49">
        <f t="shared" si="27"/>
        <v>0.8</v>
      </c>
      <c r="AC29" s="49">
        <f t="shared" si="28"/>
        <v>0.77290000000000003</v>
      </c>
      <c r="AD29" s="61">
        <f t="shared" si="29"/>
        <v>0.70820000000000005</v>
      </c>
      <c r="AE29" s="113"/>
      <c r="AG29" t="e">
        <f>(N29/AG27-X29/AH27)</f>
        <v>#DIV/0!</v>
      </c>
      <c r="AH29">
        <f>CORREL(N29:T29,X29:AD29)</f>
        <v>0.98328635208847004</v>
      </c>
    </row>
    <row r="30" spans="1:34" ht="15.75" thickBot="1" x14ac:dyDescent="0.3">
      <c r="A30" s="4" t="s">
        <v>9</v>
      </c>
      <c r="B30" s="73">
        <v>0.64390000000000003</v>
      </c>
      <c r="C30" s="73">
        <v>0.82609999999999995</v>
      </c>
      <c r="D30" s="73">
        <v>0.64390000000000003</v>
      </c>
      <c r="E30" s="73">
        <v>0.70169999999999999</v>
      </c>
      <c r="F30" s="75">
        <v>0.13289999999999999</v>
      </c>
      <c r="G30" s="7"/>
      <c r="H30" s="7"/>
      <c r="J30" s="7">
        <f>MAX(B27)</f>
        <v>0.8175</v>
      </c>
      <c r="K30" s="7">
        <f>MAX(F26:F30)</f>
        <v>0.2215</v>
      </c>
      <c r="L30" s="7">
        <f>MAX(B26:B30)</f>
        <v>0.83509999999999995</v>
      </c>
      <c r="M30" s="15" t="s">
        <v>85</v>
      </c>
      <c r="N30" s="63">
        <f t="shared" si="22"/>
        <v>0.78220000000000001</v>
      </c>
      <c r="O30" s="64">
        <f t="shared" si="16"/>
        <v>0.70169999999999999</v>
      </c>
      <c r="P30" s="64">
        <f t="shared" si="17"/>
        <v>0.77180000000000004</v>
      </c>
      <c r="Q30" s="64">
        <f t="shared" si="18"/>
        <v>0.94330000000000003</v>
      </c>
      <c r="R30" s="64">
        <f t="shared" si="19"/>
        <v>0.87050000000000005</v>
      </c>
      <c r="S30" s="64">
        <f t="shared" si="20"/>
        <v>0.73770000000000002</v>
      </c>
      <c r="T30" s="65">
        <f t="shared" si="21"/>
        <v>0.71399999999999997</v>
      </c>
      <c r="U30" s="113"/>
      <c r="V30" s="98"/>
      <c r="W30" s="15" t="s">
        <v>85</v>
      </c>
      <c r="X30" s="58">
        <f t="shared" si="23"/>
        <v>0.73460000000000003</v>
      </c>
      <c r="Y30" s="49">
        <f t="shared" si="24"/>
        <v>0.64390000000000003</v>
      </c>
      <c r="Z30" s="49">
        <f t="shared" si="25"/>
        <v>0.7046</v>
      </c>
      <c r="AA30" s="49">
        <f t="shared" si="26"/>
        <v>0.91849999999999998</v>
      </c>
      <c r="AB30" s="49">
        <f t="shared" si="27"/>
        <v>0.81130000000000002</v>
      </c>
      <c r="AC30" s="49">
        <f t="shared" si="28"/>
        <v>0.7208</v>
      </c>
      <c r="AD30" s="61">
        <f t="shared" si="29"/>
        <v>0.7016</v>
      </c>
      <c r="AE30" s="113"/>
      <c r="AG30">
        <f>(N30/AG28-X30/AH28)</f>
        <v>-0.75662102666649345</v>
      </c>
      <c r="AH30">
        <f>CORREL(N30:T30,X30:AD30)</f>
        <v>0.9688090644371411</v>
      </c>
    </row>
    <row r="31" spans="1:34" x14ac:dyDescent="0.25">
      <c r="A31" s="1" t="s">
        <v>5</v>
      </c>
      <c r="B31" s="69">
        <v>0.81579999999999997</v>
      </c>
      <c r="C31" s="69">
        <v>0.9244</v>
      </c>
      <c r="D31" s="69">
        <v>0.81579999999999997</v>
      </c>
      <c r="E31" s="69">
        <v>0.84840000000000004</v>
      </c>
      <c r="F31" s="70">
        <v>0.20519999999999999</v>
      </c>
      <c r="G31" s="7"/>
      <c r="H31" s="7"/>
      <c r="J31" s="7">
        <f>(B31-J30)/J30</f>
        <v>-2.079510703363957E-3</v>
      </c>
      <c r="K31" s="7">
        <f>(F31-K30)/K30</f>
        <v>-7.3589164785553093E-2</v>
      </c>
      <c r="L31" s="7">
        <f>(B31-L30)/L30</f>
        <v>-2.3111004670099373E-2</v>
      </c>
      <c r="M31" s="15" t="s">
        <v>86</v>
      </c>
      <c r="N31" s="55">
        <f>E9</f>
        <v>0.95789999999999997</v>
      </c>
      <c r="O31" s="56">
        <f t="shared" si="16"/>
        <v>0.84840000000000004</v>
      </c>
      <c r="P31" s="56">
        <f t="shared" si="17"/>
        <v>0.85509999999999997</v>
      </c>
      <c r="Q31" s="56">
        <f t="shared" si="18"/>
        <v>0.99680000000000002</v>
      </c>
      <c r="R31" s="56">
        <f t="shared" si="19"/>
        <v>0.9163</v>
      </c>
      <c r="S31" s="56">
        <f t="shared" si="20"/>
        <v>0.77710000000000001</v>
      </c>
      <c r="T31" s="57">
        <f t="shared" si="21"/>
        <v>0.81200000000000006</v>
      </c>
      <c r="U31" s="113"/>
      <c r="V31" s="98"/>
      <c r="W31" s="15" t="s">
        <v>86</v>
      </c>
      <c r="X31" s="55">
        <f t="shared" si="23"/>
        <v>0.94199999999999995</v>
      </c>
      <c r="Y31" s="56">
        <f t="shared" si="24"/>
        <v>0.81579999999999997</v>
      </c>
      <c r="Z31" s="56">
        <f t="shared" si="25"/>
        <v>0.82379999999999998</v>
      </c>
      <c r="AA31" s="56">
        <f t="shared" si="26"/>
        <v>0.99370000000000003</v>
      </c>
      <c r="AB31" s="56">
        <f t="shared" si="27"/>
        <v>0.87170000000000003</v>
      </c>
      <c r="AC31" s="56">
        <f t="shared" si="28"/>
        <v>0.76459999999999995</v>
      </c>
      <c r="AD31" s="57">
        <f t="shared" si="29"/>
        <v>0.79669999999999996</v>
      </c>
      <c r="AE31" s="113"/>
      <c r="AG31" t="e">
        <f>(N31/AG29-X31/AH29)</f>
        <v>#DIV/0!</v>
      </c>
      <c r="AH31">
        <f>CORREL(N31:T31,X31:AD31)</f>
        <v>0.98513248609064941</v>
      </c>
    </row>
    <row r="32" spans="1:34" x14ac:dyDescent="0.25">
      <c r="A32" s="2" t="s">
        <v>6</v>
      </c>
      <c r="B32" s="3">
        <v>0.8175</v>
      </c>
      <c r="C32" s="3">
        <v>0.92479999999999996</v>
      </c>
      <c r="D32" s="3">
        <v>0.8175</v>
      </c>
      <c r="E32" s="3">
        <v>0.84930000000000005</v>
      </c>
      <c r="F32" s="71">
        <v>0.21659999999999999</v>
      </c>
      <c r="G32" s="5">
        <f>F32-F31</f>
        <v>1.1399999999999993E-2</v>
      </c>
      <c r="H32" s="5">
        <f>G32-G31</f>
        <v>1.1399999999999993E-2</v>
      </c>
      <c r="J32" s="7">
        <f>(B32-J30)/J30</f>
        <v>0</v>
      </c>
      <c r="K32" s="7">
        <f>(F32-K30)/K30</f>
        <v>-2.2121896162528285E-2</v>
      </c>
      <c r="L32" s="7">
        <f>(B32-L30)/L30</f>
        <v>-2.1075320320919591E-2</v>
      </c>
      <c r="M32" s="15" t="s">
        <v>87</v>
      </c>
      <c r="N32" s="58">
        <f t="shared" si="22"/>
        <v>0.95789999999999997</v>
      </c>
      <c r="O32" s="49">
        <f t="shared" si="16"/>
        <v>0.84930000000000005</v>
      </c>
      <c r="P32" s="49">
        <f t="shared" si="17"/>
        <v>0.85509999999999997</v>
      </c>
      <c r="Q32" s="49">
        <f t="shared" si="18"/>
        <v>0.99680000000000002</v>
      </c>
      <c r="R32" s="49">
        <f t="shared" si="19"/>
        <v>0.9163</v>
      </c>
      <c r="S32" s="49">
        <f t="shared" si="20"/>
        <v>0.77710000000000001</v>
      </c>
      <c r="T32" s="61">
        <f t="shared" si="21"/>
        <v>0.81740000000000002</v>
      </c>
      <c r="U32" s="113"/>
      <c r="V32" s="98"/>
      <c r="W32" s="15" t="s">
        <v>87</v>
      </c>
      <c r="X32" s="58">
        <f t="shared" si="23"/>
        <v>0.94199999999999995</v>
      </c>
      <c r="Y32" s="49">
        <f t="shared" si="24"/>
        <v>0.8175</v>
      </c>
      <c r="Z32" s="49">
        <f t="shared" si="25"/>
        <v>0.82379999999999998</v>
      </c>
      <c r="AA32" s="49">
        <f t="shared" si="26"/>
        <v>0.99370000000000003</v>
      </c>
      <c r="AB32" s="49">
        <f t="shared" si="27"/>
        <v>0.87170000000000003</v>
      </c>
      <c r="AC32" s="49">
        <f t="shared" si="28"/>
        <v>0.76459999999999995</v>
      </c>
      <c r="AD32" s="61">
        <f t="shared" si="29"/>
        <v>0.8</v>
      </c>
      <c r="AE32" s="113"/>
      <c r="AG32">
        <f>(N32/AG30-X32/AH30)</f>
        <v>-2.2383513137308979</v>
      </c>
      <c r="AH32">
        <f>CORREL(N32:T32,X32:AD32)</f>
        <v>0.98554784962116471</v>
      </c>
    </row>
    <row r="33" spans="1:40" x14ac:dyDescent="0.25">
      <c r="A33" s="2" t="s">
        <v>10</v>
      </c>
      <c r="B33" s="3">
        <v>0.82979999999999998</v>
      </c>
      <c r="C33" s="3">
        <v>0.95230000000000004</v>
      </c>
      <c r="D33" s="3">
        <v>0.82979999999999998</v>
      </c>
      <c r="E33" s="3">
        <v>0.86980000000000002</v>
      </c>
      <c r="F33" s="71">
        <v>0.20469999999999999</v>
      </c>
      <c r="G33" s="5"/>
      <c r="H33" s="5"/>
      <c r="J33" s="7">
        <f>(B33-J30)/J30</f>
        <v>1.5045871559633E-2</v>
      </c>
      <c r="K33" s="7">
        <f>(F33-K30)/K30</f>
        <v>-7.5846501128668212E-2</v>
      </c>
      <c r="L33" s="7">
        <f>(B33-L30)/L30</f>
        <v>-6.3465453239132698E-3</v>
      </c>
      <c r="M33" s="15" t="s">
        <v>10</v>
      </c>
      <c r="N33" s="58">
        <f t="shared" si="22"/>
        <v>0.94359999999999999</v>
      </c>
      <c r="O33" s="49">
        <f t="shared" si="16"/>
        <v>0.86980000000000002</v>
      </c>
      <c r="P33" s="49">
        <f t="shared" si="17"/>
        <v>0.84119999999999995</v>
      </c>
      <c r="Q33" s="49">
        <f t="shared" si="18"/>
        <v>0.99519999999999997</v>
      </c>
      <c r="R33" s="49">
        <f t="shared" si="19"/>
        <v>0.879</v>
      </c>
      <c r="S33" s="49">
        <f t="shared" si="20"/>
        <v>0.79790000000000005</v>
      </c>
      <c r="T33" s="61">
        <f t="shared" si="21"/>
        <v>0.77400000000000002</v>
      </c>
      <c r="U33" s="113"/>
      <c r="V33" s="98"/>
      <c r="W33" s="15" t="s">
        <v>10</v>
      </c>
      <c r="X33" s="58">
        <f t="shared" si="23"/>
        <v>0.92569999999999997</v>
      </c>
      <c r="Y33" s="49">
        <f t="shared" si="24"/>
        <v>0.82979999999999998</v>
      </c>
      <c r="Z33" s="49">
        <f t="shared" si="25"/>
        <v>0.80489999999999995</v>
      </c>
      <c r="AA33" s="49">
        <f t="shared" si="26"/>
        <v>0.99060000000000004</v>
      </c>
      <c r="AB33" s="49">
        <f t="shared" si="27"/>
        <v>0.8226</v>
      </c>
      <c r="AC33" s="49">
        <f t="shared" si="28"/>
        <v>0.78539999999999999</v>
      </c>
      <c r="AD33" s="61">
        <f t="shared" si="29"/>
        <v>0.75409999999999999</v>
      </c>
      <c r="AE33" s="113"/>
      <c r="AG33" t="e">
        <f>(N33/AG31-X33/AH31)</f>
        <v>#DIV/0!</v>
      </c>
      <c r="AH33">
        <f>CORREL(N33:T33,X33:AD33)</f>
        <v>0.97728304176708658</v>
      </c>
    </row>
    <row r="34" spans="1:40" x14ac:dyDescent="0.25">
      <c r="A34" s="2" t="s">
        <v>11</v>
      </c>
      <c r="B34" s="3">
        <v>0.82979999999999998</v>
      </c>
      <c r="C34" s="3">
        <v>0.95230000000000004</v>
      </c>
      <c r="D34" s="3">
        <v>0.82979999999999998</v>
      </c>
      <c r="E34" s="3">
        <v>0.86980000000000002</v>
      </c>
      <c r="F34" s="71">
        <v>0.20469999999999999</v>
      </c>
      <c r="G34" s="5">
        <f>F34-F33</f>
        <v>0</v>
      </c>
      <c r="H34" s="5">
        <f>G34-G33</f>
        <v>0</v>
      </c>
      <c r="J34" s="7">
        <f>(B34-J30)/J30</f>
        <v>1.5045871559633E-2</v>
      </c>
      <c r="K34" s="7">
        <f>(F34-K30)/K30</f>
        <v>-7.5846501128668212E-2</v>
      </c>
      <c r="L34" s="7">
        <f>(B34-L30)/L30</f>
        <v>-6.3465453239132698E-3</v>
      </c>
      <c r="M34" s="15" t="s">
        <v>11</v>
      </c>
      <c r="N34" s="58">
        <f t="shared" si="22"/>
        <v>0.94359999999999999</v>
      </c>
      <c r="O34" s="49">
        <f t="shared" si="16"/>
        <v>0.86980000000000002</v>
      </c>
      <c r="P34" s="49">
        <f t="shared" si="17"/>
        <v>0.84119999999999995</v>
      </c>
      <c r="Q34" s="49">
        <f t="shared" si="18"/>
        <v>0.99519999999999997</v>
      </c>
      <c r="R34" s="49">
        <f t="shared" si="19"/>
        <v>0.879</v>
      </c>
      <c r="S34" s="49">
        <f t="shared" si="20"/>
        <v>0.79790000000000005</v>
      </c>
      <c r="T34" s="61">
        <f t="shared" si="21"/>
        <v>0.77400000000000002</v>
      </c>
      <c r="U34" s="113"/>
      <c r="V34" s="98"/>
      <c r="W34" s="15" t="s">
        <v>11</v>
      </c>
      <c r="X34" s="58">
        <f t="shared" si="23"/>
        <v>0.92569999999999997</v>
      </c>
      <c r="Y34" s="49">
        <f t="shared" si="24"/>
        <v>0.82979999999999998</v>
      </c>
      <c r="Z34" s="49">
        <f t="shared" si="25"/>
        <v>0.80489999999999995</v>
      </c>
      <c r="AA34" s="49">
        <f t="shared" si="26"/>
        <v>0.99060000000000004</v>
      </c>
      <c r="AB34" s="49">
        <f t="shared" si="27"/>
        <v>0.8226</v>
      </c>
      <c r="AC34" s="49">
        <f t="shared" si="28"/>
        <v>0.78539999999999999</v>
      </c>
      <c r="AD34" s="61">
        <f t="shared" si="29"/>
        <v>0.75409999999999999</v>
      </c>
      <c r="AE34" s="113"/>
      <c r="AG34">
        <f>(N34/AG32-X34/AH32)</f>
        <v>-1.3608348139252295</v>
      </c>
      <c r="AH34">
        <f>CORREL(N34:T34,X34:AD34)</f>
        <v>0.97728304176708658</v>
      </c>
    </row>
    <row r="35" spans="1:40" x14ac:dyDescent="0.25">
      <c r="A35" s="2" t="s">
        <v>12</v>
      </c>
      <c r="B35" s="3">
        <v>0.66490000000000005</v>
      </c>
      <c r="C35" s="3">
        <v>0.83850000000000002</v>
      </c>
      <c r="D35" s="3">
        <v>0.66490000000000005</v>
      </c>
      <c r="E35" s="3">
        <v>0.71989999999999998</v>
      </c>
      <c r="F35" s="71">
        <v>0.13289999999999999</v>
      </c>
      <c r="G35" s="5"/>
      <c r="H35" s="5"/>
      <c r="J35" s="7">
        <f>(B35-J30)/J30</f>
        <v>-0.18666666666666662</v>
      </c>
      <c r="K35" s="7">
        <f>(F35-K30)/K30</f>
        <v>-0.40000000000000008</v>
      </c>
      <c r="L35" s="7">
        <f>(B35-L30)/L30</f>
        <v>-0.20380792719434787</v>
      </c>
      <c r="M35" s="15" t="s">
        <v>12</v>
      </c>
      <c r="N35" s="58">
        <f t="shared" si="22"/>
        <v>0.8679</v>
      </c>
      <c r="O35" s="49">
        <f t="shared" si="16"/>
        <v>0.71989999999999998</v>
      </c>
      <c r="P35" s="49">
        <f t="shared" si="17"/>
        <v>0.67169999999999996</v>
      </c>
      <c r="Q35" s="49">
        <f t="shared" si="18"/>
        <v>0.87409999999999999</v>
      </c>
      <c r="R35" s="49">
        <f t="shared" si="19"/>
        <v>0.82230000000000003</v>
      </c>
      <c r="S35" s="49">
        <f t="shared" si="20"/>
        <v>0.72119999999999995</v>
      </c>
      <c r="T35" s="61">
        <f t="shared" si="21"/>
        <v>0.73880000000000001</v>
      </c>
      <c r="U35" s="113"/>
      <c r="V35" s="98"/>
      <c r="W35" s="15" t="s">
        <v>12</v>
      </c>
      <c r="X35" s="58">
        <f t="shared" si="23"/>
        <v>0.84330000000000005</v>
      </c>
      <c r="Y35" s="49">
        <f t="shared" si="24"/>
        <v>0.66490000000000005</v>
      </c>
      <c r="Z35" s="49">
        <f t="shared" si="25"/>
        <v>0.6341</v>
      </c>
      <c r="AA35" s="49">
        <f t="shared" si="26"/>
        <v>0.81499999999999995</v>
      </c>
      <c r="AB35" s="49">
        <f t="shared" si="27"/>
        <v>0.75470000000000004</v>
      </c>
      <c r="AC35" s="49">
        <f t="shared" si="28"/>
        <v>0.69789999999999996</v>
      </c>
      <c r="AD35" s="61">
        <f t="shared" si="29"/>
        <v>0.73440000000000005</v>
      </c>
      <c r="AE35" s="113"/>
      <c r="AG35" t="e">
        <f>(N35/AG33-X35/AH33)</f>
        <v>#DIV/0!</v>
      </c>
      <c r="AH35">
        <f>CORREL(N35:T35,X35:AD35)</f>
        <v>0.95859863599870321</v>
      </c>
    </row>
    <row r="36" spans="1:40" x14ac:dyDescent="0.25">
      <c r="A36" s="2" t="s">
        <v>13</v>
      </c>
      <c r="B36" s="3">
        <v>0.55610000000000004</v>
      </c>
      <c r="C36" s="3">
        <v>0.67959999999999998</v>
      </c>
      <c r="D36" s="3">
        <v>0.55610000000000004</v>
      </c>
      <c r="E36" s="3">
        <v>0.59660000000000002</v>
      </c>
      <c r="F36" s="71">
        <v>0.1134</v>
      </c>
      <c r="G36" s="5">
        <f>F36-F35</f>
        <v>-1.949999999999999E-2</v>
      </c>
      <c r="H36" s="5"/>
      <c r="J36" s="7">
        <f>(B36-J30)/J30</f>
        <v>-0.31975535168195712</v>
      </c>
      <c r="K36" s="7">
        <f>(F36-K30)/K30</f>
        <v>-0.48803611738148983</v>
      </c>
      <c r="L36" s="7">
        <f>(B36-L30)/L30</f>
        <v>-0.33409172554185118</v>
      </c>
      <c r="M36" s="15" t="s">
        <v>13</v>
      </c>
      <c r="N36" s="58">
        <f t="shared" si="22"/>
        <v>0.74229999999999996</v>
      </c>
      <c r="O36" s="49">
        <f t="shared" si="16"/>
        <v>0.59660000000000002</v>
      </c>
      <c r="P36" s="49">
        <f t="shared" si="17"/>
        <v>0.49120000000000003</v>
      </c>
      <c r="Q36" s="49">
        <f t="shared" si="18"/>
        <v>0.74029999999999996</v>
      </c>
      <c r="R36" s="49">
        <f t="shared" si="19"/>
        <v>0.65100000000000002</v>
      </c>
      <c r="S36" s="49">
        <f t="shared" si="20"/>
        <v>0.51700000000000002</v>
      </c>
      <c r="T36" s="61">
        <f t="shared" si="21"/>
        <v>0.52259999999999995</v>
      </c>
      <c r="U36" s="113"/>
      <c r="V36" s="98"/>
      <c r="W36" s="15" t="s">
        <v>13</v>
      </c>
      <c r="X36" s="58">
        <f t="shared" si="23"/>
        <v>0.71289999999999998</v>
      </c>
      <c r="Y36" s="49">
        <f t="shared" si="24"/>
        <v>0.55610000000000004</v>
      </c>
      <c r="Z36" s="49">
        <f t="shared" si="25"/>
        <v>0.44440000000000002</v>
      </c>
      <c r="AA36" s="49">
        <f t="shared" si="26"/>
        <v>0.69910000000000005</v>
      </c>
      <c r="AB36" s="49">
        <f t="shared" si="27"/>
        <v>0.59250000000000003</v>
      </c>
      <c r="AC36" s="49">
        <f t="shared" si="28"/>
        <v>0.50419999999999998</v>
      </c>
      <c r="AD36" s="61">
        <f t="shared" si="29"/>
        <v>0.49180000000000001</v>
      </c>
      <c r="AE36" s="113"/>
      <c r="AG36">
        <f>(N36/AG34-X36/AH34)</f>
        <v>-1.274945363831911</v>
      </c>
      <c r="AH36">
        <f>CORREL(N36:T36,X36:AD36)</f>
        <v>0.99050352632565197</v>
      </c>
    </row>
    <row r="37" spans="1:40" x14ac:dyDescent="0.25">
      <c r="A37" s="2" t="s">
        <v>14</v>
      </c>
      <c r="B37" s="3">
        <v>0.80349999999999999</v>
      </c>
      <c r="C37" s="3">
        <v>0.92230000000000001</v>
      </c>
      <c r="D37" s="3">
        <v>0.80349999999999999</v>
      </c>
      <c r="E37" s="3">
        <v>0.83640000000000003</v>
      </c>
      <c r="F37" s="71">
        <v>0.2031</v>
      </c>
      <c r="G37" s="5"/>
      <c r="H37" s="5"/>
      <c r="J37" s="7">
        <f>(B37-J30)/J30</f>
        <v>-1.7125382262996956E-2</v>
      </c>
      <c r="K37" s="7">
        <f>(F37-K30)/K30</f>
        <v>-8.3069977426636563E-2</v>
      </c>
      <c r="L37" s="7">
        <f>(B37-L30)/L30</f>
        <v>-3.7839779667105694E-2</v>
      </c>
      <c r="M37" s="15" t="s">
        <v>88</v>
      </c>
      <c r="N37" s="58">
        <f t="shared" si="22"/>
        <v>0.95289999999999997</v>
      </c>
      <c r="O37" s="49">
        <f t="shared" si="16"/>
        <v>0.83640000000000003</v>
      </c>
      <c r="P37" s="49">
        <f t="shared" si="17"/>
        <v>0.84460000000000002</v>
      </c>
      <c r="Q37" s="49">
        <f t="shared" si="18"/>
        <v>0.99329999999999996</v>
      </c>
      <c r="R37" s="49">
        <f t="shared" si="19"/>
        <v>0.92020000000000002</v>
      </c>
      <c r="S37" s="59">
        <f t="shared" si="20"/>
        <v>0.77749999999999997</v>
      </c>
      <c r="T37" s="61">
        <f t="shared" si="21"/>
        <v>0.81599999999999995</v>
      </c>
      <c r="U37" s="113"/>
      <c r="V37" s="98"/>
      <c r="W37" s="15" t="s">
        <v>88</v>
      </c>
      <c r="X37" s="58">
        <f t="shared" si="23"/>
        <v>0.9375</v>
      </c>
      <c r="Y37" s="49">
        <f t="shared" si="24"/>
        <v>0.80349999999999999</v>
      </c>
      <c r="Z37" s="49">
        <f t="shared" si="25"/>
        <v>0.81569999999999998</v>
      </c>
      <c r="AA37" s="49">
        <f t="shared" si="26"/>
        <v>0.98750000000000004</v>
      </c>
      <c r="AB37" s="49">
        <f t="shared" si="27"/>
        <v>0.87919999999999998</v>
      </c>
      <c r="AC37" s="49">
        <f t="shared" si="28"/>
        <v>0.76249999999999996</v>
      </c>
      <c r="AD37" s="61">
        <f t="shared" si="29"/>
        <v>0.8</v>
      </c>
      <c r="AE37" s="113"/>
      <c r="AG37" t="e">
        <f>(N37/AG35-X37/AH35)</f>
        <v>#DIV/0!</v>
      </c>
      <c r="AH37">
        <f>CORREL(N37:T37,X37:AD37)</f>
        <v>0.9891139347288278</v>
      </c>
    </row>
    <row r="38" spans="1:40" x14ac:dyDescent="0.25">
      <c r="A38" s="2" t="s">
        <v>15</v>
      </c>
      <c r="B38" s="3">
        <v>0.74739999999999995</v>
      </c>
      <c r="C38" s="3">
        <v>0.8679</v>
      </c>
      <c r="D38" s="3">
        <v>0.74739999999999995</v>
      </c>
      <c r="E38" s="3">
        <v>0.77339999999999998</v>
      </c>
      <c r="F38" s="71">
        <v>0.17169999999999999</v>
      </c>
      <c r="G38" s="5">
        <f>F38-F37</f>
        <v>-3.1400000000000011E-2</v>
      </c>
      <c r="H38" s="5">
        <f>G38-G37</f>
        <v>-3.1400000000000011E-2</v>
      </c>
      <c r="J38" s="7">
        <f>(B38-J30)/J30</f>
        <v>-8.5749235474006175E-2</v>
      </c>
      <c r="K38" s="7">
        <f>(F38-K30)/K30</f>
        <v>-0.22483069977426642</v>
      </c>
      <c r="L38" s="7">
        <f>(B38-L30)/L30</f>
        <v>-0.10501736319003713</v>
      </c>
      <c r="M38" s="15" t="s">
        <v>89</v>
      </c>
      <c r="N38" s="58">
        <f t="shared" si="22"/>
        <v>0.91959999999999997</v>
      </c>
      <c r="O38" s="49">
        <f t="shared" si="16"/>
        <v>0.77339999999999998</v>
      </c>
      <c r="P38" s="49">
        <f t="shared" si="17"/>
        <v>0.78480000000000005</v>
      </c>
      <c r="Q38" s="49">
        <f t="shared" si="18"/>
        <v>0.97889999999999999</v>
      </c>
      <c r="R38" s="49">
        <f t="shared" si="19"/>
        <v>0.86719999999999997</v>
      </c>
      <c r="S38" s="49">
        <f t="shared" si="20"/>
        <v>0.79469999999999996</v>
      </c>
      <c r="T38" s="61">
        <f t="shared" si="21"/>
        <v>0.80420000000000003</v>
      </c>
      <c r="U38" s="113"/>
      <c r="V38" s="98"/>
      <c r="W38" s="15" t="s">
        <v>89</v>
      </c>
      <c r="X38" s="58">
        <f t="shared" si="23"/>
        <v>0.90580000000000005</v>
      </c>
      <c r="Y38" s="49">
        <f t="shared" si="24"/>
        <v>0.74739999999999995</v>
      </c>
      <c r="Z38" s="49">
        <f t="shared" si="25"/>
        <v>0.74529999999999996</v>
      </c>
      <c r="AA38" s="49">
        <f t="shared" si="26"/>
        <v>0.9718</v>
      </c>
      <c r="AB38" s="49">
        <f t="shared" si="27"/>
        <v>0.81889999999999996</v>
      </c>
      <c r="AC38" s="49">
        <f t="shared" si="28"/>
        <v>0.7792</v>
      </c>
      <c r="AD38" s="61">
        <f t="shared" si="29"/>
        <v>0.78359999999999996</v>
      </c>
      <c r="AE38" s="113"/>
      <c r="AG38">
        <f>(N38/AG36-X38/AH36)</f>
        <v>-1.6357701872356873</v>
      </c>
      <c r="AH38">
        <f>CORREL(N38:T38,X38:AD38)</f>
        <v>0.9879006339586619</v>
      </c>
    </row>
    <row r="39" spans="1:40" x14ac:dyDescent="0.25">
      <c r="A39" s="8" t="s">
        <v>17</v>
      </c>
      <c r="B39" s="3">
        <v>0.81930000000000003</v>
      </c>
      <c r="C39" s="3">
        <v>0.92359999999999998</v>
      </c>
      <c r="D39" s="3">
        <v>0.81930000000000003</v>
      </c>
      <c r="E39" s="3">
        <v>0.85089999999999999</v>
      </c>
      <c r="F39" s="71">
        <v>0.22320000000000001</v>
      </c>
      <c r="G39" s="5"/>
      <c r="H39" s="5"/>
      <c r="J39" s="7">
        <f>(B39-J30)/J30</f>
        <v>2.2018348623853504E-3</v>
      </c>
      <c r="K39" s="7">
        <f>(F39-K30)/K30</f>
        <v>7.6749435665914535E-3</v>
      </c>
      <c r="L39" s="7">
        <f>(B39-L30)/L30</f>
        <v>-1.8919889833552781E-2</v>
      </c>
      <c r="M39" s="15" t="s">
        <v>90</v>
      </c>
      <c r="N39" s="58">
        <f t="shared" si="22"/>
        <v>0.96040000000000003</v>
      </c>
      <c r="O39" s="49">
        <f t="shared" si="16"/>
        <v>0.85089999999999999</v>
      </c>
      <c r="P39" s="49">
        <f t="shared" si="17"/>
        <v>0.85829999999999995</v>
      </c>
      <c r="Q39" s="59">
        <f t="shared" si="18"/>
        <v>0.99839999999999995</v>
      </c>
      <c r="R39" s="59">
        <f t="shared" si="19"/>
        <v>0.91469999999999996</v>
      </c>
      <c r="S39" s="49">
        <f t="shared" si="20"/>
        <v>0.77769999999999995</v>
      </c>
      <c r="T39" s="61">
        <f t="shared" si="21"/>
        <v>0.80669999999999997</v>
      </c>
      <c r="U39" s="113"/>
      <c r="V39" s="98"/>
      <c r="W39" s="15" t="s">
        <v>90</v>
      </c>
      <c r="X39" s="58">
        <f t="shared" si="23"/>
        <v>0.9466</v>
      </c>
      <c r="Y39" s="49">
        <f t="shared" si="24"/>
        <v>0.81930000000000003</v>
      </c>
      <c r="Z39" s="49">
        <f t="shared" si="25"/>
        <v>0.82930000000000004</v>
      </c>
      <c r="AA39" s="49">
        <f t="shared" si="26"/>
        <v>0.99690000000000001</v>
      </c>
      <c r="AB39" s="49">
        <f t="shared" si="27"/>
        <v>0.87170000000000003</v>
      </c>
      <c r="AC39" s="49">
        <f t="shared" si="28"/>
        <v>0.76459999999999995</v>
      </c>
      <c r="AD39" s="61">
        <f t="shared" si="29"/>
        <v>0.78690000000000004</v>
      </c>
      <c r="AE39" s="113"/>
      <c r="AG39" t="e">
        <f>(N39/AG37-X39/AH37)</f>
        <v>#DIV/0!</v>
      </c>
      <c r="AH39">
        <f>CORREL(N39:T39,X39:AD39)</f>
        <v>0.98751651329076784</v>
      </c>
    </row>
    <row r="40" spans="1:40" ht="15.75" thickBot="1" x14ac:dyDescent="0.3">
      <c r="A40" s="10" t="s">
        <v>18</v>
      </c>
      <c r="B40" s="73">
        <v>0.81930000000000003</v>
      </c>
      <c r="C40" s="73">
        <v>0.92359999999999998</v>
      </c>
      <c r="D40" s="73">
        <v>0.81930000000000003</v>
      </c>
      <c r="E40" s="73">
        <v>0.85089999999999999</v>
      </c>
      <c r="F40" s="75">
        <v>0.22320000000000001</v>
      </c>
      <c r="G40" s="5">
        <f>F40-F39</f>
        <v>0</v>
      </c>
      <c r="H40" s="5">
        <f>G40-G39</f>
        <v>0</v>
      </c>
      <c r="J40" s="7">
        <f>(B40-J30)/J30</f>
        <v>2.2018348623853504E-3</v>
      </c>
      <c r="K40" s="7">
        <f>(F40-K30)/K30</f>
        <v>7.6749435665914535E-3</v>
      </c>
      <c r="L40" s="7">
        <f>(B40-L30)/L30</f>
        <v>-1.8919889833552781E-2</v>
      </c>
      <c r="M40" s="15" t="s">
        <v>91</v>
      </c>
      <c r="N40" s="63">
        <f t="shared" si="22"/>
        <v>0.96040000000000003</v>
      </c>
      <c r="O40" s="64">
        <f t="shared" si="16"/>
        <v>0.85089999999999999</v>
      </c>
      <c r="P40" s="64">
        <f t="shared" si="17"/>
        <v>0.85829999999999995</v>
      </c>
      <c r="Q40" s="66">
        <f t="shared" si="18"/>
        <v>0.99839999999999995</v>
      </c>
      <c r="R40" s="66">
        <f t="shared" si="19"/>
        <v>0.91469999999999996</v>
      </c>
      <c r="S40" s="64">
        <f t="shared" si="20"/>
        <v>0.77769999999999995</v>
      </c>
      <c r="T40" s="65">
        <f t="shared" si="21"/>
        <v>0.80669999999999997</v>
      </c>
      <c r="U40" s="113"/>
      <c r="V40" s="98"/>
      <c r="W40" s="15" t="s">
        <v>91</v>
      </c>
      <c r="X40" s="63">
        <f t="shared" si="23"/>
        <v>0.9466</v>
      </c>
      <c r="Y40" s="64">
        <f t="shared" si="24"/>
        <v>0.81930000000000003</v>
      </c>
      <c r="Z40" s="64">
        <f t="shared" si="25"/>
        <v>0.82930000000000004</v>
      </c>
      <c r="AA40" s="64">
        <f t="shared" si="26"/>
        <v>0.99690000000000001</v>
      </c>
      <c r="AB40" s="64">
        <f t="shared" si="27"/>
        <v>0.87170000000000003</v>
      </c>
      <c r="AC40" s="64">
        <f t="shared" si="28"/>
        <v>0.76459999999999995</v>
      </c>
      <c r="AD40" s="65">
        <f t="shared" si="29"/>
        <v>0.78690000000000004</v>
      </c>
      <c r="AE40" s="113"/>
      <c r="AG40">
        <f>(N40/AG38-X40/AH38)</f>
        <v>-1.5453175737957019</v>
      </c>
      <c r="AH40">
        <f>CORREL(N40:T40,X40:AD40)</f>
        <v>0.98751651329076784</v>
      </c>
    </row>
    <row r="41" spans="1:40" x14ac:dyDescent="0.25">
      <c r="A41" s="11" t="s">
        <v>29</v>
      </c>
      <c r="B41" s="3">
        <v>0.84209999999999996</v>
      </c>
      <c r="C41" s="3">
        <v>0.94869999999999999</v>
      </c>
      <c r="D41" s="3">
        <v>0.84209999999999996</v>
      </c>
      <c r="E41" s="72">
        <v>0.87719999999999998</v>
      </c>
      <c r="F41" s="71">
        <v>0.2419</v>
      </c>
      <c r="G41" s="5"/>
      <c r="H41" s="5"/>
      <c r="J41" s="7">
        <f>(B41-J30)/J30</f>
        <v>3.0091743119266001E-2</v>
      </c>
      <c r="K41" s="7">
        <f>(F41-K30)/K30</f>
        <v>9.2099322799097078E-2</v>
      </c>
      <c r="L41" s="7">
        <f>(B41-L30)/L30</f>
        <v>8.3822296730930515E-3</v>
      </c>
      <c r="M41" s="15" t="s">
        <v>92</v>
      </c>
      <c r="N41" s="55">
        <f t="shared" si="22"/>
        <v>0.96599999999999997</v>
      </c>
      <c r="O41" s="67">
        <f t="shared" si="16"/>
        <v>0.87719999999999998</v>
      </c>
      <c r="P41" s="67">
        <f t="shared" si="17"/>
        <v>0.86439999999999995</v>
      </c>
      <c r="Q41" s="67">
        <f t="shared" si="18"/>
        <v>0.99839999999999995</v>
      </c>
      <c r="R41" s="56">
        <f t="shared" si="19"/>
        <v>0.88660000000000005</v>
      </c>
      <c r="S41" s="56">
        <f t="shared" si="20"/>
        <v>0.79600000000000004</v>
      </c>
      <c r="T41" s="57">
        <f t="shared" si="21"/>
        <v>0.82199999999999995</v>
      </c>
      <c r="U41" s="113"/>
      <c r="V41" s="98"/>
      <c r="W41" s="15" t="s">
        <v>92</v>
      </c>
      <c r="X41" s="58">
        <f t="shared" si="23"/>
        <v>0.95469999999999999</v>
      </c>
      <c r="Y41" s="49">
        <f t="shared" si="24"/>
        <v>0.84209999999999996</v>
      </c>
      <c r="Z41" s="49">
        <f t="shared" si="25"/>
        <v>0.8347</v>
      </c>
      <c r="AA41" s="49">
        <f t="shared" si="26"/>
        <v>0.99690000000000001</v>
      </c>
      <c r="AB41" s="49">
        <f t="shared" si="27"/>
        <v>0.84150000000000003</v>
      </c>
      <c r="AC41" s="49">
        <f t="shared" si="28"/>
        <v>0.78539999999999999</v>
      </c>
      <c r="AD41" s="61">
        <f t="shared" si="29"/>
        <v>0.79669999999999996</v>
      </c>
      <c r="AE41" s="113"/>
      <c r="AG41" t="e">
        <f>(N41/AG39-X41/AH39)</f>
        <v>#DIV/0!</v>
      </c>
      <c r="AH41">
        <f>CORREL(N41:T41,X41:AD41)</f>
        <v>0.98398698564012588</v>
      </c>
    </row>
    <row r="42" spans="1:40" x14ac:dyDescent="0.25">
      <c r="A42" s="8" t="s">
        <v>30</v>
      </c>
      <c r="B42" s="3">
        <v>0.84040000000000004</v>
      </c>
      <c r="C42" s="3">
        <v>0.95189999999999997</v>
      </c>
      <c r="D42" s="3">
        <v>0.84040000000000004</v>
      </c>
      <c r="E42" s="72">
        <v>0.877</v>
      </c>
      <c r="F42" s="71">
        <v>0.23499999999999999</v>
      </c>
      <c r="G42" s="5">
        <f>F42-F41</f>
        <v>-6.9000000000000172E-3</v>
      </c>
      <c r="H42" s="5">
        <f>G42-G41</f>
        <v>-6.9000000000000172E-3</v>
      </c>
      <c r="J42" s="7">
        <f>(B42-J30)/J30</f>
        <v>2.8012232415902179E-2</v>
      </c>
      <c r="K42" s="7">
        <f>(F42-K30)/K30</f>
        <v>6.0948081264108278E-2</v>
      </c>
      <c r="L42" s="7">
        <f>(B42-L30)/L30</f>
        <v>6.3465453239134025E-3</v>
      </c>
      <c r="M42" s="15" t="s">
        <v>93</v>
      </c>
      <c r="N42" s="58">
        <f t="shared" si="22"/>
        <v>0.96460000000000001</v>
      </c>
      <c r="O42" s="49">
        <f t="shared" si="16"/>
        <v>0.877</v>
      </c>
      <c r="P42" s="49">
        <f t="shared" si="17"/>
        <v>0.86299999999999999</v>
      </c>
      <c r="Q42" s="59">
        <f t="shared" si="18"/>
        <v>0.99839999999999995</v>
      </c>
      <c r="R42" s="49">
        <f t="shared" si="19"/>
        <v>0.8851</v>
      </c>
      <c r="S42" s="49">
        <f t="shared" si="20"/>
        <v>0.79879999999999995</v>
      </c>
      <c r="T42" s="61">
        <f t="shared" si="21"/>
        <v>0.80359999999999998</v>
      </c>
      <c r="U42" s="113"/>
      <c r="V42" s="98"/>
      <c r="W42" s="15" t="s">
        <v>93</v>
      </c>
      <c r="X42" s="58">
        <f t="shared" si="23"/>
        <v>0.95379999999999998</v>
      </c>
      <c r="Y42" s="49">
        <f t="shared" si="24"/>
        <v>0.84040000000000004</v>
      </c>
      <c r="Z42" s="49">
        <f t="shared" si="25"/>
        <v>0.83199999999999996</v>
      </c>
      <c r="AA42" s="49">
        <f t="shared" si="26"/>
        <v>0.99690000000000001</v>
      </c>
      <c r="AB42" s="49">
        <f t="shared" si="27"/>
        <v>0.84150000000000003</v>
      </c>
      <c r="AC42" s="49">
        <f t="shared" si="28"/>
        <v>0.79169999999999996</v>
      </c>
      <c r="AD42" s="61">
        <f t="shared" si="29"/>
        <v>0.78690000000000004</v>
      </c>
      <c r="AE42" s="113"/>
      <c r="AG42">
        <f>(N42/AG40-X42/AH40)</f>
        <v>-1.5900655303036495</v>
      </c>
      <c r="AH42">
        <f>CORREL(N42:T42,X42:AD42)</f>
        <v>0.98119445042960818</v>
      </c>
    </row>
    <row r="43" spans="1:40" x14ac:dyDescent="0.25">
      <c r="A43" s="8" t="s">
        <v>54</v>
      </c>
      <c r="B43" s="3">
        <v>0.83160000000000001</v>
      </c>
      <c r="C43" s="3">
        <v>0.94510000000000005</v>
      </c>
      <c r="D43" s="3">
        <v>0.83160000000000001</v>
      </c>
      <c r="E43" s="3">
        <v>0.86580000000000001</v>
      </c>
      <c r="F43" s="71">
        <v>0.22919999999999999</v>
      </c>
      <c r="G43" s="5"/>
      <c r="H43" s="5"/>
      <c r="J43" s="7">
        <f>(B43-J30)/J30</f>
        <v>1.7247706422018349E-2</v>
      </c>
      <c r="K43" s="7">
        <f>(F43-K30)/K30</f>
        <v>3.4762979683972843E-2</v>
      </c>
      <c r="L43" s="7">
        <f>(B43-L30)/L30</f>
        <v>-4.191114836546459E-3</v>
      </c>
      <c r="M43" s="15" t="s">
        <v>94</v>
      </c>
      <c r="N43" s="58">
        <f t="shared" si="22"/>
        <v>0.9617</v>
      </c>
      <c r="O43" s="49">
        <f t="shared" si="16"/>
        <v>0.86580000000000001</v>
      </c>
      <c r="P43" s="49">
        <f t="shared" si="17"/>
        <v>0.86439999999999995</v>
      </c>
      <c r="Q43" s="49">
        <f t="shared" si="18"/>
        <v>0.99370000000000003</v>
      </c>
      <c r="R43" s="49">
        <f t="shared" si="19"/>
        <v>0.86409999999999998</v>
      </c>
      <c r="S43" s="49">
        <f t="shared" si="20"/>
        <v>0.79339999999999999</v>
      </c>
      <c r="T43" s="60">
        <f t="shared" si="21"/>
        <v>0.81689999999999996</v>
      </c>
      <c r="U43" s="113"/>
      <c r="V43" s="98"/>
      <c r="W43" s="15" t="s">
        <v>94</v>
      </c>
      <c r="X43" s="58">
        <f t="shared" si="23"/>
        <v>0.94750000000000001</v>
      </c>
      <c r="Y43" s="49">
        <f t="shared" si="24"/>
        <v>0.83160000000000001</v>
      </c>
      <c r="Z43" s="49">
        <f t="shared" si="25"/>
        <v>0.8347</v>
      </c>
      <c r="AA43" s="49">
        <f t="shared" si="26"/>
        <v>0.99060000000000004</v>
      </c>
      <c r="AB43" s="49">
        <f t="shared" si="27"/>
        <v>0.81510000000000005</v>
      </c>
      <c r="AC43" s="49">
        <f t="shared" si="28"/>
        <v>0.78120000000000001</v>
      </c>
      <c r="AD43" s="61">
        <f t="shared" si="29"/>
        <v>0.79339999999999999</v>
      </c>
      <c r="AE43" s="113"/>
      <c r="AG43" t="e">
        <f>(N43/AG41-X43/AH41)</f>
        <v>#DIV/0!</v>
      </c>
      <c r="AH43">
        <f>CORREL(N43:T43,X43:AD43)</f>
        <v>0.98445673787476584</v>
      </c>
    </row>
    <row r="44" spans="1:40" ht="15.75" thickBot="1" x14ac:dyDescent="0.3">
      <c r="A44" s="10" t="s">
        <v>55</v>
      </c>
      <c r="B44" s="73">
        <v>0.83860000000000001</v>
      </c>
      <c r="C44" s="73">
        <v>0.94640000000000002</v>
      </c>
      <c r="D44" s="73">
        <v>0.83860000000000001</v>
      </c>
      <c r="E44" s="74">
        <v>0.87350000000000005</v>
      </c>
      <c r="F44" s="75">
        <v>0.24049999999999999</v>
      </c>
      <c r="G44" s="5">
        <f>F44-F43</f>
        <v>1.1300000000000004E-2</v>
      </c>
      <c r="H44" s="5">
        <f>G44-G43</f>
        <v>1.1300000000000004E-2</v>
      </c>
      <c r="J44" s="7">
        <f>(B44-J30)/J30</f>
        <v>2.5810397553516828E-2</v>
      </c>
      <c r="K44" s="7">
        <f>(F44-K30)/K30</f>
        <v>8.5778781038374663E-2</v>
      </c>
      <c r="L44" s="7">
        <f>(B44-L30)/L30</f>
        <v>4.1911148365465917E-3</v>
      </c>
      <c r="M44" s="15" t="s">
        <v>95</v>
      </c>
      <c r="N44" s="68">
        <f t="shared" si="22"/>
        <v>0.96230000000000004</v>
      </c>
      <c r="O44" s="64">
        <f t="shared" si="16"/>
        <v>0.87350000000000005</v>
      </c>
      <c r="P44" s="64">
        <f t="shared" si="17"/>
        <v>0.86019999999999996</v>
      </c>
      <c r="Q44" s="64">
        <f t="shared" si="18"/>
        <v>0.99519999999999997</v>
      </c>
      <c r="R44" s="64">
        <f t="shared" si="19"/>
        <v>0.85660000000000003</v>
      </c>
      <c r="S44" s="64">
        <f t="shared" si="20"/>
        <v>0.78779999999999994</v>
      </c>
      <c r="T44" s="65">
        <f t="shared" si="21"/>
        <v>0.81810000000000005</v>
      </c>
      <c r="U44" s="113"/>
      <c r="V44" s="98"/>
      <c r="W44" s="15" t="s">
        <v>95</v>
      </c>
      <c r="X44" s="63">
        <f t="shared" si="23"/>
        <v>0.94840000000000002</v>
      </c>
      <c r="Y44" s="64">
        <f t="shared" si="24"/>
        <v>0.83860000000000001</v>
      </c>
      <c r="Z44" s="64">
        <f t="shared" si="25"/>
        <v>0.82930000000000004</v>
      </c>
      <c r="AA44" s="64">
        <f t="shared" si="26"/>
        <v>0.99060000000000004</v>
      </c>
      <c r="AB44" s="64">
        <f t="shared" si="27"/>
        <v>0.8075</v>
      </c>
      <c r="AC44" s="64">
        <f t="shared" si="28"/>
        <v>0.77710000000000001</v>
      </c>
      <c r="AD44" s="65">
        <f t="shared" si="29"/>
        <v>0.79339999999999999</v>
      </c>
      <c r="AE44" s="113"/>
      <c r="AG44">
        <f>(N44/AG42-X44/AH42)</f>
        <v>-1.5717721951663621</v>
      </c>
      <c r="AH44">
        <f>CORREL(N44:T44,X44:AD44)</f>
        <v>0.98447618709504825</v>
      </c>
    </row>
    <row r="45" spans="1:40" x14ac:dyDescent="0.25">
      <c r="F45" s="46"/>
      <c r="G45" s="5">
        <f>SUM(G32:G44)</f>
        <v>-3.510000000000002E-2</v>
      </c>
      <c r="H45" s="5">
        <f>SUM(H32:H44)</f>
        <v>-1.5600000000000031E-2</v>
      </c>
      <c r="AH45">
        <f>AVERAGE(AH26:AH44)</f>
        <v>0.98185541052762637</v>
      </c>
    </row>
    <row r="46" spans="1:40" x14ac:dyDescent="0.25">
      <c r="A46" t="s">
        <v>23</v>
      </c>
      <c r="F46" s="46"/>
      <c r="G46" s="5"/>
      <c r="H46" s="7"/>
    </row>
    <row r="47" spans="1:40" ht="15.75" thickBot="1" x14ac:dyDescent="0.3">
      <c r="A47" t="s">
        <v>1</v>
      </c>
      <c r="B47" s="46" t="s">
        <v>4</v>
      </c>
      <c r="C47" s="46" t="s">
        <v>2</v>
      </c>
      <c r="D47" s="46" t="s">
        <v>3</v>
      </c>
      <c r="E47" s="46" t="s">
        <v>51</v>
      </c>
      <c r="F47" s="46" t="s">
        <v>101</v>
      </c>
      <c r="G47" s="6"/>
      <c r="H47" s="7"/>
      <c r="M47" s="17" t="s">
        <v>86</v>
      </c>
      <c r="N47" s="7">
        <f>-X47</f>
        <v>0</v>
      </c>
      <c r="O47" s="7">
        <f t="shared" ref="O47:T47" si="30">-Y47</f>
        <v>-2.0838440794312759E-3</v>
      </c>
      <c r="P47" s="7">
        <f t="shared" si="30"/>
        <v>0</v>
      </c>
      <c r="Q47" s="7">
        <f t="shared" si="30"/>
        <v>0</v>
      </c>
      <c r="R47" s="7">
        <f t="shared" si="30"/>
        <v>0</v>
      </c>
      <c r="S47" s="7">
        <f t="shared" si="30"/>
        <v>0</v>
      </c>
      <c r="T47" s="7">
        <f t="shared" si="30"/>
        <v>-4.1420861051839853E-3</v>
      </c>
      <c r="U47" s="7"/>
      <c r="V47" s="7"/>
      <c r="W47" s="17" t="s">
        <v>86</v>
      </c>
      <c r="X47" s="7">
        <f>(X32-X31)/X31</f>
        <v>0</v>
      </c>
      <c r="Y47" s="7">
        <f t="shared" ref="Y47:AD47" si="31">(Y32-Y31)/Y31</f>
        <v>2.0838440794312759E-3</v>
      </c>
      <c r="Z47" s="7">
        <f t="shared" si="31"/>
        <v>0</v>
      </c>
      <c r="AA47" s="7">
        <f t="shared" si="31"/>
        <v>0</v>
      </c>
      <c r="AB47" s="7">
        <f t="shared" si="31"/>
        <v>0</v>
      </c>
      <c r="AC47" s="7">
        <f t="shared" si="31"/>
        <v>0</v>
      </c>
      <c r="AD47" s="7">
        <f t="shared" si="31"/>
        <v>4.1420861051839853E-3</v>
      </c>
      <c r="AG47">
        <f>PEARSON(N26:N44,X26:X44)</f>
        <v>0.99846782992668415</v>
      </c>
      <c r="AH47">
        <f>PEARSON(O26:O44,Y26:Y44)</f>
        <v>0.99687106745779452</v>
      </c>
      <c r="AI47">
        <f>PEARSON(P26:P44,Z26:Z44)</f>
        <v>0.99784442256508799</v>
      </c>
      <c r="AJ47">
        <f>PEARSON(Q26:Q44,AA26:AA44)</f>
        <v>0.99390992736885142</v>
      </c>
      <c r="AK47">
        <f>PEARSON(R26:R44,AB26:AB44)</f>
        <v>0.99672837685749471</v>
      </c>
      <c r="AL47">
        <f>PEARSON(S26:S44,AC26:AC44)</f>
        <v>0.99889596276999892</v>
      </c>
      <c r="AM47">
        <f>PEARSON(T26:T44,AD26:AD44)</f>
        <v>0.99727160102519641</v>
      </c>
      <c r="AN47">
        <v>0.99709999999999999</v>
      </c>
    </row>
    <row r="48" spans="1:40" x14ac:dyDescent="0.25">
      <c r="A48" s="1" t="s">
        <v>7</v>
      </c>
      <c r="B48" s="47">
        <v>0.44440000000000002</v>
      </c>
      <c r="C48" s="47">
        <v>0.62860000000000005</v>
      </c>
      <c r="D48" s="47">
        <v>0.44440000000000002</v>
      </c>
      <c r="E48" s="47">
        <v>0.49120000000000003</v>
      </c>
      <c r="F48" s="48">
        <v>0.13900000000000001</v>
      </c>
      <c r="G48" s="7"/>
      <c r="H48" s="7"/>
      <c r="M48" s="17" t="s">
        <v>10</v>
      </c>
      <c r="N48" s="7">
        <f t="shared" ref="N48:N53" si="32">-X48</f>
        <v>0</v>
      </c>
      <c r="O48" s="7">
        <f t="shared" ref="O48:O53" si="33">-Y48</f>
        <v>0</v>
      </c>
      <c r="P48" s="7">
        <f t="shared" ref="P48:P53" si="34">-Z48</f>
        <v>0</v>
      </c>
      <c r="Q48" s="7">
        <f t="shared" ref="Q48:Q53" si="35">-AA48</f>
        <v>0</v>
      </c>
      <c r="R48" s="7">
        <f t="shared" ref="R48:R53" si="36">-AB48</f>
        <v>0</v>
      </c>
      <c r="S48" s="7">
        <f t="shared" ref="S48:S53" si="37">-AC48</f>
        <v>0</v>
      </c>
      <c r="T48" s="7">
        <f t="shared" ref="T48:T53" si="38">-AD48</f>
        <v>0</v>
      </c>
      <c r="U48" s="7"/>
      <c r="V48" s="7"/>
      <c r="W48" s="17" t="s">
        <v>10</v>
      </c>
      <c r="X48" s="7">
        <f>(X34-X33)/X33</f>
        <v>0</v>
      </c>
      <c r="Y48" s="7">
        <f t="shared" ref="Y48:AD48" si="39">(Y34-Y33)/Y33</f>
        <v>0</v>
      </c>
      <c r="Z48" s="7">
        <f t="shared" si="39"/>
        <v>0</v>
      </c>
      <c r="AA48" s="7">
        <f t="shared" si="39"/>
        <v>0</v>
      </c>
      <c r="AB48" s="7">
        <f t="shared" si="39"/>
        <v>0</v>
      </c>
      <c r="AC48" s="7">
        <f t="shared" si="39"/>
        <v>0</v>
      </c>
      <c r="AD48" s="7">
        <f t="shared" si="39"/>
        <v>0</v>
      </c>
    </row>
    <row r="49" spans="1:30" x14ac:dyDescent="0.25">
      <c r="A49" s="2" t="s">
        <v>21</v>
      </c>
      <c r="B49" s="49">
        <v>0.75609999999999999</v>
      </c>
      <c r="C49" s="49">
        <v>0.88319999999999999</v>
      </c>
      <c r="D49" s="49">
        <v>0.75609999999999999</v>
      </c>
      <c r="E49" s="49">
        <v>0.79920000000000002</v>
      </c>
      <c r="F49" s="50">
        <v>0.29270000000000002</v>
      </c>
      <c r="G49" s="7"/>
      <c r="H49" s="7"/>
      <c r="M49" s="17" t="s">
        <v>12</v>
      </c>
      <c r="N49" s="7">
        <f t="shared" si="32"/>
        <v>0.15463061781098075</v>
      </c>
      <c r="O49" s="7">
        <f t="shared" si="33"/>
        <v>0.16363362911716048</v>
      </c>
      <c r="P49" s="7">
        <f t="shared" si="34"/>
        <v>0.29916416968932341</v>
      </c>
      <c r="Q49" s="7">
        <f t="shared" si="35"/>
        <v>0.1422085889570551</v>
      </c>
      <c r="R49" s="7">
        <f t="shared" si="36"/>
        <v>0.21491983569630316</v>
      </c>
      <c r="S49" s="7">
        <f t="shared" si="37"/>
        <v>0.277546926493767</v>
      </c>
      <c r="T49" s="7">
        <f t="shared" si="38"/>
        <v>0.33033769063180829</v>
      </c>
      <c r="U49" s="7"/>
      <c r="V49" s="7"/>
      <c r="W49" s="17" t="s">
        <v>12</v>
      </c>
      <c r="X49" s="7">
        <f>(X36-X35)/X35</f>
        <v>-0.15463061781098075</v>
      </c>
      <c r="Y49" s="7">
        <f t="shared" ref="Y49:AD49" si="40">(Y36-Y35)/Y35</f>
        <v>-0.16363362911716048</v>
      </c>
      <c r="Z49" s="7">
        <f t="shared" si="40"/>
        <v>-0.29916416968932341</v>
      </c>
      <c r="AA49" s="7">
        <f t="shared" si="40"/>
        <v>-0.1422085889570551</v>
      </c>
      <c r="AB49" s="7">
        <f t="shared" si="40"/>
        <v>-0.21491983569630316</v>
      </c>
      <c r="AC49" s="7">
        <f t="shared" si="40"/>
        <v>-0.277546926493767</v>
      </c>
      <c r="AD49" s="7">
        <f t="shared" si="40"/>
        <v>-0.33033769063180829</v>
      </c>
    </row>
    <row r="50" spans="1:30" x14ac:dyDescent="0.25">
      <c r="A50" s="2" t="s">
        <v>16</v>
      </c>
      <c r="B50" s="49">
        <v>0.61250000000000004</v>
      </c>
      <c r="C50" s="49">
        <v>0.75629999999999997</v>
      </c>
      <c r="D50" s="49">
        <v>0.61250000000000004</v>
      </c>
      <c r="E50" s="49">
        <v>0.64849999999999997</v>
      </c>
      <c r="F50" s="50">
        <v>0.221</v>
      </c>
      <c r="G50" s="7"/>
      <c r="H50" s="7"/>
      <c r="M50" s="17" t="s">
        <v>88</v>
      </c>
      <c r="N50" s="7">
        <f t="shared" si="32"/>
        <v>3.3813333333333279E-2</v>
      </c>
      <c r="O50" s="7">
        <f t="shared" si="33"/>
        <v>6.9819539514623566E-2</v>
      </c>
      <c r="P50" s="7">
        <f t="shared" si="34"/>
        <v>8.6306240039230139E-2</v>
      </c>
      <c r="Q50" s="7">
        <f t="shared" si="35"/>
        <v>1.5898734177215237E-2</v>
      </c>
      <c r="R50" s="7">
        <f t="shared" si="36"/>
        <v>6.8585077343039147E-2</v>
      </c>
      <c r="S50" s="7">
        <f t="shared" si="37"/>
        <v>-2.1901639344262359E-2</v>
      </c>
      <c r="T50" s="7">
        <f t="shared" si="38"/>
        <v>2.0500000000000101E-2</v>
      </c>
      <c r="U50" s="7"/>
      <c r="V50" s="7"/>
      <c r="W50" s="17" t="s">
        <v>88</v>
      </c>
      <c r="X50" s="7">
        <f>(X38-X37)/X37</f>
        <v>-3.3813333333333279E-2</v>
      </c>
      <c r="Y50" s="7">
        <f t="shared" ref="Y50:AD50" si="41">(Y38-Y37)/Y37</f>
        <v>-6.9819539514623566E-2</v>
      </c>
      <c r="Z50" s="7">
        <f t="shared" si="41"/>
        <v>-8.6306240039230139E-2</v>
      </c>
      <c r="AA50" s="7">
        <f t="shared" si="41"/>
        <v>-1.5898734177215237E-2</v>
      </c>
      <c r="AB50" s="7">
        <f t="shared" si="41"/>
        <v>-6.8585077343039147E-2</v>
      </c>
      <c r="AC50" s="7">
        <f t="shared" si="41"/>
        <v>2.1901639344262359E-2</v>
      </c>
      <c r="AD50" s="7">
        <f t="shared" si="41"/>
        <v>-2.0500000000000101E-2</v>
      </c>
    </row>
    <row r="51" spans="1:30" x14ac:dyDescent="0.25">
      <c r="A51" s="2" t="s">
        <v>8</v>
      </c>
      <c r="B51" s="49">
        <v>0.75070000000000003</v>
      </c>
      <c r="C51" s="49">
        <v>0.90249999999999997</v>
      </c>
      <c r="D51" s="49">
        <v>0.75070000000000003</v>
      </c>
      <c r="E51" s="49">
        <v>0.79510000000000003</v>
      </c>
      <c r="F51" s="50">
        <v>0.28420000000000001</v>
      </c>
      <c r="G51" s="7"/>
      <c r="H51" s="7"/>
      <c r="M51" s="17" t="s">
        <v>90</v>
      </c>
      <c r="N51" s="7">
        <f t="shared" si="32"/>
        <v>0</v>
      </c>
      <c r="O51" s="7">
        <f t="shared" si="33"/>
        <v>0</v>
      </c>
      <c r="P51" s="7">
        <f t="shared" si="34"/>
        <v>0</v>
      </c>
      <c r="Q51" s="7">
        <f t="shared" si="35"/>
        <v>0</v>
      </c>
      <c r="R51" s="7">
        <f t="shared" si="36"/>
        <v>0</v>
      </c>
      <c r="S51" s="7">
        <f t="shared" si="37"/>
        <v>0</v>
      </c>
      <c r="T51" s="7">
        <f t="shared" si="38"/>
        <v>0</v>
      </c>
      <c r="U51" s="7"/>
      <c r="V51" s="7"/>
      <c r="W51" s="17" t="s">
        <v>90</v>
      </c>
      <c r="X51" s="7">
        <f>(X40-X39)/X39</f>
        <v>0</v>
      </c>
      <c r="Y51" s="7">
        <f t="shared" ref="Y51:AD51" si="42">(Y40-Y39)/Y39</f>
        <v>0</v>
      </c>
      <c r="Z51" s="7">
        <f t="shared" si="42"/>
        <v>0</v>
      </c>
      <c r="AA51" s="7">
        <f t="shared" si="42"/>
        <v>0</v>
      </c>
      <c r="AB51" s="7">
        <f t="shared" si="42"/>
        <v>0</v>
      </c>
      <c r="AC51" s="7">
        <f t="shared" si="42"/>
        <v>0</v>
      </c>
      <c r="AD51" s="7">
        <f t="shared" si="42"/>
        <v>0</v>
      </c>
    </row>
    <row r="52" spans="1:30" ht="15.75" thickBot="1" x14ac:dyDescent="0.3">
      <c r="A52" s="4" t="s">
        <v>9</v>
      </c>
      <c r="B52" s="51">
        <v>0.7046</v>
      </c>
      <c r="C52" s="51">
        <v>0.88859999999999995</v>
      </c>
      <c r="D52" s="51">
        <v>0.7046</v>
      </c>
      <c r="E52" s="51">
        <v>0.77180000000000004</v>
      </c>
      <c r="F52" s="52">
        <v>0.25390000000000001</v>
      </c>
      <c r="G52" s="7"/>
      <c r="H52" s="7"/>
      <c r="J52" s="7">
        <f>MAX(B49)</f>
        <v>0.75609999999999999</v>
      </c>
      <c r="K52" s="7">
        <f>MAX(F48:F52)</f>
        <v>0.29270000000000002</v>
      </c>
      <c r="L52" s="7">
        <f>MAX(B48:B52)</f>
        <v>0.75609999999999999</v>
      </c>
      <c r="M52" s="18" t="s">
        <v>92</v>
      </c>
      <c r="N52" s="7">
        <f t="shared" si="32"/>
        <v>9.4270451450718755E-4</v>
      </c>
      <c r="O52" s="7">
        <f t="shared" si="33"/>
        <v>2.0187626172662675E-3</v>
      </c>
      <c r="P52" s="7">
        <f t="shared" si="34"/>
        <v>3.2346951000359839E-3</v>
      </c>
      <c r="Q52" s="7">
        <f t="shared" si="35"/>
        <v>0</v>
      </c>
      <c r="R52" s="7">
        <f t="shared" si="36"/>
        <v>0</v>
      </c>
      <c r="S52" s="7">
        <f t="shared" si="37"/>
        <v>-8.0213903743315152E-3</v>
      </c>
      <c r="T52" s="7">
        <f t="shared" si="38"/>
        <v>1.2300740554788402E-2</v>
      </c>
      <c r="U52" s="7"/>
      <c r="V52" s="7"/>
      <c r="W52" s="18" t="s">
        <v>92</v>
      </c>
      <c r="X52" s="7">
        <f>(X42-X41)/X41</f>
        <v>-9.4270451450718755E-4</v>
      </c>
      <c r="Y52" s="7">
        <f t="shared" ref="Y52:AD52" si="43">(Y42-Y41)/Y41</f>
        <v>-2.0187626172662675E-3</v>
      </c>
      <c r="Z52" s="7">
        <f t="shared" si="43"/>
        <v>-3.2346951000359839E-3</v>
      </c>
      <c r="AA52" s="7">
        <f t="shared" si="43"/>
        <v>0</v>
      </c>
      <c r="AB52" s="7">
        <f t="shared" si="43"/>
        <v>0</v>
      </c>
      <c r="AC52" s="7">
        <f t="shared" si="43"/>
        <v>8.0213903743315152E-3</v>
      </c>
      <c r="AD52" s="7">
        <f t="shared" si="43"/>
        <v>-1.2300740554788402E-2</v>
      </c>
    </row>
    <row r="53" spans="1:30" x14ac:dyDescent="0.25">
      <c r="A53" s="9" t="s">
        <v>5</v>
      </c>
      <c r="B53" s="47">
        <v>0.82379999999999998</v>
      </c>
      <c r="C53" s="47">
        <v>0.92720000000000002</v>
      </c>
      <c r="D53" s="47">
        <v>0.82379999999999998</v>
      </c>
      <c r="E53" s="47">
        <v>0.85509999999999997</v>
      </c>
      <c r="F53" s="48">
        <v>0.37569999999999998</v>
      </c>
      <c r="G53" s="7"/>
      <c r="H53" s="7"/>
      <c r="J53" s="7">
        <f>(B53-J52)/J52</f>
        <v>8.9538420843803701E-2</v>
      </c>
      <c r="K53" s="7">
        <f>(F53-K52)/K52</f>
        <v>0.28356679193713685</v>
      </c>
      <c r="L53" s="7">
        <f>(B53-L52)/L52</f>
        <v>8.9538420843803701E-2</v>
      </c>
      <c r="M53" s="18" t="s">
        <v>94</v>
      </c>
      <c r="N53" s="7">
        <f t="shared" si="32"/>
        <v>-9.4986807387864049E-4</v>
      </c>
      <c r="O53" s="7">
        <f t="shared" si="33"/>
        <v>-8.4175084175084243E-3</v>
      </c>
      <c r="P53" s="7">
        <f t="shared" si="34"/>
        <v>6.4693902000718343E-3</v>
      </c>
      <c r="Q53" s="7">
        <f t="shared" si="35"/>
        <v>0</v>
      </c>
      <c r="R53" s="7">
        <f t="shared" si="36"/>
        <v>9.3240093240093865E-3</v>
      </c>
      <c r="S53" s="7">
        <f t="shared" si="37"/>
        <v>5.2483358934971745E-3</v>
      </c>
      <c r="T53" s="7">
        <f t="shared" si="38"/>
        <v>0</v>
      </c>
      <c r="U53" s="7"/>
      <c r="V53" s="7"/>
      <c r="W53" s="18" t="s">
        <v>94</v>
      </c>
      <c r="X53" s="7">
        <f>(X44-X43)/X43</f>
        <v>9.4986807387864049E-4</v>
      </c>
      <c r="Y53" s="7">
        <f t="shared" ref="Y53:AD53" si="44">(Y44-Y43)/Y43</f>
        <v>8.4175084175084243E-3</v>
      </c>
      <c r="Z53" s="7">
        <f t="shared" si="44"/>
        <v>-6.4693902000718343E-3</v>
      </c>
      <c r="AA53" s="7">
        <f t="shared" si="44"/>
        <v>0</v>
      </c>
      <c r="AB53" s="7">
        <f t="shared" si="44"/>
        <v>-9.3240093240093865E-3</v>
      </c>
      <c r="AC53" s="7">
        <f t="shared" si="44"/>
        <v>-5.2483358934971745E-3</v>
      </c>
      <c r="AD53" s="7">
        <f t="shared" si="44"/>
        <v>0</v>
      </c>
    </row>
    <row r="54" spans="1:30" x14ac:dyDescent="0.25">
      <c r="A54" s="8" t="s">
        <v>6</v>
      </c>
      <c r="B54" s="49">
        <v>0.82379999999999998</v>
      </c>
      <c r="C54" s="49">
        <v>0.92779999999999996</v>
      </c>
      <c r="D54" s="49">
        <v>0.82379999999999998</v>
      </c>
      <c r="E54" s="49">
        <v>0.85509999999999997</v>
      </c>
      <c r="F54" s="50">
        <v>0.3755</v>
      </c>
      <c r="G54" s="5">
        <f>F54-F53</f>
        <v>-1.9999999999997797E-4</v>
      </c>
      <c r="H54" s="5">
        <f>G54-G53</f>
        <v>-1.9999999999997797E-4</v>
      </c>
      <c r="J54" s="7">
        <f>(B54-J52)/J52</f>
        <v>8.9538420843803701E-2</v>
      </c>
      <c r="K54" s="7">
        <f>(F54-K52)/K52</f>
        <v>0.28288349846258959</v>
      </c>
      <c r="L54" s="7">
        <f>(B54-L52)/L52</f>
        <v>8.9538420843803701E-2</v>
      </c>
      <c r="M54" s="18"/>
      <c r="N54" s="7" t="s">
        <v>34</v>
      </c>
      <c r="O54" t="s">
        <v>35</v>
      </c>
      <c r="P54" t="s">
        <v>36</v>
      </c>
      <c r="Q54" t="s">
        <v>37</v>
      </c>
      <c r="R54" t="s">
        <v>38</v>
      </c>
      <c r="S54" t="s">
        <v>39</v>
      </c>
      <c r="T54" t="s">
        <v>40</v>
      </c>
      <c r="W54" s="18"/>
      <c r="X54" s="7" t="s">
        <v>34</v>
      </c>
      <c r="Y54" t="s">
        <v>35</v>
      </c>
      <c r="Z54" t="s">
        <v>36</v>
      </c>
      <c r="AA54" t="s">
        <v>37</v>
      </c>
      <c r="AB54" t="s">
        <v>38</v>
      </c>
      <c r="AC54" t="s">
        <v>39</v>
      </c>
      <c r="AD54" t="s">
        <v>40</v>
      </c>
    </row>
    <row r="55" spans="1:30" x14ac:dyDescent="0.25">
      <c r="A55" s="8" t="s">
        <v>10</v>
      </c>
      <c r="B55" s="49">
        <v>0.80489999999999995</v>
      </c>
      <c r="C55" s="49">
        <v>0.92979999999999996</v>
      </c>
      <c r="D55" s="49">
        <v>0.80489999999999995</v>
      </c>
      <c r="E55" s="49">
        <v>0.84119999999999995</v>
      </c>
      <c r="F55" s="50">
        <v>0.29380000000000001</v>
      </c>
      <c r="G55" s="5"/>
      <c r="H55" s="5"/>
      <c r="J55" s="7">
        <f>(B55-J52)/J52</f>
        <v>6.4541727284750633E-2</v>
      </c>
      <c r="K55" s="7">
        <f>(F55-K52)/K52</f>
        <v>3.7581141100102148E-3</v>
      </c>
      <c r="L55" s="7">
        <f>(B55-L52)/L52</f>
        <v>6.4541727284750633E-2</v>
      </c>
      <c r="M55" s="18"/>
      <c r="N55" s="7"/>
    </row>
    <row r="56" spans="1:30" x14ac:dyDescent="0.25">
      <c r="A56" s="8" t="s">
        <v>11</v>
      </c>
      <c r="B56" s="49">
        <v>0.80489999999999995</v>
      </c>
      <c r="C56" s="49">
        <v>0.92979999999999996</v>
      </c>
      <c r="D56" s="49">
        <v>0.80489999999999995</v>
      </c>
      <c r="E56" s="49">
        <v>0.84119999999999995</v>
      </c>
      <c r="F56" s="50">
        <v>0.29380000000000001</v>
      </c>
      <c r="G56" s="5">
        <f>F56-F55</f>
        <v>0</v>
      </c>
      <c r="H56" s="5">
        <f>G56-G55</f>
        <v>0</v>
      </c>
      <c r="J56" s="7">
        <f>(B56-J52)/J52</f>
        <v>6.4541727284750633E-2</v>
      </c>
      <c r="K56" s="7">
        <f>(F56-K52)/K52</f>
        <v>3.7581141100102148E-3</v>
      </c>
      <c r="L56" s="7">
        <f>(B56-L52)/L52</f>
        <v>6.4541727284750633E-2</v>
      </c>
      <c r="M56" s="18"/>
      <c r="N56" s="7"/>
    </row>
    <row r="57" spans="1:30" x14ac:dyDescent="0.25">
      <c r="A57" s="2" t="s">
        <v>12</v>
      </c>
      <c r="B57" s="49">
        <v>0.6341</v>
      </c>
      <c r="C57" s="49">
        <v>0.76249999999999996</v>
      </c>
      <c r="D57" s="49">
        <v>0.6341</v>
      </c>
      <c r="E57" s="49">
        <v>0.67169999999999996</v>
      </c>
      <c r="F57" s="50">
        <v>0.2422</v>
      </c>
      <c r="G57" s="5"/>
      <c r="H57" s="5"/>
      <c r="J57" s="7">
        <f>(B57-J52)/J52</f>
        <v>-0.16135431821187673</v>
      </c>
      <c r="K57" s="7">
        <f>(F57-K52)/K52</f>
        <v>-0.17253160232319786</v>
      </c>
      <c r="L57" s="7">
        <f>(B57-L52)/L52</f>
        <v>-0.16135431821187673</v>
      </c>
      <c r="M57" s="18"/>
      <c r="N57" s="7"/>
    </row>
    <row r="58" spans="1:30" x14ac:dyDescent="0.25">
      <c r="A58" s="2" t="s">
        <v>13</v>
      </c>
      <c r="B58" s="49">
        <v>0.44440000000000002</v>
      </c>
      <c r="C58" s="49">
        <v>0.62860000000000005</v>
      </c>
      <c r="D58" s="49">
        <v>0.44440000000000002</v>
      </c>
      <c r="E58" s="49">
        <v>0.49120000000000003</v>
      </c>
      <c r="F58" s="50">
        <v>0.13900000000000001</v>
      </c>
      <c r="G58" s="5">
        <f>F58-F57</f>
        <v>-0.10319999999999999</v>
      </c>
      <c r="H58" s="5"/>
      <c r="J58" s="7">
        <f>(B58-J52)/J52</f>
        <v>-0.41224705726755717</v>
      </c>
      <c r="K58" s="7">
        <f>(F58-K52)/K52</f>
        <v>-0.52511103518961388</v>
      </c>
      <c r="L58" s="7">
        <f>(B58-L52)/L52</f>
        <v>-0.41224705726755717</v>
      </c>
      <c r="M58" s="18"/>
      <c r="N58" s="7"/>
    </row>
    <row r="59" spans="1:30" x14ac:dyDescent="0.25">
      <c r="A59" s="8" t="s">
        <v>14</v>
      </c>
      <c r="B59" s="49">
        <v>0.81569999999999998</v>
      </c>
      <c r="C59" s="49">
        <v>0.91639999999999999</v>
      </c>
      <c r="D59" s="49">
        <v>0.81569999999999998</v>
      </c>
      <c r="E59" s="49">
        <v>0.84460000000000002</v>
      </c>
      <c r="F59" s="50">
        <v>0.37109999999999999</v>
      </c>
      <c r="G59" s="5"/>
      <c r="H59" s="5"/>
      <c r="J59" s="7">
        <f>(B59-J52)/J52</f>
        <v>7.8825552175638122E-2</v>
      </c>
      <c r="K59" s="7">
        <f>(F59-K52)/K52</f>
        <v>0.26785104202254856</v>
      </c>
      <c r="L59" s="7">
        <f>(B59-L52)/L52</f>
        <v>7.8825552175638122E-2</v>
      </c>
      <c r="M59" s="18"/>
      <c r="N59" s="7"/>
    </row>
    <row r="60" spans="1:30" x14ac:dyDescent="0.25">
      <c r="A60" s="8" t="s">
        <v>15</v>
      </c>
      <c r="B60" s="49">
        <v>0.74529999999999996</v>
      </c>
      <c r="C60" s="49">
        <v>0.86770000000000003</v>
      </c>
      <c r="D60" s="49">
        <v>0.74529999999999996</v>
      </c>
      <c r="E60" s="49">
        <v>0.78480000000000005</v>
      </c>
      <c r="F60" s="50">
        <v>0.29870000000000002</v>
      </c>
      <c r="G60" s="5">
        <f>F60-F59</f>
        <v>-7.2399999999999964E-2</v>
      </c>
      <c r="H60" s="5">
        <f>G60-G59</f>
        <v>-7.2399999999999964E-2</v>
      </c>
      <c r="J60" s="7">
        <f>(B60-J52)/J52</f>
        <v>-1.4283824890887491E-2</v>
      </c>
      <c r="K60" s="7">
        <f>(F60-K52)/K52</f>
        <v>2.049880423641956E-2</v>
      </c>
      <c r="L60" s="7">
        <f>(B60-L52)/L52</f>
        <v>-1.4283824890887491E-2</v>
      </c>
      <c r="M60" s="18"/>
      <c r="N60" s="7"/>
    </row>
    <row r="61" spans="1:30" x14ac:dyDescent="0.25">
      <c r="A61" s="8" t="s">
        <v>17</v>
      </c>
      <c r="B61" s="49">
        <v>0.82930000000000004</v>
      </c>
      <c r="C61" s="49">
        <v>0.92759999999999998</v>
      </c>
      <c r="D61" s="49">
        <v>0.82930000000000004</v>
      </c>
      <c r="E61" s="49">
        <v>0.85829999999999995</v>
      </c>
      <c r="F61" s="50">
        <v>0.38819999999999999</v>
      </c>
      <c r="G61" s="5"/>
      <c r="H61" s="5"/>
      <c r="J61" s="7">
        <f>(B61-J52)/J52</f>
        <v>9.6812590927126102E-2</v>
      </c>
      <c r="K61" s="7">
        <f>(F61-K52)/K52</f>
        <v>0.32627263409634427</v>
      </c>
      <c r="L61" s="7">
        <f>(B61-L52)/L52</f>
        <v>9.6812590927126102E-2</v>
      </c>
      <c r="M61" s="18"/>
      <c r="N61" s="7"/>
    </row>
    <row r="62" spans="1:30" ht="15.75" thickBot="1" x14ac:dyDescent="0.3">
      <c r="A62" s="10" t="s">
        <v>18</v>
      </c>
      <c r="B62" s="51">
        <v>0.82930000000000004</v>
      </c>
      <c r="C62" s="51">
        <v>0.92759999999999998</v>
      </c>
      <c r="D62" s="51">
        <v>0.82930000000000004</v>
      </c>
      <c r="E62" s="51">
        <v>0.85829999999999995</v>
      </c>
      <c r="F62" s="52">
        <v>0.38819999999999999</v>
      </c>
      <c r="G62" s="5">
        <f>F62-F61</f>
        <v>0</v>
      </c>
      <c r="H62" s="5">
        <f>G62-G61</f>
        <v>0</v>
      </c>
      <c r="J62" s="7">
        <f>(B62-J52)/J52</f>
        <v>9.6812590927126102E-2</v>
      </c>
      <c r="K62" s="7">
        <f>(F62-K52)/K52</f>
        <v>0.32627263409634427</v>
      </c>
      <c r="L62" s="7">
        <f>(B62-L52)/L52</f>
        <v>9.6812590927126102E-2</v>
      </c>
      <c r="M62" s="18"/>
      <c r="N62" s="7"/>
    </row>
    <row r="63" spans="1:30" x14ac:dyDescent="0.25">
      <c r="A63" s="12" t="s">
        <v>29</v>
      </c>
      <c r="B63" s="47">
        <v>0.8347</v>
      </c>
      <c r="C63" s="47">
        <v>0.92949999999999999</v>
      </c>
      <c r="D63" s="47">
        <v>0.8347</v>
      </c>
      <c r="E63" s="47">
        <v>0.86439999999999995</v>
      </c>
      <c r="F63" s="48">
        <v>0.39429999999999998</v>
      </c>
      <c r="G63" s="5"/>
      <c r="H63" s="5"/>
      <c r="J63" s="7">
        <f>(B63-J52)/J52</f>
        <v>0.10395450337256977</v>
      </c>
      <c r="K63" s="7">
        <f>(F63-K52)/K52</f>
        <v>0.34711308507003746</v>
      </c>
      <c r="L63" s="7">
        <f>(B63-L52)/L52</f>
        <v>0.10395450337256977</v>
      </c>
      <c r="M63" s="18"/>
      <c r="N63" s="7"/>
    </row>
    <row r="64" spans="1:30" x14ac:dyDescent="0.25">
      <c r="A64" s="8" t="s">
        <v>30</v>
      </c>
      <c r="B64" s="49">
        <v>0.83199999999999996</v>
      </c>
      <c r="C64" s="49">
        <v>0.9294</v>
      </c>
      <c r="D64" s="49">
        <v>0.83199999999999996</v>
      </c>
      <c r="E64" s="49">
        <v>0.86299999999999999</v>
      </c>
      <c r="F64" s="50">
        <v>0.371</v>
      </c>
      <c r="G64" s="5">
        <f>F64-F63</f>
        <v>-2.3299999999999987E-2</v>
      </c>
      <c r="H64" s="5">
        <f>G64-G63</f>
        <v>-2.3299999999999987E-2</v>
      </c>
      <c r="J64" s="7">
        <f>(B64-J52)/J52</f>
        <v>0.10038354714984786</v>
      </c>
      <c r="K64" s="7">
        <f>(F64-K52)/K52</f>
        <v>0.26750939528527495</v>
      </c>
      <c r="L64" s="7">
        <f>(B64-L52)/L52</f>
        <v>0.10038354714984786</v>
      </c>
      <c r="M64" s="18"/>
      <c r="N64" s="7"/>
    </row>
    <row r="65" spans="1:14" x14ac:dyDescent="0.25">
      <c r="A65" s="8" t="s">
        <v>56</v>
      </c>
      <c r="B65" s="49">
        <v>0.8347</v>
      </c>
      <c r="C65" s="49">
        <v>0.92949999999999999</v>
      </c>
      <c r="D65" s="49">
        <v>0.8347</v>
      </c>
      <c r="E65" s="49">
        <v>0.86439999999999995</v>
      </c>
      <c r="F65" s="50">
        <v>0.38269999999999998</v>
      </c>
      <c r="G65" s="5"/>
      <c r="H65" s="5"/>
      <c r="J65" s="7">
        <f>(B65-J52)/J52</f>
        <v>0.10395450337256977</v>
      </c>
      <c r="K65" s="7">
        <f>(F65-K52)/K52</f>
        <v>0.30748206354629298</v>
      </c>
      <c r="L65" s="7">
        <f>(B65-L52)/L52</f>
        <v>0.10395450337256977</v>
      </c>
      <c r="M65" s="18"/>
      <c r="N65" s="7"/>
    </row>
    <row r="66" spans="1:14" ht="15.75" thickBot="1" x14ac:dyDescent="0.3">
      <c r="A66" s="10" t="s">
        <v>57</v>
      </c>
      <c r="B66" s="51">
        <v>0.82930000000000004</v>
      </c>
      <c r="C66" s="51">
        <v>0.92689999999999995</v>
      </c>
      <c r="D66" s="51">
        <v>0.82930000000000004</v>
      </c>
      <c r="E66" s="51">
        <v>0.86019999999999996</v>
      </c>
      <c r="F66" s="52">
        <v>0.36990000000000001</v>
      </c>
      <c r="G66" s="5">
        <f>F66-F65</f>
        <v>-1.2799999999999978E-2</v>
      </c>
      <c r="H66" s="5">
        <f>G66-G65</f>
        <v>-1.2799999999999978E-2</v>
      </c>
      <c r="J66" s="7">
        <f>(B66-J52)/J52</f>
        <v>9.6812590927126102E-2</v>
      </c>
      <c r="K66" s="7">
        <f>(F66-K52)/K52</f>
        <v>0.26375128117526475</v>
      </c>
      <c r="L66" s="7">
        <f>(B66-L52)/L52</f>
        <v>9.6812590927126102E-2</v>
      </c>
      <c r="M66" s="18"/>
      <c r="N66" s="7"/>
    </row>
    <row r="67" spans="1:14" x14ac:dyDescent="0.25">
      <c r="F67" s="46"/>
      <c r="G67" s="5">
        <f>SUM(G54:G66)</f>
        <v>-0.21189999999999989</v>
      </c>
      <c r="H67" s="5">
        <f>SUM(H54:H66)</f>
        <v>-0.10869999999999991</v>
      </c>
    </row>
    <row r="68" spans="1:14" x14ac:dyDescent="0.25">
      <c r="A68" t="s">
        <v>26</v>
      </c>
      <c r="F68" s="46"/>
      <c r="G68" s="6"/>
      <c r="H68" s="7"/>
    </row>
    <row r="69" spans="1:14" ht="15.75" thickBot="1" x14ac:dyDescent="0.3">
      <c r="A69" t="s">
        <v>1</v>
      </c>
      <c r="B69" s="46" t="s">
        <v>4</v>
      </c>
      <c r="C69" s="46" t="s">
        <v>2</v>
      </c>
      <c r="D69" s="46" t="s">
        <v>3</v>
      </c>
      <c r="E69" s="46" t="s">
        <v>51</v>
      </c>
      <c r="F69" s="46" t="s">
        <v>101</v>
      </c>
      <c r="G69" s="5"/>
      <c r="H69" s="7"/>
    </row>
    <row r="70" spans="1:14" x14ac:dyDescent="0.25">
      <c r="A70" s="1" t="s">
        <v>7</v>
      </c>
      <c r="B70" s="47">
        <v>0.69910000000000005</v>
      </c>
      <c r="C70" s="47">
        <v>0.82040000000000002</v>
      </c>
      <c r="D70" s="47">
        <v>0.69910000000000005</v>
      </c>
      <c r="E70" s="47">
        <v>0.74029999999999996</v>
      </c>
      <c r="F70" s="48">
        <v>0.29870000000000002</v>
      </c>
      <c r="G70" s="6"/>
      <c r="H70" s="7"/>
    </row>
    <row r="71" spans="1:14" x14ac:dyDescent="0.25">
      <c r="A71" s="2" t="s">
        <v>21</v>
      </c>
      <c r="B71" s="49">
        <v>0.98119999999999996</v>
      </c>
      <c r="C71" s="49">
        <v>1</v>
      </c>
      <c r="D71" s="49">
        <v>0.98119999999999996</v>
      </c>
      <c r="E71" s="49">
        <v>0.99039999999999995</v>
      </c>
      <c r="F71" s="50">
        <v>0.64229999999999998</v>
      </c>
      <c r="G71" s="7"/>
      <c r="H71" s="7"/>
    </row>
    <row r="72" spans="1:14" x14ac:dyDescent="0.25">
      <c r="A72" s="2" t="s">
        <v>16</v>
      </c>
      <c r="B72" s="49">
        <v>0.80879999999999996</v>
      </c>
      <c r="C72" s="49">
        <v>0.95960000000000001</v>
      </c>
      <c r="D72" s="49">
        <v>0.80879999999999996</v>
      </c>
      <c r="E72" s="49">
        <v>0.86750000000000005</v>
      </c>
      <c r="F72" s="50">
        <v>0.29049999999999998</v>
      </c>
      <c r="G72" s="7"/>
      <c r="H72" s="7"/>
    </row>
    <row r="73" spans="1:14" x14ac:dyDescent="0.25">
      <c r="A73" s="2" t="s">
        <v>8</v>
      </c>
      <c r="B73" s="49">
        <v>0.97809999999999997</v>
      </c>
      <c r="C73" s="49">
        <v>0.9909</v>
      </c>
      <c r="D73" s="49">
        <v>0.97809999999999997</v>
      </c>
      <c r="E73" s="49">
        <v>0.98399999999999999</v>
      </c>
      <c r="F73" s="50">
        <v>0.72189999999999999</v>
      </c>
      <c r="G73" s="7"/>
      <c r="H73" s="7"/>
    </row>
    <row r="74" spans="1:14" ht="15.75" thickBot="1" x14ac:dyDescent="0.3">
      <c r="A74" s="4" t="s">
        <v>9</v>
      </c>
      <c r="B74" s="51">
        <v>0.91849999999999998</v>
      </c>
      <c r="C74" s="51">
        <v>0.98219999999999996</v>
      </c>
      <c r="D74" s="51">
        <v>0.91849999999999998</v>
      </c>
      <c r="E74" s="51">
        <v>0.94330000000000003</v>
      </c>
      <c r="F74" s="52">
        <v>0.4289</v>
      </c>
      <c r="G74" s="7"/>
      <c r="H74" s="7"/>
      <c r="J74" s="7">
        <f>MAX(B71)</f>
        <v>0.98119999999999996</v>
      </c>
      <c r="K74" s="7">
        <f>MAX(F70:F74)</f>
        <v>0.72189999999999999</v>
      </c>
      <c r="L74" s="7">
        <f>MAX(B70:B74)</f>
        <v>0.98119999999999996</v>
      </c>
      <c r="M74" s="18"/>
      <c r="N74" s="7"/>
    </row>
    <row r="75" spans="1:14" x14ac:dyDescent="0.25">
      <c r="A75" s="9" t="s">
        <v>5</v>
      </c>
      <c r="B75" s="47">
        <v>0.99370000000000003</v>
      </c>
      <c r="C75" s="47">
        <v>1</v>
      </c>
      <c r="D75" s="47">
        <v>0.99370000000000003</v>
      </c>
      <c r="E75" s="47">
        <v>0.99680000000000002</v>
      </c>
      <c r="F75" s="48">
        <v>0.84330000000000005</v>
      </c>
      <c r="G75" s="7"/>
      <c r="H75" s="7"/>
      <c r="J75" s="7">
        <f>(B75-J74)/J74</f>
        <v>1.273950264981662E-2</v>
      </c>
      <c r="K75" s="7">
        <f>(F75-K74)/K74</f>
        <v>0.16816733619614915</v>
      </c>
      <c r="L75" s="7">
        <f>(B75-L74)/L74</f>
        <v>1.273950264981662E-2</v>
      </c>
      <c r="M75" s="18"/>
      <c r="N75" s="7"/>
    </row>
    <row r="76" spans="1:14" x14ac:dyDescent="0.25">
      <c r="A76" s="8" t="s">
        <v>6</v>
      </c>
      <c r="B76" s="49">
        <v>0.99370000000000003</v>
      </c>
      <c r="C76" s="49">
        <v>1</v>
      </c>
      <c r="D76" s="49">
        <v>0.99370000000000003</v>
      </c>
      <c r="E76" s="49">
        <v>0.99680000000000002</v>
      </c>
      <c r="F76" s="50">
        <v>0.84330000000000005</v>
      </c>
      <c r="G76" s="5">
        <f>F76-F75</f>
        <v>0</v>
      </c>
      <c r="H76" s="5">
        <f>G76-G75</f>
        <v>0</v>
      </c>
      <c r="J76" s="7">
        <f>(B76-J74)/J74</f>
        <v>1.273950264981662E-2</v>
      </c>
      <c r="K76" s="7">
        <f>(F76-K74)/K74</f>
        <v>0.16816733619614915</v>
      </c>
      <c r="L76" s="7">
        <f>(B76-L74)/L74</f>
        <v>1.273950264981662E-2</v>
      </c>
      <c r="M76" s="18"/>
      <c r="N76" s="7"/>
    </row>
    <row r="77" spans="1:14" x14ac:dyDescent="0.25">
      <c r="A77" s="8" t="s">
        <v>10</v>
      </c>
      <c r="B77" s="49">
        <v>0.99060000000000004</v>
      </c>
      <c r="C77" s="49">
        <v>1</v>
      </c>
      <c r="D77" s="49">
        <v>0.99060000000000004</v>
      </c>
      <c r="E77" s="49">
        <v>0.99519999999999997</v>
      </c>
      <c r="F77" s="50">
        <v>0.78339999999999999</v>
      </c>
      <c r="G77" s="5"/>
      <c r="H77" s="5"/>
      <c r="J77" s="7">
        <f>(B77-J74)/J74</f>
        <v>9.5801059926621229E-3</v>
      </c>
      <c r="K77" s="7">
        <f>(F77-K74)/K74</f>
        <v>8.5191854827538438E-2</v>
      </c>
      <c r="L77" s="7">
        <f>(B77-L74)/L74</f>
        <v>9.5801059926621229E-3</v>
      </c>
      <c r="M77" s="18"/>
      <c r="N77" s="7"/>
    </row>
    <row r="78" spans="1:14" x14ac:dyDescent="0.25">
      <c r="A78" s="8" t="s">
        <v>11</v>
      </c>
      <c r="B78" s="49">
        <v>0.99060000000000004</v>
      </c>
      <c r="C78" s="49">
        <v>1</v>
      </c>
      <c r="D78" s="49">
        <v>0.99060000000000004</v>
      </c>
      <c r="E78" s="49">
        <v>0.99519999999999997</v>
      </c>
      <c r="F78" s="50">
        <v>0.78339999999999999</v>
      </c>
      <c r="G78" s="5">
        <f>F78-F77</f>
        <v>0</v>
      </c>
      <c r="H78" s="5">
        <f>G78-G77</f>
        <v>0</v>
      </c>
      <c r="J78" s="7">
        <f>(B78-J74)/J74</f>
        <v>9.5801059926621229E-3</v>
      </c>
      <c r="K78" s="7">
        <f>(F78-K74)/K74</f>
        <v>8.5191854827538438E-2</v>
      </c>
      <c r="L78" s="7">
        <f>(B78-L74)/L74</f>
        <v>9.5801059926621229E-3</v>
      </c>
      <c r="M78" s="18"/>
      <c r="N78" s="7"/>
    </row>
    <row r="79" spans="1:14" x14ac:dyDescent="0.25">
      <c r="A79" s="2" t="s">
        <v>12</v>
      </c>
      <c r="B79" s="49">
        <v>0.81499999999999995</v>
      </c>
      <c r="C79" s="49">
        <v>0.96609999999999996</v>
      </c>
      <c r="D79" s="49">
        <v>0.81499999999999995</v>
      </c>
      <c r="E79" s="49">
        <v>0.87409999999999999</v>
      </c>
      <c r="F79" s="50">
        <v>0.28599999999999998</v>
      </c>
      <c r="G79" s="5"/>
      <c r="H79" s="5"/>
      <c r="J79" s="7">
        <f>(B79-J74)/J74</f>
        <v>-0.1693844272319609</v>
      </c>
      <c r="K79" s="7">
        <f>(F79-K74)/K74</f>
        <v>-0.60382324421665057</v>
      </c>
      <c r="L79" s="7">
        <f>(B79-L74)/L74</f>
        <v>-0.1693844272319609</v>
      </c>
      <c r="M79" s="18"/>
      <c r="N79" s="7"/>
    </row>
    <row r="80" spans="1:14" x14ac:dyDescent="0.25">
      <c r="A80" s="2" t="s">
        <v>13</v>
      </c>
      <c r="B80" s="49">
        <v>0.69910000000000005</v>
      </c>
      <c r="C80" s="49">
        <v>0.82040000000000002</v>
      </c>
      <c r="D80" s="49">
        <v>0.69910000000000005</v>
      </c>
      <c r="E80" s="49">
        <v>0.74029999999999996</v>
      </c>
      <c r="F80" s="50">
        <v>0.29870000000000002</v>
      </c>
      <c r="G80" s="5">
        <f>F80-F79</f>
        <v>1.2700000000000045E-2</v>
      </c>
      <c r="H80" s="5"/>
      <c r="J80" s="7">
        <f>(B80-J74)/J74</f>
        <v>-0.28750509580105982</v>
      </c>
      <c r="K80" s="7">
        <f>(F80-K74)/K74</f>
        <v>-0.58623077988641081</v>
      </c>
      <c r="L80" s="7">
        <f>(B80-L74)/L74</f>
        <v>-0.28750509580105982</v>
      </c>
      <c r="M80" s="18"/>
      <c r="N80" s="7"/>
    </row>
    <row r="81" spans="1:14" x14ac:dyDescent="0.25">
      <c r="A81" s="8" t="s">
        <v>14</v>
      </c>
      <c r="B81" s="49">
        <v>0.98750000000000004</v>
      </c>
      <c r="C81" s="49">
        <v>1</v>
      </c>
      <c r="D81" s="49">
        <v>0.98750000000000004</v>
      </c>
      <c r="E81" s="49">
        <v>0.99329999999999996</v>
      </c>
      <c r="F81" s="50">
        <v>0.77910000000000001</v>
      </c>
      <c r="G81" s="5"/>
      <c r="H81" s="5"/>
      <c r="J81" s="7">
        <f>(B81-J74)/J74</f>
        <v>6.420709335507627E-3</v>
      </c>
      <c r="K81" s="7">
        <f>(F81-K74)/K74</f>
        <v>7.9235351156669936E-2</v>
      </c>
      <c r="L81" s="7">
        <f>(B81-L74)/L74</f>
        <v>6.420709335507627E-3</v>
      </c>
      <c r="M81" s="18"/>
      <c r="N81" s="7"/>
    </row>
    <row r="82" spans="1:14" x14ac:dyDescent="0.25">
      <c r="A82" s="8" t="s">
        <v>15</v>
      </c>
      <c r="B82" s="49">
        <v>0.9718</v>
      </c>
      <c r="C82" s="49">
        <v>0.98870000000000002</v>
      </c>
      <c r="D82" s="49">
        <v>0.9718</v>
      </c>
      <c r="E82" s="49">
        <v>0.97889999999999999</v>
      </c>
      <c r="F82" s="50">
        <v>0.82540000000000002</v>
      </c>
      <c r="G82" s="5">
        <f>F82-F81</f>
        <v>4.6300000000000008E-2</v>
      </c>
      <c r="H82" s="5">
        <f>G82-G81</f>
        <v>4.6300000000000008E-2</v>
      </c>
      <c r="J82" s="7">
        <f>(B82-J74)/J74</f>
        <v>-9.5801059926620101E-3</v>
      </c>
      <c r="K82" s="7">
        <f>(F82-K74)/K74</f>
        <v>0.14337165812439401</v>
      </c>
      <c r="L82" s="7">
        <f>(B82-L74)/L74</f>
        <v>-9.5801059926620101E-3</v>
      </c>
      <c r="M82" s="18"/>
      <c r="N82" s="7"/>
    </row>
    <row r="83" spans="1:14" x14ac:dyDescent="0.25">
      <c r="A83" s="11" t="s">
        <v>17</v>
      </c>
      <c r="B83" s="49">
        <v>0.99690000000000001</v>
      </c>
      <c r="C83" s="49">
        <v>1</v>
      </c>
      <c r="D83" s="49">
        <v>0.99690000000000001</v>
      </c>
      <c r="E83" s="49">
        <v>0.99839999999999995</v>
      </c>
      <c r="F83" s="50">
        <v>0.91569999999999996</v>
      </c>
      <c r="G83" s="5"/>
      <c r="H83" s="5"/>
      <c r="J83" s="7">
        <f>(B83-J74)/J74</f>
        <v>1.6000815328169635E-2</v>
      </c>
      <c r="K83" s="7">
        <f>(F83-K74)/K74</f>
        <v>0.26845823521263329</v>
      </c>
      <c r="L83" s="7">
        <f>(B83-L74)/L74</f>
        <v>1.6000815328169635E-2</v>
      </c>
      <c r="M83" s="18"/>
      <c r="N83" s="7"/>
    </row>
    <row r="84" spans="1:14" ht="15.75" thickBot="1" x14ac:dyDescent="0.3">
      <c r="A84" s="13" t="s">
        <v>18</v>
      </c>
      <c r="B84" s="51">
        <v>0.99690000000000001</v>
      </c>
      <c r="C84" s="51">
        <v>1</v>
      </c>
      <c r="D84" s="51">
        <v>0.99690000000000001</v>
      </c>
      <c r="E84" s="51">
        <v>0.99839999999999995</v>
      </c>
      <c r="F84" s="52">
        <v>0.91569999999999996</v>
      </c>
      <c r="G84" s="5">
        <f>F84-F83</f>
        <v>0</v>
      </c>
      <c r="H84" s="5">
        <f>G84-G83</f>
        <v>0</v>
      </c>
      <c r="J84" s="7">
        <f>(B84-J74)/J74</f>
        <v>1.6000815328169635E-2</v>
      </c>
      <c r="K84" s="7">
        <f>(F84-K74)/K74</f>
        <v>0.26845823521263329</v>
      </c>
      <c r="L84" s="7">
        <f>(B84-L74)/L74</f>
        <v>1.6000815328169635E-2</v>
      </c>
      <c r="M84" s="18"/>
      <c r="N84" s="7"/>
    </row>
    <row r="85" spans="1:14" x14ac:dyDescent="0.25">
      <c r="A85" s="12" t="s">
        <v>31</v>
      </c>
      <c r="B85" s="47">
        <v>0.99690000000000001</v>
      </c>
      <c r="C85" s="47">
        <v>1</v>
      </c>
      <c r="D85" s="47">
        <v>0.99690000000000001</v>
      </c>
      <c r="E85" s="47">
        <v>0.99839999999999995</v>
      </c>
      <c r="F85" s="48">
        <v>0.91569999999999996</v>
      </c>
      <c r="G85" s="5"/>
      <c r="H85" s="5"/>
      <c r="J85" s="7">
        <f>(B85-J74)/J74</f>
        <v>1.6000815328169635E-2</v>
      </c>
      <c r="K85" s="7">
        <f>(F85-K74)/K74</f>
        <v>0.26845823521263329</v>
      </c>
      <c r="L85" s="7">
        <f>(B85-L74)/L74</f>
        <v>1.6000815328169635E-2</v>
      </c>
      <c r="M85" s="18"/>
      <c r="N85" s="7"/>
    </row>
    <row r="86" spans="1:14" x14ac:dyDescent="0.25">
      <c r="A86" s="11" t="s">
        <v>32</v>
      </c>
      <c r="B86" s="49">
        <v>0.99690000000000001</v>
      </c>
      <c r="C86" s="49">
        <v>1</v>
      </c>
      <c r="D86" s="49">
        <v>0.99690000000000001</v>
      </c>
      <c r="E86" s="49">
        <v>0.99839999999999995</v>
      </c>
      <c r="F86" s="50">
        <v>0.91569999999999996</v>
      </c>
      <c r="G86" s="5">
        <f>F86-F85</f>
        <v>0</v>
      </c>
      <c r="H86" s="5">
        <f>G86-G85</f>
        <v>0</v>
      </c>
      <c r="J86" s="7">
        <f>(B86-J74)/J74</f>
        <v>1.6000815328169635E-2</v>
      </c>
      <c r="K86" s="7">
        <f>(F86-K74)/K74</f>
        <v>0.26845823521263329</v>
      </c>
      <c r="L86" s="7">
        <f>(B86-L74)/L74</f>
        <v>1.6000815328169635E-2</v>
      </c>
      <c r="M86" s="18"/>
      <c r="N86" s="7"/>
    </row>
    <row r="87" spans="1:14" x14ac:dyDescent="0.25">
      <c r="A87" s="8" t="s">
        <v>58</v>
      </c>
      <c r="B87" s="49">
        <v>0.99060000000000004</v>
      </c>
      <c r="C87" s="49">
        <v>0.997</v>
      </c>
      <c r="D87" s="49">
        <v>0.99060000000000004</v>
      </c>
      <c r="E87" s="49">
        <v>0.99370000000000003</v>
      </c>
      <c r="F87" s="50">
        <v>0.84119999999999995</v>
      </c>
      <c r="G87" s="5"/>
      <c r="H87" s="5"/>
      <c r="J87" s="7">
        <f>(B87-J74)/J74</f>
        <v>9.5801059926621229E-3</v>
      </c>
      <c r="K87" s="7">
        <f>(F87-K74)/K74</f>
        <v>0.16525834603130624</v>
      </c>
      <c r="L87" s="7">
        <f>(B87-L74)/L74</f>
        <v>9.5801059926621229E-3</v>
      </c>
      <c r="M87" s="18"/>
      <c r="N87" s="7"/>
    </row>
    <row r="88" spans="1:14" ht="15.75" thickBot="1" x14ac:dyDescent="0.3">
      <c r="A88" s="10" t="s">
        <v>59</v>
      </c>
      <c r="B88" s="51">
        <v>0.99060000000000004</v>
      </c>
      <c r="C88" s="51">
        <v>1</v>
      </c>
      <c r="D88" s="51">
        <v>0.99060000000000004</v>
      </c>
      <c r="E88" s="51">
        <v>0.99519999999999997</v>
      </c>
      <c r="F88" s="52">
        <v>0.78259999999999996</v>
      </c>
      <c r="G88" s="5">
        <f>F88-F87</f>
        <v>-5.8599999999999985E-2</v>
      </c>
      <c r="H88" s="5">
        <f>G88-G87</f>
        <v>-5.8599999999999985E-2</v>
      </c>
      <c r="J88" s="7">
        <f>(B88-J74)/J74</f>
        <v>9.5801059926621229E-3</v>
      </c>
      <c r="K88" s="7">
        <f>(F88-K74)/K74</f>
        <v>8.4083668098074493E-2</v>
      </c>
      <c r="L88" s="7">
        <f>(B88-L74)/L74</f>
        <v>9.5801059926621229E-3</v>
      </c>
      <c r="M88" s="18"/>
      <c r="N88" s="7"/>
    </row>
    <row r="89" spans="1:14" x14ac:dyDescent="0.25">
      <c r="F89" s="46"/>
      <c r="G89" s="5">
        <f>SUM(G76:G88)</f>
        <v>4.0000000000006697E-4</v>
      </c>
      <c r="H89" s="5">
        <f>SUM(H76:H88)</f>
        <v>-1.2299999999999978E-2</v>
      </c>
    </row>
    <row r="90" spans="1:14" x14ac:dyDescent="0.25">
      <c r="A90" t="s">
        <v>27</v>
      </c>
      <c r="F90" s="46"/>
      <c r="G90" s="5"/>
      <c r="H90" s="7"/>
    </row>
    <row r="91" spans="1:14" ht="15.75" thickBot="1" x14ac:dyDescent="0.3">
      <c r="A91" t="s">
        <v>1</v>
      </c>
      <c r="B91" s="46" t="s">
        <v>4</v>
      </c>
      <c r="C91" s="46" t="s">
        <v>2</v>
      </c>
      <c r="D91" s="46" t="s">
        <v>3</v>
      </c>
      <c r="E91" s="46" t="s">
        <v>51</v>
      </c>
      <c r="F91" s="46" t="s">
        <v>101</v>
      </c>
      <c r="G91" s="6"/>
      <c r="H91" s="7"/>
    </row>
    <row r="92" spans="1:14" x14ac:dyDescent="0.25">
      <c r="A92" s="1" t="s">
        <v>7</v>
      </c>
      <c r="B92" s="47">
        <v>0.59250000000000003</v>
      </c>
      <c r="C92" s="47">
        <v>0.88529999999999998</v>
      </c>
      <c r="D92" s="47">
        <v>0.59250000000000003</v>
      </c>
      <c r="E92" s="47">
        <v>0.65100000000000002</v>
      </c>
      <c r="F92" s="48">
        <v>0.1152</v>
      </c>
      <c r="G92" s="5"/>
      <c r="H92" s="7"/>
    </row>
    <row r="93" spans="1:14" x14ac:dyDescent="0.25">
      <c r="A93" s="2" t="s">
        <v>21</v>
      </c>
      <c r="B93" s="49">
        <v>0.72450000000000003</v>
      </c>
      <c r="C93" s="49">
        <v>0.90510000000000002</v>
      </c>
      <c r="D93" s="49">
        <v>0.72450000000000003</v>
      </c>
      <c r="E93" s="49">
        <v>0.7742</v>
      </c>
      <c r="F93" s="50">
        <v>0.2112</v>
      </c>
      <c r="G93" s="6"/>
      <c r="H93" s="7"/>
    </row>
    <row r="94" spans="1:14" x14ac:dyDescent="0.25">
      <c r="A94" s="2" t="s">
        <v>16</v>
      </c>
      <c r="B94" s="49">
        <v>0.75090000000000001</v>
      </c>
      <c r="C94" s="49">
        <v>0.96460000000000001</v>
      </c>
      <c r="D94" s="49">
        <v>0.75090000000000001</v>
      </c>
      <c r="E94" s="49">
        <v>0.81669999999999998</v>
      </c>
      <c r="F94" s="50">
        <v>0.1709</v>
      </c>
      <c r="G94" s="7"/>
      <c r="H94" s="7"/>
    </row>
    <row r="95" spans="1:14" x14ac:dyDescent="0.25">
      <c r="A95" s="2" t="s">
        <v>8</v>
      </c>
      <c r="B95" s="49">
        <v>0.8</v>
      </c>
      <c r="C95" s="49">
        <v>0.96879999999999999</v>
      </c>
      <c r="D95" s="49">
        <v>0.8</v>
      </c>
      <c r="E95" s="49">
        <v>0.85880000000000001</v>
      </c>
      <c r="F95" s="50">
        <v>0.28260000000000002</v>
      </c>
      <c r="G95" s="7"/>
      <c r="H95" s="7"/>
    </row>
    <row r="96" spans="1:14" ht="15.75" thickBot="1" x14ac:dyDescent="0.3">
      <c r="A96" s="4" t="s">
        <v>9</v>
      </c>
      <c r="B96" s="51">
        <v>0.81130000000000002</v>
      </c>
      <c r="C96" s="51">
        <v>0.97519999999999996</v>
      </c>
      <c r="D96" s="51">
        <v>0.81130000000000002</v>
      </c>
      <c r="E96" s="51">
        <v>0.87050000000000005</v>
      </c>
      <c r="F96" s="52">
        <v>0.20830000000000001</v>
      </c>
      <c r="G96" s="7"/>
      <c r="H96" s="7"/>
      <c r="J96" s="7">
        <f>MAX(B93)</f>
        <v>0.72450000000000003</v>
      </c>
      <c r="K96" s="7">
        <f>MAX(F92:F96)</f>
        <v>0.28260000000000002</v>
      </c>
      <c r="L96" s="7">
        <f>MAX(B92:B96)</f>
        <v>0.81130000000000002</v>
      </c>
      <c r="M96" s="18"/>
      <c r="N96" s="7"/>
    </row>
    <row r="97" spans="1:14" x14ac:dyDescent="0.25">
      <c r="A97" s="9" t="s">
        <v>5</v>
      </c>
      <c r="B97" s="47">
        <v>0.87170000000000003</v>
      </c>
      <c r="C97" s="47">
        <v>0.98609999999999998</v>
      </c>
      <c r="D97" s="47">
        <v>0.87170000000000003</v>
      </c>
      <c r="E97" s="47">
        <v>0.9163</v>
      </c>
      <c r="F97" s="48">
        <v>0.30759999999999998</v>
      </c>
      <c r="G97" s="7"/>
      <c r="H97" s="7"/>
      <c r="J97" s="7">
        <f>(B97-J96)/J96</f>
        <v>0.20317460317460317</v>
      </c>
      <c r="K97" s="7">
        <f>(F97-K96)/K96</f>
        <v>8.846426043878261E-2</v>
      </c>
      <c r="L97" s="7">
        <f>(B97-L96)/L96</f>
        <v>7.4448416122272904E-2</v>
      </c>
      <c r="M97" s="18"/>
      <c r="N97" s="7"/>
    </row>
    <row r="98" spans="1:14" x14ac:dyDescent="0.25">
      <c r="A98" s="8" t="s">
        <v>6</v>
      </c>
      <c r="B98" s="49">
        <v>0.87170000000000003</v>
      </c>
      <c r="C98" s="49">
        <v>0.98609999999999998</v>
      </c>
      <c r="D98" s="49">
        <v>0.87170000000000003</v>
      </c>
      <c r="E98" s="49">
        <v>0.9163</v>
      </c>
      <c r="F98" s="50">
        <v>0.30759999999999998</v>
      </c>
      <c r="G98" s="5">
        <f>F98-F97</f>
        <v>0</v>
      </c>
      <c r="H98" s="5">
        <f>G98-G97</f>
        <v>0</v>
      </c>
      <c r="J98" s="7">
        <f>(B98-J96)/J96</f>
        <v>0.20317460317460317</v>
      </c>
      <c r="K98" s="7">
        <f>(F98-K96)/K96</f>
        <v>8.846426043878261E-2</v>
      </c>
      <c r="L98" s="7">
        <f>(B98-L96)/L96</f>
        <v>7.4448416122272904E-2</v>
      </c>
      <c r="M98" s="18"/>
      <c r="N98" s="7"/>
    </row>
    <row r="99" spans="1:14" x14ac:dyDescent="0.25">
      <c r="A99" s="2" t="s">
        <v>10</v>
      </c>
      <c r="B99" s="49">
        <v>0.8226</v>
      </c>
      <c r="C99" s="49">
        <v>0.96730000000000005</v>
      </c>
      <c r="D99" s="49">
        <v>0.8226</v>
      </c>
      <c r="E99" s="49">
        <v>0.879</v>
      </c>
      <c r="F99" s="50">
        <v>0.27779999999999999</v>
      </c>
      <c r="G99" s="5"/>
      <c r="H99" s="5"/>
      <c r="J99" s="7">
        <f>(B99-J96)/J96</f>
        <v>0.13540372670807449</v>
      </c>
      <c r="K99" s="7">
        <f>(F99-K96)/K96</f>
        <v>-1.6985138004246378E-2</v>
      </c>
      <c r="L99" s="7">
        <f>(B99-L96)/L96</f>
        <v>1.3928263281153675E-2</v>
      </c>
      <c r="M99" s="18"/>
      <c r="N99" s="7"/>
    </row>
    <row r="100" spans="1:14" x14ac:dyDescent="0.25">
      <c r="A100" s="2" t="s">
        <v>11</v>
      </c>
      <c r="B100" s="49">
        <v>0.8226</v>
      </c>
      <c r="C100" s="49">
        <v>0.96730000000000005</v>
      </c>
      <c r="D100" s="49">
        <v>0.8226</v>
      </c>
      <c r="E100" s="49">
        <v>0.879</v>
      </c>
      <c r="F100" s="50">
        <v>0.27779999999999999</v>
      </c>
      <c r="G100" s="5">
        <f>F100-F99</f>
        <v>0</v>
      </c>
      <c r="H100" s="5">
        <f>G100-G99</f>
        <v>0</v>
      </c>
      <c r="J100" s="7">
        <f>(B100-J96)/J96</f>
        <v>0.13540372670807449</v>
      </c>
      <c r="K100" s="7">
        <f>(F100-K96)/K96</f>
        <v>-1.6985138004246378E-2</v>
      </c>
      <c r="L100" s="7">
        <f>(B100-L96)/L96</f>
        <v>1.3928263281153675E-2</v>
      </c>
      <c r="M100" s="18"/>
      <c r="N100" s="7"/>
    </row>
    <row r="101" spans="1:14" x14ac:dyDescent="0.25">
      <c r="A101" s="2" t="s">
        <v>12</v>
      </c>
      <c r="B101" s="49">
        <v>0.75470000000000004</v>
      </c>
      <c r="C101" s="49">
        <v>0.97350000000000003</v>
      </c>
      <c r="D101" s="49">
        <v>0.75470000000000004</v>
      </c>
      <c r="E101" s="49">
        <v>0.82230000000000003</v>
      </c>
      <c r="F101" s="50">
        <v>0.1724</v>
      </c>
      <c r="G101" s="5"/>
      <c r="H101" s="5"/>
      <c r="J101" s="7">
        <f>(B101-J96)/J96</f>
        <v>4.1683919944789517E-2</v>
      </c>
      <c r="K101" s="7">
        <f>(F101-K96)/K96</f>
        <v>-0.38995046001415434</v>
      </c>
      <c r="L101" s="7">
        <f>(B101-L96)/L96</f>
        <v>-6.9764575372858351E-2</v>
      </c>
      <c r="M101" s="18"/>
      <c r="N101" s="7"/>
    </row>
    <row r="102" spans="1:14" x14ac:dyDescent="0.25">
      <c r="A102" s="2" t="s">
        <v>13</v>
      </c>
      <c r="B102" s="49">
        <v>0.59250000000000003</v>
      </c>
      <c r="C102" s="49">
        <v>0.88529999999999998</v>
      </c>
      <c r="D102" s="49">
        <v>0.59250000000000003</v>
      </c>
      <c r="E102" s="49">
        <v>0.65100000000000002</v>
      </c>
      <c r="F102" s="50">
        <v>0.1152</v>
      </c>
      <c r="G102" s="5">
        <f>F102-F101</f>
        <v>-5.7200000000000001E-2</v>
      </c>
      <c r="H102" s="5"/>
      <c r="J102" s="7">
        <f>(B102-J96)/J96</f>
        <v>-0.18219461697722567</v>
      </c>
      <c r="K102" s="7">
        <f>(F102-K96)/K96</f>
        <v>-0.59235668789808926</v>
      </c>
      <c r="L102" s="7">
        <f>(B102-L96)/L96</f>
        <v>-0.26969061999260446</v>
      </c>
      <c r="M102" s="18"/>
      <c r="N102" s="7"/>
    </row>
    <row r="103" spans="1:14" x14ac:dyDescent="0.25">
      <c r="A103" s="8" t="s">
        <v>14</v>
      </c>
      <c r="B103" s="49">
        <v>0.87919999999999998</v>
      </c>
      <c r="C103" s="49">
        <v>0.98629999999999995</v>
      </c>
      <c r="D103" s="49">
        <v>0.87919999999999998</v>
      </c>
      <c r="E103" s="49">
        <v>0.92020000000000002</v>
      </c>
      <c r="F103" s="50">
        <v>0.33329999999999999</v>
      </c>
      <c r="G103" s="5"/>
      <c r="H103" s="5"/>
      <c r="J103" s="7">
        <f>(B103-J96)/J96</f>
        <v>0.21352657004830911</v>
      </c>
      <c r="K103" s="7">
        <f>(F103-K96)/K96</f>
        <v>0.17940552016985126</v>
      </c>
      <c r="L103" s="7">
        <f>(B103-L96)/L96</f>
        <v>8.3692838654012031E-2</v>
      </c>
      <c r="M103" s="18"/>
      <c r="N103" s="7"/>
    </row>
    <row r="104" spans="1:14" x14ac:dyDescent="0.25">
      <c r="A104" s="2" t="s">
        <v>15</v>
      </c>
      <c r="B104" s="49">
        <v>0.81889999999999996</v>
      </c>
      <c r="C104" s="49">
        <v>0.95720000000000005</v>
      </c>
      <c r="D104" s="49">
        <v>0.81889999999999996</v>
      </c>
      <c r="E104" s="49">
        <v>0.86719999999999997</v>
      </c>
      <c r="F104" s="50">
        <v>0.2722</v>
      </c>
      <c r="G104" s="5">
        <f>F104-F103</f>
        <v>-6.1099999999999988E-2</v>
      </c>
      <c r="H104" s="5">
        <f>G104-G103</f>
        <v>-6.1099999999999988E-2</v>
      </c>
      <c r="J104" s="7">
        <f>(B104-J96)/J96</f>
        <v>0.1302967563837128</v>
      </c>
      <c r="K104" s="7">
        <f>(F104-K96)/K96</f>
        <v>-3.6801132342533689E-2</v>
      </c>
      <c r="L104" s="7">
        <f>(B104-L96)/L96</f>
        <v>9.3676814988289652E-3</v>
      </c>
      <c r="M104" s="18"/>
      <c r="N104" s="7"/>
    </row>
    <row r="105" spans="1:14" x14ac:dyDescent="0.25">
      <c r="A105" s="11" t="s">
        <v>17</v>
      </c>
      <c r="B105" s="49">
        <v>0.87170000000000003</v>
      </c>
      <c r="C105" s="49">
        <v>0.98109999999999997</v>
      </c>
      <c r="D105" s="49">
        <v>0.87170000000000003</v>
      </c>
      <c r="E105" s="49">
        <v>0.91469999999999996</v>
      </c>
      <c r="F105" s="50">
        <v>0.3493</v>
      </c>
      <c r="G105" s="5"/>
      <c r="H105" s="5"/>
      <c r="J105" s="7">
        <f>(B105-J96)/J96</f>
        <v>0.20317460317460317</v>
      </c>
      <c r="K105" s="7">
        <f>(F105-K96)/K96</f>
        <v>0.23602264685067226</v>
      </c>
      <c r="L105" s="7">
        <f>(B105-L96)/L96</f>
        <v>7.4448416122272904E-2</v>
      </c>
      <c r="M105" s="18"/>
      <c r="N105" s="7"/>
    </row>
    <row r="106" spans="1:14" ht="15.75" thickBot="1" x14ac:dyDescent="0.3">
      <c r="A106" s="13" t="s">
        <v>18</v>
      </c>
      <c r="B106" s="51">
        <v>0.87170000000000003</v>
      </c>
      <c r="C106" s="51">
        <v>0.98109999999999997</v>
      </c>
      <c r="D106" s="51">
        <v>0.87170000000000003</v>
      </c>
      <c r="E106" s="51">
        <v>0.91469999999999996</v>
      </c>
      <c r="F106" s="52">
        <v>0.3493</v>
      </c>
      <c r="G106" s="5">
        <f>F106-F105</f>
        <v>0</v>
      </c>
      <c r="H106" s="5">
        <f>G106-G105</f>
        <v>0</v>
      </c>
      <c r="J106" s="7">
        <f>(B106-J96)/J96</f>
        <v>0.20317460317460317</v>
      </c>
      <c r="K106" s="7">
        <f>(F106-K96)/K96</f>
        <v>0.23602264685067226</v>
      </c>
      <c r="L106" s="7">
        <f>(B106-L96)/L96</f>
        <v>7.4448416122272904E-2</v>
      </c>
      <c r="M106" s="18"/>
      <c r="N106" s="7"/>
    </row>
    <row r="107" spans="1:14" x14ac:dyDescent="0.25">
      <c r="A107" s="9" t="s">
        <v>29</v>
      </c>
      <c r="B107" s="47">
        <v>0.84150000000000003</v>
      </c>
      <c r="C107" s="47">
        <v>0.96260000000000001</v>
      </c>
      <c r="D107" s="47">
        <v>0.84150000000000003</v>
      </c>
      <c r="E107" s="47">
        <v>0.88660000000000005</v>
      </c>
      <c r="F107" s="48">
        <v>0.32500000000000001</v>
      </c>
      <c r="G107" s="5"/>
      <c r="H107" s="5"/>
      <c r="J107" s="7">
        <f>(B107-J96)/J96</f>
        <v>0.16149068322981364</v>
      </c>
      <c r="K107" s="7">
        <f>(F107-K96)/K96</f>
        <v>0.15003538570417549</v>
      </c>
      <c r="L107" s="7">
        <f>(B107-L96)/L96</f>
        <v>3.7224208061136452E-2</v>
      </c>
      <c r="M107" s="18"/>
      <c r="N107" s="7"/>
    </row>
    <row r="108" spans="1:14" x14ac:dyDescent="0.25">
      <c r="A108" s="8" t="s">
        <v>30</v>
      </c>
      <c r="B108" s="49">
        <v>0.84150000000000003</v>
      </c>
      <c r="C108" s="49">
        <v>0.95930000000000004</v>
      </c>
      <c r="D108" s="49">
        <v>0.84150000000000003</v>
      </c>
      <c r="E108" s="49">
        <v>0.8851</v>
      </c>
      <c r="F108" s="50">
        <v>0.31080000000000002</v>
      </c>
      <c r="G108" s="5">
        <f>F108-F107</f>
        <v>-1.419999999999999E-2</v>
      </c>
      <c r="H108" s="5">
        <f>G108-G107</f>
        <v>-1.419999999999999E-2</v>
      </c>
      <c r="J108" s="7">
        <f>(B108-J96)/J96</f>
        <v>0.16149068322981364</v>
      </c>
      <c r="K108" s="7">
        <f>(F108-K96)/K96</f>
        <v>9.9787685774946927E-2</v>
      </c>
      <c r="L108" s="7">
        <f>(B108-L96)/L96</f>
        <v>3.7224208061136452E-2</v>
      </c>
      <c r="M108" s="18"/>
      <c r="N108" s="7"/>
    </row>
    <row r="109" spans="1:14" x14ac:dyDescent="0.25">
      <c r="A109" s="8" t="s">
        <v>60</v>
      </c>
      <c r="B109" s="49">
        <v>0.81510000000000005</v>
      </c>
      <c r="C109" s="49">
        <v>0.95230000000000004</v>
      </c>
      <c r="D109" s="49">
        <v>0.81510000000000005</v>
      </c>
      <c r="E109" s="49">
        <v>0.86409999999999998</v>
      </c>
      <c r="F109" s="50">
        <v>0.29199999999999998</v>
      </c>
      <c r="G109" s="5"/>
      <c r="H109" s="5"/>
      <c r="J109" s="7">
        <f>(B109-J96)/J96</f>
        <v>0.12505175983436853</v>
      </c>
      <c r="K109" s="7">
        <f>(F109-K96)/K96</f>
        <v>3.3262561924982177E-2</v>
      </c>
      <c r="L109" s="7">
        <f>(B109-L96)/L96</f>
        <v>4.6838407494145511E-3</v>
      </c>
      <c r="M109" s="18"/>
      <c r="N109" s="7"/>
    </row>
    <row r="110" spans="1:14" ht="15.75" thickBot="1" x14ac:dyDescent="0.3">
      <c r="A110" s="4" t="s">
        <v>61</v>
      </c>
      <c r="B110" s="51">
        <v>0.8075</v>
      </c>
      <c r="C110" s="51">
        <v>0.94730000000000003</v>
      </c>
      <c r="D110" s="51">
        <v>0.8075</v>
      </c>
      <c r="E110" s="51">
        <v>0.85660000000000003</v>
      </c>
      <c r="F110" s="52">
        <v>0.27739999999999998</v>
      </c>
      <c r="G110" s="5">
        <f>F110-F109</f>
        <v>-1.4600000000000002E-2</v>
      </c>
      <c r="H110" s="5">
        <f>G110-G109</f>
        <v>-1.4600000000000002E-2</v>
      </c>
      <c r="J110" s="7">
        <f>(B110-J96)/J96</f>
        <v>0.11456176673567972</v>
      </c>
      <c r="K110" s="7">
        <f>(F110-K96)/K96</f>
        <v>-1.8400566171266942E-2</v>
      </c>
      <c r="L110" s="7">
        <f>(B110-L96)/L96</f>
        <v>-4.6838407494145511E-3</v>
      </c>
      <c r="M110" s="18"/>
      <c r="N110" s="7"/>
    </row>
    <row r="111" spans="1:14" x14ac:dyDescent="0.25">
      <c r="F111" s="46"/>
      <c r="G111" s="5">
        <f>SUM(G98:G110)</f>
        <v>-0.14709999999999998</v>
      </c>
      <c r="H111" s="5">
        <f>SUM(H98:H110)</f>
        <v>-8.989999999999998E-2</v>
      </c>
    </row>
    <row r="112" spans="1:14" x14ac:dyDescent="0.25">
      <c r="A112" t="s">
        <v>28</v>
      </c>
      <c r="F112" s="46"/>
      <c r="G112" s="6"/>
      <c r="H112" s="7"/>
    </row>
    <row r="113" spans="1:14" ht="15.75" thickBot="1" x14ac:dyDescent="0.3">
      <c r="A113" t="s">
        <v>1</v>
      </c>
      <c r="B113" s="46" t="s">
        <v>4</v>
      </c>
      <c r="C113" s="46" t="s">
        <v>2</v>
      </c>
      <c r="D113" s="46" t="s">
        <v>3</v>
      </c>
      <c r="E113" s="46" t="s">
        <v>51</v>
      </c>
      <c r="F113" s="46" t="s">
        <v>101</v>
      </c>
      <c r="G113" s="5"/>
      <c r="H113" s="7"/>
    </row>
    <row r="114" spans="1:14" x14ac:dyDescent="0.25">
      <c r="A114" s="1" t="s">
        <v>7</v>
      </c>
      <c r="B114" s="47">
        <v>0.50419999999999998</v>
      </c>
      <c r="C114" s="47">
        <v>0.59909999999999997</v>
      </c>
      <c r="D114" s="47">
        <v>0.50419999999999998</v>
      </c>
      <c r="E114" s="47">
        <v>0.51700000000000002</v>
      </c>
      <c r="F114" s="48">
        <v>0.28189999999999998</v>
      </c>
      <c r="G114" s="6"/>
      <c r="H114" s="7"/>
    </row>
    <row r="115" spans="1:14" x14ac:dyDescent="0.25">
      <c r="A115" s="2" t="s">
        <v>21</v>
      </c>
      <c r="B115" s="49">
        <v>0.71879999999999999</v>
      </c>
      <c r="C115" s="49">
        <v>0.81479999999999997</v>
      </c>
      <c r="D115" s="49">
        <v>0.71879999999999999</v>
      </c>
      <c r="E115" s="49">
        <v>0.72589999999999999</v>
      </c>
      <c r="F115" s="50">
        <v>0.42209999999999998</v>
      </c>
      <c r="G115" s="5"/>
      <c r="H115" s="7"/>
    </row>
    <row r="116" spans="1:14" x14ac:dyDescent="0.25">
      <c r="A116" s="2" t="s">
        <v>16</v>
      </c>
      <c r="B116" s="49">
        <v>0.69579999999999997</v>
      </c>
      <c r="C116" s="49">
        <v>0.79059999999999997</v>
      </c>
      <c r="D116" s="49">
        <v>0.69579999999999997</v>
      </c>
      <c r="E116" s="49">
        <v>0.71809999999999996</v>
      </c>
      <c r="F116" s="50">
        <v>0.42259999999999998</v>
      </c>
      <c r="G116" s="6"/>
      <c r="H116" s="7"/>
    </row>
    <row r="117" spans="1:14" x14ac:dyDescent="0.25">
      <c r="A117" s="2" t="s">
        <v>8</v>
      </c>
      <c r="B117" s="49">
        <v>0.77290000000000003</v>
      </c>
      <c r="C117" s="49">
        <v>0.85299999999999998</v>
      </c>
      <c r="D117" s="49">
        <v>0.77290000000000003</v>
      </c>
      <c r="E117" s="49">
        <v>0.78600000000000003</v>
      </c>
      <c r="F117" s="50">
        <v>0.50339999999999996</v>
      </c>
      <c r="G117" s="7"/>
      <c r="H117" s="7"/>
    </row>
    <row r="118" spans="1:14" ht="15.75" thickBot="1" x14ac:dyDescent="0.3">
      <c r="A118" s="4" t="s">
        <v>9</v>
      </c>
      <c r="B118" s="51">
        <v>0.7208</v>
      </c>
      <c r="C118" s="51">
        <v>0.80930000000000002</v>
      </c>
      <c r="D118" s="51">
        <v>0.7208</v>
      </c>
      <c r="E118" s="51">
        <v>0.73770000000000002</v>
      </c>
      <c r="F118" s="52">
        <v>0.48659999999999998</v>
      </c>
      <c r="G118" s="7"/>
      <c r="H118" s="7"/>
      <c r="J118" s="7">
        <f>MAX(B115)</f>
        <v>0.71879999999999999</v>
      </c>
      <c r="K118" s="7">
        <f>MAX(F114:F118)</f>
        <v>0.50339999999999996</v>
      </c>
      <c r="L118" s="7">
        <f>MAX(B114:B118)</f>
        <v>0.77290000000000003</v>
      </c>
      <c r="M118" s="18"/>
      <c r="N118" s="7"/>
    </row>
    <row r="119" spans="1:14" x14ac:dyDescent="0.25">
      <c r="A119" s="9" t="s">
        <v>5</v>
      </c>
      <c r="B119" s="47">
        <v>0.76459999999999995</v>
      </c>
      <c r="C119" s="47">
        <v>0.86029999999999995</v>
      </c>
      <c r="D119" s="47">
        <v>0.76459999999999995</v>
      </c>
      <c r="E119" s="47">
        <v>0.77710000000000001</v>
      </c>
      <c r="F119" s="48">
        <v>0.54549999999999998</v>
      </c>
      <c r="G119" s="7"/>
      <c r="H119" s="7"/>
      <c r="J119" s="7">
        <f>(B119-J118)/J118</f>
        <v>6.3717306622147959E-2</v>
      </c>
      <c r="K119" s="7">
        <f>(F119-K118)/K118</f>
        <v>8.3631307111640907E-2</v>
      </c>
      <c r="L119" s="7">
        <f>(B119-L118)/L118</f>
        <v>-1.0738776038297431E-2</v>
      </c>
      <c r="M119" s="18"/>
      <c r="N119" s="7"/>
    </row>
    <row r="120" spans="1:14" x14ac:dyDescent="0.25">
      <c r="A120" s="8" t="s">
        <v>6</v>
      </c>
      <c r="B120" s="49">
        <v>0.76459999999999995</v>
      </c>
      <c r="C120" s="49">
        <v>0.86029999999999995</v>
      </c>
      <c r="D120" s="49">
        <v>0.76459999999999995</v>
      </c>
      <c r="E120" s="49">
        <v>0.77710000000000001</v>
      </c>
      <c r="F120" s="50">
        <v>0.54549999999999998</v>
      </c>
      <c r="G120" s="5">
        <f>F120-F119</f>
        <v>0</v>
      </c>
      <c r="H120" s="5">
        <f>G120-G119</f>
        <v>0</v>
      </c>
      <c r="J120" s="7">
        <f>(B120-J118)/J118</f>
        <v>6.3717306622147959E-2</v>
      </c>
      <c r="K120" s="7">
        <f>(F120-K118)/K118</f>
        <v>8.3631307111640907E-2</v>
      </c>
      <c r="L120" s="7">
        <f>(B120-L118)/L118</f>
        <v>-1.0738776038297431E-2</v>
      </c>
      <c r="M120" s="18"/>
      <c r="N120" s="7"/>
    </row>
    <row r="121" spans="1:14" x14ac:dyDescent="0.25">
      <c r="A121" s="2" t="s">
        <v>10</v>
      </c>
      <c r="B121" s="49">
        <v>0.78539999999999999</v>
      </c>
      <c r="C121" s="49">
        <v>0.86219999999999997</v>
      </c>
      <c r="D121" s="49">
        <v>0.78539999999999999</v>
      </c>
      <c r="E121" s="49">
        <v>0.79790000000000005</v>
      </c>
      <c r="F121" s="50">
        <v>0.4819</v>
      </c>
      <c r="G121" s="5"/>
      <c r="H121" s="5"/>
      <c r="J121" s="7">
        <f>(B121-J118)/J118</f>
        <v>9.2654424040066768E-2</v>
      </c>
      <c r="K121" s="7">
        <f>(F121-K118)/K118</f>
        <v>-4.2709574890742882E-2</v>
      </c>
      <c r="L121" s="7">
        <f>(B121-L118)/L118</f>
        <v>1.6172855479363379E-2</v>
      </c>
      <c r="M121" s="18"/>
      <c r="N121" s="7"/>
    </row>
    <row r="122" spans="1:14" ht="14.25" customHeight="1" x14ac:dyDescent="0.25">
      <c r="A122" s="2" t="s">
        <v>11</v>
      </c>
      <c r="B122" s="49">
        <v>0.78539999999999999</v>
      </c>
      <c r="C122" s="49">
        <v>0.86219999999999997</v>
      </c>
      <c r="D122" s="49">
        <v>0.78539999999999999</v>
      </c>
      <c r="E122" s="49">
        <v>0.79790000000000005</v>
      </c>
      <c r="F122" s="50">
        <v>0.4819</v>
      </c>
      <c r="G122" s="5">
        <f>F122-F121</f>
        <v>0</v>
      </c>
      <c r="H122" s="5">
        <f>G122-G121</f>
        <v>0</v>
      </c>
      <c r="J122" s="7">
        <f>(B122-J118)/J118</f>
        <v>9.2654424040066768E-2</v>
      </c>
      <c r="K122" s="7">
        <f>(F122-K118)/K118</f>
        <v>-4.2709574890742882E-2</v>
      </c>
      <c r="L122" s="7">
        <f>(B122-L118)/L118</f>
        <v>1.6172855479363379E-2</v>
      </c>
      <c r="M122" s="18"/>
      <c r="N122" s="7"/>
    </row>
    <row r="123" spans="1:14" x14ac:dyDescent="0.25">
      <c r="A123" s="2" t="s">
        <v>12</v>
      </c>
      <c r="B123" s="49">
        <v>0.69789999999999996</v>
      </c>
      <c r="C123" s="49">
        <v>0.79410000000000003</v>
      </c>
      <c r="D123" s="49">
        <v>0.69789999999999996</v>
      </c>
      <c r="E123" s="49">
        <v>0.72119999999999995</v>
      </c>
      <c r="F123" s="50">
        <v>0.43630000000000002</v>
      </c>
      <c r="G123" s="5"/>
      <c r="H123" s="5"/>
      <c r="J123" s="7">
        <f>(B123-J118)/J118</f>
        <v>-2.9076238174735713E-2</v>
      </c>
      <c r="K123" s="7">
        <f>(F123-K118)/K118</f>
        <v>-0.13329360349622554</v>
      </c>
      <c r="L123" s="7">
        <f>(B123-L118)/L118</f>
        <v>-9.7037132876180696E-2</v>
      </c>
      <c r="M123" s="18"/>
      <c r="N123" s="7"/>
    </row>
    <row r="124" spans="1:14" x14ac:dyDescent="0.25">
      <c r="A124" s="2" t="s">
        <v>13</v>
      </c>
      <c r="B124" s="49">
        <v>0.50419999999999998</v>
      </c>
      <c r="C124" s="49">
        <v>0.59909999999999997</v>
      </c>
      <c r="D124" s="49">
        <v>0.50419999999999998</v>
      </c>
      <c r="E124" s="49">
        <v>0.51700000000000002</v>
      </c>
      <c r="F124" s="50">
        <v>0.28189999999999998</v>
      </c>
      <c r="G124" s="5">
        <f>F124-F123</f>
        <v>-0.15440000000000004</v>
      </c>
      <c r="H124" s="5"/>
      <c r="J124" s="7">
        <f>(B124-J118)/J118</f>
        <v>-0.29855314412910411</v>
      </c>
      <c r="K124" s="7">
        <f>(F124-K118)/K118</f>
        <v>-0.44000794596742154</v>
      </c>
      <c r="L124" s="7">
        <f>(B124-L118)/L118</f>
        <v>-0.34765170138439649</v>
      </c>
      <c r="M124" s="18"/>
      <c r="N124" s="7"/>
    </row>
    <row r="125" spans="1:14" x14ac:dyDescent="0.25">
      <c r="A125" s="11" t="s">
        <v>14</v>
      </c>
      <c r="B125" s="49">
        <v>0.76249999999999996</v>
      </c>
      <c r="C125" s="49">
        <v>0.86</v>
      </c>
      <c r="D125" s="49">
        <v>0.76249999999999996</v>
      </c>
      <c r="E125" s="49">
        <v>0.77749999999999997</v>
      </c>
      <c r="F125" s="50">
        <v>0.54820000000000002</v>
      </c>
      <c r="G125" s="5"/>
      <c r="H125" s="5"/>
      <c r="J125" s="7">
        <f>(B125-J118)/J118</f>
        <v>6.0795770728992712E-2</v>
      </c>
      <c r="K125" s="7">
        <f>(F125-K118)/K118</f>
        <v>8.8994835121176133E-2</v>
      </c>
      <c r="L125" s="7">
        <f>(B125-L118)/L118</f>
        <v>-1.3455815758830477E-2</v>
      </c>
      <c r="M125" s="18"/>
      <c r="N125" s="7"/>
    </row>
    <row r="126" spans="1:14" x14ac:dyDescent="0.25">
      <c r="A126" s="2" t="s">
        <v>15</v>
      </c>
      <c r="B126" s="49">
        <v>0.7792</v>
      </c>
      <c r="C126" s="49">
        <v>0.86570000000000003</v>
      </c>
      <c r="D126" s="49">
        <v>0.7792</v>
      </c>
      <c r="E126" s="49">
        <v>0.79469999999999996</v>
      </c>
      <c r="F126" s="50">
        <v>0.4955</v>
      </c>
      <c r="G126" s="5">
        <f>F126-F125</f>
        <v>-5.2700000000000025E-2</v>
      </c>
      <c r="H126" s="5">
        <f>G126-G125</f>
        <v>-5.2700000000000025E-2</v>
      </c>
      <c r="J126" s="7">
        <f>(B126-J118)/J118</f>
        <v>8.4028937117417934E-2</v>
      </c>
      <c r="K126" s="7">
        <f>(F126-K118)/K118</f>
        <v>-1.5693285657528731E-2</v>
      </c>
      <c r="L126" s="7">
        <f>(B126-L118)/L118</f>
        <v>8.1511191615991352E-3</v>
      </c>
      <c r="M126" s="18"/>
      <c r="N126" s="7"/>
    </row>
    <row r="127" spans="1:14" x14ac:dyDescent="0.25">
      <c r="A127" s="8" t="s">
        <v>17</v>
      </c>
      <c r="B127" s="49">
        <v>0.76459999999999995</v>
      </c>
      <c r="C127" s="49">
        <v>0.86019999999999996</v>
      </c>
      <c r="D127" s="49">
        <v>0.76459999999999995</v>
      </c>
      <c r="E127" s="49">
        <v>0.77769999999999995</v>
      </c>
      <c r="F127" s="50">
        <v>0.54549999999999998</v>
      </c>
      <c r="G127" s="5"/>
      <c r="H127" s="5"/>
      <c r="J127" s="7">
        <f>(B127-J118)/J118</f>
        <v>6.3717306622147959E-2</v>
      </c>
      <c r="K127" s="7">
        <f>(F127-K118)/K118</f>
        <v>8.3631307111640907E-2</v>
      </c>
      <c r="L127" s="7">
        <f>(B127-L118)/L118</f>
        <v>-1.0738776038297431E-2</v>
      </c>
      <c r="M127" s="18"/>
      <c r="N127" s="7"/>
    </row>
    <row r="128" spans="1:14" ht="15.75" thickBot="1" x14ac:dyDescent="0.3">
      <c r="A128" s="10" t="s">
        <v>18</v>
      </c>
      <c r="B128" s="51">
        <v>0.76459999999999995</v>
      </c>
      <c r="C128" s="51">
        <v>0.86019999999999996</v>
      </c>
      <c r="D128" s="51">
        <v>0.76459999999999995</v>
      </c>
      <c r="E128" s="51">
        <v>0.77769999999999995</v>
      </c>
      <c r="F128" s="52">
        <v>0.54549999999999998</v>
      </c>
      <c r="G128" s="5">
        <f>F128-F127</f>
        <v>0</v>
      </c>
      <c r="H128" s="5">
        <f>G128-G127</f>
        <v>0</v>
      </c>
      <c r="J128" s="7">
        <f>(B128-J118)/J118</f>
        <v>6.3717306622147959E-2</v>
      </c>
      <c r="K128" s="7">
        <f>(F128-K118)/K118</f>
        <v>8.3631307111640907E-2</v>
      </c>
      <c r="L128" s="7">
        <f>(B128-L118)/L118</f>
        <v>-1.0738776038297431E-2</v>
      </c>
      <c r="M128" s="18"/>
      <c r="N128" s="7"/>
    </row>
    <row r="129" spans="1:14" x14ac:dyDescent="0.25">
      <c r="A129" s="9" t="s">
        <v>19</v>
      </c>
      <c r="B129" s="47">
        <v>0.78539999999999999</v>
      </c>
      <c r="C129" s="47">
        <v>0.86919999999999997</v>
      </c>
      <c r="D129" s="47">
        <v>0.78539999999999999</v>
      </c>
      <c r="E129" s="47">
        <v>0.79600000000000004</v>
      </c>
      <c r="F129" s="48">
        <v>0.54110000000000003</v>
      </c>
      <c r="G129" s="5"/>
      <c r="H129" s="5"/>
      <c r="J129" s="7">
        <f>(B129-J118)/J118</f>
        <v>9.2654424040066768E-2</v>
      </c>
      <c r="K129" s="7">
        <f>(F129-K118)/K118</f>
        <v>7.4890742947954059E-2</v>
      </c>
      <c r="L129" s="7">
        <f>(B129-L118)/L118</f>
        <v>1.6172855479363379E-2</v>
      </c>
      <c r="M129" s="18"/>
      <c r="N129" s="7"/>
    </row>
    <row r="130" spans="1:14" x14ac:dyDescent="0.25">
      <c r="A130" s="2" t="s">
        <v>20</v>
      </c>
      <c r="B130" s="49">
        <v>0.79169999999999996</v>
      </c>
      <c r="C130" s="49">
        <v>0.86</v>
      </c>
      <c r="D130" s="49">
        <v>0.79169999999999996</v>
      </c>
      <c r="E130" s="49">
        <v>0.79879999999999995</v>
      </c>
      <c r="F130" s="50">
        <v>0.49559999999999998</v>
      </c>
      <c r="G130" s="5">
        <f>F130-F129</f>
        <v>-4.550000000000004E-2</v>
      </c>
      <c r="H130" s="5">
        <f>G130-G129</f>
        <v>-4.550000000000004E-2</v>
      </c>
      <c r="J130" s="7">
        <f>(B130-J118)/J118</f>
        <v>0.10141903171953251</v>
      </c>
      <c r="K130" s="7">
        <f>(F130-K118)/K118</f>
        <v>-1.5494636471990413E-2</v>
      </c>
      <c r="L130" s="7">
        <f>(B130-L118)/L118</f>
        <v>2.4323974640962514E-2</v>
      </c>
      <c r="M130" s="18"/>
      <c r="N130" s="7"/>
    </row>
    <row r="131" spans="1:14" x14ac:dyDescent="0.25">
      <c r="A131" s="8" t="s">
        <v>62</v>
      </c>
      <c r="B131" s="49">
        <v>0.78120000000000001</v>
      </c>
      <c r="C131" s="49">
        <v>0.87429999999999997</v>
      </c>
      <c r="D131" s="49">
        <v>0.78120000000000001</v>
      </c>
      <c r="E131" s="49">
        <v>0.79339999999999999</v>
      </c>
      <c r="F131" s="50">
        <v>0.53979999999999995</v>
      </c>
      <c r="G131" s="5"/>
      <c r="H131" s="5"/>
      <c r="J131" s="7">
        <f>(B131-J118)/J118</f>
        <v>8.6811352253756274E-2</v>
      </c>
      <c r="K131" s="7">
        <f>(F131-K118)/K118</f>
        <v>7.2308303535955479E-2</v>
      </c>
      <c r="L131" s="7">
        <f>(B131-L118)/L118</f>
        <v>1.0738776038297287E-2</v>
      </c>
      <c r="M131" s="18"/>
      <c r="N131" s="7"/>
    </row>
    <row r="132" spans="1:14" ht="15.75" thickBot="1" x14ac:dyDescent="0.3">
      <c r="A132" s="10" t="s">
        <v>63</v>
      </c>
      <c r="B132" s="51">
        <v>0.77710000000000001</v>
      </c>
      <c r="C132" s="51">
        <v>0.86680000000000001</v>
      </c>
      <c r="D132" s="51">
        <v>0.77710000000000001</v>
      </c>
      <c r="E132" s="51">
        <v>0.78779999999999994</v>
      </c>
      <c r="F132" s="52">
        <v>0.55300000000000005</v>
      </c>
      <c r="G132" s="5">
        <f>F132-F131</f>
        <v>1.3200000000000101E-2</v>
      </c>
      <c r="H132" s="5">
        <f>G132-G131</f>
        <v>1.3200000000000101E-2</v>
      </c>
      <c r="J132" s="7">
        <f>(B132-J118)/J118</f>
        <v>8.1107401224262687E-2</v>
      </c>
      <c r="K132" s="7">
        <f>(F132-K118)/K118</f>
        <v>9.8529996027016467E-2</v>
      </c>
      <c r="L132" s="7">
        <f>(B132-L118)/L118</f>
        <v>5.4340794410660904E-3</v>
      </c>
      <c r="M132" s="18"/>
      <c r="N132" s="7"/>
    </row>
    <row r="133" spans="1:14" x14ac:dyDescent="0.25">
      <c r="F133" s="46"/>
      <c r="G133" s="5">
        <f>SUM(G120:G132)</f>
        <v>-0.2394</v>
      </c>
      <c r="H133" s="5">
        <f>SUM(H120:H132)</f>
        <v>-8.4999999999999964E-2</v>
      </c>
    </row>
    <row r="134" spans="1:14" x14ac:dyDescent="0.25">
      <c r="A134" t="s">
        <v>33</v>
      </c>
      <c r="F134" s="46"/>
      <c r="G134" s="5"/>
      <c r="H134" s="7"/>
    </row>
    <row r="135" spans="1:14" ht="15.75" thickBot="1" x14ac:dyDescent="0.3">
      <c r="A135" t="s">
        <v>1</v>
      </c>
      <c r="B135" s="46" t="s">
        <v>4</v>
      </c>
      <c r="C135" s="46" t="s">
        <v>2</v>
      </c>
      <c r="D135" s="46" t="s">
        <v>3</v>
      </c>
      <c r="E135" s="46" t="s">
        <v>51</v>
      </c>
      <c r="F135" s="46" t="s">
        <v>101</v>
      </c>
      <c r="G135" s="6"/>
      <c r="H135" s="7"/>
    </row>
    <row r="136" spans="1:14" x14ac:dyDescent="0.25">
      <c r="A136" s="1" t="s">
        <v>7</v>
      </c>
      <c r="B136" s="47">
        <v>0.49180000000000001</v>
      </c>
      <c r="C136" s="47">
        <v>0.65369999999999995</v>
      </c>
      <c r="D136" s="47">
        <v>0.49180000000000001</v>
      </c>
      <c r="E136" s="47">
        <v>0.52259999999999995</v>
      </c>
      <c r="F136" s="48">
        <v>0.24410000000000001</v>
      </c>
      <c r="G136" s="5"/>
      <c r="H136" s="7"/>
    </row>
    <row r="137" spans="1:14" x14ac:dyDescent="0.25">
      <c r="A137" s="2" t="s">
        <v>21</v>
      </c>
      <c r="B137" s="49">
        <v>0.72789999999999999</v>
      </c>
      <c r="C137" s="49">
        <v>0.89410000000000001</v>
      </c>
      <c r="D137" s="49">
        <v>0.72789999999999999</v>
      </c>
      <c r="E137" s="49">
        <v>0.75180000000000002</v>
      </c>
      <c r="F137" s="50">
        <v>0.42</v>
      </c>
      <c r="G137" s="6"/>
      <c r="H137" s="7"/>
    </row>
    <row r="138" spans="1:14" x14ac:dyDescent="0.25">
      <c r="A138" s="2" t="s">
        <v>16</v>
      </c>
      <c r="B138" s="49">
        <v>0.72789999999999999</v>
      </c>
      <c r="C138" s="49">
        <v>0.83120000000000005</v>
      </c>
      <c r="D138" s="49">
        <v>0.72789999999999999</v>
      </c>
      <c r="E138" s="49">
        <v>0.73640000000000005</v>
      </c>
      <c r="F138" s="50">
        <v>0.3765</v>
      </c>
      <c r="G138" s="5"/>
      <c r="H138" s="7"/>
    </row>
    <row r="139" spans="1:14" x14ac:dyDescent="0.25">
      <c r="A139" s="2" t="s">
        <v>8</v>
      </c>
      <c r="B139" s="49">
        <v>0.70820000000000005</v>
      </c>
      <c r="C139" s="49">
        <v>0.89729999999999999</v>
      </c>
      <c r="D139" s="49">
        <v>0.70820000000000005</v>
      </c>
      <c r="E139" s="49">
        <v>0.74139999999999995</v>
      </c>
      <c r="F139" s="50">
        <v>0.38240000000000002</v>
      </c>
      <c r="G139" s="6"/>
      <c r="H139" s="7"/>
    </row>
    <row r="140" spans="1:14" ht="15.75" thickBot="1" x14ac:dyDescent="0.3">
      <c r="A140" s="4" t="s">
        <v>9</v>
      </c>
      <c r="B140" s="51">
        <v>0.7016</v>
      </c>
      <c r="C140" s="51">
        <v>0.78800000000000003</v>
      </c>
      <c r="D140" s="51">
        <v>0.7016</v>
      </c>
      <c r="E140" s="51">
        <v>0.71399999999999997</v>
      </c>
      <c r="F140" s="52">
        <v>0.36759999999999998</v>
      </c>
      <c r="G140" s="7"/>
      <c r="H140" s="7"/>
      <c r="J140" s="7">
        <f>MAX(B137)</f>
        <v>0.72789999999999999</v>
      </c>
      <c r="K140" s="7">
        <f>MAX(F136:F140)</f>
        <v>0.42</v>
      </c>
      <c r="L140" s="7">
        <f>MAX(B136:B140)</f>
        <v>0.72789999999999999</v>
      </c>
      <c r="M140" s="18"/>
      <c r="N140" s="7"/>
    </row>
    <row r="141" spans="1:14" x14ac:dyDescent="0.25">
      <c r="A141" s="9" t="s">
        <v>5</v>
      </c>
      <c r="B141" s="47">
        <v>0.79669999999999996</v>
      </c>
      <c r="C141" s="47">
        <v>0.96919999999999995</v>
      </c>
      <c r="D141" s="47">
        <v>0.79669999999999996</v>
      </c>
      <c r="E141" s="47">
        <v>0.81200000000000006</v>
      </c>
      <c r="F141" s="48">
        <v>0.5383</v>
      </c>
      <c r="G141" s="7"/>
      <c r="H141" s="7"/>
      <c r="J141" s="7">
        <f>(B141-J140)/J140</f>
        <v>9.4518477812886345E-2</v>
      </c>
      <c r="K141" s="7">
        <f>(F141-K140)/K140</f>
        <v>0.28166666666666673</v>
      </c>
      <c r="L141" s="7">
        <f>(B141-L140)/L140</f>
        <v>9.4518477812886345E-2</v>
      </c>
      <c r="M141" s="18"/>
      <c r="N141" s="7"/>
    </row>
    <row r="142" spans="1:14" x14ac:dyDescent="0.25">
      <c r="A142" s="8" t="s">
        <v>6</v>
      </c>
      <c r="B142" s="49">
        <v>0.8</v>
      </c>
      <c r="C142" s="49">
        <v>0.96919999999999995</v>
      </c>
      <c r="D142" s="49">
        <v>0.8</v>
      </c>
      <c r="E142" s="49">
        <v>0.81740000000000002</v>
      </c>
      <c r="F142" s="50">
        <v>0.54039999999999999</v>
      </c>
      <c r="G142" s="5">
        <f>F142-F141</f>
        <v>2.0999999999999908E-3</v>
      </c>
      <c r="H142" s="5">
        <f>G142-G141</f>
        <v>2.0999999999999908E-3</v>
      </c>
      <c r="J142" s="7">
        <f>(B142-J140)/J140</f>
        <v>9.9052067591702236E-2</v>
      </c>
      <c r="K142" s="7">
        <f>(F142-K140)/K140</f>
        <v>0.28666666666666668</v>
      </c>
      <c r="L142" s="7">
        <f>(B142-L140)/L140</f>
        <v>9.9052067591702236E-2</v>
      </c>
      <c r="M142" s="18"/>
      <c r="N142" s="7"/>
    </row>
    <row r="143" spans="1:14" x14ac:dyDescent="0.25">
      <c r="A143" s="8" t="s">
        <v>10</v>
      </c>
      <c r="B143" s="49">
        <v>0.75409999999999999</v>
      </c>
      <c r="C143" s="49">
        <v>0.88959999999999995</v>
      </c>
      <c r="D143" s="49">
        <v>0.75409999999999999</v>
      </c>
      <c r="E143" s="49">
        <v>0.77400000000000002</v>
      </c>
      <c r="F143" s="50">
        <v>0.46760000000000002</v>
      </c>
      <c r="G143" s="5"/>
      <c r="H143" s="5"/>
      <c r="J143" s="7">
        <f>(B143-J140)/J140</f>
        <v>3.5993955213628248E-2</v>
      </c>
      <c r="K143" s="7">
        <f>(F143-K140)/K140</f>
        <v>0.11333333333333341</v>
      </c>
      <c r="L143" s="7">
        <f>(B143-L140)/L140</f>
        <v>3.5993955213628248E-2</v>
      </c>
      <c r="M143" s="18"/>
      <c r="N143" s="7"/>
    </row>
    <row r="144" spans="1:14" x14ac:dyDescent="0.25">
      <c r="A144" s="8" t="s">
        <v>11</v>
      </c>
      <c r="B144" s="49">
        <v>0.75409999999999999</v>
      </c>
      <c r="C144" s="49">
        <v>0.88959999999999995</v>
      </c>
      <c r="D144" s="49">
        <v>0.75409999999999999</v>
      </c>
      <c r="E144" s="49">
        <v>0.77400000000000002</v>
      </c>
      <c r="F144" s="50">
        <v>0.46760000000000002</v>
      </c>
      <c r="G144" s="5">
        <f>F144-F143</f>
        <v>0</v>
      </c>
      <c r="H144" s="5">
        <f>G144-G143</f>
        <v>0</v>
      </c>
      <c r="J144" s="7">
        <f>(B144-J140)/J140</f>
        <v>3.5993955213628248E-2</v>
      </c>
      <c r="K144" s="7">
        <f>(F144-K140)/K140</f>
        <v>0.11333333333333341</v>
      </c>
      <c r="L144" s="7">
        <f>(B144-L140)/L140</f>
        <v>3.5993955213628248E-2</v>
      </c>
      <c r="M144" s="18"/>
      <c r="N144" s="7"/>
    </row>
    <row r="145" spans="1:14" x14ac:dyDescent="0.25">
      <c r="A145" s="2" t="s">
        <v>12</v>
      </c>
      <c r="B145" s="49">
        <v>0.73440000000000005</v>
      </c>
      <c r="C145" s="49">
        <v>0.83599999999999997</v>
      </c>
      <c r="D145" s="49">
        <v>0.73440000000000005</v>
      </c>
      <c r="E145" s="49">
        <v>0.73880000000000001</v>
      </c>
      <c r="F145" s="50">
        <v>0.38879999999999998</v>
      </c>
      <c r="G145" s="5"/>
      <c r="H145" s="5"/>
      <c r="J145" s="7">
        <f>(B145-J140)/J140</f>
        <v>8.9297980491826641E-3</v>
      </c>
      <c r="K145" s="7">
        <f>(F145-K140)/K140</f>
        <v>-7.4285714285714302E-2</v>
      </c>
      <c r="L145" s="7">
        <f>(B145-L140)/L140</f>
        <v>8.9297980491826641E-3</v>
      </c>
      <c r="M145" s="18"/>
      <c r="N145" s="7"/>
    </row>
    <row r="146" spans="1:14" x14ac:dyDescent="0.25">
      <c r="A146" s="2" t="s">
        <v>13</v>
      </c>
      <c r="B146" s="49">
        <v>0.49180000000000001</v>
      </c>
      <c r="C146" s="49">
        <v>0.65369999999999995</v>
      </c>
      <c r="D146" s="49">
        <v>0.49180000000000001</v>
      </c>
      <c r="E146" s="49">
        <v>0.52259999999999995</v>
      </c>
      <c r="F146" s="50">
        <v>0.24410000000000001</v>
      </c>
      <c r="G146" s="5">
        <f>F146-F145</f>
        <v>-0.14469999999999997</v>
      </c>
      <c r="H146" s="5"/>
      <c r="J146" s="7">
        <f>(B146-J140)/J140</f>
        <v>-0.32435774144800106</v>
      </c>
      <c r="K146" s="7">
        <f>(F146-K140)/K140</f>
        <v>-0.41880952380952374</v>
      </c>
      <c r="L146" s="7">
        <f>(B146-L140)/L140</f>
        <v>-0.32435774144800106</v>
      </c>
      <c r="M146" s="18"/>
      <c r="N146" s="7"/>
    </row>
    <row r="147" spans="1:14" x14ac:dyDescent="0.25">
      <c r="A147" s="8" t="s">
        <v>14</v>
      </c>
      <c r="B147" s="49">
        <v>0.8</v>
      </c>
      <c r="C147" s="49">
        <v>0.96679999999999999</v>
      </c>
      <c r="D147" s="49">
        <v>0.8</v>
      </c>
      <c r="E147" s="49">
        <v>0.81599999999999995</v>
      </c>
      <c r="F147" s="50">
        <v>0.53890000000000005</v>
      </c>
      <c r="G147" s="5"/>
      <c r="H147" s="5"/>
      <c r="J147" s="7">
        <f>(B147-J140)/J140</f>
        <v>9.9052067591702236E-2</v>
      </c>
      <c r="K147" s="7">
        <f>(F147-K140)/K140</f>
        <v>0.28309523809523823</v>
      </c>
      <c r="L147" s="7">
        <f>(B147-L140)/L140</f>
        <v>9.9052067591702236E-2</v>
      </c>
      <c r="M147" s="18"/>
      <c r="N147" s="7"/>
    </row>
    <row r="148" spans="1:14" x14ac:dyDescent="0.25">
      <c r="A148" s="8" t="s">
        <v>15</v>
      </c>
      <c r="B148" s="49">
        <v>0.78359999999999996</v>
      </c>
      <c r="C148" s="49">
        <v>0.94059999999999999</v>
      </c>
      <c r="D148" s="49">
        <v>0.78359999999999996</v>
      </c>
      <c r="E148" s="49">
        <v>0.80420000000000003</v>
      </c>
      <c r="F148" s="50">
        <v>0.44529999999999997</v>
      </c>
      <c r="G148" s="5">
        <f>F148-F147</f>
        <v>-9.3600000000000072E-2</v>
      </c>
      <c r="H148" s="5">
        <f>G148-G147</f>
        <v>-9.3600000000000072E-2</v>
      </c>
      <c r="J148" s="7">
        <f>(B148-J140)/J140</f>
        <v>7.6521500206072221E-2</v>
      </c>
      <c r="K148" s="7">
        <f>(F148-K140)/K140</f>
        <v>6.0238095238095216E-2</v>
      </c>
      <c r="L148" s="7">
        <f>(B148-L140)/L140</f>
        <v>7.6521500206072221E-2</v>
      </c>
      <c r="M148" s="18"/>
      <c r="N148" s="7"/>
    </row>
    <row r="149" spans="1:14" x14ac:dyDescent="0.25">
      <c r="A149" s="8" t="s">
        <v>17</v>
      </c>
      <c r="B149" s="49">
        <v>0.78690000000000004</v>
      </c>
      <c r="C149" s="49">
        <v>0.96220000000000006</v>
      </c>
      <c r="D149" s="49">
        <v>0.78690000000000004</v>
      </c>
      <c r="E149" s="49">
        <v>0.80669999999999997</v>
      </c>
      <c r="F149" s="50">
        <v>0.53100000000000003</v>
      </c>
      <c r="G149" s="5"/>
      <c r="H149" s="5"/>
      <c r="J149" s="7">
        <f>(B149-J140)/J140</f>
        <v>8.1055089984888112E-2</v>
      </c>
      <c r="K149" s="7">
        <f>(F149-K140)/K140</f>
        <v>0.2642857142857144</v>
      </c>
      <c r="L149" s="7">
        <f>(B149-L140)/L140</f>
        <v>8.1055089984888112E-2</v>
      </c>
      <c r="M149" s="18"/>
      <c r="N149" s="7"/>
    </row>
    <row r="150" spans="1:14" ht="15.75" thickBot="1" x14ac:dyDescent="0.3">
      <c r="A150" s="10" t="s">
        <v>18</v>
      </c>
      <c r="B150" s="51">
        <v>0.78690000000000004</v>
      </c>
      <c r="C150" s="51">
        <v>0.96220000000000006</v>
      </c>
      <c r="D150" s="51">
        <v>0.78690000000000004</v>
      </c>
      <c r="E150" s="51">
        <v>0.80669999999999997</v>
      </c>
      <c r="F150" s="52">
        <v>0.53100000000000003</v>
      </c>
      <c r="G150" s="5">
        <f>F150-F149</f>
        <v>0</v>
      </c>
      <c r="H150" s="5">
        <f>G150-G149</f>
        <v>0</v>
      </c>
      <c r="J150" s="7">
        <f>(B150-J140)/J140</f>
        <v>8.1055089984888112E-2</v>
      </c>
      <c r="K150" s="7">
        <f>(F150-K140)/K140</f>
        <v>0.2642857142857144</v>
      </c>
      <c r="L150" s="7">
        <f>(B150-L140)/L140</f>
        <v>8.1055089984888112E-2</v>
      </c>
      <c r="M150" s="18"/>
      <c r="N150" s="7"/>
    </row>
    <row r="151" spans="1:14" x14ac:dyDescent="0.25">
      <c r="A151" s="9" t="s">
        <v>24</v>
      </c>
      <c r="B151" s="47">
        <v>0.79669999999999996</v>
      </c>
      <c r="C151" s="47">
        <v>0.97089999999999999</v>
      </c>
      <c r="D151" s="47">
        <v>0.79669999999999996</v>
      </c>
      <c r="E151" s="47">
        <v>0.82199999999999995</v>
      </c>
      <c r="F151" s="48">
        <v>0.53310000000000002</v>
      </c>
      <c r="G151" s="5"/>
      <c r="H151" s="5"/>
      <c r="J151" s="7">
        <f>(B151-J140)/J140</f>
        <v>9.4518477812886345E-2</v>
      </c>
      <c r="K151" s="7">
        <f>(F151-K140)/K140</f>
        <v>0.26928571428571435</v>
      </c>
      <c r="L151" s="7">
        <f>(B151-L140)/L140</f>
        <v>9.4518477812886345E-2</v>
      </c>
      <c r="M151" s="18"/>
      <c r="N151" s="7"/>
    </row>
    <row r="152" spans="1:14" x14ac:dyDescent="0.25">
      <c r="A152" s="8" t="s">
        <v>50</v>
      </c>
      <c r="B152" s="49">
        <v>0.78690000000000004</v>
      </c>
      <c r="C152" s="49">
        <v>0.94279999999999997</v>
      </c>
      <c r="D152" s="49">
        <v>0.78690000000000004</v>
      </c>
      <c r="E152" s="49">
        <v>0.80359999999999998</v>
      </c>
      <c r="F152" s="50">
        <v>0.50980000000000003</v>
      </c>
      <c r="G152" s="5">
        <f>F152-F151</f>
        <v>-2.3299999999999987E-2</v>
      </c>
      <c r="H152" s="5">
        <f>G152-G151</f>
        <v>-2.3299999999999987E-2</v>
      </c>
      <c r="J152" s="7">
        <f>(B152-J140)/J140</f>
        <v>8.1055089984888112E-2</v>
      </c>
      <c r="K152" s="7">
        <f>(F152-K140)/K140</f>
        <v>0.21380952380952392</v>
      </c>
      <c r="L152" s="7">
        <f>(B152-L140)/L140</f>
        <v>8.1055089984888112E-2</v>
      </c>
      <c r="M152" s="18"/>
      <c r="N152" s="7"/>
    </row>
    <row r="153" spans="1:14" x14ac:dyDescent="0.25">
      <c r="A153" s="11" t="s">
        <v>64</v>
      </c>
      <c r="B153" s="49">
        <v>0.79339999999999999</v>
      </c>
      <c r="C153" s="49">
        <v>0.96550000000000002</v>
      </c>
      <c r="D153" s="49">
        <v>0.79339999999999999</v>
      </c>
      <c r="E153" s="49">
        <v>0.81689999999999996</v>
      </c>
      <c r="F153" s="50">
        <v>0.5464</v>
      </c>
      <c r="G153" s="5"/>
      <c r="H153" s="5"/>
      <c r="J153" s="7">
        <f>(B153-J140)/J140</f>
        <v>8.998488803407062E-2</v>
      </c>
      <c r="K153" s="7">
        <f>(F153-K140)/K140</f>
        <v>0.30095238095238097</v>
      </c>
      <c r="L153" s="7">
        <f>(B153-L140)/L140</f>
        <v>8.998488803407062E-2</v>
      </c>
      <c r="M153" s="18"/>
      <c r="N153" s="7"/>
    </row>
    <row r="154" spans="1:14" ht="15.75" thickBot="1" x14ac:dyDescent="0.3">
      <c r="A154" s="10" t="s">
        <v>65</v>
      </c>
      <c r="B154" s="51">
        <v>0.79339999999999999</v>
      </c>
      <c r="C154" s="51">
        <v>0.96730000000000005</v>
      </c>
      <c r="D154" s="51">
        <v>0.79339999999999999</v>
      </c>
      <c r="E154" s="51">
        <v>0.81810000000000005</v>
      </c>
      <c r="F154" s="52">
        <v>0.53249999999999997</v>
      </c>
      <c r="G154" s="5">
        <f>F154-F153</f>
        <v>-1.3900000000000023E-2</v>
      </c>
      <c r="H154" s="5">
        <f>G154-G153</f>
        <v>-1.3900000000000023E-2</v>
      </c>
      <c r="J154" s="7">
        <f>(B154-J140)/J140</f>
        <v>8.998488803407062E-2</v>
      </c>
      <c r="K154" s="7">
        <f>(F154-K140)/K140</f>
        <v>0.26785714285714285</v>
      </c>
      <c r="L154" s="7">
        <f>(B154-L140)/L140</f>
        <v>8.998488803407062E-2</v>
      </c>
      <c r="M154" s="18"/>
      <c r="N154" s="7"/>
    </row>
    <row r="155" spans="1:14" x14ac:dyDescent="0.25">
      <c r="F155" s="46"/>
      <c r="G155" s="5">
        <f>SUM(G142:G154)</f>
        <v>-0.27340000000000009</v>
      </c>
      <c r="H155" s="5">
        <f>SUM(H142:H154)</f>
        <v>-0.12870000000000009</v>
      </c>
    </row>
    <row r="156" spans="1:14" x14ac:dyDescent="0.25">
      <c r="A156" t="s">
        <v>100</v>
      </c>
      <c r="F156" s="46"/>
      <c r="G156" s="6"/>
    </row>
    <row r="157" spans="1:14" x14ac:dyDescent="0.25">
      <c r="A157" s="3"/>
      <c r="B157" s="49"/>
      <c r="C157" s="49"/>
      <c r="D157" s="49"/>
      <c r="E157" s="49"/>
      <c r="F157" s="53"/>
      <c r="G157" s="5">
        <f>AVERAGE(G155,G133,G111,G89,G67,G45,G23)</f>
        <v>-0.14371428571428568</v>
      </c>
      <c r="H157" s="5">
        <f>AVERAGE(H155,H133,H111,H89,H67,H45,H23)</f>
        <v>-6.0928571428571401E-2</v>
      </c>
    </row>
    <row r="158" spans="1:14" x14ac:dyDescent="0.25">
      <c r="A158" s="3"/>
      <c r="B158" s="49"/>
      <c r="C158" s="49"/>
      <c r="D158" s="49"/>
      <c r="E158" s="49"/>
      <c r="F158" s="53"/>
      <c r="G158" s="5"/>
      <c r="H158" s="3"/>
    </row>
    <row r="159" spans="1:14" x14ac:dyDescent="0.25">
      <c r="A159" s="3"/>
      <c r="B159" s="49"/>
      <c r="C159" s="49"/>
      <c r="D159" s="49"/>
      <c r="E159" s="49"/>
      <c r="F159" s="53"/>
      <c r="G159" s="5"/>
      <c r="H159" s="3"/>
    </row>
    <row r="160" spans="1:14" x14ac:dyDescent="0.25">
      <c r="A160" s="3"/>
      <c r="B160" s="49"/>
      <c r="C160" s="49"/>
      <c r="D160" s="49"/>
      <c r="E160" s="49"/>
      <c r="F160" s="53"/>
      <c r="G160" s="5"/>
      <c r="H160" s="3"/>
    </row>
    <row r="161" spans="1:8" x14ac:dyDescent="0.25">
      <c r="A161" s="3"/>
      <c r="B161" s="49"/>
      <c r="C161" s="49"/>
      <c r="D161" s="49"/>
      <c r="E161" s="49"/>
      <c r="F161" s="53"/>
      <c r="G161" s="5"/>
      <c r="H161" s="3"/>
    </row>
    <row r="162" spans="1:8" x14ac:dyDescent="0.25">
      <c r="G162" s="6"/>
    </row>
    <row r="164" spans="1:8" x14ac:dyDescent="0.25">
      <c r="G164" s="6"/>
    </row>
  </sheetData>
  <mergeCells count="5">
    <mergeCell ref="J2:L2"/>
    <mergeCell ref="V9:V22"/>
    <mergeCell ref="AF9:AF22"/>
    <mergeCell ref="U26:U44"/>
    <mergeCell ref="AE26:AE44"/>
  </mergeCells>
  <conditionalFormatting sqref="E157:E16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R15 T20 P11:Q12 O19:T19 O20:R20 P21:Q21 O22:Q22 N17:N22 N9:N10 P9:R10 V9 P17:R18 S21:T22 T9:T12 T15:T18 J9:L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P15:R15 T20 P9:Q12 O19:T19 O20:R20 P21:Q21 O22:Q22 N17:N22 N9:N10 R9:R10 V9 P17:R18 S21:T22 T9:T12 T15:T18 J9:L22">
    <cfRule type="colorScale" priority="145">
      <colorScale>
        <cfvo type="min"/>
        <cfvo type="max"/>
        <color rgb="FF63BE7B"/>
        <color rgb="FFFFEF9C"/>
      </colorScale>
    </cfRule>
  </conditionalFormatting>
  <conditionalFormatting sqref="R17:R20 S19:T19 S21:S22 T20:T22 P15:R15 P11:Q12 N19:Q20 N9:N10 P9:R10 V9 N17:N18 P17:Q18 N22:Q22 N21 P21:Q21 T9:T12 T15:T18 J9:L22">
    <cfRule type="colorScale" priority="144">
      <colorScale>
        <cfvo type="min"/>
        <cfvo type="max"/>
        <color rgb="FFFFEF9C"/>
        <color rgb="FF63BE7B"/>
      </colorScale>
    </cfRule>
  </conditionalFormatting>
  <conditionalFormatting sqref="Z9:Z12 AD9:AD12 AB9:AB12 Z17:Z22 AB15:AB21 AD15:AD22 Z15">
    <cfRule type="colorScale" priority="141">
      <colorScale>
        <cfvo type="min"/>
        <cfvo type="max"/>
        <color rgb="FFFFEF9C"/>
        <color rgb="FF63BE7B"/>
      </colorScale>
    </cfRule>
  </conditionalFormatting>
  <conditionalFormatting sqref="P9:Q12 R17:R20 S21:T22 S19:T19 T20 P15:R15 N19:O20 N9:N10 R9:R10 N17:N18 N22:O22 N21 T9:T12 T15:T18 P17:Q22">
    <cfRule type="colorScale" priority="140">
      <colorScale>
        <cfvo type="min"/>
        <cfvo type="max"/>
        <color rgb="FFFFEF9C"/>
        <color rgb="FF63BE7B"/>
      </colorScale>
    </cfRule>
  </conditionalFormatting>
  <conditionalFormatting sqref="N26:N44">
    <cfRule type="colorScale" priority="139">
      <colorScale>
        <cfvo type="min"/>
        <cfvo type="max"/>
        <color rgb="FFFFEF9C"/>
        <color rgb="FF63BE7B"/>
      </colorScale>
    </cfRule>
  </conditionalFormatting>
  <conditionalFormatting sqref="O26:O44">
    <cfRule type="colorScale" priority="138">
      <colorScale>
        <cfvo type="min"/>
        <cfvo type="max"/>
        <color rgb="FFFFEF9C"/>
        <color rgb="FF63BE7B"/>
      </colorScale>
    </cfRule>
  </conditionalFormatting>
  <conditionalFormatting sqref="P26:P44">
    <cfRule type="colorScale" priority="137">
      <colorScale>
        <cfvo type="min"/>
        <cfvo type="max"/>
        <color rgb="FFFFEF9C"/>
        <color rgb="FF63BE7B"/>
      </colorScale>
    </cfRule>
  </conditionalFormatting>
  <conditionalFormatting sqref="Q26:Q44">
    <cfRule type="colorScale" priority="136">
      <colorScale>
        <cfvo type="min"/>
        <cfvo type="max"/>
        <color rgb="FFFFEF9C"/>
        <color rgb="FF63BE7B"/>
      </colorScale>
    </cfRule>
  </conditionalFormatting>
  <conditionalFormatting sqref="R26:R44">
    <cfRule type="colorScale" priority="135">
      <colorScale>
        <cfvo type="min"/>
        <cfvo type="max"/>
        <color rgb="FFFFEF9C"/>
        <color rgb="FF63BE7B"/>
      </colorScale>
    </cfRule>
  </conditionalFormatting>
  <conditionalFormatting sqref="S26:S4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T26:T4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K31:K4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K31:K44">
    <cfRule type="colorScale" priority="131">
      <colorScale>
        <cfvo type="min"/>
        <cfvo type="max"/>
        <color rgb="FF63BE7B"/>
        <color rgb="FFFFEF9C"/>
      </colorScale>
    </cfRule>
  </conditionalFormatting>
  <conditionalFormatting sqref="K31:K44">
    <cfRule type="colorScale" priority="130">
      <colorScale>
        <cfvo type="min"/>
        <cfvo type="max"/>
        <color rgb="FFFFEF9C"/>
        <color rgb="FF63BE7B"/>
      </colorScale>
    </cfRule>
  </conditionalFormatting>
  <conditionalFormatting sqref="E130:F134 E136:F147 E13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370">
      <colorScale>
        <cfvo type="min"/>
        <cfvo type="max"/>
        <color rgb="FFFFEF9C"/>
        <color rgb="FF63BE7B"/>
      </colorScale>
    </cfRule>
  </conditionalFormatting>
  <conditionalFormatting sqref="X9:X12 X17:X22 X1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9:X12 X17:X22 X15">
    <cfRule type="colorScale" priority="108">
      <colorScale>
        <cfvo type="min"/>
        <cfvo type="max"/>
        <color rgb="FF63BE7B"/>
        <color rgb="FFFFEF9C"/>
      </colorScale>
    </cfRule>
  </conditionalFormatting>
  <conditionalFormatting sqref="X9:X12 X17:X22 X15">
    <cfRule type="colorScale" priority="107">
      <colorScale>
        <cfvo type="min"/>
        <cfvo type="max"/>
        <color rgb="FFFFEF9C"/>
        <color rgb="FF63BE7B"/>
      </colorScale>
    </cfRule>
  </conditionalFormatting>
  <conditionalFormatting sqref="E4:E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max"/>
        <color rgb="FFFFEF9C"/>
        <color rgb="FF63BE7B"/>
      </colorScale>
    </cfRule>
  </conditionalFormatting>
  <conditionalFormatting sqref="F4:F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FEF9C"/>
        <color rgb="FF63BE7B"/>
      </colorScale>
    </cfRule>
  </conditionalFormatting>
  <conditionalFormatting sqref="E26:E44">
    <cfRule type="colorScale" priority="104">
      <colorScale>
        <cfvo type="min"/>
        <cfvo type="max"/>
        <color rgb="FFFFEF9C"/>
        <color rgb="FF63BE7B"/>
      </colorScale>
    </cfRule>
  </conditionalFormatting>
  <conditionalFormatting sqref="F26:F44">
    <cfRule type="colorScale" priority="103">
      <colorScale>
        <cfvo type="min"/>
        <cfvo type="max"/>
        <color rgb="FFFFEF9C"/>
        <color rgb="FF63BE7B"/>
      </colorScale>
    </cfRule>
  </conditionalFormatting>
  <conditionalFormatting sqref="E48:E66">
    <cfRule type="colorScale" priority="102">
      <colorScale>
        <cfvo type="min"/>
        <cfvo type="max"/>
        <color rgb="FFFFEF9C"/>
        <color rgb="FF63BE7B"/>
      </colorScale>
    </cfRule>
  </conditionalFormatting>
  <conditionalFormatting sqref="F48:F66">
    <cfRule type="colorScale" priority="101">
      <colorScale>
        <cfvo type="min"/>
        <cfvo type="max"/>
        <color rgb="FFFFEF9C"/>
        <color rgb="FF63BE7B"/>
      </colorScale>
    </cfRule>
  </conditionalFormatting>
  <conditionalFormatting sqref="E70:E88">
    <cfRule type="colorScale" priority="100">
      <colorScale>
        <cfvo type="min"/>
        <cfvo type="max"/>
        <color rgb="FFFFEF9C"/>
        <color rgb="FF63BE7B"/>
      </colorScale>
    </cfRule>
  </conditionalFormatting>
  <conditionalFormatting sqref="F70:F88">
    <cfRule type="colorScale" priority="99">
      <colorScale>
        <cfvo type="min"/>
        <cfvo type="max"/>
        <color rgb="FFFFEF9C"/>
        <color rgb="FF63BE7B"/>
      </colorScale>
    </cfRule>
  </conditionalFormatting>
  <conditionalFormatting sqref="E92:E110">
    <cfRule type="colorScale" priority="98">
      <colorScale>
        <cfvo type="min"/>
        <cfvo type="max"/>
        <color rgb="FFFFEF9C"/>
        <color rgb="FF63BE7B"/>
      </colorScale>
    </cfRule>
  </conditionalFormatting>
  <conditionalFormatting sqref="E114:E131">
    <cfRule type="colorScale" priority="97">
      <colorScale>
        <cfvo type="min"/>
        <cfvo type="max"/>
        <color rgb="FFFFEF9C"/>
        <color rgb="FF63BE7B"/>
      </colorScale>
    </cfRule>
  </conditionalFormatting>
  <conditionalFormatting sqref="E136:E154">
    <cfRule type="colorScale" priority="96">
      <colorScale>
        <cfvo type="min"/>
        <cfvo type="max"/>
        <color rgb="FFFFEF9C"/>
        <color rgb="FF63BE7B"/>
      </colorScale>
    </cfRule>
  </conditionalFormatting>
  <conditionalFormatting sqref="X26:X44">
    <cfRule type="colorScale" priority="88">
      <colorScale>
        <cfvo type="min"/>
        <cfvo type="max"/>
        <color rgb="FFFFEF9C"/>
        <color rgb="FF63BE7B"/>
      </colorScale>
    </cfRule>
  </conditionalFormatting>
  <conditionalFormatting sqref="Y26:Y44">
    <cfRule type="colorScale" priority="87">
      <colorScale>
        <cfvo type="min"/>
        <cfvo type="max"/>
        <color rgb="FFFFEF9C"/>
        <color rgb="FF63BE7B"/>
      </colorScale>
    </cfRule>
  </conditionalFormatting>
  <conditionalFormatting sqref="Z26:Z44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26:AA44">
    <cfRule type="colorScale" priority="80">
      <colorScale>
        <cfvo type="min"/>
        <cfvo type="max"/>
        <color rgb="FFFFEF9C"/>
        <color rgb="FF63BE7B"/>
      </colorScale>
    </cfRule>
  </conditionalFormatting>
  <conditionalFormatting sqref="AB26:AB44">
    <cfRule type="colorScale" priority="79">
      <colorScale>
        <cfvo type="min"/>
        <cfvo type="max"/>
        <color rgb="FFFFEF9C"/>
        <color rgb="FF63BE7B"/>
      </colorScale>
    </cfRule>
  </conditionalFormatting>
  <conditionalFormatting sqref="AC26:AC44">
    <cfRule type="colorScale" priority="78">
      <colorScale>
        <cfvo type="min"/>
        <cfvo type="max"/>
        <color rgb="FFFFEF9C"/>
        <color rgb="FF63BE7B"/>
      </colorScale>
    </cfRule>
  </conditionalFormatting>
  <conditionalFormatting sqref="AD26:AD44">
    <cfRule type="colorScale" priority="77">
      <colorScale>
        <cfvo type="min"/>
        <cfvo type="max"/>
        <color rgb="FFFFEF9C"/>
        <color rgb="FF63BE7B"/>
      </colorScale>
    </cfRule>
  </conditionalFormatting>
  <conditionalFormatting sqref="X19:AD20 X17:X18 AD17:AD18 X15 AD15 AB16:AD16 X22:AA22 X21 Z21:AD21 Z17:AB18 Z15:AB15 X9:X12 Z11:AD12 Z9:AB10 AD9:AD10 AC22:AD22">
    <cfRule type="colorScale" priority="76">
      <colorScale>
        <cfvo type="min"/>
        <cfvo type="max"/>
        <color rgb="FFFFEF9C"/>
        <color rgb="FF63BE7B"/>
      </colorScale>
    </cfRule>
  </conditionalFormatting>
  <conditionalFormatting sqref="E114:E132">
    <cfRule type="colorScale" priority="75">
      <colorScale>
        <cfvo type="min"/>
        <cfvo type="max"/>
        <color rgb="FFFFEF9C"/>
        <color rgb="FF63BE7B"/>
      </colorScale>
    </cfRule>
  </conditionalFormatting>
  <conditionalFormatting sqref="L31:L44">
    <cfRule type="colorScale" priority="56">
      <colorScale>
        <cfvo type="min"/>
        <cfvo type="max"/>
        <color rgb="FFFCFCFF"/>
        <color rgb="FF63BE7B"/>
      </colorScale>
    </cfRule>
  </conditionalFormatting>
  <conditionalFormatting sqref="L31:L44">
    <cfRule type="colorScale" priority="55">
      <colorScale>
        <cfvo type="min"/>
        <cfvo type="max"/>
        <color rgb="FF63BE7B"/>
        <color rgb="FFFFEF9C"/>
      </colorScale>
    </cfRule>
  </conditionalFormatting>
  <conditionalFormatting sqref="L31:L44">
    <cfRule type="colorScale" priority="54">
      <colorScale>
        <cfvo type="min"/>
        <cfvo type="max"/>
        <color rgb="FFFFEF9C"/>
        <color rgb="FF63BE7B"/>
      </colorScale>
    </cfRule>
  </conditionalFormatting>
  <conditionalFormatting sqref="L53:L66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3:L66">
    <cfRule type="colorScale" priority="52">
      <colorScale>
        <cfvo type="min"/>
        <cfvo type="max"/>
        <color rgb="FF63BE7B"/>
        <color rgb="FFFFEF9C"/>
      </colorScale>
    </cfRule>
  </conditionalFormatting>
  <conditionalFormatting sqref="L53:L66">
    <cfRule type="colorScale" priority="51">
      <colorScale>
        <cfvo type="min"/>
        <cfvo type="max"/>
        <color rgb="FFFFEF9C"/>
        <color rgb="FF63BE7B"/>
      </colorScale>
    </cfRule>
  </conditionalFormatting>
  <conditionalFormatting sqref="L75:L88">
    <cfRule type="colorScale" priority="50">
      <colorScale>
        <cfvo type="min"/>
        <cfvo type="max"/>
        <color rgb="FFFCFCFF"/>
        <color rgb="FF63BE7B"/>
      </colorScale>
    </cfRule>
  </conditionalFormatting>
  <conditionalFormatting sqref="L75:L88">
    <cfRule type="colorScale" priority="49">
      <colorScale>
        <cfvo type="min"/>
        <cfvo type="max"/>
        <color rgb="FF63BE7B"/>
        <color rgb="FFFFEF9C"/>
      </colorScale>
    </cfRule>
  </conditionalFormatting>
  <conditionalFormatting sqref="L75:L88">
    <cfRule type="colorScale" priority="48">
      <colorScale>
        <cfvo type="min"/>
        <cfvo type="max"/>
        <color rgb="FFFFEF9C"/>
        <color rgb="FF63BE7B"/>
      </colorScale>
    </cfRule>
  </conditionalFormatting>
  <conditionalFormatting sqref="L97:L1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L97:L110">
    <cfRule type="colorScale" priority="46">
      <colorScale>
        <cfvo type="min"/>
        <cfvo type="max"/>
        <color rgb="FF63BE7B"/>
        <color rgb="FFFFEF9C"/>
      </colorScale>
    </cfRule>
  </conditionalFormatting>
  <conditionalFormatting sqref="L97:L110">
    <cfRule type="colorScale" priority="45">
      <colorScale>
        <cfvo type="min"/>
        <cfvo type="max"/>
        <color rgb="FFFFEF9C"/>
        <color rgb="FF63BE7B"/>
      </colorScale>
    </cfRule>
  </conditionalFormatting>
  <conditionalFormatting sqref="L119:L132">
    <cfRule type="colorScale" priority="44">
      <colorScale>
        <cfvo type="min"/>
        <cfvo type="max"/>
        <color rgb="FFFCFCFF"/>
        <color rgb="FF63BE7B"/>
      </colorScale>
    </cfRule>
  </conditionalFormatting>
  <conditionalFormatting sqref="L119:L132">
    <cfRule type="colorScale" priority="43">
      <colorScale>
        <cfvo type="min"/>
        <cfvo type="max"/>
        <color rgb="FF63BE7B"/>
        <color rgb="FFFFEF9C"/>
      </colorScale>
    </cfRule>
  </conditionalFormatting>
  <conditionalFormatting sqref="L119:L132">
    <cfRule type="colorScale" priority="42">
      <colorScale>
        <cfvo type="min"/>
        <cfvo type="max"/>
        <color rgb="FFFFEF9C"/>
        <color rgb="FF63BE7B"/>
      </colorScale>
    </cfRule>
  </conditionalFormatting>
  <conditionalFormatting sqref="L141:L154">
    <cfRule type="colorScale" priority="41">
      <colorScale>
        <cfvo type="min"/>
        <cfvo type="max"/>
        <color rgb="FFFCFCFF"/>
        <color rgb="FF63BE7B"/>
      </colorScale>
    </cfRule>
  </conditionalFormatting>
  <conditionalFormatting sqref="L141:L154">
    <cfRule type="colorScale" priority="40">
      <colorScale>
        <cfvo type="min"/>
        <cfvo type="max"/>
        <color rgb="FF63BE7B"/>
        <color rgb="FFFFEF9C"/>
      </colorScale>
    </cfRule>
  </conditionalFormatting>
  <conditionalFormatting sqref="L141:L154">
    <cfRule type="colorScale" priority="39">
      <colorScale>
        <cfvo type="min"/>
        <cfvo type="max"/>
        <color rgb="FFFFEF9C"/>
        <color rgb="FF63BE7B"/>
      </colorScale>
    </cfRule>
  </conditionalFormatting>
  <conditionalFormatting sqref="X9:X12 AD9:AD10 X22:AA22 AC22:AD22 X15 AD15 X19:AD20 X17:X18 AD17:AD18 AD13 AB16:AD16 X21 Z21:AD21 Z11:AD12 Z9:AB10 Z15:AB15 Z17:AB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N22:Q22 N21 S21:T22 N9:N12 T9:T10 N19:T20 N17:N18 T17:T18 N15 T15 S16:T16 P21:Q21 P11:T12 P9:R10 P17:R18 P15:R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K53:K66">
    <cfRule type="colorScale" priority="34">
      <colorScale>
        <cfvo type="min"/>
        <cfvo type="max"/>
        <color rgb="FFFCFCFF"/>
        <color rgb="FF63BE7B"/>
      </colorScale>
    </cfRule>
  </conditionalFormatting>
  <conditionalFormatting sqref="K53:K66">
    <cfRule type="colorScale" priority="33">
      <colorScale>
        <cfvo type="min"/>
        <cfvo type="max"/>
        <color rgb="FF63BE7B"/>
        <color rgb="FFFFEF9C"/>
      </colorScale>
    </cfRule>
  </conditionalFormatting>
  <conditionalFormatting sqref="K53:K66">
    <cfRule type="colorScale" priority="32">
      <colorScale>
        <cfvo type="min"/>
        <cfvo type="max"/>
        <color rgb="FFFFEF9C"/>
        <color rgb="FF63BE7B"/>
      </colorScale>
    </cfRule>
  </conditionalFormatting>
  <conditionalFormatting sqref="K75:K88">
    <cfRule type="colorScale" priority="31">
      <colorScale>
        <cfvo type="min"/>
        <cfvo type="max"/>
        <color rgb="FFFCFCFF"/>
        <color rgb="FF63BE7B"/>
      </colorScale>
    </cfRule>
  </conditionalFormatting>
  <conditionalFormatting sqref="K75:K88">
    <cfRule type="colorScale" priority="30">
      <colorScale>
        <cfvo type="min"/>
        <cfvo type="max"/>
        <color rgb="FF63BE7B"/>
        <color rgb="FFFFEF9C"/>
      </colorScale>
    </cfRule>
  </conditionalFormatting>
  <conditionalFormatting sqref="K75:K8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97:K110">
    <cfRule type="colorScale" priority="28">
      <colorScale>
        <cfvo type="min"/>
        <cfvo type="max"/>
        <color rgb="FFFCFCFF"/>
        <color rgb="FF63BE7B"/>
      </colorScale>
    </cfRule>
  </conditionalFormatting>
  <conditionalFormatting sqref="K97:K110">
    <cfRule type="colorScale" priority="27">
      <colorScale>
        <cfvo type="min"/>
        <cfvo type="max"/>
        <color rgb="FF63BE7B"/>
        <color rgb="FFFFEF9C"/>
      </colorScale>
    </cfRule>
  </conditionalFormatting>
  <conditionalFormatting sqref="K97:K1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K119:K132">
    <cfRule type="colorScale" priority="25">
      <colorScale>
        <cfvo type="min"/>
        <cfvo type="max"/>
        <color rgb="FFFCFCFF"/>
        <color rgb="FF63BE7B"/>
      </colorScale>
    </cfRule>
  </conditionalFormatting>
  <conditionalFormatting sqref="K119:K132">
    <cfRule type="colorScale" priority="24">
      <colorScale>
        <cfvo type="min"/>
        <cfvo type="max"/>
        <color rgb="FF63BE7B"/>
        <color rgb="FFFFEF9C"/>
      </colorScale>
    </cfRule>
  </conditionalFormatting>
  <conditionalFormatting sqref="K119:K132">
    <cfRule type="colorScale" priority="23">
      <colorScale>
        <cfvo type="min"/>
        <cfvo type="max"/>
        <color rgb="FFFFEF9C"/>
        <color rgb="FF63BE7B"/>
      </colorScale>
    </cfRule>
  </conditionalFormatting>
  <conditionalFormatting sqref="K141:K154">
    <cfRule type="colorScale" priority="22">
      <colorScale>
        <cfvo type="min"/>
        <cfvo type="max"/>
        <color rgb="FFFCFCFF"/>
        <color rgb="FF63BE7B"/>
      </colorScale>
    </cfRule>
  </conditionalFormatting>
  <conditionalFormatting sqref="K141:K154">
    <cfRule type="colorScale" priority="21">
      <colorScale>
        <cfvo type="min"/>
        <cfvo type="max"/>
        <color rgb="FF63BE7B"/>
        <color rgb="FFFFEF9C"/>
      </colorScale>
    </cfRule>
  </conditionalFormatting>
  <conditionalFormatting sqref="K141:K154">
    <cfRule type="colorScale" priority="20">
      <colorScale>
        <cfvo type="min"/>
        <cfvo type="max"/>
        <color rgb="FFFFEF9C"/>
        <color rgb="FF63BE7B"/>
      </colorScale>
    </cfRule>
  </conditionalFormatting>
  <conditionalFormatting sqref="F92:F109">
    <cfRule type="colorScale" priority="19">
      <colorScale>
        <cfvo type="min"/>
        <cfvo type="max"/>
        <color rgb="FFFFEF9C"/>
        <color rgb="FF63BE7B"/>
      </colorScale>
    </cfRule>
  </conditionalFormatting>
  <conditionalFormatting sqref="J31:J44">
    <cfRule type="colorScale" priority="18">
      <colorScale>
        <cfvo type="min"/>
        <cfvo type="max"/>
        <color rgb="FFFCFCFF"/>
        <color rgb="FF63BE7B"/>
      </colorScale>
    </cfRule>
  </conditionalFormatting>
  <conditionalFormatting sqref="J31:J44">
    <cfRule type="colorScale" priority="17">
      <colorScale>
        <cfvo type="min"/>
        <cfvo type="max"/>
        <color rgb="FF63BE7B"/>
        <color rgb="FFFFEF9C"/>
      </colorScale>
    </cfRule>
  </conditionalFormatting>
  <conditionalFormatting sqref="J31:J44">
    <cfRule type="colorScale" priority="16">
      <colorScale>
        <cfvo type="min"/>
        <cfvo type="max"/>
        <color rgb="FFFFEF9C"/>
        <color rgb="FF63BE7B"/>
      </colorScale>
    </cfRule>
  </conditionalFormatting>
  <conditionalFormatting sqref="J53:J66">
    <cfRule type="colorScale" priority="15">
      <colorScale>
        <cfvo type="min"/>
        <cfvo type="max"/>
        <color rgb="FFFCFCFF"/>
        <color rgb="FF63BE7B"/>
      </colorScale>
    </cfRule>
  </conditionalFormatting>
  <conditionalFormatting sqref="J53:J66">
    <cfRule type="colorScale" priority="14">
      <colorScale>
        <cfvo type="min"/>
        <cfvo type="max"/>
        <color rgb="FF63BE7B"/>
        <color rgb="FFFFEF9C"/>
      </colorScale>
    </cfRule>
  </conditionalFormatting>
  <conditionalFormatting sqref="J53:J66">
    <cfRule type="colorScale" priority="13">
      <colorScale>
        <cfvo type="min"/>
        <cfvo type="max"/>
        <color rgb="FFFFEF9C"/>
        <color rgb="FF63BE7B"/>
      </colorScale>
    </cfRule>
  </conditionalFormatting>
  <conditionalFormatting sqref="J75:J88">
    <cfRule type="colorScale" priority="12">
      <colorScale>
        <cfvo type="min"/>
        <cfvo type="max"/>
        <color rgb="FFFCFCFF"/>
        <color rgb="FF63BE7B"/>
      </colorScale>
    </cfRule>
  </conditionalFormatting>
  <conditionalFormatting sqref="J75:J88">
    <cfRule type="colorScale" priority="11">
      <colorScale>
        <cfvo type="min"/>
        <cfvo type="max"/>
        <color rgb="FF63BE7B"/>
        <color rgb="FFFFEF9C"/>
      </colorScale>
    </cfRule>
  </conditionalFormatting>
  <conditionalFormatting sqref="J75:J88">
    <cfRule type="colorScale" priority="10">
      <colorScale>
        <cfvo type="min"/>
        <cfvo type="max"/>
        <color rgb="FFFFEF9C"/>
        <color rgb="FF63BE7B"/>
      </colorScale>
    </cfRule>
  </conditionalFormatting>
  <conditionalFormatting sqref="J97:J110">
    <cfRule type="colorScale" priority="9">
      <colorScale>
        <cfvo type="min"/>
        <cfvo type="max"/>
        <color rgb="FFFCFCFF"/>
        <color rgb="FF63BE7B"/>
      </colorScale>
    </cfRule>
  </conditionalFormatting>
  <conditionalFormatting sqref="J97:J110">
    <cfRule type="colorScale" priority="8">
      <colorScale>
        <cfvo type="min"/>
        <cfvo type="max"/>
        <color rgb="FF63BE7B"/>
        <color rgb="FFFFEF9C"/>
      </colorScale>
    </cfRule>
  </conditionalFormatting>
  <conditionalFormatting sqref="J97:J110">
    <cfRule type="colorScale" priority="7">
      <colorScale>
        <cfvo type="min"/>
        <cfvo type="max"/>
        <color rgb="FFFFEF9C"/>
        <color rgb="FF63BE7B"/>
      </colorScale>
    </cfRule>
  </conditionalFormatting>
  <conditionalFormatting sqref="J119:J132">
    <cfRule type="colorScale" priority="6">
      <colorScale>
        <cfvo type="min"/>
        <cfvo type="max"/>
        <color rgb="FFFCFCFF"/>
        <color rgb="FF63BE7B"/>
      </colorScale>
    </cfRule>
  </conditionalFormatting>
  <conditionalFormatting sqref="J119:J132">
    <cfRule type="colorScale" priority="5">
      <colorScale>
        <cfvo type="min"/>
        <cfvo type="max"/>
        <color rgb="FF63BE7B"/>
        <color rgb="FFFFEF9C"/>
      </colorScale>
    </cfRule>
  </conditionalFormatting>
  <conditionalFormatting sqref="J119:J132">
    <cfRule type="colorScale" priority="4">
      <colorScale>
        <cfvo type="min"/>
        <cfvo type="max"/>
        <color rgb="FFFFEF9C"/>
        <color rgb="FF63BE7B"/>
      </colorScale>
    </cfRule>
  </conditionalFormatting>
  <conditionalFormatting sqref="J141:J154">
    <cfRule type="colorScale" priority="3">
      <colorScale>
        <cfvo type="min"/>
        <cfvo type="max"/>
        <color rgb="FFFCFCFF"/>
        <color rgb="FF63BE7B"/>
      </colorScale>
    </cfRule>
  </conditionalFormatting>
  <conditionalFormatting sqref="J141:J154">
    <cfRule type="colorScale" priority="2">
      <colorScale>
        <cfvo type="min"/>
        <cfvo type="max"/>
        <color rgb="FF63BE7B"/>
        <color rgb="FFFFEF9C"/>
      </colorScale>
    </cfRule>
  </conditionalFormatting>
  <conditionalFormatting sqref="J141:J1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85</v>
      </c>
      <c r="D1" t="s">
        <v>16</v>
      </c>
      <c r="E1" t="s">
        <v>21</v>
      </c>
    </row>
    <row r="2" spans="1:6" x14ac:dyDescent="0.25">
      <c r="A2" t="s">
        <v>34</v>
      </c>
      <c r="B2" s="14">
        <v>0.33096417784690801</v>
      </c>
      <c r="C2" s="14">
        <v>-0.14706259965896601</v>
      </c>
      <c r="D2" s="14">
        <v>0.33025342226028398</v>
      </c>
      <c r="E2" s="14">
        <v>0.48584502935409501</v>
      </c>
      <c r="F2" s="14"/>
    </row>
    <row r="3" spans="1:6" x14ac:dyDescent="0.25">
      <c r="A3" t="s">
        <v>35</v>
      </c>
      <c r="B3" s="14">
        <v>0.48835679888725197</v>
      </c>
      <c r="C3" s="14">
        <v>6.4648270606994601E-2</v>
      </c>
      <c r="D3" s="14">
        <v>0.142275169491767</v>
      </c>
      <c r="E3" s="14">
        <v>0.30471986532211298</v>
      </c>
      <c r="F3" s="14"/>
    </row>
    <row r="4" spans="1:6" x14ac:dyDescent="0.25">
      <c r="A4" t="s">
        <v>36</v>
      </c>
      <c r="B4" s="14">
        <v>0.35791182518005299</v>
      </c>
      <c r="C4" s="14">
        <v>7.6433934271335602E-2</v>
      </c>
      <c r="D4" s="14">
        <v>0.21083749830722801</v>
      </c>
      <c r="E4" s="14">
        <v>0.354816764593124</v>
      </c>
      <c r="F4" s="14"/>
    </row>
    <row r="5" spans="1:6" x14ac:dyDescent="0.25">
      <c r="A5" t="s">
        <v>37</v>
      </c>
      <c r="B5" s="14">
        <v>0.21914023160934401</v>
      </c>
      <c r="C5" s="14">
        <v>0.201383531093597</v>
      </c>
      <c r="D5" s="14">
        <v>4.4196620583534199E-2</v>
      </c>
      <c r="E5" s="14">
        <v>0.53527963161468495</v>
      </c>
      <c r="F5" s="14"/>
    </row>
    <row r="6" spans="1:6" x14ac:dyDescent="0.25">
      <c r="A6" t="s">
        <v>38</v>
      </c>
      <c r="B6" s="14">
        <v>0.68601405620574896</v>
      </c>
      <c r="C6" s="14">
        <v>0.378811925649642</v>
      </c>
      <c r="D6" s="14">
        <v>6.3486874103546101E-2</v>
      </c>
      <c r="E6" s="14">
        <v>-0.12831278145313199</v>
      </c>
      <c r="F6" s="14"/>
    </row>
    <row r="7" spans="1:6" x14ac:dyDescent="0.25">
      <c r="A7" t="s">
        <v>39</v>
      </c>
      <c r="B7" s="14">
        <v>0.47564777731895402</v>
      </c>
      <c r="C7" s="14">
        <v>7.2288393974304199E-2</v>
      </c>
      <c r="D7" s="14">
        <v>0.15440456569194699</v>
      </c>
      <c r="E7" s="14">
        <v>0.29765921831130898</v>
      </c>
      <c r="F7" s="14"/>
    </row>
    <row r="8" spans="1:6" x14ac:dyDescent="0.25">
      <c r="A8" t="s">
        <v>40</v>
      </c>
      <c r="B8" s="14">
        <v>0.22291065752506201</v>
      </c>
      <c r="C8" s="14">
        <v>0.15491573512554099</v>
      </c>
      <c r="D8" s="14">
        <v>0.22552852332591999</v>
      </c>
      <c r="E8" s="14">
        <v>0.39664506912231401</v>
      </c>
      <c r="F8" s="14"/>
    </row>
    <row r="9" spans="1:6" x14ac:dyDescent="0.25">
      <c r="A9" t="s">
        <v>41</v>
      </c>
      <c r="B9" s="14">
        <v>0.45187640190124501</v>
      </c>
      <c r="C9" s="14">
        <v>6.0067467391490902E-2</v>
      </c>
      <c r="D9" s="14">
        <v>0.14807434380054399</v>
      </c>
      <c r="E9" s="14">
        <v>0.33998182415962203</v>
      </c>
      <c r="F9" s="14"/>
    </row>
    <row r="10" spans="1:6" x14ac:dyDescent="0.25">
      <c r="A10" t="s">
        <v>66</v>
      </c>
      <c r="B10" s="14">
        <v>0.47223582863807601</v>
      </c>
      <c r="C10" s="14">
        <v>7.3813647031784002E-2</v>
      </c>
      <c r="D10" s="14">
        <v>0.132479533553123</v>
      </c>
      <c r="E10" s="14">
        <v>0.32147100567817599</v>
      </c>
      <c r="F10" s="14"/>
    </row>
    <row r="11" spans="1:6" x14ac:dyDescent="0.25">
      <c r="A11" t="s">
        <v>67</v>
      </c>
      <c r="B11" s="14">
        <v>0.40692710876464799</v>
      </c>
      <c r="C11" s="14">
        <v>2.8915246948599801E-2</v>
      </c>
      <c r="D11" s="14">
        <v>0.210449233651161</v>
      </c>
      <c r="E11" s="14">
        <v>0.353708386421203</v>
      </c>
      <c r="F11" s="14"/>
    </row>
    <row r="12" spans="1:6" x14ac:dyDescent="0.25">
      <c r="A12" t="s">
        <v>68</v>
      </c>
      <c r="B12" s="14">
        <v>0.49805065989494302</v>
      </c>
      <c r="C12" s="14">
        <v>8.6657613515853799E-2</v>
      </c>
      <c r="D12" s="14">
        <v>0.16016976535320199</v>
      </c>
      <c r="E12" s="14">
        <v>0.25512203574180597</v>
      </c>
      <c r="F12" s="14"/>
    </row>
    <row r="13" spans="1:6" x14ac:dyDescent="0.25">
      <c r="A13" t="s">
        <v>69</v>
      </c>
      <c r="B13" s="14">
        <v>0.510933697223663</v>
      </c>
      <c r="C13" s="14">
        <v>9.7799710929393699E-3</v>
      </c>
      <c r="D13" s="14">
        <v>0.17592112720012601</v>
      </c>
      <c r="E13" s="14">
        <v>0.30336517095565702</v>
      </c>
      <c r="F13" s="14"/>
    </row>
    <row r="14" spans="1:6" x14ac:dyDescent="0.25">
      <c r="A14" t="s">
        <v>70</v>
      </c>
      <c r="B14" s="14">
        <v>0.418298810720443</v>
      </c>
      <c r="C14" s="14">
        <v>-2.3395398631691901E-2</v>
      </c>
      <c r="D14" s="14">
        <v>0.182521507143974</v>
      </c>
      <c r="E14" s="14">
        <v>0.42257508635520902</v>
      </c>
      <c r="F14" s="14"/>
    </row>
    <row r="15" spans="1:6" x14ac:dyDescent="0.25">
      <c r="A15" t="s">
        <v>71</v>
      </c>
      <c r="B15" s="14">
        <v>0.48616570234298701</v>
      </c>
      <c r="C15" s="14">
        <v>7.2063589468598296E-3</v>
      </c>
      <c r="D15" s="14">
        <v>0.212303295731544</v>
      </c>
      <c r="E15" s="14">
        <v>0.29432466626167297</v>
      </c>
      <c r="F15" s="14"/>
    </row>
    <row r="16" spans="1:6" x14ac:dyDescent="0.25">
      <c r="A16" t="s">
        <v>72</v>
      </c>
      <c r="B16" s="14">
        <v>0.50698661804199197</v>
      </c>
      <c r="C16" s="14">
        <v>9.5435403287410694E-2</v>
      </c>
      <c r="D16" s="14">
        <v>0.161182790994644</v>
      </c>
      <c r="E16" s="14">
        <v>0.23639528453350001</v>
      </c>
      <c r="F16" s="14"/>
    </row>
    <row r="17" spans="1:6" x14ac:dyDescent="0.25">
      <c r="B17" s="14"/>
      <c r="C17" s="14"/>
      <c r="D17" s="14"/>
      <c r="E17" s="14"/>
      <c r="F17" s="14"/>
    </row>
    <row r="18" spans="1:6" x14ac:dyDescent="0.25">
      <c r="A18" t="s">
        <v>42</v>
      </c>
      <c r="B18" s="14">
        <v>0.38082167506217901</v>
      </c>
      <c r="C18" s="14">
        <v>-0.16948443651199299</v>
      </c>
      <c r="D18" s="14">
        <v>0.33856853842735202</v>
      </c>
      <c r="E18" s="14">
        <v>0.49010974168777399</v>
      </c>
      <c r="F18" s="14">
        <v>-4.0015581995248697E-2</v>
      </c>
    </row>
    <row r="19" spans="1:6" x14ac:dyDescent="0.25">
      <c r="A19" t="s">
        <v>43</v>
      </c>
      <c r="B19" s="14">
        <v>0.55756890773773105</v>
      </c>
      <c r="C19" s="14">
        <v>2.1341564133763299E-2</v>
      </c>
      <c r="D19" s="14">
        <v>7.5580999255180303E-2</v>
      </c>
      <c r="E19" s="14">
        <v>0.37339344620704601</v>
      </c>
      <c r="F19" s="14">
        <v>-2.78849638998508E-2</v>
      </c>
    </row>
    <row r="20" spans="1:6" x14ac:dyDescent="0.25">
      <c r="A20" t="s">
        <v>44</v>
      </c>
      <c r="B20" s="14">
        <v>0.37253415584564198</v>
      </c>
      <c r="C20" s="14">
        <v>0.100581191480159</v>
      </c>
      <c r="D20" s="14">
        <v>0.24516396224498699</v>
      </c>
      <c r="E20" s="14">
        <v>0.33811503648757901</v>
      </c>
      <c r="F20" s="14">
        <v>-5.6394416838884298E-2</v>
      </c>
    </row>
    <row r="21" spans="1:6" x14ac:dyDescent="0.25">
      <c r="A21" t="s">
        <v>45</v>
      </c>
      <c r="B21" s="14">
        <v>0.24280384182929901</v>
      </c>
      <c r="C21" s="14">
        <v>0.24130468070507</v>
      </c>
      <c r="D21" s="14">
        <v>8.6171969771385096E-2</v>
      </c>
      <c r="E21" s="14">
        <v>0.50803250074386597</v>
      </c>
      <c r="F21" s="14">
        <v>-7.8312963247299194E-2</v>
      </c>
    </row>
    <row r="22" spans="1:6" x14ac:dyDescent="0.25">
      <c r="A22" t="s">
        <v>46</v>
      </c>
      <c r="B22" s="14">
        <v>0.77561604976653997</v>
      </c>
      <c r="C22" s="14">
        <v>0.31022426486015298</v>
      </c>
      <c r="D22" s="14">
        <v>7.8258380293846103E-2</v>
      </c>
      <c r="E22" s="14">
        <v>-0.11759345978498401</v>
      </c>
      <c r="F22" s="14">
        <v>-4.6505283564329099E-2</v>
      </c>
    </row>
    <row r="23" spans="1:6" x14ac:dyDescent="0.25">
      <c r="A23" t="s">
        <v>47</v>
      </c>
      <c r="B23" s="14">
        <v>0.510930776596069</v>
      </c>
      <c r="C23" s="14">
        <v>6.7823916673660195E-2</v>
      </c>
      <c r="D23" s="14">
        <v>0.15106230974197299</v>
      </c>
      <c r="E23" s="14">
        <v>0.31931725144386203</v>
      </c>
      <c r="F23" s="14">
        <v>-4.9134299159049898E-2</v>
      </c>
    </row>
    <row r="24" spans="1:6" x14ac:dyDescent="0.25">
      <c r="A24" t="s">
        <v>48</v>
      </c>
      <c r="B24" s="14">
        <v>0.208050176501274</v>
      </c>
      <c r="C24" s="14">
        <v>0.148760005831718</v>
      </c>
      <c r="D24" s="14">
        <v>0.225307211279869</v>
      </c>
      <c r="E24" s="14">
        <v>0.465918868780136</v>
      </c>
      <c r="F24" s="14">
        <v>-4.8036303371190997E-2</v>
      </c>
    </row>
    <row r="25" spans="1:6" x14ac:dyDescent="0.25">
      <c r="A25" t="s">
        <v>49</v>
      </c>
      <c r="B25" s="14">
        <v>0.450052440166473</v>
      </c>
      <c r="C25" s="14">
        <v>5.4560143500566399E-2</v>
      </c>
      <c r="D25" s="14">
        <v>0.15451422333717299</v>
      </c>
      <c r="E25" s="14">
        <v>0.38370195031165999</v>
      </c>
      <c r="F25" s="14">
        <v>-4.2828794568777001E-2</v>
      </c>
    </row>
    <row r="26" spans="1:6" x14ac:dyDescent="0.25">
      <c r="A26" t="s">
        <v>73</v>
      </c>
      <c r="B26" s="14">
        <v>0.53049874305725098</v>
      </c>
      <c r="C26" s="14">
        <v>0.10632412880659101</v>
      </c>
      <c r="D26" s="14">
        <v>0.14079058170318601</v>
      </c>
      <c r="E26" s="14">
        <v>0.26987919211387601</v>
      </c>
      <c r="F26" s="14">
        <v>-4.7492649406194597E-2</v>
      </c>
    </row>
    <row r="27" spans="1:6" x14ac:dyDescent="0.25">
      <c r="A27" t="s">
        <v>74</v>
      </c>
      <c r="B27" s="14">
        <v>0.53208369016647294</v>
      </c>
      <c r="C27" s="14">
        <v>6.77628293633461E-2</v>
      </c>
      <c r="D27" s="14">
        <v>0.17601262032985601</v>
      </c>
      <c r="E27" s="14">
        <v>0.27186089754104598</v>
      </c>
      <c r="F27" s="14">
        <v>-4.7719944268465E-2</v>
      </c>
    </row>
    <row r="28" spans="1:6" x14ac:dyDescent="0.25">
      <c r="A28" t="s">
        <v>75</v>
      </c>
      <c r="B28" s="14">
        <v>0.501894772052764</v>
      </c>
      <c r="C28" s="14">
        <v>7.8864619135856601E-2</v>
      </c>
      <c r="D28" s="14">
        <v>0.137695893645286</v>
      </c>
      <c r="E28" s="14">
        <v>0.32147237658500599</v>
      </c>
      <c r="F28" s="14">
        <v>-3.9927661418914698E-2</v>
      </c>
    </row>
    <row r="29" spans="1:6" x14ac:dyDescent="0.25">
      <c r="A29" t="s">
        <v>76</v>
      </c>
      <c r="B29" s="14">
        <v>0.49523907899856501</v>
      </c>
      <c r="C29" s="14">
        <v>2.8192691504955202E-2</v>
      </c>
      <c r="D29" s="14">
        <v>0.17762903869152</v>
      </c>
      <c r="E29" s="14">
        <v>0.33967560529708801</v>
      </c>
      <c r="F29" s="14">
        <v>-4.07363325357437E-2</v>
      </c>
    </row>
    <row r="30" spans="1:6" x14ac:dyDescent="0.25">
      <c r="A30" t="s">
        <v>77</v>
      </c>
      <c r="B30" s="14">
        <v>0.37875390052795399</v>
      </c>
      <c r="C30" s="14">
        <v>-1.9485631957650101E-2</v>
      </c>
      <c r="D30" s="14">
        <v>0.21721754968166301</v>
      </c>
      <c r="E30" s="14">
        <v>0.466601401567459</v>
      </c>
      <c r="F30" s="14">
        <v>-4.3087188154459E-2</v>
      </c>
    </row>
    <row r="31" spans="1:6" x14ac:dyDescent="0.25">
      <c r="A31" t="s">
        <v>78</v>
      </c>
      <c r="B31" s="14">
        <v>0.40448048710822998</v>
      </c>
      <c r="C31" s="14">
        <v>4.5755825936794198E-2</v>
      </c>
      <c r="D31" s="14">
        <v>0.19895642995834301</v>
      </c>
      <c r="E31" s="14">
        <v>0.39209657907485901</v>
      </c>
      <c r="F31" s="14">
        <v>-4.1289363056421197E-2</v>
      </c>
    </row>
    <row r="32" spans="1:6" x14ac:dyDescent="0.25">
      <c r="A32" t="s">
        <v>79</v>
      </c>
      <c r="B32" s="14">
        <v>0.51608401536941495</v>
      </c>
      <c r="C32" s="14">
        <v>5.1866505295038202E-2</v>
      </c>
      <c r="D32" s="14">
        <v>0.15028204023837999</v>
      </c>
      <c r="E32" s="14">
        <v>0.32554730772972101</v>
      </c>
      <c r="F32" s="14">
        <v>-4.3779883533716202E-2</v>
      </c>
    </row>
    <row r="34" spans="1:6" x14ac:dyDescent="0.25">
      <c r="A34" t="s">
        <v>80</v>
      </c>
      <c r="B34" t="s">
        <v>81</v>
      </c>
      <c r="C34" t="s">
        <v>82</v>
      </c>
      <c r="D34" t="s">
        <v>83</v>
      </c>
      <c r="E34" t="s">
        <v>84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B72-73D1-4CC1-BBAF-7C4577DF1D64}">
  <dimension ref="A1:S42"/>
  <sheetViews>
    <sheetView topLeftCell="A19" zoomScale="85" zoomScaleNormal="85" workbookViewId="0">
      <selection activeCell="C2" sqref="C2:S19"/>
    </sheetView>
  </sheetViews>
  <sheetFormatPr defaultRowHeight="21.75" customHeight="1" x14ac:dyDescent="0.4"/>
  <cols>
    <col min="2" max="2" width="4.140625" style="27" customWidth="1"/>
    <col min="3" max="3" width="34.85546875" style="19" customWidth="1"/>
    <col min="4" max="11" width="7.140625" style="20" customWidth="1"/>
    <col min="12" max="12" width="7.140625" style="94" customWidth="1"/>
    <col min="13" max="18" width="7.140625" style="19" customWidth="1"/>
    <col min="19" max="19" width="4.42578125" style="27" customWidth="1"/>
    <col min="20" max="23" width="4" customWidth="1"/>
    <col min="24" max="30" width="5.7109375" customWidth="1"/>
  </cols>
  <sheetData>
    <row r="1" spans="2:18" ht="21.75" customHeight="1" x14ac:dyDescent="0.4">
      <c r="C1" s="22"/>
      <c r="D1" s="25"/>
      <c r="E1" s="25"/>
      <c r="F1" s="25"/>
      <c r="G1" s="25"/>
      <c r="H1" s="25"/>
      <c r="I1" s="25"/>
      <c r="J1" s="25"/>
      <c r="K1" s="25"/>
      <c r="N1" s="22"/>
      <c r="O1" s="22"/>
      <c r="P1" s="22"/>
      <c r="Q1" s="22"/>
      <c r="R1" s="22"/>
    </row>
    <row r="2" spans="2:18" ht="21.75" customHeight="1" x14ac:dyDescent="0.4">
      <c r="C2" s="22"/>
      <c r="D2" s="93"/>
      <c r="E2" s="93"/>
      <c r="F2" s="93"/>
      <c r="G2" s="93"/>
      <c r="H2" s="93"/>
      <c r="I2" s="93"/>
      <c r="J2" s="93"/>
      <c r="K2" s="93"/>
      <c r="L2" s="95"/>
      <c r="M2" s="93"/>
      <c r="N2" s="93"/>
      <c r="O2" s="93"/>
      <c r="P2" s="93"/>
      <c r="Q2" s="93"/>
      <c r="R2" s="93"/>
    </row>
    <row r="3" spans="2:18" ht="21.75" customHeight="1" x14ac:dyDescent="0.35">
      <c r="B3" s="31"/>
      <c r="C3" s="31"/>
      <c r="D3" s="114" t="s">
        <v>102</v>
      </c>
      <c r="E3" s="114"/>
      <c r="F3" s="114"/>
      <c r="G3" s="114"/>
      <c r="H3" s="114"/>
      <c r="I3" s="114"/>
      <c r="J3" s="114"/>
      <c r="K3" s="30"/>
      <c r="L3" s="114" t="s">
        <v>103</v>
      </c>
      <c r="M3" s="114"/>
      <c r="N3" s="114"/>
      <c r="O3" s="114"/>
      <c r="P3" s="114"/>
      <c r="Q3" s="114"/>
      <c r="R3" s="114"/>
    </row>
    <row r="4" spans="2:18" ht="21.75" customHeight="1" x14ac:dyDescent="0.35">
      <c r="B4" s="31"/>
      <c r="C4" s="29" t="s">
        <v>86</v>
      </c>
      <c r="D4" s="99">
        <f>results!N9</f>
        <v>2.357926763012055E-2</v>
      </c>
      <c r="E4" s="37">
        <f>results!O9</f>
        <v>-2.079510703363957E-3</v>
      </c>
      <c r="F4" s="100">
        <f>results!P9</f>
        <v>8.9538420843803701E-2</v>
      </c>
      <c r="G4" s="100">
        <f>results!Q9</f>
        <v>1.273950264981662E-2</v>
      </c>
      <c r="H4" s="100">
        <f>results!R9</f>
        <v>0.20317460317460317</v>
      </c>
      <c r="I4" s="100">
        <f>results!S9</f>
        <v>6.3717306622147959E-2</v>
      </c>
      <c r="J4" s="101">
        <f>results!T9</f>
        <v>9.4518477812886345E-2</v>
      </c>
      <c r="K4" s="40"/>
      <c r="L4" s="99">
        <f>results!X9</f>
        <v>2.2579244463742869E-2</v>
      </c>
      <c r="M4" s="37">
        <f>results!Y9</f>
        <v>-2.3111004670099373E-2</v>
      </c>
      <c r="N4" s="100">
        <f>results!Z9</f>
        <v>8.9538420843803701E-2</v>
      </c>
      <c r="O4" s="100">
        <f>results!AA9</f>
        <v>1.273950264981662E-2</v>
      </c>
      <c r="P4" s="100">
        <f>results!AB9</f>
        <v>7.4448416122272904E-2</v>
      </c>
      <c r="Q4" s="37">
        <f>results!AC9</f>
        <v>-1.0738776038297431E-2</v>
      </c>
      <c r="R4" s="101">
        <f>results!AD9</f>
        <v>9.4518477812886345E-2</v>
      </c>
    </row>
    <row r="5" spans="2:18" ht="21.75" customHeight="1" x14ac:dyDescent="0.35">
      <c r="B5" s="31"/>
      <c r="C5" s="29" t="s">
        <v>87</v>
      </c>
      <c r="D5" s="102">
        <f>results!N10</f>
        <v>2.357926763012055E-2</v>
      </c>
      <c r="E5" s="43">
        <f>results!O10</f>
        <v>0</v>
      </c>
      <c r="F5" s="103">
        <f>results!P10</f>
        <v>8.9538420843803701E-2</v>
      </c>
      <c r="G5" s="103">
        <f>results!Q10</f>
        <v>1.273950264981662E-2</v>
      </c>
      <c r="H5" s="103">
        <f>results!R10</f>
        <v>0.20317460317460317</v>
      </c>
      <c r="I5" s="103">
        <f>results!S10</f>
        <v>6.3717306622147959E-2</v>
      </c>
      <c r="J5" s="104">
        <f>results!T10</f>
        <v>9.9052067591702236E-2</v>
      </c>
      <c r="K5" s="40"/>
      <c r="L5" s="105">
        <f>results!X10</f>
        <v>2.2579244463742869E-2</v>
      </c>
      <c r="M5" s="40">
        <f>results!Y10</f>
        <v>-2.1075320320919591E-2</v>
      </c>
      <c r="N5" s="106">
        <f>results!Z10</f>
        <v>8.9538420843803701E-2</v>
      </c>
      <c r="O5" s="106">
        <f>results!AA10</f>
        <v>1.273950264981662E-2</v>
      </c>
      <c r="P5" s="106">
        <f>results!AB10</f>
        <v>7.4448416122272904E-2</v>
      </c>
      <c r="Q5" s="40">
        <f>results!AC10</f>
        <v>-1.0738776038297431E-2</v>
      </c>
      <c r="R5" s="107">
        <f>results!AD10</f>
        <v>9.9052067591702236E-2</v>
      </c>
    </row>
    <row r="6" spans="2:18" ht="21.75" customHeight="1" x14ac:dyDescent="0.35">
      <c r="B6" s="31"/>
      <c r="C6" s="29" t="s">
        <v>10</v>
      </c>
      <c r="D6" s="36">
        <f>results!N11</f>
        <v>5.8676518526566994E-3</v>
      </c>
      <c r="E6" s="37">
        <f>results!O11</f>
        <v>1.5045871559633E-2</v>
      </c>
      <c r="F6" s="100">
        <f>results!P11</f>
        <v>6.4541727284750633E-2</v>
      </c>
      <c r="G6" s="100">
        <f>results!Q11</f>
        <v>9.5801059926621229E-3</v>
      </c>
      <c r="H6" s="37">
        <f>results!R11</f>
        <v>0.13540372670807449</v>
      </c>
      <c r="I6" s="37">
        <f>results!S11</f>
        <v>9.2654424040066768E-2</v>
      </c>
      <c r="J6" s="101">
        <f>results!T11</f>
        <v>3.5993955213628248E-2</v>
      </c>
      <c r="K6" s="40"/>
      <c r="L6" s="99">
        <f>results!X11</f>
        <v>4.8849326964827923E-3</v>
      </c>
      <c r="M6" s="37">
        <f>results!Y11</f>
        <v>-6.3465453239132698E-3</v>
      </c>
      <c r="N6" s="100">
        <f>results!Z11</f>
        <v>6.4541727284750633E-2</v>
      </c>
      <c r="O6" s="100">
        <f>results!AA11</f>
        <v>9.5801059926621229E-3</v>
      </c>
      <c r="P6" s="100">
        <f>results!AB11</f>
        <v>1.3928263281153675E-2</v>
      </c>
      <c r="Q6" s="100">
        <f>results!AC11</f>
        <v>1.6172855479363379E-2</v>
      </c>
      <c r="R6" s="101">
        <f>results!AD11</f>
        <v>3.5993955213628248E-2</v>
      </c>
    </row>
    <row r="7" spans="2:18" ht="21.75" customHeight="1" x14ac:dyDescent="0.35">
      <c r="B7" s="31"/>
      <c r="C7" s="29" t="s">
        <v>11</v>
      </c>
      <c r="D7" s="42">
        <f>results!N12</f>
        <v>5.8676518526566994E-3</v>
      </c>
      <c r="E7" s="43">
        <f>results!O12</f>
        <v>1.5045871559633E-2</v>
      </c>
      <c r="F7" s="103">
        <f>results!P12</f>
        <v>6.4541727284750633E-2</v>
      </c>
      <c r="G7" s="103">
        <f>results!Q12</f>
        <v>9.5801059926621229E-3</v>
      </c>
      <c r="H7" s="43">
        <f>results!R12</f>
        <v>0.13540372670807449</v>
      </c>
      <c r="I7" s="43">
        <f>results!S12</f>
        <v>9.2654424040066768E-2</v>
      </c>
      <c r="J7" s="104">
        <f>results!T12</f>
        <v>3.5993955213628248E-2</v>
      </c>
      <c r="K7" s="40"/>
      <c r="L7" s="102">
        <f>results!X12</f>
        <v>4.8849326964827923E-3</v>
      </c>
      <c r="M7" s="43">
        <f>results!Y12</f>
        <v>-6.3465453239132698E-3</v>
      </c>
      <c r="N7" s="103">
        <f>results!Z12</f>
        <v>6.4541727284750633E-2</v>
      </c>
      <c r="O7" s="103">
        <f>results!AA12</f>
        <v>9.5801059926621229E-3</v>
      </c>
      <c r="P7" s="103">
        <f>results!AB12</f>
        <v>1.3928263281153675E-2</v>
      </c>
      <c r="Q7" s="103">
        <f>results!AC12</f>
        <v>1.6172855479363379E-2</v>
      </c>
      <c r="R7" s="104">
        <f>results!AD12</f>
        <v>3.5993955213628248E-2</v>
      </c>
    </row>
    <row r="8" spans="2:18" ht="21.75" customHeight="1" x14ac:dyDescent="0.35">
      <c r="B8" s="31"/>
      <c r="C8" s="29" t="s">
        <v>12</v>
      </c>
      <c r="D8" s="36">
        <f>results!N13</f>
        <v>-8.3668369010105353E-2</v>
      </c>
      <c r="E8" s="37">
        <f>results!O13</f>
        <v>-0.18666666666666662</v>
      </c>
      <c r="F8" s="37">
        <f>results!P13</f>
        <v>-0.16135431821187673</v>
      </c>
      <c r="G8" s="37">
        <f>results!Q13</f>
        <v>-0.1693844272319609</v>
      </c>
      <c r="H8" s="37">
        <f>results!R13</f>
        <v>4.1683919944789517E-2</v>
      </c>
      <c r="I8" s="37">
        <f>results!S13</f>
        <v>-2.9076238174735713E-2</v>
      </c>
      <c r="J8" s="38">
        <f>results!T13</f>
        <v>8.9297980491826641E-3</v>
      </c>
      <c r="K8" s="40"/>
      <c r="L8" s="36">
        <f>results!X13</f>
        <v>-8.4563612679114164E-2</v>
      </c>
      <c r="M8" s="37">
        <f>results!Y13</f>
        <v>-0.20380792719434787</v>
      </c>
      <c r="N8" s="37">
        <f>results!Z13</f>
        <v>-0.16135431821187673</v>
      </c>
      <c r="O8" s="37">
        <f>results!AA13</f>
        <v>-0.1693844272319609</v>
      </c>
      <c r="P8" s="37">
        <f>results!AB13</f>
        <v>-6.9764575372858351E-2</v>
      </c>
      <c r="Q8" s="37">
        <f>results!AC13</f>
        <v>-9.7037132876180696E-2</v>
      </c>
      <c r="R8" s="101">
        <f>results!AD13</f>
        <v>8.9297980491826641E-3</v>
      </c>
    </row>
    <row r="9" spans="2:18" ht="21.75" customHeight="1" x14ac:dyDescent="0.35">
      <c r="B9" s="31"/>
      <c r="C9" s="29" t="s">
        <v>13</v>
      </c>
      <c r="D9" s="42">
        <f>results!N14</f>
        <v>-0.22536129522981641</v>
      </c>
      <c r="E9" s="43">
        <f>results!O14</f>
        <v>-0.31975535168195712</v>
      </c>
      <c r="F9" s="43">
        <f>results!P14</f>
        <v>-0.41224705726755717</v>
      </c>
      <c r="G9" s="43">
        <f>results!Q14</f>
        <v>-0.28750509580105982</v>
      </c>
      <c r="H9" s="43">
        <f>results!R14</f>
        <v>-0.18219461697722567</v>
      </c>
      <c r="I9" s="43">
        <f>results!S14</f>
        <v>-0.29855314412910411</v>
      </c>
      <c r="J9" s="44">
        <f>results!T14</f>
        <v>-0.32435774144800106</v>
      </c>
      <c r="K9" s="40"/>
      <c r="L9" s="42">
        <f>results!X14</f>
        <v>-0.22611810681719499</v>
      </c>
      <c r="M9" s="43">
        <f>results!Y14</f>
        <v>-0.33409172554185118</v>
      </c>
      <c r="N9" s="43">
        <f>results!Z14</f>
        <v>-0.41224705726755717</v>
      </c>
      <c r="O9" s="43">
        <f>results!AA14</f>
        <v>-0.28750509580105982</v>
      </c>
      <c r="P9" s="43">
        <f>results!AB14</f>
        <v>-0.26969061999260446</v>
      </c>
      <c r="Q9" s="43">
        <f>results!AC14</f>
        <v>-0.34765170138439649</v>
      </c>
      <c r="R9" s="44">
        <f>results!AD14</f>
        <v>-0.32435774144800106</v>
      </c>
    </row>
    <row r="10" spans="2:18" ht="21.75" customHeight="1" x14ac:dyDescent="0.35">
      <c r="B10" s="31"/>
      <c r="C10" s="29" t="s">
        <v>88</v>
      </c>
      <c r="D10" s="36">
        <f>results!N15</f>
        <v>1.8689557752906653E-2</v>
      </c>
      <c r="E10" s="37">
        <f>results!O15</f>
        <v>-1.7125382262996956E-2</v>
      </c>
      <c r="F10" s="100">
        <f>results!P15</f>
        <v>7.8825552175638122E-2</v>
      </c>
      <c r="G10" s="100">
        <f>results!Q15</f>
        <v>6.420709335507627E-3</v>
      </c>
      <c r="H10" s="108">
        <f>results!R15</f>
        <v>0.21352657004830911</v>
      </c>
      <c r="I10" s="100">
        <f>results!S15</f>
        <v>6.0795770728992712E-2</v>
      </c>
      <c r="J10" s="101">
        <f>results!T15</f>
        <v>9.9052067591702236E-2</v>
      </c>
      <c r="K10" s="40"/>
      <c r="L10" s="105">
        <f>results!X15</f>
        <v>1.7694311767260076E-2</v>
      </c>
      <c r="M10" s="40">
        <f>results!Y15</f>
        <v>-3.7839779667105694E-2</v>
      </c>
      <c r="N10" s="106">
        <f>results!Z15</f>
        <v>7.8825552175638122E-2</v>
      </c>
      <c r="O10" s="106">
        <f>results!AA15</f>
        <v>6.420709335507627E-3</v>
      </c>
      <c r="P10" s="106">
        <f>results!AB15</f>
        <v>8.3692838654012031E-2</v>
      </c>
      <c r="Q10" s="40">
        <f>results!AC15</f>
        <v>-1.3455815758830477E-2</v>
      </c>
      <c r="R10" s="107">
        <f>results!AD15</f>
        <v>9.9052067591702236E-2</v>
      </c>
    </row>
    <row r="11" spans="2:18" ht="21.75" customHeight="1" x14ac:dyDescent="0.35">
      <c r="B11" s="31"/>
      <c r="C11" s="29" t="s">
        <v>89</v>
      </c>
      <c r="D11" s="42">
        <f>results!N16</f>
        <v>-1.5755731826578242E-2</v>
      </c>
      <c r="E11" s="43">
        <f>results!O16</f>
        <v>-8.5749235474006175E-2</v>
      </c>
      <c r="F11" s="43">
        <f>results!P16</f>
        <v>-1.4283824890887491E-2</v>
      </c>
      <c r="G11" s="43">
        <f>results!Q16</f>
        <v>-9.5801059926620101E-3</v>
      </c>
      <c r="H11" s="43">
        <f>results!R16</f>
        <v>0.1302967563837128</v>
      </c>
      <c r="I11" s="43">
        <f>results!S16</f>
        <v>8.4028937117417934E-2</v>
      </c>
      <c r="J11" s="104">
        <f>results!T16</f>
        <v>7.6521500206072221E-2</v>
      </c>
      <c r="K11" s="40"/>
      <c r="L11" s="39">
        <f>results!X16</f>
        <v>-1.6717325227963493E-2</v>
      </c>
      <c r="M11" s="40">
        <f>results!Y16</f>
        <v>-0.10501736319003713</v>
      </c>
      <c r="N11" s="40">
        <f>results!Z16</f>
        <v>-1.4283824890887491E-2</v>
      </c>
      <c r="O11" s="40">
        <f>results!AA16</f>
        <v>-9.5801059926620101E-3</v>
      </c>
      <c r="P11" s="106">
        <f>results!AB16</f>
        <v>9.3676814988289652E-3</v>
      </c>
      <c r="Q11" s="106">
        <f>results!AC16</f>
        <v>8.1511191615991352E-3</v>
      </c>
      <c r="R11" s="107">
        <f>results!AD16</f>
        <v>7.6521500206072221E-2</v>
      </c>
    </row>
    <row r="12" spans="2:18" ht="21.75" customHeight="1" x14ac:dyDescent="0.35">
      <c r="B12" s="31"/>
      <c r="C12" s="29" t="s">
        <v>90</v>
      </c>
      <c r="D12" s="99">
        <f>results!N17</f>
        <v>2.8577637726828198E-2</v>
      </c>
      <c r="E12" s="100">
        <f>results!O17</f>
        <v>2.2018348623853504E-3</v>
      </c>
      <c r="F12" s="100">
        <f>results!P17</f>
        <v>9.6812590927126102E-2</v>
      </c>
      <c r="G12" s="100">
        <f>results!Q17</f>
        <v>1.6000815328169635E-2</v>
      </c>
      <c r="H12" s="100">
        <f>results!R17</f>
        <v>0.20317460317460317</v>
      </c>
      <c r="I12" s="100">
        <f>results!S17</f>
        <v>6.3717306622147959E-2</v>
      </c>
      <c r="J12" s="101">
        <f>results!T17</f>
        <v>8.1055089984888112E-2</v>
      </c>
      <c r="K12" s="40"/>
      <c r="L12" s="99">
        <f>results!X17</f>
        <v>2.7572731220147608E-2</v>
      </c>
      <c r="M12" s="37">
        <f>results!Y17</f>
        <v>-1.8919889833552781E-2</v>
      </c>
      <c r="N12" s="100">
        <f>results!Z17</f>
        <v>9.6812590927126102E-2</v>
      </c>
      <c r="O12" s="100">
        <f>results!AA17</f>
        <v>1.6000815328169635E-2</v>
      </c>
      <c r="P12" s="100">
        <f>results!AB17</f>
        <v>7.4448416122272904E-2</v>
      </c>
      <c r="Q12" s="37">
        <f>results!AC17</f>
        <v>-1.0738776038297431E-2</v>
      </c>
      <c r="R12" s="101">
        <f>results!AD17</f>
        <v>8.1055089984888112E-2</v>
      </c>
    </row>
    <row r="13" spans="2:18" ht="21.75" customHeight="1" x14ac:dyDescent="0.35">
      <c r="B13" s="31"/>
      <c r="C13" s="29" t="s">
        <v>91</v>
      </c>
      <c r="D13" s="102">
        <f>results!N18</f>
        <v>2.8577637726828198E-2</v>
      </c>
      <c r="E13" s="103">
        <f>results!O18</f>
        <v>2.2018348623853504E-3</v>
      </c>
      <c r="F13" s="103">
        <f>results!P18</f>
        <v>9.6812590927126102E-2</v>
      </c>
      <c r="G13" s="103">
        <f>results!Q18</f>
        <v>1.6000815328169635E-2</v>
      </c>
      <c r="H13" s="103">
        <f>results!R18</f>
        <v>0.20317460317460317</v>
      </c>
      <c r="I13" s="103">
        <f>results!S18</f>
        <v>6.3717306622147959E-2</v>
      </c>
      <c r="J13" s="104">
        <f>results!T18</f>
        <v>8.1055089984888112E-2</v>
      </c>
      <c r="K13" s="40"/>
      <c r="L13" s="102">
        <f>results!X18</f>
        <v>2.7572731220147608E-2</v>
      </c>
      <c r="M13" s="43">
        <f>results!Y18</f>
        <v>-1.8919889833552781E-2</v>
      </c>
      <c r="N13" s="103">
        <f>results!Z18</f>
        <v>9.6812590927126102E-2</v>
      </c>
      <c r="O13" s="103">
        <f>results!AA18</f>
        <v>1.6000815328169635E-2</v>
      </c>
      <c r="P13" s="103">
        <f>results!AB18</f>
        <v>7.4448416122272904E-2</v>
      </c>
      <c r="Q13" s="43">
        <f>results!AC18</f>
        <v>-1.0738776038297431E-2</v>
      </c>
      <c r="R13" s="104">
        <f>results!AD18</f>
        <v>8.1055089984888112E-2</v>
      </c>
    </row>
    <row r="14" spans="2:18" ht="21.75" customHeight="1" x14ac:dyDescent="0.35">
      <c r="B14" s="31"/>
      <c r="C14" s="29" t="s">
        <v>92</v>
      </c>
      <c r="D14" s="99">
        <f>results!N19</f>
        <v>3.7379115505813305E-2</v>
      </c>
      <c r="E14" s="100">
        <f>results!O19</f>
        <v>3.0091743119266001E-2</v>
      </c>
      <c r="F14" s="100">
        <f>results!P19</f>
        <v>0.10395450337256977</v>
      </c>
      <c r="G14" s="100">
        <f>results!Q19</f>
        <v>1.6000815328169635E-2</v>
      </c>
      <c r="H14" s="100">
        <f>results!R19</f>
        <v>0.16149068322981364</v>
      </c>
      <c r="I14" s="100">
        <f>results!S19</f>
        <v>9.2654424040066768E-2</v>
      </c>
      <c r="J14" s="101">
        <f>results!T19</f>
        <v>9.4518477812886345E-2</v>
      </c>
      <c r="K14" s="40"/>
      <c r="L14" s="105">
        <f>results!X19</f>
        <v>3.636561007381673E-2</v>
      </c>
      <c r="M14" s="106">
        <f>results!Y19</f>
        <v>8.3822296730930515E-3</v>
      </c>
      <c r="N14" s="109">
        <f>results!Z19</f>
        <v>0.10395450337256977</v>
      </c>
      <c r="O14" s="106">
        <f>results!AA19</f>
        <v>1.6000815328169635E-2</v>
      </c>
      <c r="P14" s="106">
        <f>results!AB19</f>
        <v>3.7224208061136452E-2</v>
      </c>
      <c r="Q14" s="106">
        <f>results!AC19</f>
        <v>1.6172855479363379E-2</v>
      </c>
      <c r="R14" s="107">
        <f>results!AD19</f>
        <v>9.4518477812886345E-2</v>
      </c>
    </row>
    <row r="15" spans="2:18" ht="21.75" customHeight="1" x14ac:dyDescent="0.35">
      <c r="B15" s="31"/>
      <c r="C15" s="29" t="s">
        <v>93</v>
      </c>
      <c r="D15" s="105">
        <f>results!N20</f>
        <v>3.6401173530370506E-2</v>
      </c>
      <c r="E15" s="106">
        <f>results!O20</f>
        <v>2.8012232415902179E-2</v>
      </c>
      <c r="F15" s="106">
        <f>results!P20</f>
        <v>0.10038354714984786</v>
      </c>
      <c r="G15" s="106">
        <f>results!Q20</f>
        <v>1.6000815328169635E-2</v>
      </c>
      <c r="H15" s="106">
        <f>results!R20</f>
        <v>0.16149068322981364</v>
      </c>
      <c r="I15" s="40">
        <f>results!S20</f>
        <v>0.10141903171953251</v>
      </c>
      <c r="J15" s="107">
        <f>results!T20</f>
        <v>8.1055089984888112E-2</v>
      </c>
      <c r="K15" s="40"/>
      <c r="L15" s="105">
        <f>results!X20</f>
        <v>3.5388623534520151E-2</v>
      </c>
      <c r="M15" s="106">
        <f>results!Y20</f>
        <v>6.3465453239134025E-3</v>
      </c>
      <c r="N15" s="106">
        <f>results!Z20</f>
        <v>0.10038354714984786</v>
      </c>
      <c r="O15" s="106">
        <f>results!AA20</f>
        <v>1.6000815328169635E-2</v>
      </c>
      <c r="P15" s="106">
        <f>results!AB20</f>
        <v>3.7224208061136452E-2</v>
      </c>
      <c r="Q15" s="106">
        <f>results!AC20</f>
        <v>2.4323974640962514E-2</v>
      </c>
      <c r="R15" s="107">
        <f>results!AD20</f>
        <v>8.1055089984888112E-2</v>
      </c>
    </row>
    <row r="16" spans="2:18" ht="21.75" customHeight="1" x14ac:dyDescent="0.35">
      <c r="B16" s="31"/>
      <c r="C16" s="29" t="s">
        <v>94</v>
      </c>
      <c r="D16" s="105">
        <f>results!N21</f>
        <v>2.9555579702271E-2</v>
      </c>
      <c r="E16" s="106">
        <f>results!O21</f>
        <v>1.7247706422018349E-2</v>
      </c>
      <c r="F16" s="106">
        <f>results!P21</f>
        <v>0.10395450337256977</v>
      </c>
      <c r="G16" s="106">
        <f>results!Q21</f>
        <v>9.5801059926621229E-3</v>
      </c>
      <c r="H16" s="106">
        <f>results!R21</f>
        <v>0.12505175983436853</v>
      </c>
      <c r="I16" s="106">
        <f>results!S21</f>
        <v>8.6811352253756274E-2</v>
      </c>
      <c r="J16" s="107">
        <f>results!T21</f>
        <v>8.998488803407062E-2</v>
      </c>
      <c r="K16" s="40"/>
      <c r="L16" s="105">
        <f>results!X21</f>
        <v>2.854971775944419E-2</v>
      </c>
      <c r="M16" s="40">
        <f>results!Y21</f>
        <v>-4.191114836546459E-3</v>
      </c>
      <c r="N16" s="106">
        <f>results!Z21</f>
        <v>0.10395450337256977</v>
      </c>
      <c r="O16" s="106">
        <f>results!AA21</f>
        <v>9.5801059926621229E-3</v>
      </c>
      <c r="P16" s="106">
        <f>results!AB21</f>
        <v>4.6838407494145511E-3</v>
      </c>
      <c r="Q16" s="106">
        <f>results!AC21</f>
        <v>1.0738776038297287E-2</v>
      </c>
      <c r="R16" s="107">
        <f>results!AD21</f>
        <v>8.998488803407062E-2</v>
      </c>
    </row>
    <row r="17" spans="1:19" ht="21.75" customHeight="1" x14ac:dyDescent="0.35">
      <c r="B17" s="31"/>
      <c r="C17" s="29" t="s">
        <v>95</v>
      </c>
      <c r="D17" s="102">
        <f>results!N22</f>
        <v>3.0533521677713803E-2</v>
      </c>
      <c r="E17" s="103">
        <f>results!O22</f>
        <v>2.5810397553516828E-2</v>
      </c>
      <c r="F17" s="103">
        <f>results!P22</f>
        <v>9.6812590927126102E-2</v>
      </c>
      <c r="G17" s="103">
        <f>results!Q22</f>
        <v>9.5801059926621229E-3</v>
      </c>
      <c r="H17" s="43">
        <f>results!R22</f>
        <v>0.11456176673567972</v>
      </c>
      <c r="I17" s="103">
        <f>results!S22</f>
        <v>8.1107401224262687E-2</v>
      </c>
      <c r="J17" s="104">
        <f>results!T22</f>
        <v>8.998488803407062E-2</v>
      </c>
      <c r="K17" s="40"/>
      <c r="L17" s="102">
        <f>results!X22</f>
        <v>2.9526704298740776E-2</v>
      </c>
      <c r="M17" s="103">
        <f>results!Y22</f>
        <v>4.1911148365465917E-3</v>
      </c>
      <c r="N17" s="103">
        <f>results!Z22</f>
        <v>9.6812590927126102E-2</v>
      </c>
      <c r="O17" s="103">
        <f>results!AA22</f>
        <v>9.5801059926621229E-3</v>
      </c>
      <c r="P17" s="43">
        <f>results!AB22</f>
        <v>-4.6838407494145511E-3</v>
      </c>
      <c r="Q17" s="103">
        <f>results!AC22</f>
        <v>5.4340794410660904E-3</v>
      </c>
      <c r="R17" s="104">
        <f>results!AD22</f>
        <v>8.998488803407062E-2</v>
      </c>
    </row>
    <row r="18" spans="1:19" s="16" customFormat="1" ht="26.25" customHeight="1" x14ac:dyDescent="0.25">
      <c r="B18" s="33"/>
      <c r="C18" s="33"/>
      <c r="D18" s="32" t="s">
        <v>34</v>
      </c>
      <c r="E18" s="32" t="s">
        <v>35</v>
      </c>
      <c r="F18" s="32" t="s">
        <v>36</v>
      </c>
      <c r="G18" s="32" t="s">
        <v>37</v>
      </c>
      <c r="H18" s="32" t="s">
        <v>38</v>
      </c>
      <c r="I18" s="32" t="s">
        <v>39</v>
      </c>
      <c r="J18" s="32" t="s">
        <v>40</v>
      </c>
      <c r="K18" s="32"/>
      <c r="L18" s="32" t="s">
        <v>34</v>
      </c>
      <c r="M18" s="32" t="s">
        <v>35</v>
      </c>
      <c r="N18" s="32" t="s">
        <v>36</v>
      </c>
      <c r="O18" s="32" t="s">
        <v>37</v>
      </c>
      <c r="P18" s="32" t="s">
        <v>38</v>
      </c>
      <c r="Q18" s="32" t="s">
        <v>39</v>
      </c>
      <c r="R18" s="32" t="s">
        <v>40</v>
      </c>
    </row>
    <row r="19" spans="1:19" s="16" customFormat="1" ht="26.25" customHeight="1" x14ac:dyDescent="0.25">
      <c r="B19" s="33"/>
      <c r="C19" s="33"/>
      <c r="D19" s="32"/>
      <c r="E19" s="32"/>
      <c r="F19" s="32"/>
      <c r="G19" s="32"/>
      <c r="H19" s="32"/>
      <c r="I19" s="32"/>
      <c r="J19" s="32"/>
      <c r="K19" s="32"/>
      <c r="L19" s="28"/>
      <c r="M19" s="28"/>
      <c r="N19" s="28"/>
      <c r="O19" s="28"/>
      <c r="P19" s="28"/>
      <c r="Q19" s="28"/>
      <c r="R19" s="28"/>
      <c r="S19" s="28"/>
    </row>
    <row r="20" spans="1:19" ht="21.75" customHeight="1" x14ac:dyDescent="0.4">
      <c r="C20" s="22"/>
      <c r="D20" s="25"/>
      <c r="E20" s="25"/>
      <c r="F20" s="25"/>
      <c r="G20" s="25"/>
      <c r="H20" s="25"/>
      <c r="I20" s="25"/>
      <c r="J20" s="25"/>
      <c r="K20" s="25"/>
      <c r="M20" s="22"/>
      <c r="N20" s="22"/>
      <c r="O20" s="22"/>
      <c r="P20" s="22"/>
      <c r="Q20" s="22"/>
      <c r="R20" s="22"/>
    </row>
    <row r="21" spans="1:19" ht="21.75" customHeight="1" x14ac:dyDescent="0.4">
      <c r="C21" s="22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22"/>
    </row>
    <row r="22" spans="1:19" ht="21.75" customHeight="1" x14ac:dyDescent="0.35">
      <c r="C22" s="29"/>
      <c r="D22" s="117" t="s">
        <v>97</v>
      </c>
      <c r="E22" s="117"/>
      <c r="F22" s="117"/>
      <c r="G22" s="117"/>
      <c r="H22" s="117"/>
      <c r="I22" s="117"/>
      <c r="J22" s="117"/>
      <c r="K22" s="118" t="s">
        <v>98</v>
      </c>
      <c r="L22" s="117"/>
      <c r="M22" s="117"/>
      <c r="N22" s="117"/>
      <c r="O22" s="117"/>
      <c r="P22" s="117"/>
      <c r="Q22" s="117"/>
      <c r="R22" s="45"/>
      <c r="S22" s="31"/>
    </row>
    <row r="23" spans="1:19" ht="24.75" customHeight="1" x14ac:dyDescent="0.35">
      <c r="C23" s="29" t="s">
        <v>86</v>
      </c>
      <c r="D23" s="86">
        <v>0</v>
      </c>
      <c r="E23" s="81">
        <v>2.0838440794312759E-3</v>
      </c>
      <c r="F23" s="92">
        <v>0</v>
      </c>
      <c r="G23" s="92">
        <v>0</v>
      </c>
      <c r="H23" s="92">
        <v>0</v>
      </c>
      <c r="I23" s="92">
        <v>0</v>
      </c>
      <c r="J23" s="82">
        <v>4.1420861051839853E-3</v>
      </c>
      <c r="K23" s="37">
        <f>-D23</f>
        <v>0</v>
      </c>
      <c r="L23" s="37">
        <f t="shared" ref="L23:Q23" si="0">-E23</f>
        <v>-2.0838440794312759E-3</v>
      </c>
      <c r="M23" s="37">
        <f t="shared" si="0"/>
        <v>0</v>
      </c>
      <c r="N23" s="37">
        <f t="shared" si="0"/>
        <v>0</v>
      </c>
      <c r="O23" s="37">
        <f t="shared" si="0"/>
        <v>0</v>
      </c>
      <c r="P23" s="37">
        <f t="shared" si="0"/>
        <v>0</v>
      </c>
      <c r="Q23" s="38">
        <f t="shared" si="0"/>
        <v>-4.1420861051839853E-3</v>
      </c>
      <c r="R23" s="116"/>
      <c r="S23" s="31"/>
    </row>
    <row r="24" spans="1:19" ht="21.75" customHeight="1" x14ac:dyDescent="0.35">
      <c r="C24" s="29" t="s">
        <v>10</v>
      </c>
      <c r="D24" s="87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91">
        <v>0</v>
      </c>
      <c r="K24" s="40">
        <f t="shared" ref="K24:K29" si="1">-D24</f>
        <v>0</v>
      </c>
      <c r="L24" s="40">
        <f t="shared" ref="L24:L29" si="2">-E24</f>
        <v>0</v>
      </c>
      <c r="M24" s="40">
        <f t="shared" ref="M24:M29" si="3">-F24</f>
        <v>0</v>
      </c>
      <c r="N24" s="40">
        <f t="shared" ref="N24:N29" si="4">-G24</f>
        <v>0</v>
      </c>
      <c r="O24" s="40">
        <f t="shared" ref="O24:O29" si="5">-H24</f>
        <v>0</v>
      </c>
      <c r="P24" s="40">
        <f t="shared" ref="P24:P29" si="6">-I24</f>
        <v>0</v>
      </c>
      <c r="Q24" s="41">
        <f t="shared" ref="Q24:Q29" si="7">-J24</f>
        <v>0</v>
      </c>
      <c r="R24" s="116"/>
      <c r="S24" s="31"/>
    </row>
    <row r="25" spans="1:19" ht="21.75" customHeight="1" x14ac:dyDescent="0.35">
      <c r="C25" s="29" t="s">
        <v>12</v>
      </c>
      <c r="D25" s="87">
        <v>-0.15463061781098075</v>
      </c>
      <c r="E25" s="88">
        <v>-0.16363362911716048</v>
      </c>
      <c r="F25" s="88">
        <v>-0.29916416968932341</v>
      </c>
      <c r="G25" s="88">
        <v>-0.1422085889570551</v>
      </c>
      <c r="H25" s="88">
        <v>-0.21491983569630316</v>
      </c>
      <c r="I25" s="88">
        <v>-0.277546926493767</v>
      </c>
      <c r="J25" s="91">
        <v>-0.33033769063180829</v>
      </c>
      <c r="K25" s="40">
        <f t="shared" si="1"/>
        <v>0.15463061781098075</v>
      </c>
      <c r="L25" s="40">
        <f t="shared" si="2"/>
        <v>0.16363362911716048</v>
      </c>
      <c r="M25" s="40">
        <f t="shared" si="3"/>
        <v>0.29916416968932341</v>
      </c>
      <c r="N25" s="40">
        <f t="shared" si="4"/>
        <v>0.1422085889570551</v>
      </c>
      <c r="O25" s="40">
        <f t="shared" si="5"/>
        <v>0.21491983569630316</v>
      </c>
      <c r="P25" s="40">
        <f t="shared" si="6"/>
        <v>0.277546926493767</v>
      </c>
      <c r="Q25" s="41">
        <f t="shared" si="7"/>
        <v>0.33033769063180829</v>
      </c>
      <c r="R25" s="116"/>
      <c r="S25" s="31"/>
    </row>
    <row r="26" spans="1:19" ht="21.75" customHeight="1" x14ac:dyDescent="0.35">
      <c r="C26" s="29" t="s">
        <v>88</v>
      </c>
      <c r="D26" s="87">
        <v>-3.3813333333333279E-2</v>
      </c>
      <c r="E26" s="88">
        <v>-6.9819539514623566E-2</v>
      </c>
      <c r="F26" s="88">
        <v>-8.6306240039230139E-2</v>
      </c>
      <c r="G26" s="88">
        <v>-1.5898734177215237E-2</v>
      </c>
      <c r="H26" s="88">
        <v>-6.8585077343039147E-2</v>
      </c>
      <c r="I26" s="83">
        <v>2.1901639344262359E-2</v>
      </c>
      <c r="J26" s="91">
        <v>-2.0500000000000101E-2</v>
      </c>
      <c r="K26" s="40">
        <f t="shared" si="1"/>
        <v>3.3813333333333279E-2</v>
      </c>
      <c r="L26" s="40">
        <f t="shared" si="2"/>
        <v>6.9819539514623566E-2</v>
      </c>
      <c r="M26" s="40">
        <f t="shared" si="3"/>
        <v>8.6306240039230139E-2</v>
      </c>
      <c r="N26" s="40">
        <f t="shared" si="4"/>
        <v>1.5898734177215237E-2</v>
      </c>
      <c r="O26" s="40">
        <f t="shared" si="5"/>
        <v>6.8585077343039147E-2</v>
      </c>
      <c r="P26" s="40">
        <f t="shared" si="6"/>
        <v>-2.1901639344262359E-2</v>
      </c>
      <c r="Q26" s="41">
        <f t="shared" si="7"/>
        <v>2.0500000000000101E-2</v>
      </c>
      <c r="R26" s="116"/>
      <c r="S26" s="31"/>
    </row>
    <row r="27" spans="1:19" ht="21.75" customHeight="1" x14ac:dyDescent="0.35">
      <c r="C27" s="29" t="s">
        <v>90</v>
      </c>
      <c r="D27" s="87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91">
        <v>0</v>
      </c>
      <c r="K27" s="40">
        <f t="shared" si="1"/>
        <v>0</v>
      </c>
      <c r="L27" s="40">
        <f t="shared" si="2"/>
        <v>0</v>
      </c>
      <c r="M27" s="40">
        <f t="shared" si="3"/>
        <v>0</v>
      </c>
      <c r="N27" s="40">
        <f t="shared" si="4"/>
        <v>0</v>
      </c>
      <c r="O27" s="40">
        <f t="shared" si="5"/>
        <v>0</v>
      </c>
      <c r="P27" s="40">
        <f t="shared" si="6"/>
        <v>0</v>
      </c>
      <c r="Q27" s="41">
        <f t="shared" si="7"/>
        <v>0</v>
      </c>
      <c r="R27" s="116"/>
      <c r="S27" s="31"/>
    </row>
    <row r="28" spans="1:19" ht="21.75" customHeight="1" x14ac:dyDescent="0.35">
      <c r="C28" s="29" t="s">
        <v>92</v>
      </c>
      <c r="D28" s="87">
        <v>-9.4270451450718755E-4</v>
      </c>
      <c r="E28" s="88">
        <v>-2.0187626172662675E-3</v>
      </c>
      <c r="F28" s="88">
        <v>-3.2346951000359839E-3</v>
      </c>
      <c r="G28" s="88">
        <v>0</v>
      </c>
      <c r="H28" s="88">
        <v>0</v>
      </c>
      <c r="I28" s="83">
        <v>8.0213903743315152E-3</v>
      </c>
      <c r="J28" s="91">
        <v>-1.2300740554788402E-2</v>
      </c>
      <c r="K28" s="40">
        <f t="shared" si="1"/>
        <v>9.4270451450718755E-4</v>
      </c>
      <c r="L28" s="40">
        <f t="shared" si="2"/>
        <v>2.0187626172662675E-3</v>
      </c>
      <c r="M28" s="40">
        <f t="shared" si="3"/>
        <v>3.2346951000359839E-3</v>
      </c>
      <c r="N28" s="40">
        <f t="shared" si="4"/>
        <v>0</v>
      </c>
      <c r="O28" s="40">
        <f t="shared" si="5"/>
        <v>0</v>
      </c>
      <c r="P28" s="40">
        <f t="shared" si="6"/>
        <v>-8.0213903743315152E-3</v>
      </c>
      <c r="Q28" s="41">
        <f t="shared" si="7"/>
        <v>1.2300740554788402E-2</v>
      </c>
      <c r="R28" s="116"/>
      <c r="S28" s="31"/>
    </row>
    <row r="29" spans="1:19" ht="21.75" customHeight="1" x14ac:dyDescent="0.35">
      <c r="C29" s="29" t="s">
        <v>94</v>
      </c>
      <c r="D29" s="84">
        <v>9.4986807387864049E-4</v>
      </c>
      <c r="E29" s="85">
        <v>8.4175084175084243E-3</v>
      </c>
      <c r="F29" s="89">
        <v>-6.4693902000718343E-3</v>
      </c>
      <c r="G29" s="89">
        <v>0</v>
      </c>
      <c r="H29" s="89">
        <v>-9.3240093240093865E-3</v>
      </c>
      <c r="I29" s="89">
        <v>-5.2483358934971745E-3</v>
      </c>
      <c r="J29" s="90">
        <v>0</v>
      </c>
      <c r="K29" s="43">
        <f t="shared" si="1"/>
        <v>-9.4986807387864049E-4</v>
      </c>
      <c r="L29" s="43">
        <f t="shared" si="2"/>
        <v>-8.4175084175084243E-3</v>
      </c>
      <c r="M29" s="43">
        <f t="shared" si="3"/>
        <v>6.4693902000718343E-3</v>
      </c>
      <c r="N29" s="43">
        <f t="shared" si="4"/>
        <v>0</v>
      </c>
      <c r="O29" s="43">
        <f t="shared" si="5"/>
        <v>9.3240093240093865E-3</v>
      </c>
      <c r="P29" s="43">
        <f t="shared" si="6"/>
        <v>5.2483358934971745E-3</v>
      </c>
      <c r="Q29" s="44">
        <f t="shared" si="7"/>
        <v>0</v>
      </c>
      <c r="R29" s="116"/>
      <c r="S29" s="31"/>
    </row>
    <row r="30" spans="1:19" ht="21.75" customHeight="1" x14ac:dyDescent="0.35">
      <c r="C30" s="31"/>
      <c r="D30" s="32" t="s">
        <v>34</v>
      </c>
      <c r="E30" s="32" t="s">
        <v>35</v>
      </c>
      <c r="F30" s="32" t="s">
        <v>36</v>
      </c>
      <c r="G30" s="32" t="s">
        <v>37</v>
      </c>
      <c r="H30" s="32" t="s">
        <v>38</v>
      </c>
      <c r="I30" s="32" t="s">
        <v>39</v>
      </c>
      <c r="J30" s="32" t="s">
        <v>40</v>
      </c>
      <c r="K30" s="34" t="s">
        <v>34</v>
      </c>
      <c r="L30" s="35" t="s">
        <v>35</v>
      </c>
      <c r="M30" s="35" t="s">
        <v>36</v>
      </c>
      <c r="N30" s="35" t="s">
        <v>37</v>
      </c>
      <c r="O30" s="35" t="s">
        <v>38</v>
      </c>
      <c r="P30" s="35" t="s">
        <v>39</v>
      </c>
      <c r="Q30" s="35" t="s">
        <v>40</v>
      </c>
      <c r="R30" s="40"/>
      <c r="S30" s="31"/>
    </row>
    <row r="31" spans="1:19" ht="21.75" customHeight="1" x14ac:dyDescent="0.35">
      <c r="A31" s="80"/>
      <c r="B31" s="76"/>
      <c r="C31" s="77"/>
      <c r="D31" s="78"/>
      <c r="E31" s="78"/>
      <c r="F31" s="78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9"/>
      <c r="R31" s="40"/>
      <c r="S31" s="31"/>
    </row>
    <row r="32" spans="1:19" ht="24.75" customHeight="1" x14ac:dyDescent="0.35">
      <c r="C32" s="31"/>
      <c r="D32" s="30"/>
      <c r="E32" s="30"/>
      <c r="F32" s="30"/>
      <c r="G32" s="30"/>
      <c r="H32" s="30"/>
      <c r="I32" s="30"/>
      <c r="J32" s="30"/>
      <c r="K32" s="30"/>
      <c r="L32" s="96"/>
      <c r="M32" s="31"/>
      <c r="N32" s="31"/>
      <c r="O32" s="31"/>
      <c r="P32" s="31"/>
      <c r="Q32" s="31"/>
      <c r="R32" s="35"/>
      <c r="S32" s="31"/>
    </row>
    <row r="33" spans="1:19" s="80" customFormat="1" ht="189.75" customHeight="1" x14ac:dyDescent="0.4">
      <c r="A33"/>
      <c r="B33" s="27"/>
      <c r="C33" s="22"/>
      <c r="D33" s="26" t="s">
        <v>86</v>
      </c>
      <c r="E33" s="26" t="s">
        <v>87</v>
      </c>
      <c r="F33" s="26" t="s">
        <v>10</v>
      </c>
      <c r="G33" s="26" t="s">
        <v>11</v>
      </c>
      <c r="H33" s="26" t="s">
        <v>12</v>
      </c>
      <c r="I33" s="26" t="s">
        <v>13</v>
      </c>
      <c r="J33" s="26" t="s">
        <v>88</v>
      </c>
      <c r="K33" s="26" t="s">
        <v>89</v>
      </c>
      <c r="L33" s="26" t="s">
        <v>90</v>
      </c>
      <c r="M33" s="26" t="s">
        <v>91</v>
      </c>
      <c r="N33" s="26" t="s">
        <v>92</v>
      </c>
      <c r="O33" s="26" t="s">
        <v>93</v>
      </c>
      <c r="P33" s="26" t="s">
        <v>94</v>
      </c>
      <c r="Q33" s="26" t="s">
        <v>95</v>
      </c>
      <c r="R33" s="79"/>
      <c r="S33" s="77"/>
    </row>
    <row r="34" spans="1:19" ht="21.75" customHeight="1" x14ac:dyDescent="0.4">
      <c r="C34" s="23" t="s">
        <v>34</v>
      </c>
      <c r="D34" s="21">
        <v>1.0000000000000009E-2</v>
      </c>
      <c r="E34" s="21">
        <v>1.0000000000000009E-2</v>
      </c>
      <c r="F34" s="24">
        <v>-1.9199999999999995E-2</v>
      </c>
      <c r="G34" s="24">
        <v>-1.9199999999999995E-2</v>
      </c>
      <c r="H34" s="24">
        <v>-0.11009999999999998</v>
      </c>
      <c r="I34" s="24">
        <v>-0.2233</v>
      </c>
      <c r="J34" s="24">
        <v>-4.1999999999999815E-3</v>
      </c>
      <c r="K34" s="24">
        <v>-2.0600000000000007E-2</v>
      </c>
      <c r="L34" s="97">
        <v>2.3799999999999988E-2</v>
      </c>
      <c r="M34" s="21">
        <v>2.3799999999999988E-2</v>
      </c>
      <c r="N34" s="21">
        <v>5.8800000000000019E-2</v>
      </c>
      <c r="O34" s="21">
        <v>7.0500000000000063E-2</v>
      </c>
      <c r="P34" s="21">
        <v>5.7199999999999973E-2</v>
      </c>
      <c r="Q34" s="21">
        <v>7.5600000000000056E-2</v>
      </c>
      <c r="R34" s="31"/>
      <c r="S34" s="31"/>
    </row>
    <row r="35" spans="1:19" ht="36.75" customHeight="1" x14ac:dyDescent="0.4">
      <c r="C35" s="23" t="s">
        <v>35</v>
      </c>
      <c r="D35" s="24">
        <v>-1.6300000000000009E-2</v>
      </c>
      <c r="E35" s="24">
        <v>-4.9000000000000155E-3</v>
      </c>
      <c r="F35" s="24">
        <v>-1.6800000000000009E-2</v>
      </c>
      <c r="G35" s="24">
        <v>-1.6800000000000009E-2</v>
      </c>
      <c r="H35" s="24">
        <v>-8.8600000000000012E-2</v>
      </c>
      <c r="I35" s="24">
        <v>-0.1081</v>
      </c>
      <c r="J35" s="24">
        <v>-1.84E-2</v>
      </c>
      <c r="K35" s="24">
        <v>-4.9800000000000011E-2</v>
      </c>
      <c r="L35" s="97">
        <v>1.7000000000000071E-3</v>
      </c>
      <c r="M35" s="21">
        <v>1.7000000000000071E-3</v>
      </c>
      <c r="N35" s="21">
        <v>2.0400000000000001E-2</v>
      </c>
      <c r="O35" s="21">
        <v>1.3499999999999984E-2</v>
      </c>
      <c r="P35" s="21">
        <v>7.6999999999999846E-3</v>
      </c>
      <c r="Q35" s="21">
        <v>1.8999999999999989E-2</v>
      </c>
      <c r="R35" s="26"/>
    </row>
    <row r="36" spans="1:19" ht="21.75" customHeight="1" x14ac:dyDescent="0.4">
      <c r="C36" s="23" t="s">
        <v>36</v>
      </c>
      <c r="D36" s="21">
        <v>8.2999999999999963E-2</v>
      </c>
      <c r="E36" s="21">
        <v>8.2799999999999985E-2</v>
      </c>
      <c r="F36" s="21">
        <v>1.0999999999999899E-3</v>
      </c>
      <c r="G36" s="21">
        <v>1.0999999999999899E-3</v>
      </c>
      <c r="H36" s="24">
        <v>-5.0500000000000017E-2</v>
      </c>
      <c r="I36" s="24">
        <v>-0.1537</v>
      </c>
      <c r="J36" s="21">
        <v>7.839999999999997E-2</v>
      </c>
      <c r="K36" s="21">
        <v>6.0000000000000053E-3</v>
      </c>
      <c r="L36" s="97">
        <v>9.5499999999999974E-2</v>
      </c>
      <c r="M36" s="21">
        <v>9.5499999999999974E-2</v>
      </c>
      <c r="N36" s="21">
        <v>0.10159999999999997</v>
      </c>
      <c r="O36" s="21">
        <v>7.8299999999999981E-2</v>
      </c>
      <c r="P36" s="21">
        <v>8.9999999999999969E-2</v>
      </c>
      <c r="Q36" s="21">
        <v>7.7199999999999991E-2</v>
      </c>
      <c r="R36" s="21"/>
    </row>
    <row r="37" spans="1:19" ht="21.75" customHeight="1" x14ac:dyDescent="0.4">
      <c r="C37" s="23" t="s">
        <v>37</v>
      </c>
      <c r="D37" s="21">
        <v>0.12140000000000006</v>
      </c>
      <c r="E37" s="21">
        <v>0.12140000000000006</v>
      </c>
      <c r="F37" s="21">
        <v>6.1499999999999999E-2</v>
      </c>
      <c r="G37" s="21">
        <v>6.1499999999999999E-2</v>
      </c>
      <c r="H37" s="24">
        <v>-0.43590000000000001</v>
      </c>
      <c r="I37" s="24">
        <v>-0.42319999999999997</v>
      </c>
      <c r="J37" s="21">
        <v>5.7200000000000029E-2</v>
      </c>
      <c r="K37" s="21">
        <v>0.10350000000000004</v>
      </c>
      <c r="L37" s="97">
        <v>0.19379999999999997</v>
      </c>
      <c r="M37" s="21">
        <v>0.19379999999999997</v>
      </c>
      <c r="N37" s="21">
        <v>0.19379999999999997</v>
      </c>
      <c r="O37" s="21">
        <v>0.19379999999999997</v>
      </c>
      <c r="P37" s="21">
        <v>0.11929999999999996</v>
      </c>
      <c r="Q37" s="21">
        <v>6.0699999999999976E-2</v>
      </c>
      <c r="R37" s="21"/>
    </row>
    <row r="38" spans="1:19" ht="21.75" customHeight="1" x14ac:dyDescent="0.4">
      <c r="C38" s="23" t="s">
        <v>38</v>
      </c>
      <c r="D38" s="21">
        <v>2.4999999999999967E-2</v>
      </c>
      <c r="E38" s="21">
        <v>2.4999999999999967E-2</v>
      </c>
      <c r="F38" s="24">
        <v>-4.8000000000000265E-3</v>
      </c>
      <c r="G38" s="24">
        <v>-4.8000000000000265E-3</v>
      </c>
      <c r="H38" s="24">
        <v>-0.11020000000000002</v>
      </c>
      <c r="I38" s="24">
        <v>-0.16740000000000002</v>
      </c>
      <c r="J38" s="21">
        <v>5.0699999999999967E-2</v>
      </c>
      <c r="K38" s="24">
        <v>-1.040000000000002E-2</v>
      </c>
      <c r="L38" s="97">
        <v>6.6699999999999982E-2</v>
      </c>
      <c r="M38" s="21">
        <v>6.6699999999999982E-2</v>
      </c>
      <c r="N38" s="21">
        <v>4.2399999999999993E-2</v>
      </c>
      <c r="O38" s="21">
        <v>2.8200000000000003E-2</v>
      </c>
      <c r="P38" s="21">
        <v>9.3999999999999639E-3</v>
      </c>
      <c r="Q38" s="24">
        <v>-5.2000000000000379E-3</v>
      </c>
      <c r="R38" s="21"/>
    </row>
    <row r="39" spans="1:19" ht="21.75" customHeight="1" x14ac:dyDescent="0.4">
      <c r="C39" s="23" t="s">
        <v>39</v>
      </c>
      <c r="D39" s="21">
        <v>4.2100000000000026E-2</v>
      </c>
      <c r="E39" s="21">
        <v>4.2100000000000026E-2</v>
      </c>
      <c r="F39" s="24">
        <v>-2.1499999999999964E-2</v>
      </c>
      <c r="G39" s="24">
        <v>-2.1499999999999964E-2</v>
      </c>
      <c r="H39" s="24">
        <v>-6.7099999999999937E-2</v>
      </c>
      <c r="I39" s="24">
        <v>-0.22149999999999997</v>
      </c>
      <c r="J39" s="21">
        <v>4.4800000000000062E-2</v>
      </c>
      <c r="K39" s="24">
        <v>-7.8999999999999626E-3</v>
      </c>
      <c r="L39" s="97">
        <v>4.2100000000000026E-2</v>
      </c>
      <c r="M39" s="21">
        <v>4.2100000000000026E-2</v>
      </c>
      <c r="N39" s="21">
        <v>3.7700000000000067E-2</v>
      </c>
      <c r="O39" s="24">
        <v>-7.7999999999999736E-3</v>
      </c>
      <c r="P39" s="21">
        <v>3.6399999999999988E-2</v>
      </c>
      <c r="Q39" s="21">
        <v>4.9600000000000088E-2</v>
      </c>
      <c r="R39" s="21"/>
    </row>
    <row r="40" spans="1:19" ht="21.75" customHeight="1" x14ac:dyDescent="0.4">
      <c r="C40" s="23" t="s">
        <v>40</v>
      </c>
      <c r="D40" s="21">
        <v>0.11830000000000002</v>
      </c>
      <c r="E40" s="21">
        <v>0.12040000000000001</v>
      </c>
      <c r="F40" s="21">
        <v>4.7600000000000031E-2</v>
      </c>
      <c r="G40" s="21">
        <v>4.7600000000000031E-2</v>
      </c>
      <c r="H40" s="24">
        <v>-3.1200000000000006E-2</v>
      </c>
      <c r="I40" s="24">
        <v>-0.17589999999999997</v>
      </c>
      <c r="J40" s="21">
        <v>0.11890000000000006</v>
      </c>
      <c r="K40" s="21">
        <v>2.5299999999999989E-2</v>
      </c>
      <c r="L40" s="97">
        <v>0.11100000000000004</v>
      </c>
      <c r="M40" s="21">
        <v>0.11100000000000004</v>
      </c>
      <c r="N40" s="21">
        <v>0.11310000000000003</v>
      </c>
      <c r="O40" s="21">
        <v>8.9800000000000046E-2</v>
      </c>
      <c r="P40" s="21">
        <v>0.12640000000000001</v>
      </c>
      <c r="Q40" s="21">
        <v>0.11249999999999999</v>
      </c>
      <c r="R40" s="24"/>
    </row>
    <row r="41" spans="1:19" ht="21.75" customHeight="1" x14ac:dyDescent="0.4">
      <c r="C41" s="22"/>
      <c r="R41" s="21"/>
    </row>
    <row r="42" spans="1:19" ht="21.75" customHeight="1" x14ac:dyDescent="0.4">
      <c r="R42" s="21"/>
    </row>
  </sheetData>
  <mergeCells count="6">
    <mergeCell ref="L3:R3"/>
    <mergeCell ref="D3:J3"/>
    <mergeCell ref="D21:Q21"/>
    <mergeCell ref="R23:R29"/>
    <mergeCell ref="D22:J22"/>
    <mergeCell ref="K22:Q22"/>
  </mergeCells>
  <conditionalFormatting sqref="D17:G17 I17:J17 D16:J16 J15 D15:H15 D12:J14 J11 K10:K17 F10:J10 J6:J7 F6:G7 K4:K7 F4:J5 D4: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D17:G17 I17:J17 D16:J16 J15 D15:H15 D12:J14 F10:J10 K10:K17 J11 D4:D5 F4:G7 H4:J5 K4:K7 J6:J7">
    <cfRule type="colorScale" priority="31">
      <colorScale>
        <cfvo type="min"/>
        <cfvo type="max"/>
        <color rgb="FF63BE7B"/>
        <color rgb="FFFFEF9C"/>
      </colorScale>
    </cfRule>
  </conditionalFormatting>
  <conditionalFormatting sqref="D4:D5 D12:G17 H12:H16 I12:J14 I16:I17 J15:J17 K10:K17 J10:J11 F10:I10 F4:J5 K4:K7 J6:J7 F6:G7">
    <cfRule type="colorScale" priority="30">
      <colorScale>
        <cfvo type="min"/>
        <cfvo type="max"/>
        <color rgb="FFFFEF9C"/>
        <color rgb="FF63BE7B"/>
      </colorScale>
    </cfRule>
  </conditionalFormatting>
  <conditionalFormatting sqref="P34:P40 R41:R42 Q39:Q40 R36:R39 Q34:Q37 O40 O34:O38 L34:N40 K40 K36:K37 J36:J40 F40:G40 F36:G37 D36:E40 D34:E34">
    <cfRule type="colorScale" priority="23">
      <colorScale>
        <cfvo type="min"/>
        <cfvo type="max"/>
        <color rgb="FFFCFCFF"/>
        <color rgb="FF63BE7B"/>
      </colorScale>
    </cfRule>
  </conditionalFormatting>
  <conditionalFormatting sqref="P34:P40 R41:R42 Q39:Q40 R36:R39 Q34:Q37 O40 O34:O38 L34:N40 J36:J40 K40 K36:K37 D34:E34 D36:G37 D38:E40 F40:G40">
    <cfRule type="colorScale" priority="22">
      <colorScale>
        <cfvo type="min"/>
        <cfvo type="max"/>
        <color rgb="FF63BE7B"/>
        <color rgb="FFFFEF9C"/>
      </colorScale>
    </cfRule>
  </conditionalFormatting>
  <conditionalFormatting sqref="D34:E34 R36:R39 L34:Q37 L38:P38 L39:N40 P39:Q39 R41:R42 O40:Q40 J40:K40 J36:J39 K36:K37 D36:E40 F40:G40 F36:G37">
    <cfRule type="colorScale" priority="21">
      <colorScale>
        <cfvo type="min"/>
        <cfvo type="max"/>
        <color rgb="FFFFEF9C"/>
        <color rgb="FF63BE7B"/>
      </colorScale>
    </cfRule>
  </conditionalFormatting>
  <conditionalFormatting sqref="K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K22">
    <cfRule type="colorScale" priority="123">
      <colorScale>
        <cfvo type="min"/>
        <cfvo type="max"/>
        <color rgb="FF63BE7B"/>
        <color rgb="FFFFEF9C"/>
      </colorScale>
    </cfRule>
  </conditionalFormatting>
  <conditionalFormatting sqref="K22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17:O17 Q17:R17 L16 N16:R16 L14:R15 L12:L13 R12:R13 N12:P13 P11:R11 L10 N10:P10 R10 R8 L4:L7 N6:R7 R4:R5 N4:P5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7:O17 Q17:R17 L16 N16:R16 L14:R15 L12:L13 R12:R13 N12:P13 P11:R11 L10 N10:P10 R10 R8 L4:L7 N6:R7 R4:R5 N4:P5">
    <cfRule type="colorScale" priority="10">
      <colorScale>
        <cfvo type="min"/>
        <cfvo type="max"/>
        <color rgb="FF63BE7B"/>
        <color rgb="FFFFEF9C"/>
      </colorScale>
    </cfRule>
  </conditionalFormatting>
  <conditionalFormatting sqref="L17:O17 Q17:R17 L16 N16:R16 L14:R15 L12:L13 R12:R13 N12:P13 P11:R11 L10 N10:P10 R10 R8 L4:L7 N6:R7 R4:R5 N4:P5">
    <cfRule type="colorScale" priority="9">
      <colorScale>
        <cfvo type="min"/>
        <cfvo type="max"/>
        <color rgb="FFFFEF9C"/>
        <color rgb="FF63BE7B"/>
      </colorScale>
    </cfRule>
  </conditionalFormatting>
  <conditionalFormatting sqref="R30:R31">
    <cfRule type="colorScale" priority="5">
      <colorScale>
        <cfvo type="min"/>
        <cfvo type="max"/>
        <color rgb="FFFFEF9C"/>
        <color rgb="FF63BE7B"/>
      </colorScale>
    </cfRule>
  </conditionalFormatting>
  <conditionalFormatting sqref="J23 E23 D29:E29 I26 I28 M29 O29:P29 Q28 K28:M28 Q26 K26:O26 K25:Q25">
    <cfRule type="colorScale" priority="4">
      <colorScale>
        <cfvo type="min"/>
        <cfvo type="max"/>
        <color rgb="FFFFEF9C"/>
        <color rgb="FF63BE7B"/>
      </colorScale>
    </cfRule>
  </conditionalFormatting>
  <conditionalFormatting sqref="D17:O17 Q17:R17 D16:L16 N16:R16 D14:R15 D12:L13 N12:P13 R12:R13 H8 D6:L7 N6:R7 N4:P5 R4:R5 K9 R8 D10 R10 N10:P10 P11:R11 H11:K11 F10:L10 J8:K8 D4:D5 F4:L5">
    <cfRule type="colorScale" priority="3">
      <colorScale>
        <cfvo type="min"/>
        <cfvo type="max"/>
        <color rgb="FFFFEF9C"/>
        <color rgb="FF63BE7B"/>
      </colorScale>
    </cfRule>
  </conditionalFormatting>
  <conditionalFormatting sqref="D4:D7 E6:J7 F4:J5 H8 J8 F10:J10 D10 H11:J11 D12:J17">
    <cfRule type="colorScale" priority="2">
      <colorScale>
        <cfvo type="min"/>
        <cfvo type="max"/>
        <color rgb="FFFFEF9C"/>
        <color rgb="FF63BE7B"/>
      </colorScale>
    </cfRule>
  </conditionalFormatting>
  <conditionalFormatting sqref="L4:L7 N4:P7 Q6:R7 R4:R5 R8 R10:R17 Q14:Q17 L14:M15 L16:L17 M17:O17 L12:L13 N12:P16 P11:Q11 N10:P10 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weights</vt:lpstr>
      <vt:lpstr>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2022-01-28T18:05:11Z</dcterms:modified>
</cp:coreProperties>
</file>