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root\Documents\repo\robo\robo\sl_general_report\data\xls\"/>
    </mc:Choice>
  </mc:AlternateContent>
  <xr:revisionPtr revIDLastSave="0" documentId="13_ncr:1_{1B80AF6F-454E-478C-9AFC-8FC3FA1CADC9}" xr6:coauthVersionLast="45" xr6:coauthVersionMax="45" xr10:uidLastSave="{00000000-0000-0000-0000-000000000000}"/>
  <bookViews>
    <workbookView xWindow="-108" yWindow="-108" windowWidth="23256" windowHeight="12576" tabRatio="500" activeTab="2" xr2:uid="{00000000-000D-0000-FFFF-FFFF00000000}"/>
  </bookViews>
  <sheets>
    <sheet name="Rekvizitai" sheetId="1" r:id="rId1"/>
    <sheet name="Vadovo deklaracija" sheetId="2" r:id="rId2"/>
    <sheet name="Aiškinamasis raštas" sheetId="3" r:id="rId3"/>
    <sheet name="Vienintelio MB nario protokolas" sheetId="4" r:id="rId4"/>
    <sheet name="Akcininkų sprendimas" sheetId="5" r:id="rId5"/>
  </sheets>
  <definedNames>
    <definedName name="_xlnm.Print_Area" localSheetId="2">'Aiškinamasis raštas'!$A$1:$K$223</definedName>
    <definedName name="_xlnm.Print_Area" localSheetId="4">'Akcininkų sprendimas'!$A$1:$K$45</definedName>
    <definedName name="_xlnm.Print_Area" localSheetId="0">Rekvizitai!$A$1:$E$24</definedName>
    <definedName name="_xlnm.Print_Area" localSheetId="1">'Vadovo deklaracija'!$A$1:$K$29</definedName>
    <definedName name="_xlnm.Print_Area" localSheetId="3">'Vienintelio MB nario protokolas'!$A$1:$K$43</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36" i="5" l="1"/>
  <c r="B31" i="5"/>
  <c r="C29" i="5"/>
  <c r="B25" i="5"/>
  <c r="B23" i="5"/>
  <c r="A10" i="5"/>
  <c r="B12" i="5" s="1"/>
  <c r="A5" i="5"/>
  <c r="A3" i="5"/>
  <c r="B21" i="4"/>
  <c r="B19" i="4"/>
  <c r="B14" i="4"/>
  <c r="A12" i="4"/>
  <c r="A6" i="4"/>
  <c r="A4" i="4"/>
  <c r="B218" i="3"/>
  <c r="H216" i="3"/>
  <c r="B216" i="3"/>
  <c r="B209" i="3"/>
  <c r="K205" i="3"/>
  <c r="I205" i="3"/>
  <c r="K195" i="3"/>
  <c r="I195" i="3"/>
  <c r="B190" i="3"/>
  <c r="K186" i="3"/>
  <c r="I186" i="3"/>
  <c r="K183" i="3"/>
  <c r="I183" i="3"/>
  <c r="K178" i="3"/>
  <c r="I178" i="3"/>
  <c r="K172" i="3"/>
  <c r="I172" i="3"/>
  <c r="K167" i="3"/>
  <c r="I167" i="3"/>
  <c r="B74" i="3"/>
  <c r="B61" i="3"/>
  <c r="B41" i="3"/>
  <c r="B39" i="3"/>
  <c r="B35" i="3"/>
  <c r="E21" i="3"/>
  <c r="B18" i="3"/>
  <c r="B16" i="3"/>
  <c r="I25" i="2"/>
  <c r="B25" i="2"/>
  <c r="B19" i="2"/>
  <c r="B17" i="2"/>
  <c r="A12" i="2"/>
  <c r="A5" i="2"/>
  <c r="A3" i="2"/>
  <c r="C1" i="1"/>
  <c r="B33" i="3" s="1"/>
</calcChain>
</file>

<file path=xl/sharedStrings.xml><?xml version="1.0" encoding="utf-8"?>
<sst xmlns="http://schemas.openxmlformats.org/spreadsheetml/2006/main" count="143" uniqueCount="129">
  <si>
    <t>Teisinė forma</t>
  </si>
  <si>
    <t>MB</t>
  </si>
  <si>
    <t>Įmonės pavadinimas</t>
  </si>
  <si>
    <t>Pavadinimas</t>
  </si>
  <si>
    <t>UAB</t>
  </si>
  <si>
    <t>Įmonės kodas</t>
  </si>
  <si>
    <t>VšĮ</t>
  </si>
  <si>
    <t>Buveinės adresas</t>
  </si>
  <si>
    <t>Gatvė g. 1, Vilnius</t>
  </si>
  <si>
    <t>Finansiniai metai</t>
  </si>
  <si>
    <t>Įmonės vadovas</t>
  </si>
  <si>
    <t>Vardenis Pavardenis</t>
  </si>
  <si>
    <t>Vadovo asmens kodas</t>
  </si>
  <si>
    <t>Vidutinis darbuotojų skaičius</t>
  </si>
  <si>
    <t>Įmonės veikla</t>
  </si>
  <si>
    <t>statyba, etc.</t>
  </si>
  <si>
    <t>Ilgalaikio turto vertė</t>
  </si>
  <si>
    <t>Material</t>
  </si>
  <si>
    <t>Immaterial</t>
  </si>
  <si>
    <t>Akcininkai</t>
  </si>
  <si>
    <t>VADOVO DEKLARACIJA</t>
  </si>
  <si>
    <t xml:space="preserve">Žinau apie reikšmingą poveikį finansinei atskaitomybei dėl laiku neužregistruotų operacijų. </t>
  </si>
  <si>
    <t>I. BENDROJI INFORMACIJA</t>
  </si>
  <si>
    <t>- patikrinti įregistravimo datas</t>
  </si>
  <si>
    <t>Finansiniai Bendrovės metai sutampa su kalendoriniais metais.</t>
  </si>
  <si>
    <t>II. APSKAITOS POLITIKA</t>
  </si>
  <si>
    <t>Bendrieji apskaitos principai</t>
  </si>
  <si>
    <t>Metinės finansinės ataskaitos (toliau finansinės ataskaitos) sudarytos vadovaujantis įmonės, veiklos tęstinumo, periodiškumo, pastovumo, piniginio mato, kaupimo, palyginimo, atsargumo, neutralumo bei turinio viršenybės prieš formą principais.</t>
  </si>
  <si>
    <t>Finansinių ataskaitų forma</t>
  </si>
  <si>
    <t>Šios finansinės ataskaitos yra parengtos pagal LR buhalterinės apskaitos įstatymą, LR įmonių finansinės atskaitomybės įstatymą bei Verslo apskaitos standartus (toliau VAS).</t>
  </si>
  <si>
    <t>Finansinių ataskaitų valiuta</t>
  </si>
  <si>
    <t xml:space="preserve">Bendrovės finansinėse ataskaitose visos sumos yra pateiktos nacionaline LR valiuta – eurais. </t>
  </si>
  <si>
    <t>Valiutinės operacijos Bendrovės apskaitoje registruojamos atsižvelgiant į Lietuvos Banko kiekvieną dieną nustatomą euro kursą kitų užsienio valiutų atžvilgiu.</t>
  </si>
  <si>
    <t>Ilgalaikis nematerialusis turtas</t>
  </si>
  <si>
    <t>Pirminio pripažinimo metu nematerialusis turtas apskaitoje registruojamas įsigijimo savikaina. Balanse nematerialusis turtas pateikiamas likutine verte.</t>
  </si>
  <si>
    <t>Ilgalaikis nematerialusis turtas amortizuojamas tiesiogiai proporcingu amortizacijos skaičiavimo metodu. Nematerialiojo turto amortizacija priskiriama Bendrovės veiklos sąnaudoms.</t>
  </si>
  <si>
    <t>Naudingo tarnavimo laikas (metais)</t>
  </si>
  <si>
    <t>Programinė įranga</t>
  </si>
  <si>
    <t>Kitas nematerialusis turtas</t>
  </si>
  <si>
    <t>Ilgalaikis materialusis turtas</t>
  </si>
  <si>
    <t xml:space="preserve">Ilgalaikis materialusis turtas apskaitoje registruojamas įsigijimo savikaina. Finansinėse ataskaitose jis parodomas įsigijimo savikaina, atėmus sukauptą nusidėvėjimą ir turto vertės sumažėjimą. </t>
  </si>
  <si>
    <t xml:space="preserve">Ilgalaikio materialaus turto nusidėvėjimas skaičiuojamas taikant tiesiogiai proporcingą nusidėvėjimo skaičiavimo metodą. Ilgalaikio materialiojo turto nusidėvėjimas priskiriamas Bendrovės veiklos sąnaudoms. </t>
  </si>
  <si>
    <t xml:space="preserve">Ilgalaikio materialaus turto perleidimo rezultatas pripažįstamas ataskaitinio laikotarpio kitos veiklos pelnu arba nuostoliu. </t>
  </si>
  <si>
    <t>Pastatai ir statiniai</t>
  </si>
  <si>
    <t>8-15</t>
  </si>
  <si>
    <t>Transporto priemonės</t>
  </si>
  <si>
    <t>6-10</t>
  </si>
  <si>
    <t>Kiti įrenginiai, statiniai</t>
  </si>
  <si>
    <t>Kompiuterinė technika, ryšių priemonės</t>
  </si>
  <si>
    <t>Baldai</t>
  </si>
  <si>
    <t>Kitas turtas</t>
  </si>
  <si>
    <t>Ilgalaikis finansinis turtas</t>
  </si>
  <si>
    <t xml:space="preserve">Ilgalaikiam finansiniam turtui Bendrovėje priskiriamos ilgalaikės investicijos į kitas įmones, suteiktos ilgalaikės paskolos, po vienerių metų gautinos sumos bei kitas finansinis turtas, kuris atitinka ilgalaikio turto apibrėžimą, išskyrus gautinų sumų ir suteiktų paskolų einamųjų metų dalį. </t>
  </si>
  <si>
    <t>Kitas ilgalaikis turtas</t>
  </si>
  <si>
    <t>Kitam ilgalaikiam turtui Bendrovėje priskiriamos išankstinės įmokos pagal nuomos ir panašias sutartis, kurios bus užskaitytos po vienerių metų nuo jų užregistravimo dienos arba po balanso sudarymo datos.</t>
  </si>
  <si>
    <t>Atsargos</t>
  </si>
  <si>
    <t xml:space="preserve">Atsargoms Bendrovėje priskiriamas trumpalaikis turtas (žaliavos, medžiagos ir komplektuojamieji gaminiai, nebaigta gamyba, pagaminta produkcija bei pirktos prekės, skirtos perparduoti), kurį Bendrovė sunaudoja pajamoms uždirbti per vienerius metus arba per vieną Bendrovės veiklos ciklą. Registruojant atsargas apskaitoje, jos įvertinamos įsigijimo savikaina, o sudarant finansines ataskaitas – įsigijimo savikaina arba grynąja galimo realizavimo verte, atsižvelgiant į tai, kuri iš jų yra mažesnė ir atimant reikšmingus atsargų vertės sumažėjimo nuostolius. Pagamintos ir/ar parduotos produkcijos savikainą sudaro žaliavos, medžiagos, darbo apmokėjimo sąnaudos, gamybinių pastatų bei įrengimų nusidėvėjimas ir kitos su gamyba susijusios pridėtinės išlaidos. </t>
  </si>
  <si>
    <t xml:space="preserve">Apskaičiuodama sunaudotų veikloje ar parduotų atsargų savikainą, Bendrovė taiko FIFO būdą (daroma prielaida, kad pirmiausiai sunaudojamos anksčiausiai įsigytos atsargos). </t>
  </si>
  <si>
    <t>Gautinos sumos</t>
  </si>
  <si>
    <t>Gautinos sumos apskaitoje registruojamos tikrąja verte (pradine sandorio verte). Sudarant finansines ataskaitas, gautinos sumos apskaitomos įsigijimo savikaina, atėmus nuvertėjimą (nuostolį dėl vertės sumažėjimo).</t>
  </si>
  <si>
    <t>Kitas trumpalaikis turtas</t>
  </si>
  <si>
    <t>Bendrovės kito trumpalaikio turto straipsnyje parodomas trumpalaikis finansinis turtas bei kitas trumpalaikis turtas, kuris nebuvo parodytas kituose turto straipsniuose.</t>
  </si>
  <si>
    <t>Pinigai ir pinigų ekvivalentai</t>
  </si>
  <si>
    <t xml:space="preserve">Pinigus sudaro pinigai banko sąskaitose bei kasoje įvairia valiuta. </t>
  </si>
  <si>
    <t>Nuosavas kapitalas</t>
  </si>
  <si>
    <t xml:space="preserve">Bendrovės nuosavam kapitalui priskiriama apmokėta įstatinio kapitalo dalis, akcijų priedai, privalomas ir kiti rezervai, nepaskirstytasis pelnas. </t>
  </si>
  <si>
    <t>Mokėtinos sumos</t>
  </si>
  <si>
    <t>Pirmą kartą pripažindama įsipareigojimą, Bendrovė jį įvertina savikaina. Sudarant finansines ataskaitas, mokėtinos sumos apskaitomos tikrąja verte arba amortizuota savikaina, o skirtumas tarp savikainos ir tikrosios vertės arba amortizuotos savikainos įtraukiamas į laikotarpio pelną arba nuostolius. Skolos priskiriamos ilgalaikėms, jei iki finansinių ataskaitų patvirtinimo datos sudaryta finansavimo sutartis įrodo, kad įsipareigojimas balanso dieną pagal pobūdį buvo ilgalaikis.</t>
  </si>
  <si>
    <t>Atidėjiniai</t>
  </si>
  <si>
    <t>Atidėjiniai apskaitoje pripažįstami tada, kai dėl praeities įvykio Bendrovė turi teisinį įsipareigojimą ar neatšaukiamą pasižadėjimą, ir tikėtina, kad jam įvykdyti bus reikalingi ekonominę naudą teikiantys ištekliai, ir įsipareigojimo suma gali būti patikimai įvertinta. Sudarant finansines ataskaitas, atidėjiniai yra koreguojami taip, kad atspindėtų tiksliausią įvertinimą balanso sudarymo datai.</t>
  </si>
  <si>
    <t>Pelno mokestis</t>
  </si>
  <si>
    <t>Pelno mokestis skaičiuojamas pagal Lietuvos mokesčių įstatymų reikalavimus. Bendrovei taikomas pelno mokesčio tarifas už 2019 m. yra 5 proc. Mokestinius nuostolius, išskyrus nuostolius dėl vertybinių popierių perleidimo, galima perkelti neribotą laikotarpį, tačiau toks perkėlimas nutraukiamas, jeigu įmonė nebetęsia veiklos, dėl kurios šie nuostoliai susidarė. Nuostoliai dėl vertybinių popierių perleidimo perkeliami ne ilgiau kaip penkerius metus.</t>
  </si>
  <si>
    <t>Pajamos</t>
  </si>
  <si>
    <t>Pajamos apskaitoje pripažįstamos vadovaujantis kaupimo principu, t.y. apskaitoje registruojamos tada, kai jos uždirbamos, neatsižvelgiant į pinigų gavimą. Pajamos registruojamos, kai tikimasi gauti su sandoriu susijusią ekonominę naudą, ir kai galima patikimai įvertinti pajamų sumą. Pajamos Bendrovėje įvertinamos tikrąją verte, atėmus PVM ir suteiktas nuolaidas bei įvertinus parduotų prekių grąžinimą ir nukainojimą. Pajamos pardavus prekes pripažįstamos pristačius prekes ir perdavus riziką bei prekių nuosavybės teikiamą naudą.</t>
  </si>
  <si>
    <t>Palūkanų pajamos pripažįstamos kaupimo principu, nebent yra abejonių dėl jų gavimo.</t>
  </si>
  <si>
    <t>Sąnaudos</t>
  </si>
  <si>
    <t>Sąnaudos apskaitoje pripažįstamos vadovaujantis kaupimo bei palyginimo principais tuo ataskaitiniu laikotarpiu, kai uždirbamos su jomis susijusios pajamos, neatsižvelgiant į pinigų išleidimo laiką. Kai per ataskaitinį laikotarpį patirtų išlaidų neįmanoma tiesiogiai susieti su konkrečių pajamų uždirbimu ir jos ateinančiais laikotarpiais neuždirbs pajamų, šios išlaidos pripažįstamos sąnaudomis tą patį laikotarpį, kada buvo patirtos.</t>
  </si>
  <si>
    <t xml:space="preserve">Veiklos sąnaudos parodo per ataskaitinį laikotarpį patirtas išlaidas, susijusias su tipine Bendrovės veikla. </t>
  </si>
  <si>
    <t>Valiutiniai straipsniai</t>
  </si>
  <si>
    <t>Sandoriai, sudaryti užsienio valiuta, apskaitomi pagal sandorio sudarymo dieną galiojusį oficialų euro ir užsienio valiutos keitimo kursą. Ataskaitinio laikotarpio pabaigoje valiutiniai likučiai perkainojami pagal paskutinės ataskaitinio laikotarpio dienos oficialų euro ir užsienio valiutos keitimo kursą. Pelnas ir nuostoliai, susidarę pasikeitus užsienio valiutų kursams, apskaitomi pelno (nuostolių) ataskaitoje.</t>
  </si>
  <si>
    <t>Neapibrėžtumai</t>
  </si>
  <si>
    <t>Neapibrėžti įsipareigojimai finansinėje atskaitomybėje nėra pripažįstami. Jie aprašomi aiškinamajame rašte, išskyrus tuos atvejus, kai tikimybė, kad ekonominę naudą duodantys ištekliai bus prarasti, yra labai maža.</t>
  </si>
  <si>
    <t xml:space="preserve">Neapibrėžtas turtas finansinėje atskaitomybėje nėra pripažįstamas. Jis aprašomas aiškinamajame rašte, išskyrus tuos atvejus, kai yra tikimybė, kad bus gautos pajamos arba ekonominė nauda. </t>
  </si>
  <si>
    <t>Pobalansiniai įvykiai</t>
  </si>
  <si>
    <t>Pobalansiniai įvykiai, kurie suteikia papildomos informacijos apie Bendrovės padėtį balanso sudarymo dieną (koreguojantys įvykiai), finansinėse ataskaitose yra atspindimi. Pobalansiniai įvykiai, kurie nėra koreguojantys įvykiai, jei tai reikšminga, yra aprašomi pastabose.</t>
  </si>
  <si>
    <t>III. METINIŲ FINANSINIŲ ATASKAITŲ PASTABOS</t>
  </si>
  <si>
    <t>Ilgalaikis turtas</t>
  </si>
  <si>
    <t>Ilgalaikio turto vertė:</t>
  </si>
  <si>
    <t>Atsargos ir išankstiniai apmokėjimai</t>
  </si>
  <si>
    <t>Sukauptų atsargų ir išankstinių apmokėjimų:</t>
  </si>
  <si>
    <t>Per vienerius metus gautinos sumos</t>
  </si>
  <si>
    <t>Gautinos sumos:</t>
  </si>
  <si>
    <t>Pirkėjų skolos:</t>
  </si>
  <si>
    <t>Kitos gautinos sumos:</t>
  </si>
  <si>
    <t>Viso:</t>
  </si>
  <si>
    <t>Bendrovės pinigų sumas sudarė:</t>
  </si>
  <si>
    <t>Per vienerius metus mokėtinos sumos ir trumpalaikiai įsipareigojimai</t>
  </si>
  <si>
    <t>Bendrovės per vienerius metus mokėtinas sumas ir įsipareigojimus sudarė:</t>
  </si>
  <si>
    <t>Finansinės skolos kredito institucijoms</t>
  </si>
  <si>
    <t>Skolos tiekėjams</t>
  </si>
  <si>
    <t>Gauti išankstiniai apmokėjimai</t>
  </si>
  <si>
    <t>Pelno mokesčio įsipareigojimai</t>
  </si>
  <si>
    <t>Su darbo santykiais susiję įsipareigojimai</t>
  </si>
  <si>
    <t>Kitos mokėtinos sumos ir įsipareigojimai</t>
  </si>
  <si>
    <t>Skoliniai įsipareigojimai</t>
  </si>
  <si>
    <t>Neapibrėžtieji įsipareigojimai ir turtas</t>
  </si>
  <si>
    <t xml:space="preserve">Pobalansiniai įvykiai </t>
  </si>
  <si>
    <t>Reikšmingų kitų įvykių, kurių neatskleidimas gali turėti reikšmingą įtaką Bendrovės finansinių ataskaitų vartotojų galimybei priimti sprendimus, po finansinių ataskaitų sudarymo datos nebuvo.</t>
  </si>
  <si>
    <t>VIENINTELIO MAŽOSIOS BENDRIJOS NARIO SPRENDIMAS</t>
  </si>
  <si>
    <t>(vardas, pavardė, parašas)</t>
  </si>
  <si>
    <t>AKCININKŲ SPRENDIMAS</t>
  </si>
  <si>
    <t>1. Vardenis Pavardenis, turinti X akcijų, X balsų;</t>
  </si>
  <si>
    <t>1. Vardenis Pavardenis, turinti Y akcijų, Y balsų;</t>
  </si>
  <si>
    <t>Susirinkime dalyvauja X akcininkai, turinčių 100 balsų, o tai sudaro 100 proc. viso bendrovės balsų skaičiaus.</t>
  </si>
  <si>
    <t>Susirinkimo kvorumas yra.</t>
  </si>
  <si>
    <t>Darbotvarkė</t>
  </si>
  <si>
    <t>Svarstyta:</t>
  </si>
  <si>
    <t>BALSAVO:</t>
  </si>
  <si>
    <t>už -</t>
  </si>
  <si>
    <t>balsų;</t>
  </si>
  <si>
    <t>prieš -</t>
  </si>
  <si>
    <t>susilaikė -</t>
  </si>
  <si>
    <t>balsų.</t>
  </si>
  <si>
    <t>NUSPRĘSTA: skirti X EUR išmokėti dividendams akcininkams, atitinkamai pagal jų valdomą dalį.</t>
  </si>
  <si>
    <t>Posėdžio pirmininkas</t>
  </si>
  <si>
    <t>Vardenis pavardenis</t>
  </si>
  <si>
    <t>Posėdžio sekretorius</t>
  </si>
  <si>
    <t>Klaidų taisymas</t>
  </si>
  <si>
    <t xml:space="preserve">Praėjusių ataskaitinių laikotarpių finansinių ataskaitų klaidos pastebėtos ataskaitiniu laikotarpiu taisomos einamojo laikotarpio finansinėse ataskaitose. Klaidos taisymas įtraukiamas į tą pačią veiklos rezultatų ataskaitos eilutę, kurioje buvo padaryta klaida. Kai kuriais atvejais klaidos gali daryti tokį didelį poveikį praėjusio ar kelių ankstesnių laikotarpių finansinėse ataskaitose, kad tų laikotarpių finansinės ataskaitos teisingai nebeatspindi Įmonės finansinės būklės ir veiklos rezultatų. Tokios klaidos laikomos esminėmis. Taisant esmines ankstesnių laikotarpių klaidas, reikia taikyti retrospektyvinį būdą, nebent būtų neįmanoma tiksliai įvertinti esminės klaidos poveikio ankstesnių laikotarpių finansinei atskaitomybei. Šiuo atveju taikomas perspektyvinis būdas. Ankstesniam laikotarpiui priklausančios esminės klaidos ištaisymo suma turi būti pateikta ataskaitinio laikotarpio finansinėse ataskaitose koreguojant nepaskirstytojo veiklos rezultato likutį, buvusį ataskaitinio laikotarpio pradžioje. Kartu turi būti koreguojama ataskaitinio laikotarpio finansinių ataskaitų lyginamoji informacija. Jei lyginamosios informacijos pateikti negalima, tai turi būti nurodyta aiškinamajame rašte.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</si>
</sst>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rgb="FF000000"/>
      <name val="Calibri"/>
      <family val="2"/>
      <charset val="1"/>
    </font>
    <font>
      <b/>
      <sz val="11"/>
      <color rgb="FF000000"/>
      <name val="Calibri"/>
      <family val="2"/>
      <charset val="186"/>
    </font>
    <font>
      <sz val="12"/>
      <color rgb="FF000000"/>
      <name val="Times New Roman"/>
      <family val="1"/>
      <charset val="186"/>
    </font>
    <font>
      <b/>
      <sz val="14"/>
      <color rgb="FF000000"/>
      <name val="Times New Roman"/>
      <family val="1"/>
      <charset val="186"/>
    </font>
    <font>
      <b/>
      <sz val="11"/>
      <color rgb="FF000000"/>
      <name val="Times New Roman"/>
      <family val="1"/>
      <charset val="186"/>
    </font>
    <font>
      <sz val="11"/>
      <color rgb="FF000000"/>
      <name val="Times New Roman"/>
      <family val="1"/>
      <charset val="186"/>
    </font>
    <font>
      <b/>
      <sz val="12"/>
      <color rgb="FF000000"/>
      <name val="Times New Roman"/>
      <family val="1"/>
      <charset val="186"/>
    </font>
    <font>
      <sz val="14"/>
      <color rgb="FF000000"/>
      <name val="Times New Roman"/>
      <family val="1"/>
      <charset val="186"/>
    </font>
    <font>
      <sz val="11"/>
      <color rgb="FFFF0000"/>
      <name val="Calibri"/>
      <family val="2"/>
      <charset val="1"/>
    </font>
    <font>
      <sz val="10"/>
      <color rgb="FF000000"/>
      <name val="Times New Roman"/>
      <family val="1"/>
      <charset val="186"/>
    </font>
    <font>
      <b/>
      <u/>
      <sz val="12"/>
      <color rgb="FF000000"/>
      <name val="Times New Roman"/>
      <family val="1"/>
      <charset val="186"/>
    </font>
    <font>
      <b/>
      <sz val="11"/>
      <color rgb="FF000000"/>
      <name val="Calibri"/>
      <family val="2"/>
      <charset val="1"/>
    </font>
  </fonts>
  <fills count="2">
    <fill>
      <patternFill patternType="none"/>
    </fill>
    <fill>
      <patternFill patternType="gray125"/>
    </fill>
  </fills>
  <borders count="4">
    <border>
      <left/>
      <right/>
      <top/>
      <bottom/>
      <diagonal/>
    </border>
    <border>
      <left/>
      <right/>
      <top/>
      <bottom style="thin">
        <color auto="1"/>
      </bottom>
      <diagonal/>
    </border>
    <border>
      <left/>
      <right/>
      <top style="thin">
        <color auto="1"/>
      </top>
      <bottom style="double">
        <color auto="1"/>
      </bottom>
      <diagonal/>
    </border>
    <border>
      <left/>
      <right/>
      <top style="thin">
        <color auto="1"/>
      </top>
      <bottom/>
      <diagonal/>
    </border>
  </borders>
  <cellStyleXfs count="1">
    <xf numFmtId="0" fontId="0" fillId="0" borderId="0"/>
  </cellStyleXfs>
  <cellXfs count="46">
    <xf numFmtId="0" fontId="0" fillId="0" borderId="0" xfId="0"/>
    <xf numFmtId="0" fontId="1" fillId="0" borderId="0" xfId="0" applyFont="1"/>
    <xf numFmtId="0" fontId="0" fillId="0" borderId="0" xfId="0" applyFont="1"/>
    <xf numFmtId="0" fontId="2" fillId="0" borderId="0" xfId="0" applyFont="1"/>
    <xf numFmtId="0" fontId="6" fillId="0" borderId="0" xfId="0" applyFont="1"/>
    <xf numFmtId="0" fontId="7" fillId="0" borderId="0" xfId="0" applyFont="1" applyAlignment="1">
      <alignment wrapText="1"/>
    </xf>
    <xf numFmtId="0" fontId="6" fillId="0" borderId="0" xfId="0" applyFont="1" applyAlignment="1">
      <alignment horizontal="left"/>
    </xf>
    <xf numFmtId="0" fontId="0" fillId="0" borderId="0" xfId="0" applyAlignment="1"/>
    <xf numFmtId="0" fontId="8" fillId="0" borderId="0" xfId="0" applyFont="1" applyAlignment="1">
      <alignment horizontal="left" vertical="center"/>
    </xf>
    <xf numFmtId="0" fontId="8" fillId="0" borderId="0" xfId="0" applyFont="1" applyAlignment="1">
      <alignment horizontal="center" vertical="top" wrapText="1"/>
    </xf>
    <xf numFmtId="0" fontId="6" fillId="0" borderId="0" xfId="0" applyFont="1" applyBorder="1"/>
    <xf numFmtId="0" fontId="0" fillId="0" borderId="0" xfId="0" applyBorder="1"/>
    <xf numFmtId="0" fontId="2" fillId="0" borderId="2" xfId="0" applyFont="1" applyBorder="1" applyAlignment="1"/>
    <xf numFmtId="0" fontId="2" fillId="0" borderId="0" xfId="0" applyFont="1" applyBorder="1" applyAlignment="1"/>
    <xf numFmtId="0" fontId="6" fillId="0" borderId="0" xfId="0" applyFont="1" applyBorder="1" applyAlignment="1"/>
    <xf numFmtId="0" fontId="0" fillId="0" borderId="0" xfId="0" applyBorder="1" applyAlignment="1"/>
    <xf numFmtId="0" fontId="0" fillId="0" borderId="0" xfId="0" applyAlignment="1">
      <alignment horizontal="left" vertical="center"/>
    </xf>
    <xf numFmtId="164" fontId="2" fillId="0" borderId="0" xfId="0" applyNumberFormat="1" applyFont="1"/>
    <xf numFmtId="0" fontId="3" fillId="0" borderId="0" xfId="0" applyFont="1" applyAlignment="1"/>
    <xf numFmtId="0" fontId="0" fillId="0" borderId="1" xfId="0" applyBorder="1"/>
    <xf numFmtId="0" fontId="2" fillId="0" borderId="0" xfId="0" applyFont="1" applyAlignment="1"/>
    <xf numFmtId="164" fontId="0" fillId="0" borderId="0" xfId="0" applyNumberFormat="1" applyAlignment="1"/>
    <xf numFmtId="0" fontId="10" fillId="0" borderId="0" xfId="0" applyFont="1"/>
    <xf numFmtId="0" fontId="2" fillId="0" borderId="0" xfId="0" applyFont="1" applyAlignment="1">
      <alignment horizontal="left" wrapText="1"/>
    </xf>
    <xf numFmtId="0" fontId="2" fillId="0" borderId="0" xfId="0" applyFont="1" applyAlignment="1">
      <alignment horizontal="right"/>
    </xf>
    <xf numFmtId="0" fontId="11" fillId="0" borderId="0" xfId="0" applyFont="1"/>
    <xf numFmtId="0" fontId="2" fillId="0" borderId="0" xfId="0" applyFont="1" applyBorder="1" applyAlignment="1">
      <alignment horizontal="justify" wrapText="1"/>
    </xf>
    <xf numFmtId="0" fontId="6" fillId="0" borderId="0" xfId="0" applyFont="1" applyBorder="1" applyAlignment="1">
      <alignment horizontal="justify" wrapText="1"/>
    </xf>
    <xf numFmtId="0" fontId="2" fillId="0" borderId="0" xfId="0" applyFont="1" applyBorder="1" applyAlignment="1">
      <alignment horizontal="justify" wrapText="1"/>
    </xf>
    <xf numFmtId="0" fontId="3" fillId="0" borderId="0" xfId="0" applyFont="1" applyBorder="1" applyAlignment="1">
      <alignment horizontal="center"/>
    </xf>
    <xf numFmtId="0" fontId="4" fillId="0" borderId="0" xfId="0" applyFont="1" applyBorder="1" applyAlignment="1">
      <alignment horizontal="center"/>
    </xf>
    <xf numFmtId="164" fontId="5" fillId="0" borderId="0" xfId="0" applyNumberFormat="1" applyFont="1" applyBorder="1" applyAlignment="1">
      <alignment horizontal="center"/>
    </xf>
    <xf numFmtId="0" fontId="3" fillId="0" borderId="0" xfId="0" applyFont="1" applyBorder="1" applyAlignment="1">
      <alignment horizontal="right"/>
    </xf>
    <xf numFmtId="0" fontId="4" fillId="0" borderId="0" xfId="0" applyFont="1" applyBorder="1" applyAlignment="1">
      <alignment horizontal="right"/>
    </xf>
    <xf numFmtId="0" fontId="7" fillId="0" borderId="0" xfId="0" applyFont="1" applyBorder="1" applyAlignment="1">
      <alignment horizontal="right" wrapText="1"/>
    </xf>
    <xf numFmtId="0" fontId="6" fillId="0" borderId="0" xfId="0" applyFont="1" applyBorder="1" applyAlignment="1">
      <alignment horizontal="justify" wrapText="1"/>
    </xf>
    <xf numFmtId="0" fontId="2" fillId="0" borderId="1" xfId="0" applyFont="1" applyBorder="1" applyAlignment="1">
      <alignment horizontal="center"/>
    </xf>
    <xf numFmtId="0" fontId="2" fillId="0" borderId="0" xfId="0" applyFont="1" applyBorder="1" applyAlignment="1">
      <alignment horizontal="center"/>
    </xf>
    <xf numFmtId="16" fontId="0" fillId="0" borderId="0" xfId="0" applyNumberFormat="1" applyFont="1" applyBorder="1" applyAlignment="1">
      <alignment horizontal="center"/>
    </xf>
    <xf numFmtId="0" fontId="0" fillId="0" borderId="0" xfId="0" applyFont="1" applyBorder="1" applyAlignment="1">
      <alignment horizontal="center"/>
    </xf>
    <xf numFmtId="0" fontId="6" fillId="0" borderId="0" xfId="0" applyFont="1" applyBorder="1" applyAlignment="1">
      <alignment horizontal="center"/>
    </xf>
    <xf numFmtId="0" fontId="0" fillId="0" borderId="0" xfId="0" applyBorder="1" applyAlignment="1">
      <alignment horizontal="left" vertical="center"/>
    </xf>
    <xf numFmtId="0" fontId="9" fillId="0" borderId="3" xfId="0" applyFont="1" applyBorder="1" applyAlignment="1">
      <alignment horizontal="center"/>
    </xf>
    <xf numFmtId="164" fontId="0" fillId="0" borderId="0" xfId="0" applyNumberFormat="1" applyBorder="1" applyAlignment="1">
      <alignment horizontal="center"/>
    </xf>
    <xf numFmtId="0" fontId="2" fillId="0" borderId="0" xfId="0" applyFont="1" applyBorder="1" applyAlignment="1">
      <alignment horizontal="left" wrapText="1"/>
    </xf>
    <xf numFmtId="14" fontId="2" fillId="0" borderId="0" xfId="0" applyNumberFormat="1"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view="pageBreakPreview" zoomScaleNormal="100" workbookViewId="0">
      <selection activeCell="H16" sqref="H16"/>
    </sheetView>
  </sheetViews>
  <sheetFormatPr defaultRowHeight="14.4" x14ac:dyDescent="0.3"/>
  <cols>
    <col min="1" max="1" width="25.6640625" customWidth="1"/>
    <col min="2" max="2" width="17.44140625" customWidth="1"/>
    <col min="3" max="3" width="13.5546875" customWidth="1"/>
    <col min="4" max="4" width="8.5546875" customWidth="1"/>
    <col min="5" max="5" width="16.44140625" customWidth="1"/>
    <col min="6" max="9" width="8.5546875" customWidth="1"/>
    <col min="10" max="10" width="12.109375" customWidth="1"/>
    <col min="11" max="1025" width="8.5546875" customWidth="1"/>
  </cols>
  <sheetData>
    <row r="1" spans="1:11" x14ac:dyDescent="0.3">
      <c r="A1" s="1" t="s">
        <v>0</v>
      </c>
      <c r="B1" s="2" t="s">
        <v>1</v>
      </c>
      <c r="C1" t="str">
        <f>IF(B1="MB","mažoji bendrija",IF(B1="UAB","uždaroji akcinė bendrovė","viešoji įstaiga"))</f>
        <v>mažoji bendrija</v>
      </c>
      <c r="J1" t="s">
        <v>0</v>
      </c>
      <c r="K1" t="s">
        <v>1</v>
      </c>
    </row>
    <row r="2" spans="1:11" x14ac:dyDescent="0.3">
      <c r="A2" s="1" t="s">
        <v>2</v>
      </c>
      <c r="B2" t="s">
        <v>3</v>
      </c>
      <c r="K2" t="s">
        <v>4</v>
      </c>
    </row>
    <row r="3" spans="1:11" ht="15.6" x14ac:dyDescent="0.3">
      <c r="A3" s="1" t="s">
        <v>5</v>
      </c>
      <c r="B3" s="3">
        <v>1111111</v>
      </c>
      <c r="K3" t="s">
        <v>6</v>
      </c>
    </row>
    <row r="4" spans="1:11" x14ac:dyDescent="0.3">
      <c r="A4" s="1" t="s">
        <v>7</v>
      </c>
      <c r="B4" t="s">
        <v>8</v>
      </c>
    </row>
    <row r="5" spans="1:11" x14ac:dyDescent="0.3">
      <c r="A5" s="1" t="s">
        <v>9</v>
      </c>
      <c r="B5">
        <v>2019</v>
      </c>
    </row>
    <row r="6" spans="1:11" x14ac:dyDescent="0.3">
      <c r="A6" s="1" t="s">
        <v>10</v>
      </c>
      <c r="B6" t="s">
        <v>11</v>
      </c>
    </row>
    <row r="7" spans="1:11" x14ac:dyDescent="0.3">
      <c r="A7" s="1" t="s">
        <v>12</v>
      </c>
      <c r="B7">
        <v>31111111111</v>
      </c>
    </row>
    <row r="8" spans="1:11" x14ac:dyDescent="0.3">
      <c r="A8" s="1" t="s">
        <v>13</v>
      </c>
      <c r="B8">
        <v>2</v>
      </c>
    </row>
    <row r="9" spans="1:11" x14ac:dyDescent="0.3">
      <c r="A9" s="1" t="s">
        <v>14</v>
      </c>
      <c r="B9" t="s">
        <v>15</v>
      </c>
    </row>
    <row r="10" spans="1:11" x14ac:dyDescent="0.3">
      <c r="A10" s="1" t="s">
        <v>16</v>
      </c>
      <c r="B10">
        <v>300</v>
      </c>
      <c r="C10" t="s">
        <v>17</v>
      </c>
    </row>
    <row r="11" spans="1:11" x14ac:dyDescent="0.3">
      <c r="B11">
        <v>300</v>
      </c>
      <c r="C11" t="s">
        <v>18</v>
      </c>
    </row>
    <row r="13" spans="1:11" x14ac:dyDescent="0.3">
      <c r="A13" s="1" t="s">
        <v>19</v>
      </c>
    </row>
  </sheetData>
  <dataValidations count="1">
    <dataValidation type="list" allowBlank="1" showInputMessage="1" showErrorMessage="1" sqref="B1" xr:uid="{00000000-0002-0000-0000-000000000000}">
      <formula1>$K$1:$K$3</formula1>
      <formula2>0</formula2>
    </dataValidation>
  </dataValidation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25"/>
  <sheetViews>
    <sheetView view="pageBreakPreview" zoomScaleNormal="100" workbookViewId="0">
      <selection activeCell="B17" sqref="B17:K17"/>
    </sheetView>
  </sheetViews>
  <sheetFormatPr defaultRowHeight="14.4" x14ac:dyDescent="0.3"/>
  <cols>
    <col min="1" max="1" width="3.109375" customWidth="1"/>
    <col min="2" max="9" width="8.5546875" customWidth="1"/>
    <col min="10" max="10" width="6" customWidth="1"/>
    <col min="11" max="1025" width="8.5546875" customWidth="1"/>
  </cols>
  <sheetData>
    <row r="3" spans="1:11" ht="17.399999999999999" x14ac:dyDescent="0.3">
      <c r="A3" s="29" t="str">
        <f>" „"&amp;Rekvizitai!B2&amp;"“, įm. k. "&amp;Rekvizitai!B3&amp;""</f>
        <v xml:space="preserve"> „Pavadinimas“, įm. k. 1111111</v>
      </c>
      <c r="B3" s="29"/>
      <c r="C3" s="29"/>
      <c r="D3" s="29"/>
      <c r="E3" s="29"/>
      <c r="F3" s="29"/>
      <c r="G3" s="29"/>
      <c r="H3" s="29"/>
      <c r="I3" s="29"/>
      <c r="J3" s="29"/>
      <c r="K3" s="29"/>
    </row>
    <row r="4" spans="1:11" ht="7.2" customHeight="1" x14ac:dyDescent="0.3"/>
    <row r="5" spans="1:11" ht="13.8" customHeight="1" x14ac:dyDescent="0.3">
      <c r="A5" s="30" t="str">
        <f>Rekvizitai!B4</f>
        <v>Gatvė g. 1, Vilnius</v>
      </c>
      <c r="B5" s="30"/>
      <c r="C5" s="30"/>
      <c r="D5" s="30"/>
      <c r="E5" s="30"/>
      <c r="F5" s="30"/>
      <c r="G5" s="30"/>
      <c r="H5" s="30"/>
      <c r="I5" s="30"/>
      <c r="J5" s="30"/>
      <c r="K5" s="30"/>
    </row>
    <row r="10" spans="1:11" x14ac:dyDescent="0.3">
      <c r="A10" s="30" t="s">
        <v>20</v>
      </c>
      <c r="B10" s="30"/>
      <c r="C10" s="30"/>
      <c r="D10" s="30"/>
      <c r="E10" s="30"/>
      <c r="F10" s="30"/>
      <c r="G10" s="30"/>
      <c r="H10" s="30"/>
      <c r="I10" s="30"/>
      <c r="J10" s="30"/>
      <c r="K10" s="30"/>
    </row>
    <row r="11" spans="1:11" ht="4.8" customHeight="1" x14ac:dyDescent="0.3"/>
    <row r="12" spans="1:11" x14ac:dyDescent="0.3">
      <c r="A12" s="31">
        <f ca="1">TODAY()</f>
        <v>43943</v>
      </c>
      <c r="B12" s="31"/>
      <c r="C12" s="31"/>
      <c r="D12" s="31"/>
      <c r="E12" s="31"/>
      <c r="F12" s="31"/>
      <c r="G12" s="31"/>
      <c r="H12" s="31"/>
      <c r="I12" s="31"/>
      <c r="J12" s="31"/>
      <c r="K12" s="31"/>
    </row>
    <row r="15" spans="1:11" ht="7.8" customHeight="1" x14ac:dyDescent="0.3"/>
    <row r="16" spans="1:11" hidden="1" x14ac:dyDescent="0.3"/>
    <row r="17" spans="2:11" ht="52.2" customHeight="1" x14ac:dyDescent="0.3">
      <c r="B17" s="28" t="str">
        <f>"Aš, "&amp;Rekvizitai!B6&amp;",  patvirtinu, kad visa įmonei UAB „Robolabs“ pateikta informacija yra teisinga ir nėra nuslėpta jokių aplinkybių, galinčių turėti įtakos "&amp;Rekvizitai!B5&amp;" metų finansinei atskaitomybei. "</f>
        <v xml:space="preserve">Aš, Vardenis Pavardenis,  patvirtinu, kad visa įmonei UAB „Robolabs“ pateikta informacija yra teisinga ir nėra nuslėpta jokių aplinkybių, galinčių turėti įtakos 2019 metų finansinei atskaitomybei. </v>
      </c>
      <c r="C17" s="28"/>
      <c r="D17" s="28"/>
      <c r="E17" s="28"/>
      <c r="F17" s="28"/>
      <c r="G17" s="28"/>
      <c r="H17" s="28"/>
      <c r="I17" s="28"/>
      <c r="J17" s="28"/>
      <c r="K17" s="28"/>
    </row>
    <row r="19" spans="2:11" ht="128.4" customHeight="1" x14ac:dyDescent="0.3">
      <c r="B19" s="28" t="str">
        <f>CONCATENATE("Pateikiau visas"," ",Rekvizitai!B5," ","metais gautas ir išrašytas sąskaitas, visų atsiskaitomųjų sąskaitų banko išrašus, visus su grynųjų pinigų judėjimų susijusius dokumentus, visas „", Rekvizitai!B2, "“", "sudarytas sutartis. Informavau apie visas su susijusiais, asocijuotais asmenimis sudarytas sutartis. Patvirtinu, kad nesu suteikęs jokių prokūrų, nesu sudaręs įkeitimų, laidavimų, garantijų, faktoringo sutarčių. „",Rekvizitai!B2,"“", " ", "neturi teisminių ginčų, turtas nėra nei įkeistas, nei areštuotas,"," nėra jokių reikšmingų neapibrėžtumų, susijusių su sąlygomis ar įvykiais, galinčiais kelti abejonių dėl įmonės tęstinumo. Vadovaujant įmonei, laikomąsi įstatymų ir teisės aktų, reglamentuojančių įmonės veiklą.")</f>
        <v>Pateikiau visas 2019 metais gautas ir išrašytas sąskaitas, visų atsiskaitomųjų sąskaitų banko išrašus, visus su grynųjų pinigų judėjimų susijusius dokumentus, visas „Pavadinimas“sudarytas sutartis. Informavau apie visas su susijusiais, asocijuotais asmenimis sudarytas sutartis. Patvirtinu, kad nesu suteikęs jokių prokūrų, nesu sudaręs įkeitimų, laidavimų, garantijų, faktoringo sutarčių. „Pavadinimas“ neturi teisminių ginčų, turtas nėra nei įkeistas, nei areštuotas, nėra jokių reikšmingų neapibrėžtumų, susijusių su sąlygomis ar įvykiais, galinčiais kelti abejonių dėl įmonės tęstinumo. Vadovaujant įmonei, laikomąsi įstatymų ir teisės aktų, reglamentuojančių įmonės veiklą.</v>
      </c>
      <c r="C19" s="28"/>
      <c r="D19" s="28"/>
      <c r="E19" s="28"/>
      <c r="F19" s="28"/>
      <c r="G19" s="28"/>
      <c r="H19" s="28"/>
      <c r="I19" s="28"/>
      <c r="J19" s="28"/>
      <c r="K19" s="28"/>
    </row>
    <row r="21" spans="2:11" ht="15.6" customHeight="1" x14ac:dyDescent="0.3">
      <c r="B21" s="28" t="s">
        <v>21</v>
      </c>
      <c r="C21" s="28"/>
      <c r="D21" s="28"/>
      <c r="E21" s="28"/>
      <c r="F21" s="28"/>
      <c r="G21" s="28"/>
      <c r="H21" s="28"/>
      <c r="I21" s="28"/>
      <c r="J21" s="28"/>
      <c r="K21" s="28"/>
    </row>
    <row r="25" spans="2:11" ht="15.6" x14ac:dyDescent="0.3">
      <c r="B25" s="3" t="str">
        <f>CONCATENATE("„",Rekvizitai!B2,"“"," ", "direktorius")</f>
        <v>„Pavadinimas“ direktorius</v>
      </c>
      <c r="I25" s="4" t="str">
        <f>Rekvizitai!B6</f>
        <v>Vardenis Pavardenis</v>
      </c>
    </row>
  </sheetData>
  <mergeCells count="7">
    <mergeCell ref="B19:K19"/>
    <mergeCell ref="B21:K21"/>
    <mergeCell ref="A3:K3"/>
    <mergeCell ref="A5:K5"/>
    <mergeCell ref="A10:K10"/>
    <mergeCell ref="A12:K12"/>
    <mergeCell ref="B17:K17"/>
  </mergeCells>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6:O218"/>
  <sheetViews>
    <sheetView tabSelected="1" view="pageBreakPreview" topLeftCell="A61" zoomScale="85" zoomScaleNormal="100" zoomScalePageLayoutView="85" workbookViewId="0">
      <selection activeCell="C155" sqref="C155"/>
    </sheetView>
  </sheetViews>
  <sheetFormatPr defaultRowHeight="14.4" x14ac:dyDescent="0.3"/>
  <cols>
    <col min="1" max="1" width="3" customWidth="1"/>
    <col min="2" max="2" width="11.88671875" customWidth="1"/>
    <col min="3" max="3" width="8.5546875" customWidth="1"/>
    <col min="4" max="4" width="8.88671875" customWidth="1"/>
    <col min="5" max="5" width="9.6640625" customWidth="1"/>
    <col min="6" max="6" width="8.21875" customWidth="1"/>
    <col min="7" max="7" width="9.6640625" customWidth="1"/>
    <col min="8" max="8" width="12" customWidth="1"/>
    <col min="9" max="9" width="11.33203125" customWidth="1"/>
    <col min="10" max="10" width="0.88671875" customWidth="1"/>
    <col min="11" max="11" width="11.44140625"/>
    <col min="12" max="12" width="12" customWidth="1"/>
    <col min="13" max="13" width="75.88671875" customWidth="1"/>
    <col min="14" max="14" width="8.88671875" customWidth="1"/>
    <col min="15" max="15" width="9.21875" customWidth="1"/>
    <col min="16" max="1025" width="8.5546875" customWidth="1"/>
  </cols>
  <sheetData>
    <row r="16" spans="2:11" ht="17.399999999999999" x14ac:dyDescent="0.3">
      <c r="B16" s="32" t="str">
        <f>Rekvizitai!B1&amp;" „"&amp;Rekvizitai!B2&amp;"“, įm. k. "&amp;Rekvizitai!B3&amp;""</f>
        <v>MB „Pavadinimas“, įm. k. 1111111</v>
      </c>
      <c r="C16" s="32"/>
      <c r="D16" s="32"/>
      <c r="E16" s="32"/>
      <c r="F16" s="32"/>
      <c r="G16" s="32"/>
      <c r="H16" s="32"/>
      <c r="I16" s="32"/>
      <c r="J16" s="32"/>
      <c r="K16" s="32"/>
    </row>
    <row r="17" spans="1:11" ht="3" customHeight="1" x14ac:dyDescent="0.3"/>
    <row r="18" spans="1:11" x14ac:dyDescent="0.3">
      <c r="B18" s="33" t="str">
        <f>Rekvizitai!B4</f>
        <v>Gatvė g. 1, Vilnius</v>
      </c>
      <c r="C18" s="33"/>
      <c r="D18" s="33"/>
      <c r="E18" s="33"/>
      <c r="F18" s="33"/>
      <c r="G18" s="33"/>
      <c r="H18" s="33"/>
      <c r="I18" s="33"/>
      <c r="J18" s="33"/>
      <c r="K18" s="33"/>
    </row>
    <row r="21" spans="1:11" ht="37.200000000000003" customHeight="1" x14ac:dyDescent="0.35">
      <c r="C21" s="5"/>
      <c r="D21" s="5"/>
      <c r="E21" s="34" t="str">
        <f>CONCATENATE(Rekvizitai!B5," ","M. METINIŲ FINANSINIŲ ATASKAITŲ AIŠKINAMASIS RAŠTAS")</f>
        <v>2019 M. METINIŲ FINANSINIŲ ATASKAITŲ AIŠKINAMASIS RAŠTAS</v>
      </c>
      <c r="F21" s="34"/>
      <c r="G21" s="34"/>
      <c r="H21" s="34"/>
      <c r="I21" s="34"/>
      <c r="J21" s="34"/>
      <c r="K21" s="34"/>
    </row>
    <row r="31" spans="1:11" s="7" customFormat="1" ht="15.6" x14ac:dyDescent="0.3">
      <c r="A31" s="6" t="s">
        <v>22</v>
      </c>
      <c r="B31" s="6"/>
      <c r="C31" s="6"/>
      <c r="D31" s="6"/>
      <c r="E31" s="6"/>
      <c r="F31" s="6"/>
      <c r="G31" s="6"/>
      <c r="H31" s="6"/>
      <c r="I31" s="6"/>
      <c r="J31" s="6"/>
    </row>
    <row r="33" spans="1:13" ht="48" customHeight="1" x14ac:dyDescent="0.3">
      <c r="B33" s="28" t="str">
        <f>CONCATENATE("„",Rekvizitai!B2,"“"," ","(toliau - Bendrovė) yra", " ", Rekvizitai!C1, ",", " ", "įregistruoja 2018 m. birželio 20 d. Bendrovės registracijos Juridinių asmenų registre kodas", " ", Rekvizitai!B3, ". Galiojanti Bendrovės įstatų redakcija įregistruota Juridinių asmenų registre 2018 m. birželio 21 d.")</f>
        <v>„Pavadinimas“ (toliau - Bendrovė) yra mažoji bendrija, įregistruoja 2018 m. birželio 20 d. Bendrovės registracijos Juridinių asmenų registre kodas 1111111. Galiojanti Bendrovės įstatų redakcija įregistruota Juridinių asmenų registre 2018 m. birželio 21 d.</v>
      </c>
      <c r="C33" s="28"/>
      <c r="D33" s="28"/>
      <c r="E33" s="28"/>
      <c r="F33" s="28"/>
      <c r="G33" s="28"/>
      <c r="H33" s="28"/>
      <c r="I33" s="28"/>
      <c r="J33" s="28"/>
      <c r="K33" s="28"/>
      <c r="L33" s="8" t="s">
        <v>23</v>
      </c>
      <c r="M33" s="9"/>
    </row>
    <row r="34" spans="1:13" ht="7.2" customHeight="1" x14ac:dyDescent="0.3"/>
    <row r="35" spans="1:13" ht="15.6" x14ac:dyDescent="0.3">
      <c r="B35" s="28" t="str">
        <f>"Bendrovės buveinės adresas yra " &amp; Rekvizitai!B4&amp;""</f>
        <v>Bendrovės buveinės adresas yra Gatvė g. 1, Vilnius</v>
      </c>
      <c r="C35" s="28"/>
      <c r="D35" s="28"/>
      <c r="E35" s="28"/>
      <c r="F35" s="28"/>
      <c r="G35" s="28"/>
      <c r="H35" s="28"/>
      <c r="I35" s="28"/>
      <c r="J35" s="28"/>
      <c r="K35" s="28"/>
    </row>
    <row r="36" spans="1:13" ht="7.2" customHeight="1" x14ac:dyDescent="0.3"/>
    <row r="37" spans="1:13" ht="15.6" customHeight="1" x14ac:dyDescent="0.3">
      <c r="B37" s="28" t="s">
        <v>24</v>
      </c>
      <c r="C37" s="28"/>
      <c r="D37" s="28"/>
      <c r="E37" s="28"/>
      <c r="F37" s="28"/>
      <c r="G37" s="28"/>
      <c r="H37" s="28"/>
      <c r="I37" s="28"/>
      <c r="J37" s="28"/>
      <c r="K37" s="28"/>
    </row>
    <row r="38" spans="1:13" ht="7.2" customHeight="1" x14ac:dyDescent="0.3"/>
    <row r="39" spans="1:13" ht="15.6" x14ac:dyDescent="0.3">
      <c r="B39" s="28" t="str">
        <f>CONCATENATE("Bendrovės vykdoma veikla: ", Rekvizitai!B9)</f>
        <v>Bendrovės vykdoma veikla: statyba, etc.</v>
      </c>
      <c r="C39" s="28"/>
      <c r="D39" s="28"/>
      <c r="E39" s="28"/>
      <c r="F39" s="28"/>
      <c r="G39" s="28"/>
      <c r="H39" s="28"/>
      <c r="I39" s="28"/>
      <c r="J39" s="28"/>
      <c r="K39" s="28"/>
    </row>
    <row r="40" spans="1:13" ht="7.2" customHeight="1" x14ac:dyDescent="0.3"/>
    <row r="41" spans="1:13" ht="15.6" x14ac:dyDescent="0.3">
      <c r="B41" s="28" t="str">
        <f>CONCATENATE("Vidutinis darbuotojų skaičius pagal sąrašą ", Rekvizitai!B5, " m. buvo ", Rekvizitai!B8, " darbuotojų")</f>
        <v>Vidutinis darbuotojų skaičius pagal sąrašą 2019 m. buvo 2 darbuotojų</v>
      </c>
      <c r="C41" s="28"/>
      <c r="D41" s="28"/>
      <c r="E41" s="28"/>
      <c r="F41" s="28"/>
      <c r="G41" s="28"/>
      <c r="H41" s="28"/>
      <c r="I41" s="28"/>
      <c r="J41" s="28"/>
      <c r="K41" s="28"/>
    </row>
    <row r="43" spans="1:13" ht="15.6" x14ac:dyDescent="0.3">
      <c r="A43" s="6" t="s">
        <v>25</v>
      </c>
      <c r="B43" s="6"/>
      <c r="C43" s="6"/>
      <c r="D43" s="6"/>
      <c r="E43" s="6"/>
      <c r="F43" s="6"/>
      <c r="G43" s="6"/>
      <c r="H43" s="6"/>
      <c r="I43" s="6"/>
      <c r="J43" s="6"/>
    </row>
    <row r="45" spans="1:13" ht="15.6" customHeight="1" x14ac:dyDescent="0.3">
      <c r="B45" s="35" t="s">
        <v>26</v>
      </c>
      <c r="C45" s="35"/>
      <c r="D45" s="35"/>
      <c r="E45" s="35"/>
      <c r="F45" s="35"/>
      <c r="G45" s="35"/>
      <c r="H45" s="35"/>
      <c r="I45" s="35"/>
      <c r="J45" s="35"/>
      <c r="K45" s="35"/>
    </row>
    <row r="47" spans="1:13" ht="45" customHeight="1" x14ac:dyDescent="0.3">
      <c r="B47" s="28" t="s">
        <v>27</v>
      </c>
      <c r="C47" s="28"/>
      <c r="D47" s="28"/>
      <c r="E47" s="28"/>
      <c r="F47" s="28"/>
      <c r="G47" s="28"/>
      <c r="H47" s="28"/>
      <c r="I47" s="28"/>
      <c r="J47" s="28"/>
      <c r="K47" s="28"/>
    </row>
    <row r="49" spans="2:11" ht="15.6" customHeight="1" x14ac:dyDescent="0.3">
      <c r="B49" s="35" t="s">
        <v>28</v>
      </c>
      <c r="C49" s="35"/>
      <c r="D49" s="35"/>
      <c r="E49" s="35"/>
      <c r="F49" s="35"/>
      <c r="G49" s="35"/>
      <c r="H49" s="35"/>
      <c r="I49" s="35"/>
      <c r="J49" s="35"/>
      <c r="K49" s="35"/>
    </row>
    <row r="51" spans="2:11" ht="32.4" customHeight="1" x14ac:dyDescent="0.3">
      <c r="B51" s="28" t="s">
        <v>29</v>
      </c>
      <c r="C51" s="28"/>
      <c r="D51" s="28"/>
      <c r="E51" s="28"/>
      <c r="F51" s="28"/>
      <c r="G51" s="28"/>
      <c r="H51" s="28"/>
      <c r="I51" s="28"/>
      <c r="J51" s="28"/>
      <c r="K51" s="28"/>
    </row>
    <row r="53" spans="2:11" ht="15.6" customHeight="1" x14ac:dyDescent="0.3">
      <c r="B53" s="35" t="s">
        <v>30</v>
      </c>
      <c r="C53" s="35"/>
      <c r="D53" s="35"/>
      <c r="E53" s="35"/>
      <c r="F53" s="35"/>
      <c r="G53" s="35"/>
      <c r="H53" s="35"/>
      <c r="I53" s="35"/>
      <c r="J53" s="35"/>
      <c r="K53" s="35"/>
    </row>
    <row r="55" spans="2:11" ht="15.6" customHeight="1" x14ac:dyDescent="0.3">
      <c r="B55" s="28" t="s">
        <v>31</v>
      </c>
      <c r="C55" s="28"/>
      <c r="D55" s="28"/>
      <c r="E55" s="28"/>
      <c r="F55" s="28"/>
      <c r="G55" s="28"/>
      <c r="H55" s="28"/>
      <c r="I55" s="28"/>
      <c r="J55" s="28"/>
      <c r="K55" s="28"/>
    </row>
    <row r="56" spans="2:11" ht="7.2" customHeight="1" x14ac:dyDescent="0.3"/>
    <row r="57" spans="2:11" ht="33" customHeight="1" x14ac:dyDescent="0.3">
      <c r="B57" s="28" t="s">
        <v>32</v>
      </c>
      <c r="C57" s="28"/>
      <c r="D57" s="28"/>
      <c r="E57" s="28"/>
      <c r="F57" s="28"/>
      <c r="G57" s="28"/>
      <c r="H57" s="28"/>
      <c r="I57" s="28"/>
      <c r="J57" s="28"/>
      <c r="K57" s="28"/>
    </row>
    <row r="59" spans="2:11" ht="15.6" customHeight="1" x14ac:dyDescent="0.3">
      <c r="B59" s="35" t="s">
        <v>33</v>
      </c>
      <c r="C59" s="35"/>
      <c r="D59" s="35"/>
      <c r="E59" s="35"/>
      <c r="F59" s="35"/>
      <c r="G59" s="35"/>
      <c r="H59" s="35"/>
      <c r="I59" s="35"/>
      <c r="J59" s="35"/>
      <c r="K59" s="35"/>
    </row>
    <row r="61" spans="2:11" ht="48" customHeight="1" x14ac:dyDescent="0.3">
      <c r="B61" s="28" t="str">
        <f>CONCATENATE("Nematerialiajam turtui Bendrovėje priskiriamas neturintis materialios formos nepiniginis turtas, kuriuo Bendrovė disponuoja, kurį naudodama tikisi gauti tiesioginės ir (arba) netiesioginės ekonominės naudos ir kurio įsigijimo savikaina yra ne mažesnė už ",Rekvizitai!B10, " Eur.")</f>
        <v>Nematerialiajam turtui Bendrovėje priskiriamas neturintis materialios formos nepiniginis turtas, kuriuo Bendrovė disponuoja, kurį naudodama tikisi gauti tiesioginės ir (arba) netiesioginės ekonominės naudos ir kurio įsigijimo savikaina yra ne mažesnė už 300 Eur.</v>
      </c>
      <c r="C61" s="28"/>
      <c r="D61" s="28"/>
      <c r="E61" s="28"/>
      <c r="F61" s="28"/>
      <c r="G61" s="28"/>
      <c r="H61" s="28"/>
      <c r="I61" s="28"/>
      <c r="J61" s="28"/>
      <c r="K61" s="28"/>
    </row>
    <row r="62" spans="2:11" ht="7.8" customHeight="1" x14ac:dyDescent="0.3"/>
    <row r="63" spans="2:11" ht="30" customHeight="1" x14ac:dyDescent="0.3">
      <c r="B63" s="28" t="s">
        <v>34</v>
      </c>
      <c r="C63" s="28"/>
      <c r="D63" s="28"/>
      <c r="E63" s="28"/>
      <c r="F63" s="28"/>
      <c r="G63" s="28"/>
      <c r="H63" s="28"/>
      <c r="I63" s="28"/>
      <c r="J63" s="28"/>
      <c r="K63" s="28"/>
    </row>
    <row r="64" spans="2:11" ht="6.6" customHeight="1" x14ac:dyDescent="0.3"/>
    <row r="65" spans="2:11" ht="30.6" customHeight="1" x14ac:dyDescent="0.3">
      <c r="B65" s="28" t="s">
        <v>35</v>
      </c>
      <c r="C65" s="28"/>
      <c r="D65" s="28"/>
      <c r="E65" s="28"/>
      <c r="F65" s="28"/>
      <c r="G65" s="28"/>
      <c r="H65" s="28"/>
      <c r="I65" s="28"/>
      <c r="J65" s="28"/>
      <c r="K65" s="28"/>
    </row>
    <row r="67" spans="2:11" ht="15.6" x14ac:dyDescent="0.3">
      <c r="B67" s="3"/>
      <c r="C67" s="3"/>
      <c r="D67" s="3"/>
      <c r="E67" s="3"/>
      <c r="F67" s="3"/>
      <c r="G67" s="3"/>
      <c r="H67" s="36" t="s">
        <v>36</v>
      </c>
      <c r="I67" s="36"/>
      <c r="J67" s="36"/>
      <c r="K67" s="36"/>
    </row>
    <row r="68" spans="2:11" ht="3" customHeight="1" x14ac:dyDescent="0.3">
      <c r="B68" s="3"/>
      <c r="C68" s="3"/>
      <c r="D68" s="3"/>
      <c r="E68" s="3"/>
      <c r="F68" s="3"/>
      <c r="G68" s="3"/>
      <c r="H68" s="3"/>
      <c r="I68" s="3"/>
      <c r="J68" s="3"/>
      <c r="K68" s="3"/>
    </row>
    <row r="69" spans="2:11" ht="15.6" x14ac:dyDescent="0.3">
      <c r="B69" s="3" t="s">
        <v>37</v>
      </c>
      <c r="C69" s="3"/>
      <c r="D69" s="3"/>
      <c r="E69" s="3"/>
      <c r="F69" s="3"/>
      <c r="G69" s="3"/>
      <c r="H69" s="37">
        <v>3</v>
      </c>
      <c r="I69" s="37"/>
      <c r="J69" s="37"/>
      <c r="K69" s="37"/>
    </row>
    <row r="70" spans="2:11" ht="15.6" x14ac:dyDescent="0.3">
      <c r="B70" s="3" t="s">
        <v>38</v>
      </c>
      <c r="C70" s="3"/>
      <c r="D70" s="3"/>
      <c r="E70" s="3"/>
      <c r="F70" s="3"/>
      <c r="G70" s="3"/>
      <c r="H70" s="37">
        <v>4</v>
      </c>
      <c r="I70" s="37"/>
      <c r="J70" s="37"/>
      <c r="K70" s="37"/>
    </row>
    <row r="72" spans="2:11" ht="15.6" customHeight="1" x14ac:dyDescent="0.3">
      <c r="B72" s="35" t="s">
        <v>39</v>
      </c>
      <c r="C72" s="35"/>
      <c r="D72" s="35"/>
      <c r="E72" s="35"/>
      <c r="F72" s="35"/>
      <c r="G72" s="35"/>
      <c r="H72" s="35"/>
      <c r="I72" s="35"/>
      <c r="J72" s="35"/>
      <c r="K72" s="35"/>
    </row>
    <row r="74" spans="2:11" ht="49.8" customHeight="1" x14ac:dyDescent="0.3">
      <c r="B74" s="28" t="str">
        <f>CONCATENATE("Ilgalaikiam materialiajam turtui Bendrovėje priskiriamas materialusis turtas, kuriuo Bendrovė savo rizika disponuoja,"," kuris teikia ekonominės naudos naudojamas ilgiau nei vienerius metus ir kurio įsigijimo savikainą galima patikimai nustatyti bei kurio įsigijimo savikaina yra ne mažesnė už ", Rekvizitai!B11," Eur.")</f>
        <v>Ilgalaikiam materialiajam turtui Bendrovėje priskiriamas materialusis turtas, kuriuo Bendrovė savo rizika disponuoja, kuris teikia ekonominės naudos naudojamas ilgiau nei vienerius metus ir kurio įsigijimo savikainą galima patikimai nustatyti bei kurio įsigijimo savikaina yra ne mažesnė už 300 Eur.</v>
      </c>
      <c r="C74" s="28"/>
      <c r="D74" s="28"/>
      <c r="E74" s="28"/>
      <c r="F74" s="28"/>
      <c r="G74" s="28"/>
      <c r="H74" s="28"/>
      <c r="I74" s="28"/>
      <c r="J74" s="28"/>
      <c r="K74" s="28"/>
    </row>
    <row r="75" spans="2:11" ht="7.2" customHeight="1" x14ac:dyDescent="0.3"/>
    <row r="76" spans="2:11" ht="32.4" customHeight="1" x14ac:dyDescent="0.3">
      <c r="B76" s="28" t="s">
        <v>40</v>
      </c>
      <c r="C76" s="28"/>
      <c r="D76" s="28"/>
      <c r="E76" s="28"/>
      <c r="F76" s="28"/>
      <c r="G76" s="28"/>
      <c r="H76" s="28"/>
      <c r="I76" s="28"/>
      <c r="J76" s="28"/>
      <c r="K76" s="28"/>
    </row>
    <row r="77" spans="2:11" ht="7.2" customHeight="1" x14ac:dyDescent="0.3"/>
    <row r="78" spans="2:11" ht="46.2" customHeight="1" x14ac:dyDescent="0.3">
      <c r="B78" s="28" t="s">
        <v>41</v>
      </c>
      <c r="C78" s="28"/>
      <c r="D78" s="28"/>
      <c r="E78" s="28"/>
      <c r="F78" s="28"/>
      <c r="G78" s="28"/>
      <c r="H78" s="28"/>
      <c r="I78" s="28"/>
      <c r="J78" s="28"/>
      <c r="K78" s="28"/>
    </row>
    <row r="79" spans="2:11" ht="7.2" customHeight="1" x14ac:dyDescent="0.3"/>
    <row r="80" spans="2:11" ht="30.6" customHeight="1" x14ac:dyDescent="0.3">
      <c r="B80" s="28" t="s">
        <v>42</v>
      </c>
      <c r="C80" s="28"/>
      <c r="D80" s="28"/>
      <c r="E80" s="28"/>
      <c r="F80" s="28"/>
      <c r="G80" s="28"/>
      <c r="H80" s="28"/>
      <c r="I80" s="28"/>
      <c r="J80" s="28"/>
      <c r="K80" s="28"/>
    </row>
    <row r="82" spans="2:11" ht="15.6" x14ac:dyDescent="0.3">
      <c r="H82" s="36" t="s">
        <v>36</v>
      </c>
      <c r="I82" s="36"/>
      <c r="J82" s="36"/>
      <c r="K82" s="36"/>
    </row>
    <row r="83" spans="2:11" ht="4.2" customHeight="1" x14ac:dyDescent="0.3"/>
    <row r="84" spans="2:11" ht="15.6" x14ac:dyDescent="0.3">
      <c r="B84" s="3" t="s">
        <v>43</v>
      </c>
      <c r="H84" s="38" t="s">
        <v>44</v>
      </c>
      <c r="I84" s="38"/>
      <c r="J84" s="38"/>
      <c r="K84" s="38"/>
    </row>
    <row r="85" spans="2:11" ht="15.6" x14ac:dyDescent="0.3">
      <c r="B85" s="3" t="s">
        <v>45</v>
      </c>
      <c r="H85" s="39" t="s">
        <v>46</v>
      </c>
      <c r="I85" s="39"/>
      <c r="J85" s="39"/>
      <c r="K85" s="39"/>
    </row>
    <row r="86" spans="2:11" ht="15.6" x14ac:dyDescent="0.3">
      <c r="B86" s="3" t="s">
        <v>47</v>
      </c>
      <c r="H86" s="39">
        <v>8</v>
      </c>
      <c r="I86" s="39"/>
      <c r="J86" s="39"/>
      <c r="K86" s="39"/>
    </row>
    <row r="87" spans="2:11" ht="15.6" x14ac:dyDescent="0.3">
      <c r="B87" s="3" t="s">
        <v>48</v>
      </c>
      <c r="H87" s="39">
        <v>3</v>
      </c>
      <c r="I87" s="39"/>
      <c r="J87" s="39"/>
      <c r="K87" s="39"/>
    </row>
    <row r="88" spans="2:11" ht="15.6" x14ac:dyDescent="0.3">
      <c r="B88" s="3" t="s">
        <v>49</v>
      </c>
      <c r="H88" s="39">
        <v>6</v>
      </c>
      <c r="I88" s="39"/>
      <c r="J88" s="39"/>
      <c r="K88" s="39"/>
    </row>
    <row r="89" spans="2:11" ht="15.6" x14ac:dyDescent="0.3">
      <c r="B89" s="3" t="s">
        <v>50</v>
      </c>
      <c r="H89" s="39">
        <v>4</v>
      </c>
      <c r="I89" s="39"/>
      <c r="J89" s="39"/>
      <c r="K89" s="39"/>
    </row>
    <row r="91" spans="2:11" ht="15.6" customHeight="1" x14ac:dyDescent="0.3">
      <c r="B91" s="35" t="s">
        <v>51</v>
      </c>
      <c r="C91" s="35"/>
      <c r="D91" s="35"/>
      <c r="E91" s="35"/>
      <c r="F91" s="35"/>
      <c r="G91" s="35"/>
      <c r="H91" s="35"/>
      <c r="I91" s="35"/>
      <c r="J91" s="35"/>
      <c r="K91" s="35"/>
    </row>
    <row r="93" spans="2:11" ht="47.4" customHeight="1" x14ac:dyDescent="0.3">
      <c r="B93" s="28" t="s">
        <v>52</v>
      </c>
      <c r="C93" s="28"/>
      <c r="D93" s="28"/>
      <c r="E93" s="28"/>
      <c r="F93" s="28"/>
      <c r="G93" s="28"/>
      <c r="H93" s="28"/>
      <c r="I93" s="28"/>
      <c r="J93" s="28"/>
      <c r="K93" s="28"/>
    </row>
    <row r="95" spans="2:11" ht="15.6" customHeight="1" x14ac:dyDescent="0.3">
      <c r="B95" s="35" t="s">
        <v>53</v>
      </c>
      <c r="C95" s="35"/>
      <c r="D95" s="35"/>
      <c r="E95" s="35"/>
      <c r="F95" s="35"/>
      <c r="G95" s="35"/>
      <c r="H95" s="35"/>
      <c r="I95" s="35"/>
      <c r="J95" s="35"/>
      <c r="K95" s="35"/>
    </row>
    <row r="97" spans="2:11" ht="32.4" customHeight="1" x14ac:dyDescent="0.3">
      <c r="B97" s="28" t="s">
        <v>54</v>
      </c>
      <c r="C97" s="28"/>
      <c r="D97" s="28"/>
      <c r="E97" s="28"/>
      <c r="F97" s="28"/>
      <c r="G97" s="28"/>
      <c r="H97" s="28"/>
      <c r="I97" s="28"/>
      <c r="J97" s="28"/>
      <c r="K97" s="28"/>
    </row>
    <row r="99" spans="2:11" ht="15.6" customHeight="1" x14ac:dyDescent="0.3">
      <c r="B99" s="35" t="s">
        <v>55</v>
      </c>
      <c r="C99" s="35"/>
      <c r="D99" s="35"/>
      <c r="E99" s="35"/>
      <c r="F99" s="35"/>
      <c r="G99" s="35"/>
      <c r="H99" s="35"/>
      <c r="I99" s="35"/>
      <c r="J99" s="35"/>
      <c r="K99" s="35"/>
    </row>
    <row r="101" spans="2:11" ht="127.8" customHeight="1" x14ac:dyDescent="0.3">
      <c r="B101" s="28" t="s">
        <v>56</v>
      </c>
      <c r="C101" s="28"/>
      <c r="D101" s="28"/>
      <c r="E101" s="28"/>
      <c r="F101" s="28"/>
      <c r="G101" s="28"/>
      <c r="H101" s="28"/>
      <c r="I101" s="28"/>
      <c r="J101" s="28"/>
      <c r="K101" s="28"/>
    </row>
    <row r="102" spans="2:11" ht="7.2" customHeight="1" x14ac:dyDescent="0.3"/>
    <row r="103" spans="2:11" ht="31.8" customHeight="1" x14ac:dyDescent="0.3">
      <c r="B103" s="28" t="s">
        <v>57</v>
      </c>
      <c r="C103" s="28"/>
      <c r="D103" s="28"/>
      <c r="E103" s="28"/>
      <c r="F103" s="28"/>
      <c r="G103" s="28"/>
      <c r="H103" s="28"/>
      <c r="I103" s="28"/>
      <c r="J103" s="28"/>
      <c r="K103" s="28"/>
    </row>
    <row r="105" spans="2:11" ht="15.6" customHeight="1" x14ac:dyDescent="0.3">
      <c r="B105" s="35" t="s">
        <v>58</v>
      </c>
      <c r="C105" s="35"/>
      <c r="D105" s="35"/>
      <c r="E105" s="35"/>
      <c r="F105" s="35"/>
      <c r="G105" s="35"/>
      <c r="H105" s="35"/>
      <c r="I105" s="35"/>
      <c r="J105" s="35"/>
      <c r="K105" s="35"/>
    </row>
    <row r="107" spans="2:11" ht="48.6" customHeight="1" x14ac:dyDescent="0.3">
      <c r="B107" s="28" t="s">
        <v>59</v>
      </c>
      <c r="C107" s="28"/>
      <c r="D107" s="28"/>
      <c r="E107" s="28"/>
      <c r="F107" s="28"/>
      <c r="G107" s="28"/>
      <c r="H107" s="28"/>
      <c r="I107" s="28"/>
      <c r="J107" s="28"/>
      <c r="K107" s="28"/>
    </row>
    <row r="109" spans="2:11" ht="15.6" customHeight="1" x14ac:dyDescent="0.3">
      <c r="B109" s="35" t="s">
        <v>60</v>
      </c>
      <c r="C109" s="35"/>
      <c r="D109" s="35"/>
      <c r="E109" s="35"/>
      <c r="F109" s="35"/>
      <c r="G109" s="35"/>
      <c r="H109" s="35"/>
      <c r="I109" s="35"/>
      <c r="J109" s="35"/>
      <c r="K109" s="35"/>
    </row>
    <row r="111" spans="2:11" ht="35.4" customHeight="1" x14ac:dyDescent="0.3">
      <c r="B111" s="28" t="s">
        <v>61</v>
      </c>
      <c r="C111" s="28"/>
      <c r="D111" s="28"/>
      <c r="E111" s="28"/>
      <c r="F111" s="28"/>
      <c r="G111" s="28"/>
      <c r="H111" s="28"/>
      <c r="I111" s="28"/>
      <c r="J111" s="28"/>
      <c r="K111" s="28"/>
    </row>
    <row r="113" spans="2:11" ht="15.6" customHeight="1" x14ac:dyDescent="0.3">
      <c r="B113" s="35" t="s">
        <v>62</v>
      </c>
      <c r="C113" s="35"/>
      <c r="D113" s="35"/>
      <c r="E113" s="35"/>
      <c r="F113" s="35"/>
      <c r="G113" s="35"/>
      <c r="H113" s="35"/>
      <c r="I113" s="35"/>
      <c r="J113" s="35"/>
      <c r="K113" s="35"/>
    </row>
    <row r="115" spans="2:11" ht="15.6" customHeight="1" x14ac:dyDescent="0.3">
      <c r="B115" s="28" t="s">
        <v>63</v>
      </c>
      <c r="C115" s="28"/>
      <c r="D115" s="28"/>
      <c r="E115" s="28"/>
      <c r="F115" s="28"/>
      <c r="G115" s="28"/>
      <c r="H115" s="28"/>
      <c r="I115" s="28"/>
      <c r="J115" s="28"/>
      <c r="K115" s="28"/>
    </row>
    <row r="117" spans="2:11" ht="15.6" customHeight="1" x14ac:dyDescent="0.3">
      <c r="B117" s="35" t="s">
        <v>64</v>
      </c>
      <c r="C117" s="35"/>
      <c r="D117" s="35"/>
      <c r="E117" s="35"/>
      <c r="F117" s="35"/>
      <c r="G117" s="35"/>
      <c r="H117" s="35"/>
      <c r="I117" s="35"/>
      <c r="J117" s="35"/>
      <c r="K117" s="35"/>
    </row>
    <row r="119" spans="2:11" ht="32.4" customHeight="1" x14ac:dyDescent="0.3">
      <c r="B119" s="28" t="s">
        <v>65</v>
      </c>
      <c r="C119" s="28"/>
      <c r="D119" s="28"/>
      <c r="E119" s="28"/>
      <c r="F119" s="28"/>
      <c r="G119" s="28"/>
      <c r="H119" s="28"/>
      <c r="I119" s="28"/>
      <c r="J119" s="28"/>
      <c r="K119" s="28"/>
    </row>
    <row r="121" spans="2:11" ht="15.6" customHeight="1" x14ac:dyDescent="0.3">
      <c r="B121" s="35" t="s">
        <v>66</v>
      </c>
      <c r="C121" s="35"/>
      <c r="D121" s="35"/>
      <c r="E121" s="35"/>
      <c r="F121" s="35"/>
      <c r="G121" s="35"/>
      <c r="H121" s="35"/>
      <c r="I121" s="35"/>
      <c r="J121" s="35"/>
      <c r="K121" s="35"/>
    </row>
    <row r="123" spans="2:11" ht="79.8" customHeight="1" x14ac:dyDescent="0.3">
      <c r="B123" s="28" t="s">
        <v>67</v>
      </c>
      <c r="C123" s="28"/>
      <c r="D123" s="28"/>
      <c r="E123" s="28"/>
      <c r="F123" s="28"/>
      <c r="G123" s="28"/>
      <c r="H123" s="28"/>
      <c r="I123" s="28"/>
      <c r="J123" s="28"/>
      <c r="K123" s="28"/>
    </row>
    <row r="125" spans="2:11" ht="15.6" customHeight="1" x14ac:dyDescent="0.3">
      <c r="B125" s="35" t="s">
        <v>68</v>
      </c>
      <c r="C125" s="35"/>
      <c r="D125" s="35"/>
      <c r="E125" s="35"/>
      <c r="F125" s="35"/>
      <c r="G125" s="35"/>
      <c r="H125" s="35"/>
      <c r="I125" s="35"/>
      <c r="J125" s="35"/>
      <c r="K125" s="35"/>
    </row>
    <row r="127" spans="2:11" ht="65.400000000000006" customHeight="1" x14ac:dyDescent="0.3">
      <c r="B127" s="28" t="s">
        <v>69</v>
      </c>
      <c r="C127" s="28"/>
      <c r="D127" s="28"/>
      <c r="E127" s="28"/>
      <c r="F127" s="28"/>
      <c r="G127" s="28"/>
      <c r="H127" s="28"/>
      <c r="I127" s="28"/>
      <c r="J127" s="28"/>
      <c r="K127" s="28"/>
    </row>
    <row r="129" spans="2:11" ht="15.6" customHeight="1" x14ac:dyDescent="0.3">
      <c r="B129" s="35" t="s">
        <v>70</v>
      </c>
      <c r="C129" s="35"/>
      <c r="D129" s="35"/>
      <c r="E129" s="35"/>
      <c r="F129" s="35"/>
      <c r="G129" s="35"/>
      <c r="H129" s="35"/>
      <c r="I129" s="35"/>
      <c r="J129" s="35"/>
      <c r="K129" s="35"/>
    </row>
    <row r="131" spans="2:11" ht="80.400000000000006" customHeight="1" x14ac:dyDescent="0.3">
      <c r="B131" s="28" t="s">
        <v>71</v>
      </c>
      <c r="C131" s="28"/>
      <c r="D131" s="28"/>
      <c r="E131" s="28"/>
      <c r="F131" s="28"/>
      <c r="G131" s="28"/>
      <c r="H131" s="28"/>
      <c r="I131" s="28"/>
      <c r="J131" s="28"/>
      <c r="K131" s="28"/>
    </row>
    <row r="133" spans="2:11" ht="15.6" customHeight="1" x14ac:dyDescent="0.3">
      <c r="B133" s="35" t="s">
        <v>72</v>
      </c>
      <c r="C133" s="35"/>
      <c r="D133" s="35"/>
      <c r="E133" s="35"/>
      <c r="F133" s="35"/>
      <c r="G133" s="35"/>
      <c r="H133" s="35"/>
      <c r="I133" s="35"/>
      <c r="J133" s="35"/>
      <c r="K133" s="35"/>
    </row>
    <row r="135" spans="2:11" ht="93" customHeight="1" x14ac:dyDescent="0.3">
      <c r="B135" s="28" t="s">
        <v>73</v>
      </c>
      <c r="C135" s="28"/>
      <c r="D135" s="28"/>
      <c r="E135" s="28"/>
      <c r="F135" s="28"/>
      <c r="G135" s="28"/>
      <c r="H135" s="28"/>
      <c r="I135" s="28"/>
      <c r="J135" s="28"/>
      <c r="K135" s="28"/>
    </row>
    <row r="136" spans="2:11" ht="3" customHeight="1" x14ac:dyDescent="0.3"/>
    <row r="137" spans="2:11" ht="15.6" customHeight="1" x14ac:dyDescent="0.3">
      <c r="B137" s="28" t="s">
        <v>74</v>
      </c>
      <c r="C137" s="28"/>
      <c r="D137" s="28"/>
      <c r="E137" s="28"/>
      <c r="F137" s="28"/>
      <c r="G137" s="28"/>
      <c r="H137" s="28"/>
      <c r="I137" s="28"/>
      <c r="J137" s="28"/>
      <c r="K137" s="28"/>
    </row>
    <row r="139" spans="2:11" ht="15.6" customHeight="1" x14ac:dyDescent="0.3">
      <c r="B139" s="35" t="s">
        <v>75</v>
      </c>
      <c r="C139" s="35"/>
      <c r="D139" s="35"/>
      <c r="E139" s="35"/>
      <c r="F139" s="35"/>
      <c r="G139" s="35"/>
      <c r="H139" s="35"/>
      <c r="I139" s="35"/>
      <c r="J139" s="35"/>
      <c r="K139" s="35"/>
    </row>
    <row r="141" spans="2:11" ht="81.599999999999994" customHeight="1" x14ac:dyDescent="0.3">
      <c r="B141" s="28" t="s">
        <v>76</v>
      </c>
      <c r="C141" s="28"/>
      <c r="D141" s="28"/>
      <c r="E141" s="28"/>
      <c r="F141" s="28"/>
      <c r="G141" s="28"/>
      <c r="H141" s="28"/>
      <c r="I141" s="28"/>
      <c r="J141" s="28"/>
      <c r="K141" s="28"/>
    </row>
    <row r="142" spans="2:11" ht="7.2" customHeight="1" x14ac:dyDescent="0.3"/>
    <row r="143" spans="2:11" ht="30.6" customHeight="1" x14ac:dyDescent="0.3">
      <c r="B143" s="28" t="s">
        <v>77</v>
      </c>
      <c r="C143" s="28"/>
      <c r="D143" s="28"/>
      <c r="E143" s="28"/>
      <c r="F143" s="28"/>
      <c r="G143" s="28"/>
      <c r="H143" s="28"/>
      <c r="I143" s="28"/>
      <c r="J143" s="28"/>
      <c r="K143" s="28"/>
    </row>
    <row r="145" spans="2:11" ht="15.6" customHeight="1" x14ac:dyDescent="0.3">
      <c r="B145" s="35" t="s">
        <v>78</v>
      </c>
      <c r="C145" s="35"/>
      <c r="D145" s="35"/>
      <c r="E145" s="35"/>
      <c r="F145" s="35"/>
      <c r="G145" s="35"/>
      <c r="H145" s="35"/>
      <c r="I145" s="35"/>
      <c r="J145" s="35"/>
      <c r="K145" s="35"/>
    </row>
    <row r="147" spans="2:11" ht="63.6" customHeight="1" x14ac:dyDescent="0.3">
      <c r="B147" s="28" t="s">
        <v>79</v>
      </c>
      <c r="C147" s="28"/>
      <c r="D147" s="28"/>
      <c r="E147" s="28"/>
      <c r="F147" s="28"/>
      <c r="G147" s="28"/>
      <c r="H147" s="28"/>
      <c r="I147" s="28"/>
      <c r="J147" s="28"/>
      <c r="K147" s="28"/>
    </row>
    <row r="148" spans="2:11" ht="14.4" customHeight="1" x14ac:dyDescent="0.3">
      <c r="B148" s="26"/>
      <c r="C148" s="26"/>
      <c r="D148" s="26"/>
      <c r="E148" s="26"/>
      <c r="F148" s="26"/>
      <c r="G148" s="26"/>
      <c r="H148" s="26"/>
      <c r="I148" s="26"/>
      <c r="J148" s="26"/>
      <c r="K148" s="26"/>
    </row>
    <row r="150" spans="2:11" ht="15.6" customHeight="1" x14ac:dyDescent="0.3">
      <c r="B150" s="35" t="s">
        <v>80</v>
      </c>
      <c r="C150" s="35"/>
      <c r="D150" s="35"/>
      <c r="E150" s="35"/>
      <c r="F150" s="35"/>
      <c r="G150" s="35"/>
      <c r="H150" s="35"/>
      <c r="I150" s="35"/>
      <c r="J150" s="35"/>
      <c r="K150" s="35"/>
    </row>
    <row r="152" spans="2:11" ht="50.4" customHeight="1" x14ac:dyDescent="0.3">
      <c r="B152" s="28" t="s">
        <v>81</v>
      </c>
      <c r="C152" s="28"/>
      <c r="D152" s="28"/>
      <c r="E152" s="28"/>
      <c r="F152" s="28"/>
      <c r="G152" s="28"/>
      <c r="H152" s="28"/>
      <c r="I152" s="28"/>
      <c r="J152" s="28"/>
      <c r="K152" s="28"/>
    </row>
    <row r="153" spans="2:11" ht="7.2" customHeight="1" x14ac:dyDescent="0.3"/>
    <row r="154" spans="2:11" ht="31.8" customHeight="1" x14ac:dyDescent="0.3">
      <c r="B154" s="28" t="s">
        <v>82</v>
      </c>
      <c r="C154" s="28"/>
      <c r="D154" s="28"/>
      <c r="E154" s="28"/>
      <c r="F154" s="28"/>
      <c r="G154" s="28"/>
      <c r="H154" s="28"/>
      <c r="I154" s="28"/>
      <c r="J154" s="28"/>
      <c r="K154" s="28"/>
    </row>
    <row r="155" spans="2:11" ht="15.6" x14ac:dyDescent="0.3">
      <c r="B155" s="26"/>
      <c r="C155" s="26"/>
      <c r="D155" s="26"/>
      <c r="E155" s="26"/>
      <c r="F155" s="26"/>
      <c r="G155" s="26"/>
      <c r="H155" s="26"/>
      <c r="I155" s="26"/>
      <c r="J155" s="26"/>
      <c r="K155" s="26"/>
    </row>
    <row r="156" spans="2:11" ht="15.6" x14ac:dyDescent="0.3">
      <c r="B156" s="35" t="s">
        <v>127</v>
      </c>
      <c r="C156" s="35"/>
      <c r="D156" s="35"/>
      <c r="E156" s="35"/>
      <c r="F156" s="35"/>
      <c r="G156" s="35"/>
      <c r="H156" s="35"/>
      <c r="I156" s="35"/>
      <c r="J156" s="35"/>
      <c r="K156" s="35"/>
    </row>
    <row r="157" spans="2:11" ht="15.6" x14ac:dyDescent="0.3">
      <c r="B157" s="27"/>
      <c r="C157" s="27"/>
      <c r="D157" s="27"/>
      <c r="E157" s="27"/>
      <c r="F157" s="27"/>
      <c r="G157" s="27"/>
      <c r="H157" s="27"/>
      <c r="I157" s="27"/>
      <c r="J157" s="27"/>
      <c r="K157" s="27"/>
    </row>
    <row r="158" spans="2:11" ht="201" customHeight="1" x14ac:dyDescent="0.3">
      <c r="B158" s="28" t="s">
        <v>128</v>
      </c>
      <c r="C158" s="28"/>
      <c r="D158" s="28"/>
      <c r="E158" s="28"/>
      <c r="F158" s="28"/>
      <c r="G158" s="28"/>
      <c r="H158" s="28"/>
      <c r="I158" s="28"/>
      <c r="J158" s="28"/>
      <c r="K158" s="28"/>
    </row>
    <row r="160" spans="2:11" ht="15.6" customHeight="1" x14ac:dyDescent="0.3">
      <c r="B160" s="35" t="s">
        <v>83</v>
      </c>
      <c r="C160" s="35"/>
      <c r="D160" s="35"/>
      <c r="E160" s="35"/>
      <c r="F160" s="35"/>
      <c r="G160" s="35"/>
      <c r="H160" s="35"/>
      <c r="I160" s="35"/>
      <c r="J160" s="35"/>
      <c r="K160" s="35"/>
    </row>
    <row r="162" spans="1:11" ht="48.6" customHeight="1" x14ac:dyDescent="0.3">
      <c r="B162" s="28" t="s">
        <v>84</v>
      </c>
      <c r="C162" s="28"/>
      <c r="D162" s="28"/>
      <c r="E162" s="28"/>
      <c r="F162" s="28"/>
      <c r="G162" s="28"/>
      <c r="H162" s="28"/>
      <c r="I162" s="28"/>
      <c r="J162" s="28"/>
      <c r="K162" s="28"/>
    </row>
    <row r="164" spans="1:11" ht="15.6" x14ac:dyDescent="0.3">
      <c r="A164" s="6" t="s">
        <v>85</v>
      </c>
    </row>
    <row r="166" spans="1:11" ht="16.8" customHeight="1" x14ac:dyDescent="0.3">
      <c r="B166" s="35" t="s">
        <v>86</v>
      </c>
      <c r="C166" s="35"/>
      <c r="D166" s="35"/>
      <c r="E166" s="35"/>
      <c r="F166" s="35"/>
      <c r="G166" s="35"/>
      <c r="H166" s="35"/>
      <c r="I166" s="35"/>
      <c r="J166" s="35"/>
      <c r="K166" s="35"/>
    </row>
    <row r="167" spans="1:11" ht="15.6" x14ac:dyDescent="0.3">
      <c r="I167" s="10">
        <f>Rekvizitai!B5</f>
        <v>2019</v>
      </c>
      <c r="J167" s="11"/>
      <c r="K167" s="10">
        <f>Rekvizitai!B5-1</f>
        <v>2018</v>
      </c>
    </row>
    <row r="168" spans="1:11" ht="4.2" customHeight="1" x14ac:dyDescent="0.3">
      <c r="I168" s="10"/>
      <c r="J168" s="11"/>
      <c r="K168" s="10"/>
    </row>
    <row r="169" spans="1:11" ht="15.6" x14ac:dyDescent="0.3">
      <c r="B169" s="3" t="s">
        <v>87</v>
      </c>
      <c r="I169" s="12">
        <v>100</v>
      </c>
      <c r="J169" s="13"/>
      <c r="K169" s="12"/>
    </row>
    <row r="171" spans="1:11" ht="15.6" customHeight="1" x14ac:dyDescent="0.3">
      <c r="B171" s="35" t="s">
        <v>88</v>
      </c>
      <c r="C171" s="35"/>
      <c r="D171" s="35"/>
      <c r="E171" s="35"/>
      <c r="F171" s="35"/>
      <c r="G171" s="35"/>
      <c r="H171" s="35"/>
      <c r="I171" s="35"/>
      <c r="J171" s="35"/>
      <c r="K171" s="35"/>
    </row>
    <row r="172" spans="1:11" ht="15.6" x14ac:dyDescent="0.3">
      <c r="I172" s="4">
        <f>Rekvizitai!B5</f>
        <v>2019</v>
      </c>
      <c r="K172" s="4">
        <f>Rekvizitai!B5-1</f>
        <v>2018</v>
      </c>
    </row>
    <row r="173" spans="1:11" ht="4.2" customHeight="1" x14ac:dyDescent="0.3">
      <c r="I173" s="4"/>
      <c r="K173" s="4"/>
    </row>
    <row r="174" spans="1:11" ht="15.6" x14ac:dyDescent="0.3">
      <c r="B174" s="3" t="s">
        <v>89</v>
      </c>
      <c r="I174" s="12">
        <v>100</v>
      </c>
      <c r="J174" s="13"/>
      <c r="K174" s="12"/>
    </row>
    <row r="176" spans="1:11" ht="15.6" customHeight="1" x14ac:dyDescent="0.3">
      <c r="B176" s="35" t="s">
        <v>90</v>
      </c>
      <c r="C176" s="35"/>
      <c r="D176" s="35"/>
      <c r="E176" s="35"/>
      <c r="F176" s="35"/>
      <c r="G176" s="35"/>
      <c r="H176" s="35"/>
      <c r="I176" s="35"/>
      <c r="J176" s="35"/>
      <c r="K176" s="35"/>
    </row>
    <row r="178" spans="2:11" ht="15.6" x14ac:dyDescent="0.3">
      <c r="B178" s="3" t="s">
        <v>91</v>
      </c>
      <c r="I178" s="14">
        <f>Rekvizitai!B5</f>
        <v>2019</v>
      </c>
      <c r="J178" s="13"/>
      <c r="K178" s="14">
        <f>Rekvizitai!B5-1</f>
        <v>2018</v>
      </c>
    </row>
    <row r="179" spans="2:11" ht="6.6" customHeight="1" x14ac:dyDescent="0.3"/>
    <row r="180" spans="2:11" ht="15.6" x14ac:dyDescent="0.3">
      <c r="B180" s="3" t="s">
        <v>92</v>
      </c>
      <c r="I180" s="7">
        <v>100</v>
      </c>
      <c r="J180" s="7"/>
      <c r="K180" s="7"/>
    </row>
    <row r="181" spans="2:11" ht="15.6" x14ac:dyDescent="0.3">
      <c r="B181" s="3" t="s">
        <v>93</v>
      </c>
      <c r="I181" s="7">
        <v>200</v>
      </c>
      <c r="J181" s="7"/>
      <c r="K181" s="7"/>
    </row>
    <row r="182" spans="2:11" ht="6.6" customHeight="1" x14ac:dyDescent="0.3"/>
    <row r="183" spans="2:11" ht="15.6" x14ac:dyDescent="0.3">
      <c r="B183" s="3" t="s">
        <v>94</v>
      </c>
      <c r="I183" s="12">
        <f>SUM(I180:I181)</f>
        <v>300</v>
      </c>
      <c r="J183" s="12"/>
      <c r="K183" s="12">
        <f>SUM(K180:K181)</f>
        <v>0</v>
      </c>
    </row>
    <row r="185" spans="2:11" ht="15.6" customHeight="1" x14ac:dyDescent="0.3">
      <c r="B185" s="35" t="s">
        <v>62</v>
      </c>
      <c r="C185" s="35"/>
      <c r="D185" s="35"/>
      <c r="E185" s="35"/>
      <c r="F185" s="35"/>
      <c r="G185" s="35"/>
      <c r="H185" s="35"/>
      <c r="I185" s="35"/>
      <c r="J185" s="35"/>
      <c r="K185" s="35"/>
    </row>
    <row r="186" spans="2:11" ht="15.6" x14ac:dyDescent="0.3">
      <c r="I186" s="4">
        <f>Rekvizitai!B5</f>
        <v>2019</v>
      </c>
      <c r="K186" s="4">
        <f>Rekvizitai!B5-1</f>
        <v>2018</v>
      </c>
    </row>
    <row r="187" spans="2:11" ht="6" customHeight="1" x14ac:dyDescent="0.3">
      <c r="I187" s="4"/>
      <c r="K187" s="4"/>
    </row>
    <row r="188" spans="2:11" ht="15.6" x14ac:dyDescent="0.3">
      <c r="B188" s="3" t="s">
        <v>95</v>
      </c>
      <c r="I188" s="12">
        <v>10</v>
      </c>
      <c r="J188" s="15"/>
      <c r="K188" s="12"/>
    </row>
    <row r="190" spans="2:11" ht="33" customHeight="1" x14ac:dyDescent="0.3">
      <c r="B190" s="28" t="str">
        <f>CONCATENATE("Bendrovė", " ", Rekvizitai!B5, " m. gruodžio 31 d. neturėjo pinigų, kurių naudojimas apribotas ilgesniam kaip vienerių metų laikotarpiui.")</f>
        <v>Bendrovė 2019 m. gruodžio 31 d. neturėjo pinigų, kurių naudojimas apribotas ilgesniam kaip vienerių metų laikotarpiui.</v>
      </c>
      <c r="C190" s="28"/>
      <c r="D190" s="28"/>
      <c r="E190" s="28"/>
      <c r="F190" s="28"/>
      <c r="G190" s="28"/>
      <c r="H190" s="28"/>
      <c r="I190" s="28"/>
      <c r="J190" s="28"/>
      <c r="K190" s="28"/>
    </row>
    <row r="192" spans="2:11" ht="15.6" customHeight="1" x14ac:dyDescent="0.3">
      <c r="B192" s="35" t="s">
        <v>96</v>
      </c>
      <c r="C192" s="35"/>
      <c r="D192" s="35"/>
      <c r="E192" s="35"/>
      <c r="F192" s="35"/>
      <c r="G192" s="35"/>
      <c r="H192" s="35"/>
      <c r="I192" s="35"/>
      <c r="J192" s="35"/>
      <c r="K192" s="35"/>
    </row>
    <row r="194" spans="2:15" ht="18" customHeight="1" x14ac:dyDescent="0.3">
      <c r="B194" s="28" t="s">
        <v>97</v>
      </c>
      <c r="C194" s="28"/>
      <c r="D194" s="28"/>
      <c r="E194" s="28"/>
      <c r="F194" s="28"/>
      <c r="G194" s="28"/>
      <c r="H194" s="28"/>
      <c r="I194" s="28"/>
      <c r="J194" s="28"/>
      <c r="K194" s="28"/>
    </row>
    <row r="195" spans="2:15" ht="15.6" x14ac:dyDescent="0.3">
      <c r="I195" s="4">
        <f>Rekvizitai!B5</f>
        <v>2019</v>
      </c>
      <c r="K195" s="4">
        <f>Rekvizitai!B5-1</f>
        <v>2018</v>
      </c>
      <c r="M195" s="11"/>
      <c r="N195" s="11"/>
      <c r="O195" s="11"/>
    </row>
    <row r="196" spans="2:15" ht="4.8" customHeight="1" x14ac:dyDescent="0.3">
      <c r="I196" s="4"/>
      <c r="K196" s="4"/>
      <c r="M196" s="11"/>
      <c r="N196" s="11"/>
      <c r="O196" s="11"/>
    </row>
    <row r="197" spans="2:15" ht="15.6" x14ac:dyDescent="0.3">
      <c r="B197" s="3" t="s">
        <v>98</v>
      </c>
      <c r="I197" s="7">
        <v>10</v>
      </c>
      <c r="J197" s="7"/>
      <c r="K197" s="7"/>
      <c r="L197" s="41"/>
      <c r="M197" s="11"/>
      <c r="N197" s="11"/>
      <c r="O197" s="11"/>
    </row>
    <row r="198" spans="2:15" ht="15.6" x14ac:dyDescent="0.3">
      <c r="B198" s="3" t="s">
        <v>99</v>
      </c>
      <c r="I198" s="7">
        <v>20</v>
      </c>
      <c r="J198" s="7"/>
      <c r="K198" s="7"/>
      <c r="L198" s="41"/>
      <c r="M198" s="11"/>
      <c r="N198" s="11"/>
      <c r="O198" s="11"/>
    </row>
    <row r="199" spans="2:15" ht="15.6" x14ac:dyDescent="0.3">
      <c r="B199" s="3" t="s">
        <v>100</v>
      </c>
      <c r="I199" s="7">
        <v>30</v>
      </c>
      <c r="J199" s="7"/>
      <c r="K199" s="7"/>
      <c r="L199" s="41"/>
      <c r="M199" s="13"/>
      <c r="N199" s="11"/>
      <c r="O199" s="11"/>
    </row>
    <row r="200" spans="2:15" ht="15.6" x14ac:dyDescent="0.3">
      <c r="B200" s="3" t="s">
        <v>101</v>
      </c>
      <c r="I200" s="7">
        <v>40</v>
      </c>
      <c r="J200" s="7"/>
      <c r="K200" s="7"/>
      <c r="L200" s="41"/>
      <c r="M200" s="11"/>
      <c r="N200" s="11"/>
      <c r="O200" s="11"/>
    </row>
    <row r="201" spans="2:15" ht="15.6" x14ac:dyDescent="0.3">
      <c r="B201" s="3" t="s">
        <v>102</v>
      </c>
      <c r="I201" s="7">
        <v>50</v>
      </c>
      <c r="J201" s="7"/>
      <c r="K201" s="7"/>
      <c r="L201" s="41"/>
      <c r="M201" s="11"/>
      <c r="N201" s="11"/>
      <c r="O201" s="11"/>
    </row>
    <row r="202" spans="2:15" ht="15.6" x14ac:dyDescent="0.3">
      <c r="B202" s="3" t="s">
        <v>103</v>
      </c>
      <c r="I202" s="7">
        <v>60</v>
      </c>
      <c r="J202" s="7"/>
      <c r="K202" s="7"/>
      <c r="L202" s="41"/>
      <c r="M202" s="11"/>
      <c r="N202" s="11"/>
      <c r="O202" s="11"/>
    </row>
    <row r="203" spans="2:15" ht="15.6" x14ac:dyDescent="0.3">
      <c r="B203" s="3" t="s">
        <v>104</v>
      </c>
      <c r="I203" s="7">
        <v>70</v>
      </c>
      <c r="J203" s="7"/>
      <c r="K203" s="7"/>
      <c r="L203" s="16"/>
      <c r="M203" s="11"/>
      <c r="N203" s="11"/>
      <c r="O203" s="11"/>
    </row>
    <row r="204" spans="2:15" ht="3.6" customHeight="1" x14ac:dyDescent="0.3">
      <c r="B204" s="3"/>
    </row>
    <row r="205" spans="2:15" ht="15.6" x14ac:dyDescent="0.3">
      <c r="B205" s="3" t="s">
        <v>94</v>
      </c>
      <c r="I205" s="12">
        <f>SUM(I197:I203)</f>
        <v>280</v>
      </c>
      <c r="J205" s="15"/>
      <c r="K205" s="12">
        <f>SUM(K197:K203)</f>
        <v>0</v>
      </c>
    </row>
    <row r="207" spans="2:15" ht="15.6" customHeight="1" x14ac:dyDescent="0.3">
      <c r="B207" s="35" t="s">
        <v>105</v>
      </c>
      <c r="C207" s="35"/>
      <c r="D207" s="35"/>
      <c r="E207" s="35"/>
      <c r="F207" s="35"/>
      <c r="G207" s="35"/>
      <c r="H207" s="35"/>
      <c r="I207" s="35"/>
      <c r="J207" s="35"/>
      <c r="K207" s="35"/>
    </row>
    <row r="209" spans="2:11" ht="15.6" x14ac:dyDescent="0.3">
      <c r="B209" s="28" t="str">
        <f>CONCATENATE(Rekvizitai!B5, " m. gruodžio 31 d. teisminių ginčų Bendrovė neturėjo.")</f>
        <v>2019 m. gruodžio 31 d. teisminių ginčų Bendrovė neturėjo.</v>
      </c>
      <c r="C209" s="28"/>
      <c r="D209" s="28"/>
      <c r="E209" s="28"/>
      <c r="F209" s="28"/>
      <c r="G209" s="28"/>
      <c r="H209" s="28"/>
      <c r="I209" s="28"/>
      <c r="J209" s="28"/>
      <c r="K209" s="28"/>
    </row>
    <row r="211" spans="2:11" ht="15.6" customHeight="1" x14ac:dyDescent="0.3">
      <c r="B211" s="35" t="s">
        <v>106</v>
      </c>
      <c r="C211" s="35"/>
      <c r="D211" s="35"/>
      <c r="E211" s="35"/>
      <c r="F211" s="35"/>
      <c r="G211" s="35"/>
      <c r="H211" s="35"/>
      <c r="I211" s="35"/>
      <c r="J211" s="35"/>
      <c r="K211" s="35"/>
    </row>
    <row r="213" spans="2:11" ht="33" customHeight="1" x14ac:dyDescent="0.3">
      <c r="B213" s="28" t="s">
        <v>107</v>
      </c>
      <c r="C213" s="28"/>
      <c r="D213" s="28"/>
      <c r="E213" s="28"/>
      <c r="F213" s="28"/>
      <c r="G213" s="28"/>
      <c r="H213" s="28"/>
      <c r="I213" s="28"/>
      <c r="J213" s="28"/>
      <c r="K213" s="28"/>
    </row>
    <row r="216" spans="2:11" ht="15.6" x14ac:dyDescent="0.3">
      <c r="B216" s="3" t="str">
        <f>CONCATENATE("„",Rekvizitai!B2,"“"," ", "direktorius")</f>
        <v>„Pavadinimas“ direktorius</v>
      </c>
      <c r="H216" s="40" t="str">
        <f>Rekvizitai!B6</f>
        <v>Vardenis Pavardenis</v>
      </c>
      <c r="I216" s="40"/>
      <c r="J216" s="40"/>
      <c r="K216" s="40"/>
    </row>
    <row r="218" spans="2:11" ht="15.6" x14ac:dyDescent="0.3">
      <c r="B218" s="17">
        <f ca="1">TODAY()</f>
        <v>43943</v>
      </c>
    </row>
  </sheetData>
  <mergeCells count="83">
    <mergeCell ref="H216:K216"/>
    <mergeCell ref="L197:L202"/>
    <mergeCell ref="B207:K207"/>
    <mergeCell ref="B209:K209"/>
    <mergeCell ref="B211:K211"/>
    <mergeCell ref="B213:K213"/>
    <mergeCell ref="B176:K176"/>
    <mergeCell ref="B185:K185"/>
    <mergeCell ref="B190:K190"/>
    <mergeCell ref="B192:K192"/>
    <mergeCell ref="B194:K194"/>
    <mergeCell ref="B154:K154"/>
    <mergeCell ref="B160:K160"/>
    <mergeCell ref="B162:K162"/>
    <mergeCell ref="B166:K166"/>
    <mergeCell ref="B171:K171"/>
    <mergeCell ref="B156:K156"/>
    <mergeCell ref="B158:K158"/>
    <mergeCell ref="B143:K143"/>
    <mergeCell ref="B145:K145"/>
    <mergeCell ref="B147:K147"/>
    <mergeCell ref="B150:K150"/>
    <mergeCell ref="B152:K152"/>
    <mergeCell ref="B133:K133"/>
    <mergeCell ref="B135:K135"/>
    <mergeCell ref="B137:K137"/>
    <mergeCell ref="B139:K139"/>
    <mergeCell ref="B141:K141"/>
    <mergeCell ref="B123:K123"/>
    <mergeCell ref="B125:K125"/>
    <mergeCell ref="B127:K127"/>
    <mergeCell ref="B129:K129"/>
    <mergeCell ref="B131:K131"/>
    <mergeCell ref="B113:K113"/>
    <mergeCell ref="B115:K115"/>
    <mergeCell ref="B117:K117"/>
    <mergeCell ref="B119:K119"/>
    <mergeCell ref="B121:K121"/>
    <mergeCell ref="B103:K103"/>
    <mergeCell ref="B105:K105"/>
    <mergeCell ref="B107:K107"/>
    <mergeCell ref="B109:K109"/>
    <mergeCell ref="B111:K111"/>
    <mergeCell ref="B93:K93"/>
    <mergeCell ref="B95:K95"/>
    <mergeCell ref="B97:K97"/>
    <mergeCell ref="B99:K99"/>
    <mergeCell ref="B101:K101"/>
    <mergeCell ref="H86:K86"/>
    <mergeCell ref="H87:K87"/>
    <mergeCell ref="H88:K88"/>
    <mergeCell ref="H89:K89"/>
    <mergeCell ref="B91:K91"/>
    <mergeCell ref="B78:K78"/>
    <mergeCell ref="B80:K80"/>
    <mergeCell ref="H82:K82"/>
    <mergeCell ref="H84:K84"/>
    <mergeCell ref="H85:K85"/>
    <mergeCell ref="H69:K69"/>
    <mergeCell ref="H70:K70"/>
    <mergeCell ref="B72:K72"/>
    <mergeCell ref="B74:K74"/>
    <mergeCell ref="B76:K76"/>
    <mergeCell ref="B59:K59"/>
    <mergeCell ref="B61:K61"/>
    <mergeCell ref="B63:K63"/>
    <mergeCell ref="B65:K65"/>
    <mergeCell ref="H67:K67"/>
    <mergeCell ref="B49:K49"/>
    <mergeCell ref="B51:K51"/>
    <mergeCell ref="B53:K53"/>
    <mergeCell ref="B55:K55"/>
    <mergeCell ref="B57:K57"/>
    <mergeCell ref="B37:K37"/>
    <mergeCell ref="B39:K39"/>
    <mergeCell ref="B41:K41"/>
    <mergeCell ref="B45:K45"/>
    <mergeCell ref="B47:K47"/>
    <mergeCell ref="B16:K16"/>
    <mergeCell ref="B18:K18"/>
    <mergeCell ref="E21:K21"/>
    <mergeCell ref="B33:K33"/>
    <mergeCell ref="B35:K35"/>
  </mergeCells>
  <pageMargins left="0.7" right="0.57986111111111105" top="0.75" bottom="0.75" header="0.3" footer="0.51180555555555496"/>
  <pageSetup scale="95" firstPageNumber="0" orientation="portrait" horizontalDpi="300" verticalDpi="300" r:id="rId1"/>
  <headerFooter>
    <oddHeader>&amp;L&amp;"Times New Roman,Bold"&amp;12METINIŲ FINANSINIŲ ATASKAITŲ AIŠKINAMASIS RAŠTAS 
&amp;"Times New Roman,Regular"&amp;10(visos sumos yra eurais, jeigu nenurodyta kitaip)</oddHeader>
  </headerFooter>
  <rowBreaks count="6" manualBreakCount="6">
    <brk id="29" max="16383" man="1"/>
    <brk id="66" max="16383" man="1"/>
    <brk id="98" max="16383" man="1"/>
    <brk id="124" max="16383" man="1"/>
    <brk id="149" max="16383" man="1"/>
    <brk id="191"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L22"/>
  <sheetViews>
    <sheetView view="pageBreakPreview" zoomScaleNormal="100" workbookViewId="0">
      <selection activeCell="B19" sqref="B19"/>
    </sheetView>
  </sheetViews>
  <sheetFormatPr defaultRowHeight="14.4" x14ac:dyDescent="0.3"/>
  <cols>
    <col min="1" max="1" width="2.44140625" customWidth="1"/>
    <col min="2" max="2" width="7.88671875" customWidth="1"/>
    <col min="3" max="11" width="8.5546875" customWidth="1"/>
    <col min="12" max="12" width="8.33203125" customWidth="1"/>
    <col min="13" max="1025" width="8.5546875" customWidth="1"/>
  </cols>
  <sheetData>
    <row r="4" spans="1:12" ht="17.399999999999999" x14ac:dyDescent="0.3">
      <c r="A4" s="29" t="str">
        <f>" „"&amp;Rekvizitai!B2&amp;"“"</f>
        <v xml:space="preserve"> „Pavadinimas“</v>
      </c>
      <c r="B4" s="29"/>
      <c r="C4" s="29"/>
      <c r="D4" s="29"/>
      <c r="E4" s="29"/>
      <c r="F4" s="29"/>
      <c r="G4" s="29"/>
      <c r="H4" s="29"/>
      <c r="I4" s="29"/>
      <c r="J4" s="29"/>
      <c r="K4" s="29"/>
      <c r="L4" s="18"/>
    </row>
    <row r="5" spans="1:12" ht="5.4" customHeight="1" x14ac:dyDescent="0.3"/>
    <row r="6" spans="1:12" ht="15.6" x14ac:dyDescent="0.3">
      <c r="A6" s="37" t="str">
        <f>CONCATENATE("įm. k. ", Rekvizitai!B3, ",", " buv. adresas: ", Rekvizitai!B4)</f>
        <v>įm. k. 1111111, buv. adresas: Gatvė g. 1, Vilnius</v>
      </c>
      <c r="B6" s="37"/>
      <c r="C6" s="37"/>
      <c r="D6" s="37"/>
      <c r="E6" s="37"/>
      <c r="F6" s="37"/>
      <c r="G6" s="37"/>
      <c r="H6" s="37"/>
      <c r="I6" s="37"/>
      <c r="J6" s="37"/>
      <c r="K6" s="37"/>
    </row>
    <row r="10" spans="1:12" ht="15.6" x14ac:dyDescent="0.3">
      <c r="A10" s="40" t="s">
        <v>108</v>
      </c>
      <c r="B10" s="40"/>
      <c r="C10" s="40"/>
      <c r="D10" s="40"/>
      <c r="E10" s="40"/>
      <c r="F10" s="40"/>
      <c r="G10" s="40"/>
      <c r="H10" s="40"/>
      <c r="I10" s="40"/>
      <c r="J10" s="40"/>
      <c r="K10" s="40"/>
    </row>
    <row r="12" spans="1:12" x14ac:dyDescent="0.3">
      <c r="A12" s="43">
        <f ca="1">TODAY()</f>
        <v>43943</v>
      </c>
      <c r="B12" s="43"/>
      <c r="C12" s="43"/>
      <c r="D12" s="43"/>
      <c r="E12" s="43"/>
      <c r="F12" s="43"/>
      <c r="G12" s="43"/>
      <c r="H12" s="43"/>
      <c r="I12" s="43"/>
      <c r="J12" s="43"/>
      <c r="K12" s="43"/>
    </row>
    <row r="14" spans="1:12" ht="33" customHeight="1" x14ac:dyDescent="0.3">
      <c r="B14" s="44" t="str">
        <f>CONCATENATE("Aš, ", Rekvizitai!B6, ", asmens kodas ", Rekvizitai!B7, ", vienintelis „",Rekvizitai!B2, "“ narys, tvirtinu ", Rekvizitai!B5, " metų finansines ataskaitas bei priedą prie jų. Sukauptą pelną (nuostolį) palieku nepaskirstytą.")</f>
        <v>Aš, Vardenis Pavardenis, asmens kodas 31111111111, vienintelis „Pavadinimas“ narys, tvirtinu 2019 metų finansines ataskaitas bei priedą prie jų. Sukauptą pelną (nuostolį) palieku nepaskirstytą.</v>
      </c>
      <c r="C14" s="44"/>
      <c r="D14" s="44"/>
      <c r="E14" s="44"/>
      <c r="F14" s="44"/>
      <c r="G14" s="44"/>
      <c r="H14" s="44"/>
      <c r="I14" s="44"/>
      <c r="J14" s="44"/>
      <c r="K14" s="44"/>
    </row>
    <row r="19" spans="2:11" ht="15.6" x14ac:dyDescent="0.3">
      <c r="B19" s="4" t="str">
        <f>CONCATENATE("Vienintelis ",Rekvizitai!B1, " narys")</f>
        <v>Vienintelis MB narys</v>
      </c>
    </row>
    <row r="21" spans="2:11" ht="15.6" x14ac:dyDescent="0.3">
      <c r="B21" s="3" t="str">
        <f>Rekvizitai!B6</f>
        <v>Vardenis Pavardenis</v>
      </c>
      <c r="G21" s="19"/>
      <c r="H21" s="19"/>
      <c r="I21" s="19"/>
      <c r="J21" s="19"/>
      <c r="K21" s="19"/>
    </row>
    <row r="22" spans="2:11" x14ac:dyDescent="0.3">
      <c r="G22" s="42" t="s">
        <v>109</v>
      </c>
      <c r="H22" s="42"/>
      <c r="I22" s="42"/>
      <c r="J22" s="42"/>
      <c r="K22" s="42"/>
    </row>
  </sheetData>
  <mergeCells count="6">
    <mergeCell ref="G22:K22"/>
    <mergeCell ref="A4:K4"/>
    <mergeCell ref="A6:K6"/>
    <mergeCell ref="A10:K10"/>
    <mergeCell ref="A12:K12"/>
    <mergeCell ref="B14:K14"/>
  </mergeCells>
  <pageMargins left="0.7" right="0.7" top="0.75" bottom="0.75" header="0.51180555555555496" footer="0.51180555555555496"/>
  <pageSetup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L44"/>
  <sheetViews>
    <sheetView view="pageBreakPreview" zoomScaleNormal="100" workbookViewId="0">
      <selection activeCell="A4" sqref="A4"/>
    </sheetView>
  </sheetViews>
  <sheetFormatPr defaultRowHeight="14.4" x14ac:dyDescent="0.3"/>
  <cols>
    <col min="1" max="1" width="2.77734375" customWidth="1"/>
    <col min="2" max="2" width="10.6640625" customWidth="1"/>
    <col min="3" max="7" width="8.5546875" customWidth="1"/>
    <col min="8" max="8" width="7.109375" customWidth="1"/>
    <col min="9" max="9" width="6.88671875" customWidth="1"/>
    <col min="10" max="11" width="8.5546875" customWidth="1"/>
    <col min="12" max="12" width="7.5546875" customWidth="1"/>
    <col min="13" max="1025" width="8.5546875" customWidth="1"/>
  </cols>
  <sheetData>
    <row r="3" spans="1:12" ht="17.399999999999999" x14ac:dyDescent="0.3">
      <c r="A3" s="29" t="str">
        <f>" „"&amp;Rekvizitai!B2&amp;"“"</f>
        <v xml:space="preserve"> „Pavadinimas“</v>
      </c>
      <c r="B3" s="29"/>
      <c r="C3" s="29"/>
      <c r="D3" s="29"/>
      <c r="E3" s="29"/>
      <c r="F3" s="29"/>
      <c r="G3" s="29"/>
      <c r="H3" s="29"/>
      <c r="I3" s="29"/>
      <c r="J3" s="29"/>
      <c r="K3" s="29"/>
      <c r="L3" s="18"/>
    </row>
    <row r="5" spans="1:12" ht="15.6" x14ac:dyDescent="0.3">
      <c r="A5" s="37" t="str">
        <f>CONCATENATE("įm. k. ", Rekvizitai!B2, ",", " buv. adresas: ", Rekvizitai!B3)</f>
        <v>įm. k. Pavadinimas, buv. adresas: 1111111</v>
      </c>
      <c r="B5" s="37"/>
      <c r="C5" s="37"/>
      <c r="D5" s="37"/>
      <c r="E5" s="37"/>
      <c r="F5" s="37"/>
      <c r="G5" s="37"/>
      <c r="H5" s="37"/>
      <c r="I5" s="37"/>
      <c r="J5" s="37"/>
      <c r="K5" s="37"/>
      <c r="L5" s="20"/>
    </row>
    <row r="8" spans="1:12" ht="15.6" x14ac:dyDescent="0.3">
      <c r="A8" s="40" t="s">
        <v>110</v>
      </c>
      <c r="B8" s="40"/>
      <c r="C8" s="40"/>
      <c r="D8" s="40"/>
      <c r="E8" s="40"/>
      <c r="F8" s="40"/>
      <c r="G8" s="40"/>
      <c r="H8" s="40"/>
      <c r="I8" s="40"/>
      <c r="J8" s="40"/>
      <c r="K8" s="40"/>
    </row>
    <row r="10" spans="1:12" x14ac:dyDescent="0.3">
      <c r="A10" s="43">
        <f ca="1">TODAY()</f>
        <v>43943</v>
      </c>
      <c r="B10" s="43"/>
      <c r="C10" s="43"/>
      <c r="D10" s="43"/>
      <c r="E10" s="43"/>
      <c r="F10" s="43"/>
      <c r="G10" s="43"/>
      <c r="H10" s="43"/>
      <c r="I10" s="43"/>
      <c r="J10" s="43"/>
      <c r="K10" s="43"/>
      <c r="L10" s="21"/>
    </row>
    <row r="12" spans="1:12" ht="15.6" x14ac:dyDescent="0.3">
      <c r="B12" s="45" t="str">
        <f ca="1">CONCATENATE("Visuotiniame akcininkų susirinkime, įvykusiame ",A10," dalyvauja šie akcininkai:")</f>
        <v>Visuotiniame akcininkų susirinkime, įvykusiame 43943 dalyvauja šie akcininkai:</v>
      </c>
      <c r="C12" s="45"/>
      <c r="D12" s="45"/>
      <c r="E12" s="45"/>
      <c r="F12" s="45"/>
      <c r="G12" s="45"/>
      <c r="H12" s="45"/>
      <c r="I12" s="45"/>
      <c r="J12" s="45"/>
      <c r="K12" s="45"/>
    </row>
    <row r="14" spans="1:12" ht="15.6" x14ac:dyDescent="0.3">
      <c r="B14" s="3" t="s">
        <v>111</v>
      </c>
    </row>
    <row r="15" spans="1:12" ht="15.6" x14ac:dyDescent="0.3">
      <c r="B15" s="3" t="s">
        <v>112</v>
      </c>
    </row>
    <row r="17" spans="2:12" ht="31.2" customHeight="1" x14ac:dyDescent="0.3">
      <c r="B17" s="44" t="s">
        <v>113</v>
      </c>
      <c r="C17" s="44"/>
      <c r="D17" s="44"/>
      <c r="E17" s="44"/>
      <c r="F17" s="44"/>
      <c r="G17" s="44"/>
      <c r="H17" s="44"/>
      <c r="I17" s="44"/>
      <c r="J17" s="44"/>
      <c r="K17" s="44"/>
    </row>
    <row r="18" spans="2:12" ht="5.4" customHeight="1" x14ac:dyDescent="0.3"/>
    <row r="19" spans="2:12" ht="15.6" customHeight="1" x14ac:dyDescent="0.3">
      <c r="B19" s="44" t="s">
        <v>114</v>
      </c>
      <c r="C19" s="44"/>
      <c r="D19" s="44"/>
      <c r="E19" s="44"/>
      <c r="F19" s="44"/>
      <c r="G19" s="44"/>
      <c r="H19" s="44"/>
      <c r="I19" s="44"/>
      <c r="J19" s="44"/>
      <c r="K19" s="44"/>
    </row>
    <row r="21" spans="2:12" ht="15.6" x14ac:dyDescent="0.3">
      <c r="B21" s="22" t="s">
        <v>115</v>
      </c>
    </row>
    <row r="23" spans="2:12" ht="15.6" x14ac:dyDescent="0.3">
      <c r="B23" s="44" t="str">
        <f>CONCATENATE("1. Finansinių dokumentų už ", Rekvizitai!B5, " metus tvirtinimas")</f>
        <v>1. Finansinių dokumentų už 2019 metus tvirtinimas</v>
      </c>
      <c r="C23" s="44"/>
      <c r="D23" s="44"/>
      <c r="E23" s="44"/>
      <c r="F23" s="44"/>
      <c r="G23" s="44"/>
      <c r="H23" s="44"/>
      <c r="I23" s="44"/>
      <c r="J23" s="44"/>
      <c r="K23" s="44"/>
    </row>
    <row r="24" spans="2:12" ht="2.4" customHeight="1" x14ac:dyDescent="0.3">
      <c r="B24" s="23"/>
      <c r="C24" s="23"/>
      <c r="D24" s="23"/>
      <c r="E24" s="23"/>
      <c r="F24" s="23"/>
      <c r="G24" s="23"/>
      <c r="H24" s="23"/>
      <c r="I24" s="23"/>
      <c r="J24" s="23"/>
      <c r="K24" s="23"/>
    </row>
    <row r="25" spans="2:12" ht="15.6" x14ac:dyDescent="0.3">
      <c r="B25" s="44" t="str">
        <f>CONCATENATE("2. ", Rekvizitai!B5, " metų pelno skirstymas")</f>
        <v>2. 2019 metų pelno skirstymas</v>
      </c>
      <c r="C25" s="44"/>
      <c r="D25" s="44"/>
      <c r="E25" s="44"/>
      <c r="F25" s="44"/>
      <c r="G25" s="44"/>
      <c r="H25" s="44"/>
      <c r="I25" s="44"/>
      <c r="J25" s="44"/>
      <c r="K25" s="44"/>
    </row>
    <row r="27" spans="2:12" ht="15.6" x14ac:dyDescent="0.3">
      <c r="B27" s="22" t="s">
        <v>116</v>
      </c>
    </row>
    <row r="29" spans="2:12" ht="15.6" x14ac:dyDescent="0.3">
      <c r="C29" s="44" t="str">
        <f>CONCATENATE("1. Finansinių dokumentų už ", Rekvizitai!B5, " metus tvirtinimas")</f>
        <v>1. Finansinių dokumentų už 2019 metus tvirtinimas</v>
      </c>
      <c r="D29" s="44"/>
      <c r="E29" s="44"/>
      <c r="F29" s="44"/>
      <c r="G29" s="44"/>
      <c r="H29" s="44"/>
      <c r="I29" s="44"/>
      <c r="J29" s="44"/>
      <c r="K29" s="44"/>
      <c r="L29" s="44"/>
    </row>
    <row r="31" spans="2:12" ht="15.6" customHeight="1" x14ac:dyDescent="0.3">
      <c r="B31" s="44" t="str">
        <f>CONCATENATE("NUSPRĘSTA: tvirtinti finansinius dokumentus: balansą ir pelno nuostolio ataskaitą už ",Rekvizitai!B5, " metus.")</f>
        <v>NUSPRĘSTA: tvirtinti finansinius dokumentus: balansą ir pelno nuostolio ataskaitą už 2019 metus.</v>
      </c>
      <c r="C31" s="44"/>
      <c r="D31" s="44"/>
      <c r="E31" s="44"/>
      <c r="F31" s="44"/>
      <c r="G31" s="44"/>
      <c r="H31" s="44"/>
      <c r="I31" s="44"/>
      <c r="J31" s="44"/>
      <c r="K31" s="44"/>
    </row>
    <row r="32" spans="2:12" ht="15.6" customHeight="1" x14ac:dyDescent="0.3">
      <c r="B32" s="3" t="s">
        <v>117</v>
      </c>
      <c r="C32" s="24" t="s">
        <v>118</v>
      </c>
      <c r="D32" s="3">
        <v>100</v>
      </c>
      <c r="E32" s="3" t="s">
        <v>119</v>
      </c>
    </row>
    <row r="33" spans="2:12" ht="15.6" x14ac:dyDescent="0.3">
      <c r="C33" s="24" t="s">
        <v>120</v>
      </c>
      <c r="D33" s="3">
        <v>0</v>
      </c>
      <c r="E33" s="3" t="s">
        <v>119</v>
      </c>
    </row>
    <row r="34" spans="2:12" ht="15.6" customHeight="1" x14ac:dyDescent="0.3">
      <c r="C34" s="24" t="s">
        <v>121</v>
      </c>
      <c r="D34" s="3">
        <v>0</v>
      </c>
      <c r="E34" s="3" t="s">
        <v>122</v>
      </c>
    </row>
    <row r="36" spans="2:12" ht="15.6" x14ac:dyDescent="0.3">
      <c r="C36" s="44" t="str">
        <f>CONCATENATE("2. ", Rekvizitai!B5, " metų pelno skirstymas")</f>
        <v>2. 2019 metų pelno skirstymas</v>
      </c>
      <c r="D36" s="44"/>
      <c r="E36" s="44"/>
      <c r="F36" s="44"/>
      <c r="G36" s="44"/>
      <c r="H36" s="44"/>
      <c r="I36" s="44"/>
      <c r="J36" s="44"/>
      <c r="K36" s="44"/>
      <c r="L36" s="44"/>
    </row>
    <row r="38" spans="2:12" ht="18" customHeight="1" x14ac:dyDescent="0.3">
      <c r="B38" s="44" t="s">
        <v>123</v>
      </c>
      <c r="C38" s="44"/>
      <c r="D38" s="44"/>
      <c r="E38" s="44"/>
      <c r="F38" s="44"/>
      <c r="G38" s="44"/>
      <c r="H38" s="44"/>
      <c r="I38" s="44"/>
      <c r="J38" s="44"/>
      <c r="K38" s="44"/>
    </row>
    <row r="39" spans="2:12" ht="15.6" x14ac:dyDescent="0.3">
      <c r="B39" s="3" t="s">
        <v>117</v>
      </c>
      <c r="C39" s="24" t="s">
        <v>118</v>
      </c>
      <c r="D39" s="3">
        <v>100</v>
      </c>
      <c r="E39" s="3" t="s">
        <v>119</v>
      </c>
    </row>
    <row r="40" spans="2:12" ht="15.6" x14ac:dyDescent="0.3">
      <c r="C40" s="24" t="s">
        <v>120</v>
      </c>
      <c r="D40" s="3">
        <v>0</v>
      </c>
      <c r="E40" s="3" t="s">
        <v>119</v>
      </c>
    </row>
    <row r="41" spans="2:12" ht="15.6" x14ac:dyDescent="0.3">
      <c r="C41" s="24" t="s">
        <v>121</v>
      </c>
      <c r="D41" s="3">
        <v>0</v>
      </c>
      <c r="E41" s="3" t="s">
        <v>122</v>
      </c>
    </row>
    <row r="43" spans="2:12" ht="15.6" x14ac:dyDescent="0.3">
      <c r="B43" s="4" t="s">
        <v>124</v>
      </c>
      <c r="C43" s="25"/>
      <c r="D43" s="25"/>
      <c r="E43" s="4" t="s">
        <v>125</v>
      </c>
      <c r="F43" s="25"/>
      <c r="H43" s="25"/>
    </row>
    <row r="44" spans="2:12" ht="15.6" x14ac:dyDescent="0.3">
      <c r="B44" s="4" t="s">
        <v>126</v>
      </c>
      <c r="C44" s="25"/>
      <c r="D44" s="25"/>
      <c r="E44" s="4" t="s">
        <v>125</v>
      </c>
      <c r="F44" s="25"/>
      <c r="H44" s="25"/>
    </row>
  </sheetData>
  <mergeCells count="13">
    <mergeCell ref="B31:K31"/>
    <mergeCell ref="C36:L36"/>
    <mergeCell ref="B38:K38"/>
    <mergeCell ref="B17:K17"/>
    <mergeCell ref="B19:K19"/>
    <mergeCell ref="B23:K23"/>
    <mergeCell ref="B25:K25"/>
    <mergeCell ref="C29:L29"/>
    <mergeCell ref="A3:K3"/>
    <mergeCell ref="A5:K5"/>
    <mergeCell ref="A8:K8"/>
    <mergeCell ref="A10:K10"/>
    <mergeCell ref="B12:K12"/>
  </mergeCells>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151</TotalTime>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Rekvizitai</vt:lpstr>
      <vt:lpstr>Vadovo deklaracija</vt:lpstr>
      <vt:lpstr>Aiškinamasis raštas</vt:lpstr>
      <vt:lpstr>Vienintelio MB nario protokolas</vt:lpstr>
      <vt:lpstr>Akcininkų sprendimas</vt:lpstr>
      <vt:lpstr>'Aiškinamasis raštas'!Print_Area</vt:lpstr>
      <vt:lpstr>'Akcininkų sprendimas'!Print_Area</vt:lpstr>
      <vt:lpstr>Rekvizitai!Print_Area</vt:lpstr>
      <vt:lpstr>'Vadovo deklaracija'!Print_Area</vt:lpstr>
      <vt:lpstr>'Vienintelio MB nario protokolas'!Print_Area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dc:creator>
  <dc:description/>
  <cp:lastModifiedBy>root</cp:lastModifiedBy>
  <cp:revision>5</cp:revision>
  <cp:lastPrinted>2020-04-22T13:43:38Z</cp:lastPrinted>
  <dcterms:created xsi:type="dcterms:W3CDTF">2020-03-17T09:19:49Z</dcterms:created>
  <dcterms:modified xsi:type="dcterms:W3CDTF">2020-04-22T13:43:54Z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