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us\Downloads\"/>
    </mc:Choice>
  </mc:AlternateContent>
  <xr:revisionPtr revIDLastSave="0" documentId="13_ncr:1_{780D1D20-5797-453C-A2EA-D609BCF9B7B5}" xr6:coauthVersionLast="47" xr6:coauthVersionMax="47" xr10:uidLastSave="{00000000-0000-0000-0000-000000000000}"/>
  <bookViews>
    <workbookView xWindow="-105" yWindow="0" windowWidth="38055" windowHeight="10545" xr2:uid="{315782E9-76FC-424C-B8BB-88145776E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6" i="1"/>
  <c r="M4" i="1"/>
  <c r="R13" i="1"/>
  <c r="P13" i="1"/>
  <c r="O13" i="1"/>
  <c r="J13" i="1"/>
  <c r="I13" i="1"/>
  <c r="E13" i="1"/>
  <c r="D13" i="1"/>
  <c r="S12" i="1"/>
  <c r="Q12" i="1"/>
  <c r="K12" i="1"/>
  <c r="L12" i="1" s="1"/>
  <c r="H12" i="1"/>
  <c r="F12" i="1"/>
  <c r="S11" i="1"/>
  <c r="Q11" i="1"/>
  <c r="K11" i="1"/>
  <c r="M11" i="1" s="1"/>
  <c r="F11" i="1"/>
  <c r="H11" i="1" s="1"/>
  <c r="S10" i="1"/>
  <c r="Q10" i="1"/>
  <c r="K10" i="1"/>
  <c r="L10" i="1" s="1"/>
  <c r="F10" i="1"/>
  <c r="H10" i="1" s="1"/>
  <c r="S9" i="1"/>
  <c r="Q9" i="1"/>
  <c r="K9" i="1"/>
  <c r="F9" i="1"/>
  <c r="H9" i="1" s="1"/>
  <c r="S8" i="1"/>
  <c r="Q8" i="1"/>
  <c r="K8" i="1"/>
  <c r="F8" i="1"/>
  <c r="H8" i="1" s="1"/>
  <c r="S7" i="1"/>
  <c r="Q7" i="1"/>
  <c r="K7" i="1"/>
  <c r="F7" i="1"/>
  <c r="H7" i="1" s="1"/>
  <c r="S6" i="1"/>
  <c r="Q6" i="1"/>
  <c r="K6" i="1"/>
  <c r="F6" i="1"/>
  <c r="H6" i="1" s="1"/>
  <c r="N6" i="1" s="1"/>
  <c r="S5" i="1"/>
  <c r="Q5" i="1"/>
  <c r="K5" i="1"/>
  <c r="F5" i="1"/>
  <c r="H5" i="1" s="1"/>
  <c r="S4" i="1"/>
  <c r="S13" i="1" s="1"/>
  <c r="Q4" i="1"/>
  <c r="Q13" i="1" s="1"/>
  <c r="K4" i="1"/>
  <c r="K13" i="1" s="1"/>
  <c r="F4" i="1"/>
  <c r="H4" i="1" s="1"/>
  <c r="N10" i="1" l="1"/>
  <c r="N4" i="1"/>
  <c r="H13" i="1"/>
  <c r="M7" i="1"/>
  <c r="N7" i="1"/>
  <c r="N12" i="1"/>
  <c r="N11" i="1"/>
  <c r="M9" i="1"/>
  <c r="N9" i="1"/>
  <c r="L9" i="1"/>
  <c r="L6" i="1"/>
  <c r="L7" i="1"/>
  <c r="N5" i="1"/>
  <c r="M5" i="1"/>
  <c r="M8" i="1"/>
  <c r="N8" i="1" s="1"/>
  <c r="M12" i="1"/>
  <c r="L11" i="1"/>
  <c r="L8" i="1"/>
  <c r="L5" i="1"/>
  <c r="F13" i="1"/>
  <c r="L4" i="1"/>
  <c r="M13" i="1" l="1"/>
  <c r="N13" i="1"/>
</calcChain>
</file>

<file path=xl/sharedStrings.xml><?xml version="1.0" encoding="utf-8"?>
<sst xmlns="http://schemas.openxmlformats.org/spreadsheetml/2006/main" count="50" uniqueCount="37">
  <si>
    <t>기간: 2023 5월9일~ 2024년 5월8일</t>
    <phoneticPr fontId="2" type="noConversion"/>
  </si>
  <si>
    <t>5월9일</t>
    <phoneticPr fontId="2" type="noConversion"/>
  </si>
  <si>
    <t>No.</t>
  </si>
  <si>
    <t>상품소분류</t>
  </si>
  <si>
    <t>상 품 명</t>
  </si>
  <si>
    <t>OFF</t>
    <phoneticPr fontId="2" type="noConversion"/>
  </si>
  <si>
    <t>ON</t>
    <phoneticPr fontId="2" type="noConversion"/>
  </si>
  <si>
    <t>TOTAL</t>
    <phoneticPr fontId="2" type="noConversion"/>
  </si>
  <si>
    <t>기간</t>
    <phoneticPr fontId="2" type="noConversion"/>
  </si>
  <si>
    <t>월판매량</t>
    <phoneticPr fontId="2" type="noConversion"/>
  </si>
  <si>
    <t>현재고</t>
    <phoneticPr fontId="2" type="noConversion"/>
  </si>
  <si>
    <t>발주분</t>
    <phoneticPr fontId="2" type="noConversion"/>
  </si>
  <si>
    <t>총재고</t>
    <phoneticPr fontId="2" type="noConversion"/>
  </si>
  <si>
    <t>재고월수</t>
    <phoneticPr fontId="2" type="noConversion"/>
  </si>
  <si>
    <t>3개월후 재고</t>
    <phoneticPr fontId="2" type="noConversion"/>
  </si>
  <si>
    <t>발주희망</t>
    <phoneticPr fontId="2" type="noConversion"/>
  </si>
  <si>
    <t>발주수량</t>
    <phoneticPr fontId="2" type="noConversion"/>
  </si>
  <si>
    <t>박스단위</t>
    <phoneticPr fontId="2" type="noConversion"/>
  </si>
  <si>
    <t>예상발주</t>
    <phoneticPr fontId="2" type="noConversion"/>
  </si>
  <si>
    <t>발주확정</t>
    <phoneticPr fontId="2" type="noConversion"/>
  </si>
  <si>
    <t xml:space="preserve">발주확정 </t>
    <phoneticPr fontId="2" type="noConversion"/>
  </si>
  <si>
    <t>수량</t>
  </si>
  <si>
    <t>수량</t>
    <phoneticPr fontId="2" type="noConversion"/>
  </si>
  <si>
    <t>개월수</t>
    <phoneticPr fontId="2" type="noConversion"/>
  </si>
  <si>
    <t>병</t>
    <phoneticPr fontId="2" type="noConversion"/>
  </si>
  <si>
    <t>박스</t>
    <phoneticPr fontId="2" type="noConversion"/>
  </si>
  <si>
    <t>우드랜즈</t>
  </si>
  <si>
    <t>왓슨패밀리 소비뇽블랑 세미용</t>
  </si>
  <si>
    <t>왓슨패밀리 쉬라즈</t>
  </si>
  <si>
    <t>우드랜즈 마가렛</t>
  </si>
  <si>
    <t>우드랜즈 카베르네 소비뇽 매튜</t>
  </si>
  <si>
    <t>우드랜즈 클레멘타인</t>
  </si>
  <si>
    <t>소계</t>
  </si>
  <si>
    <t>왓슨패밀리 샤도네이</t>
    <phoneticPr fontId="2" type="noConversion"/>
  </si>
  <si>
    <t>왓슨패밀리 카베르네 메를로</t>
    <phoneticPr fontId="2" type="noConversion"/>
  </si>
  <si>
    <t>우드랜즈 윌리야브럽 샤도네이</t>
    <phoneticPr fontId="2" type="noConversion"/>
  </si>
  <si>
    <t>우드랜즈 윌리야브럽 카베르네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</si>
</sst>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_-;\-* #,##0.0_-;_-* &quot;-&quot;_-;_-@_-"/>
    <numFmt numFmtId="177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2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176" fontId="3" fillId="0" borderId="2" xfId="2" applyNumberFormat="1" applyFont="1" applyBorder="1" applyAlignment="1">
      <alignment horizontal="center" vertical="center"/>
    </xf>
    <xf numFmtId="41" fontId="3" fillId="0" borderId="1" xfId="2" applyFont="1" applyBorder="1" applyAlignment="1">
      <alignment horizontal="center" vertical="center"/>
    </xf>
    <xf numFmtId="41" fontId="3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3" xfId="2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1" fontId="0" fillId="0" borderId="1" xfId="1" applyFont="1" applyFill="1" applyBorder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6" fontId="0" fillId="0" borderId="1" xfId="1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1" fontId="3" fillId="0" borderId="1" xfId="1" applyFont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41" fontId="0" fillId="2" borderId="1" xfId="1" applyFont="1" applyFill="1" applyBorder="1" applyAlignment="1">
      <alignment horizontal="right" vertical="center"/>
    </xf>
  </cellXfs>
  <cellStyles count="3">
    <cellStyle name="쉼표 [0]" xfId="1" builtinId="6"/>
    <cellStyle name="쉼표 [0] 2" xfId="2" xr:uid="{0A23E4E1-DFEB-4361-96B6-36FBAB03B03D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B799-86A0-40CA-ACB8-C540D10A22F3}">
  <dimension ref="A1:S13"/>
  <sheetViews>
    <sheetView tabSelected="1" workbookViewId="0">
      <selection activeCell="M5" sqref="M5"/>
    </sheetView>
  </sheetViews>
  <sheetFormatPr defaultRowHeight="16.5" x14ac:dyDescent="0.3"/>
  <cols>
    <col min="2" max="2" width="11.25" bestFit="1" customWidth="1"/>
    <col min="3" max="3" width="31.875" bestFit="1" customWidth="1"/>
  </cols>
  <sheetData>
    <row r="1" spans="1:19" x14ac:dyDescent="0.3">
      <c r="A1" t="s">
        <v>0</v>
      </c>
      <c r="I1" t="s">
        <v>1</v>
      </c>
    </row>
    <row r="2" spans="1:19" x14ac:dyDescent="0.3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4" t="s">
        <v>9</v>
      </c>
      <c r="I2" s="2" t="s">
        <v>10</v>
      </c>
      <c r="J2" s="5" t="s">
        <v>11</v>
      </c>
      <c r="K2" s="1" t="s">
        <v>12</v>
      </c>
      <c r="L2" s="1" t="s">
        <v>13</v>
      </c>
      <c r="M2" s="6" t="s">
        <v>14</v>
      </c>
      <c r="N2" s="7" t="s">
        <v>15</v>
      </c>
      <c r="O2" s="7" t="s">
        <v>16</v>
      </c>
      <c r="P2" s="1" t="s">
        <v>17</v>
      </c>
      <c r="Q2" s="7" t="s">
        <v>18</v>
      </c>
      <c r="R2" s="7" t="s">
        <v>19</v>
      </c>
      <c r="S2" s="7" t="s">
        <v>20</v>
      </c>
    </row>
    <row r="3" spans="1:19" x14ac:dyDescent="0.3">
      <c r="A3" s="1"/>
      <c r="B3" s="1"/>
      <c r="C3" s="1"/>
      <c r="D3" s="2" t="s">
        <v>21</v>
      </c>
      <c r="E3" s="2" t="s">
        <v>21</v>
      </c>
      <c r="F3" s="2" t="s">
        <v>22</v>
      </c>
      <c r="G3" s="3" t="s">
        <v>23</v>
      </c>
      <c r="H3" s="8"/>
      <c r="I3" s="2" t="s">
        <v>22</v>
      </c>
      <c r="J3" s="5"/>
      <c r="K3" s="1"/>
      <c r="L3" s="1"/>
      <c r="M3" s="6"/>
      <c r="N3" s="7" t="s">
        <v>24</v>
      </c>
      <c r="O3" s="7" t="s">
        <v>24</v>
      </c>
      <c r="P3" s="1"/>
      <c r="Q3" s="7" t="s">
        <v>17</v>
      </c>
      <c r="R3" s="7" t="s">
        <v>25</v>
      </c>
      <c r="S3" s="7" t="s">
        <v>24</v>
      </c>
    </row>
    <row r="4" spans="1:19" x14ac:dyDescent="0.3">
      <c r="A4" s="9">
        <v>309</v>
      </c>
      <c r="B4" s="10" t="s">
        <v>26</v>
      </c>
      <c r="C4" s="11" t="s">
        <v>33</v>
      </c>
      <c r="D4" s="12">
        <v>426</v>
      </c>
      <c r="E4" s="12">
        <v>3</v>
      </c>
      <c r="F4" s="13">
        <f t="shared" ref="F4:F12" si="0">+D4+E4</f>
        <v>429</v>
      </c>
      <c r="G4" s="14">
        <v>12</v>
      </c>
      <c r="H4" s="12">
        <f t="shared" ref="H4:H12" si="1">+F4/G4</f>
        <v>35.75</v>
      </c>
      <c r="I4" s="12">
        <v>55</v>
      </c>
      <c r="J4" s="12"/>
      <c r="K4" s="12">
        <f t="shared" ref="K4:K12" si="2">+I4+J4</f>
        <v>55</v>
      </c>
      <c r="L4" s="15">
        <f t="shared" ref="L4:L12" si="3">+K4/H4</f>
        <v>1.5384615384615385</v>
      </c>
      <c r="M4" s="22">
        <f t="shared" ref="M4:M13" si="4">+K4-(H4*3)</f>
        <v>-52.25</v>
      </c>
      <c r="N4" s="12">
        <f t="shared" ref="N4:N12" si="5">+H4*12-M4</f>
        <v>481.25</v>
      </c>
      <c r="O4" s="12">
        <v>480</v>
      </c>
      <c r="P4" s="16">
        <v>12</v>
      </c>
      <c r="Q4" s="17">
        <f t="shared" ref="Q4:Q12" si="6">O4/P4</f>
        <v>40</v>
      </c>
      <c r="R4" s="16">
        <v>40</v>
      </c>
      <c r="S4" s="16">
        <f t="shared" ref="S4:S12" si="7">P4*R4</f>
        <v>480</v>
      </c>
    </row>
    <row r="5" spans="1:19" x14ac:dyDescent="0.3">
      <c r="A5" s="9">
        <v>310</v>
      </c>
      <c r="B5" s="10" t="s">
        <v>26</v>
      </c>
      <c r="C5" s="11" t="s">
        <v>27</v>
      </c>
      <c r="D5" s="12">
        <v>215</v>
      </c>
      <c r="E5" s="12">
        <v>6</v>
      </c>
      <c r="F5" s="13">
        <f t="shared" si="0"/>
        <v>221</v>
      </c>
      <c r="G5" s="14">
        <v>12</v>
      </c>
      <c r="H5" s="12">
        <f t="shared" si="1"/>
        <v>18.416666666666668</v>
      </c>
      <c r="I5" s="12">
        <v>253</v>
      </c>
      <c r="J5" s="12"/>
      <c r="K5" s="12">
        <f t="shared" si="2"/>
        <v>253</v>
      </c>
      <c r="L5" s="15">
        <f t="shared" si="3"/>
        <v>13.737556561085972</v>
      </c>
      <c r="M5" s="12">
        <f t="shared" si="4"/>
        <v>197.75</v>
      </c>
      <c r="N5" s="12">
        <f t="shared" si="5"/>
        <v>23.25</v>
      </c>
      <c r="O5" s="12">
        <v>0</v>
      </c>
      <c r="P5" s="16">
        <v>12</v>
      </c>
      <c r="Q5" s="17">
        <f t="shared" si="6"/>
        <v>0</v>
      </c>
      <c r="R5" s="16">
        <v>0</v>
      </c>
      <c r="S5" s="16">
        <f t="shared" si="7"/>
        <v>0</v>
      </c>
    </row>
    <row r="6" spans="1:19" x14ac:dyDescent="0.3">
      <c r="A6" s="9">
        <v>311</v>
      </c>
      <c r="B6" s="10" t="s">
        <v>26</v>
      </c>
      <c r="C6" s="21" t="s">
        <v>28</v>
      </c>
      <c r="D6" s="12">
        <v>411</v>
      </c>
      <c r="E6" s="12">
        <v>108</v>
      </c>
      <c r="F6" s="13">
        <f t="shared" si="0"/>
        <v>519</v>
      </c>
      <c r="G6" s="14">
        <v>12</v>
      </c>
      <c r="H6" s="12">
        <f t="shared" si="1"/>
        <v>43.25</v>
      </c>
      <c r="I6" s="12">
        <v>111</v>
      </c>
      <c r="J6" s="12"/>
      <c r="K6" s="12">
        <f t="shared" si="2"/>
        <v>111</v>
      </c>
      <c r="L6" s="15">
        <f t="shared" si="3"/>
        <v>2.5664739884393062</v>
      </c>
      <c r="M6" s="22">
        <f t="shared" si="4"/>
        <v>-18.75</v>
      </c>
      <c r="N6" s="12">
        <f t="shared" si="5"/>
        <v>537.75</v>
      </c>
      <c r="O6" s="12">
        <v>520</v>
      </c>
      <c r="P6" s="16">
        <v>12</v>
      </c>
      <c r="Q6" s="17">
        <f t="shared" si="6"/>
        <v>43.333333333333336</v>
      </c>
      <c r="R6" s="16">
        <v>43</v>
      </c>
      <c r="S6" s="16">
        <f t="shared" si="7"/>
        <v>516</v>
      </c>
    </row>
    <row r="7" spans="1:19" x14ac:dyDescent="0.3">
      <c r="A7" s="9">
        <v>312</v>
      </c>
      <c r="B7" s="10" t="s">
        <v>26</v>
      </c>
      <c r="C7" s="11" t="s">
        <v>34</v>
      </c>
      <c r="D7" s="12">
        <v>211</v>
      </c>
      <c r="E7" s="12">
        <v>160</v>
      </c>
      <c r="F7" s="13">
        <f t="shared" si="0"/>
        <v>371</v>
      </c>
      <c r="G7" s="14">
        <v>12</v>
      </c>
      <c r="H7" s="12">
        <f t="shared" si="1"/>
        <v>30.916666666666668</v>
      </c>
      <c r="I7" s="12">
        <v>255</v>
      </c>
      <c r="J7" s="12"/>
      <c r="K7" s="12">
        <f t="shared" si="2"/>
        <v>255</v>
      </c>
      <c r="L7" s="15">
        <f t="shared" si="3"/>
        <v>8.2479784366576823</v>
      </c>
      <c r="M7" s="12">
        <f t="shared" si="4"/>
        <v>162.25</v>
      </c>
      <c r="N7" s="12">
        <f t="shared" si="5"/>
        <v>208.75</v>
      </c>
      <c r="O7" s="12">
        <v>210</v>
      </c>
      <c r="P7" s="16">
        <v>12</v>
      </c>
      <c r="Q7" s="17">
        <f t="shared" si="6"/>
        <v>17.5</v>
      </c>
      <c r="R7" s="16">
        <v>18</v>
      </c>
      <c r="S7" s="16">
        <f t="shared" si="7"/>
        <v>216</v>
      </c>
    </row>
    <row r="8" spans="1:19" x14ac:dyDescent="0.3">
      <c r="A8" s="9">
        <v>313</v>
      </c>
      <c r="B8" s="10" t="s">
        <v>26</v>
      </c>
      <c r="C8" s="11" t="s">
        <v>29</v>
      </c>
      <c r="D8" s="12">
        <v>366</v>
      </c>
      <c r="E8" s="12">
        <v>42</v>
      </c>
      <c r="F8" s="13">
        <f t="shared" si="0"/>
        <v>408</v>
      </c>
      <c r="G8" s="14">
        <v>12</v>
      </c>
      <c r="H8" s="12">
        <f t="shared" si="1"/>
        <v>34</v>
      </c>
      <c r="I8" s="12">
        <v>597</v>
      </c>
      <c r="J8" s="12"/>
      <c r="K8" s="12">
        <f t="shared" si="2"/>
        <v>597</v>
      </c>
      <c r="L8" s="15">
        <f t="shared" si="3"/>
        <v>17.558823529411764</v>
      </c>
      <c r="M8" s="12">
        <f t="shared" si="4"/>
        <v>495</v>
      </c>
      <c r="N8" s="12">
        <f t="shared" si="5"/>
        <v>-87</v>
      </c>
      <c r="O8" s="12">
        <v>0</v>
      </c>
      <c r="P8" s="16">
        <v>12</v>
      </c>
      <c r="Q8" s="17">
        <f t="shared" si="6"/>
        <v>0</v>
      </c>
      <c r="R8" s="16">
        <v>0</v>
      </c>
      <c r="S8" s="16">
        <f t="shared" si="7"/>
        <v>0</v>
      </c>
    </row>
    <row r="9" spans="1:19" x14ac:dyDescent="0.3">
      <c r="A9" s="9">
        <v>314</v>
      </c>
      <c r="B9" s="10" t="s">
        <v>26</v>
      </c>
      <c r="C9" s="11" t="s">
        <v>35</v>
      </c>
      <c r="D9" s="12">
        <v>654</v>
      </c>
      <c r="E9" s="12">
        <v>105</v>
      </c>
      <c r="F9" s="13">
        <f t="shared" si="0"/>
        <v>759</v>
      </c>
      <c r="G9" s="14">
        <v>12</v>
      </c>
      <c r="H9" s="12">
        <f t="shared" si="1"/>
        <v>63.25</v>
      </c>
      <c r="I9" s="12">
        <v>534</v>
      </c>
      <c r="J9" s="12"/>
      <c r="K9" s="12">
        <f t="shared" si="2"/>
        <v>534</v>
      </c>
      <c r="L9" s="15">
        <f t="shared" si="3"/>
        <v>8.4426877470355723</v>
      </c>
      <c r="M9" s="12">
        <f t="shared" si="4"/>
        <v>344.25</v>
      </c>
      <c r="N9" s="12">
        <f t="shared" si="5"/>
        <v>414.75</v>
      </c>
      <c r="O9" s="12">
        <v>420</v>
      </c>
      <c r="P9" s="16">
        <v>12</v>
      </c>
      <c r="Q9" s="17">
        <f t="shared" si="6"/>
        <v>35</v>
      </c>
      <c r="R9" s="16">
        <v>35</v>
      </c>
      <c r="S9" s="16">
        <f t="shared" si="7"/>
        <v>420</v>
      </c>
    </row>
    <row r="10" spans="1:19" x14ac:dyDescent="0.3">
      <c r="A10" s="9">
        <v>315</v>
      </c>
      <c r="B10" s="10" t="s">
        <v>26</v>
      </c>
      <c r="C10" s="11" t="s">
        <v>36</v>
      </c>
      <c r="D10" s="12">
        <v>875</v>
      </c>
      <c r="E10" s="12">
        <v>45</v>
      </c>
      <c r="F10" s="13">
        <f t="shared" si="0"/>
        <v>920</v>
      </c>
      <c r="G10" s="14">
        <v>12</v>
      </c>
      <c r="H10" s="12">
        <f t="shared" si="1"/>
        <v>76.666666666666671</v>
      </c>
      <c r="I10" s="12">
        <v>204</v>
      </c>
      <c r="J10" s="12"/>
      <c r="K10" s="12">
        <f t="shared" si="2"/>
        <v>204</v>
      </c>
      <c r="L10" s="15">
        <f t="shared" si="3"/>
        <v>2.660869565217391</v>
      </c>
      <c r="M10" s="22">
        <f t="shared" si="4"/>
        <v>-26</v>
      </c>
      <c r="N10" s="12">
        <f t="shared" si="5"/>
        <v>946</v>
      </c>
      <c r="O10" s="12">
        <v>920</v>
      </c>
      <c r="P10" s="16">
        <v>12</v>
      </c>
      <c r="Q10" s="17">
        <f t="shared" si="6"/>
        <v>76.666666666666671</v>
      </c>
      <c r="R10" s="16">
        <v>77</v>
      </c>
      <c r="S10" s="16">
        <f t="shared" si="7"/>
        <v>924</v>
      </c>
    </row>
    <row r="11" spans="1:19" x14ac:dyDescent="0.3">
      <c r="A11" s="9">
        <v>316</v>
      </c>
      <c r="B11" s="10" t="s">
        <v>26</v>
      </c>
      <c r="C11" s="11" t="s">
        <v>30</v>
      </c>
      <c r="D11" s="12">
        <v>77</v>
      </c>
      <c r="E11" s="12">
        <v>1</v>
      </c>
      <c r="F11" s="13">
        <f t="shared" si="0"/>
        <v>78</v>
      </c>
      <c r="G11" s="14">
        <v>12</v>
      </c>
      <c r="H11" s="12">
        <f t="shared" si="1"/>
        <v>6.5</v>
      </c>
      <c r="I11" s="12">
        <v>103</v>
      </c>
      <c r="J11" s="12"/>
      <c r="K11" s="12">
        <f t="shared" si="2"/>
        <v>103</v>
      </c>
      <c r="L11" s="15">
        <f t="shared" si="3"/>
        <v>15.846153846153847</v>
      </c>
      <c r="M11" s="12">
        <f t="shared" si="4"/>
        <v>83.5</v>
      </c>
      <c r="N11" s="12">
        <f t="shared" si="5"/>
        <v>-5.5</v>
      </c>
      <c r="O11" s="12">
        <v>0</v>
      </c>
      <c r="P11" s="16">
        <v>12</v>
      </c>
      <c r="Q11" s="17">
        <f t="shared" si="6"/>
        <v>0</v>
      </c>
      <c r="R11" s="16"/>
      <c r="S11" s="16">
        <f t="shared" si="7"/>
        <v>0</v>
      </c>
    </row>
    <row r="12" spans="1:19" x14ac:dyDescent="0.3">
      <c r="A12" s="9">
        <v>317</v>
      </c>
      <c r="B12" s="10" t="s">
        <v>26</v>
      </c>
      <c r="C12" s="11" t="s">
        <v>31</v>
      </c>
      <c r="D12" s="12">
        <v>620</v>
      </c>
      <c r="E12" s="12">
        <v>13</v>
      </c>
      <c r="F12" s="13">
        <f t="shared" si="0"/>
        <v>633</v>
      </c>
      <c r="G12" s="14">
        <v>12</v>
      </c>
      <c r="H12" s="12">
        <f t="shared" si="1"/>
        <v>52.75</v>
      </c>
      <c r="I12" s="12">
        <v>351</v>
      </c>
      <c r="J12" s="12"/>
      <c r="K12" s="12">
        <f t="shared" si="2"/>
        <v>351</v>
      </c>
      <c r="L12" s="15">
        <f t="shared" si="3"/>
        <v>6.6540284360189572</v>
      </c>
      <c r="M12" s="12">
        <f t="shared" si="4"/>
        <v>192.75</v>
      </c>
      <c r="N12" s="12">
        <f t="shared" si="5"/>
        <v>440.25</v>
      </c>
      <c r="O12" s="12">
        <v>440</v>
      </c>
      <c r="P12" s="16">
        <v>12</v>
      </c>
      <c r="Q12" s="17">
        <f t="shared" si="6"/>
        <v>36.666666666666664</v>
      </c>
      <c r="R12" s="16">
        <v>37</v>
      </c>
      <c r="S12" s="16">
        <f t="shared" si="7"/>
        <v>444</v>
      </c>
    </row>
    <row r="13" spans="1:19" x14ac:dyDescent="0.3">
      <c r="A13" s="18" t="s">
        <v>32</v>
      </c>
      <c r="B13" s="19"/>
      <c r="C13" s="19"/>
      <c r="D13" s="20">
        <f>SUM(D4:D12)</f>
        <v>3855</v>
      </c>
      <c r="E13" s="20">
        <f>SUM(E4:E12)</f>
        <v>483</v>
      </c>
      <c r="F13" s="20">
        <f>SUM(F4:F12)</f>
        <v>4338</v>
      </c>
      <c r="G13" s="20"/>
      <c r="H13" s="20">
        <f>SUM(H4:H12)</f>
        <v>361.5</v>
      </c>
      <c r="I13" s="20">
        <f>SUM(I4:I12)</f>
        <v>2463</v>
      </c>
      <c r="J13" s="20">
        <f>SUM(J4:J12)</f>
        <v>0</v>
      </c>
      <c r="K13" s="20">
        <f>SUM(K4:K12)</f>
        <v>2463</v>
      </c>
      <c r="L13" s="20"/>
      <c r="M13" s="20">
        <f t="shared" ref="M13:S13" si="8">SUM(M4:M12)</f>
        <v>1378.5</v>
      </c>
      <c r="N13" s="20">
        <f t="shared" si="8"/>
        <v>2959.5</v>
      </c>
      <c r="O13" s="20">
        <f t="shared" si="8"/>
        <v>2990</v>
      </c>
      <c r="P13" s="20">
        <f t="shared" si="8"/>
        <v>108</v>
      </c>
      <c r="Q13" s="20">
        <f t="shared" si="8"/>
        <v>249.16666666666666</v>
      </c>
      <c r="R13" s="20">
        <f t="shared" si="8"/>
        <v>250</v>
      </c>
      <c r="S13" s="20">
        <f t="shared" si="8"/>
        <v>3000</v>
      </c>
    </row>
  </sheetData>
  <mergeCells count="10">
    <mergeCell ref="L2:L3"/>
    <mergeCell ref="M2:M3"/>
    <mergeCell ref="P2:P3"/>
    <mergeCell ref="A13:C13"/>
    <mergeCell ref="A2:A3"/>
    <mergeCell ref="B2:B3"/>
    <mergeCell ref="C2:C3"/>
    <mergeCell ref="H2:H3"/>
    <mergeCell ref="J2:J3"/>
    <mergeCell ref="K2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SUK CHUNG</dc:creator>
  <cp:lastModifiedBy>IN SUK CHUNG</cp:lastModifiedBy>
  <dcterms:created xsi:type="dcterms:W3CDTF">2024-09-13T01:17:59Z</dcterms:created>
  <dcterms:modified xsi:type="dcterms:W3CDTF">2024-09-13T01:27:06Z</dcterms:modified>
</cp:coreProperties>
</file>