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cols>
    <col width="5" customWidth="1" min="1" max="1"/>
    <col width="7" customWidth="1" min="2" max="2"/>
    <col width="18" customWidth="1" min="3" max="3"/>
    <col width="13" customWidth="1" min="4" max="4"/>
    <col width="14" customWidth="1" min="5" max="5"/>
    <col width="14" customWidth="1" min="6" max="6"/>
    <col width="14" customWidth="1" min="7" max="7"/>
    <col width="17" customWidth="1" min="8" max="8"/>
    <col width="14" customWidth="1" min="9" max="9"/>
    <col width="14" customWidth="1" min="10" max="10"/>
    <col width="14" customWidth="1" min="11" max="11"/>
    <col width="19" customWidth="1" min="12" max="12"/>
    <col width="14" customWidth="1" min="13" max="13"/>
    <col width="15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</cols>
  <sheetData>
    <row r="1">
      <c r="A1" s="1" t="inlineStr">
        <is>
          <t>No.</t>
        </is>
      </c>
      <c r="B1" s="1" t="inlineStr">
        <is>
          <t>상품소분류</t>
        </is>
      </c>
      <c r="C1" s="1" t="inlineStr">
        <is>
          <t>상 품 명</t>
        </is>
      </c>
      <c r="D1" s="1" t="inlineStr">
        <is>
          <t>OFF 수량</t>
        </is>
      </c>
      <c r="E1" s="1" t="inlineStr">
        <is>
          <t>ON 수량</t>
        </is>
      </c>
      <c r="F1" s="1" t="inlineStr">
        <is>
          <t>TOTAL 수량</t>
        </is>
      </c>
      <c r="G1" s="1" t="inlineStr">
        <is>
          <t>기간 개월수</t>
        </is>
      </c>
      <c r="H1" s="1" t="inlineStr">
        <is>
          <t>월판매량 수량</t>
        </is>
      </c>
      <c r="I1" s="1" t="inlineStr">
        <is>
          <t>현재고 수량</t>
        </is>
      </c>
      <c r="J1" s="1" t="inlineStr">
        <is>
          <t>발주분 수량</t>
        </is>
      </c>
      <c r="K1" s="1" t="inlineStr">
        <is>
          <t>총재고 수량</t>
        </is>
      </c>
      <c r="L1" s="1" t="inlineStr">
        <is>
          <t>재고월수</t>
        </is>
      </c>
      <c r="M1" s="1" t="inlineStr">
        <is>
          <t>3개월후 재고</t>
        </is>
      </c>
      <c r="N1" s="1" t="inlineStr">
        <is>
          <t>발주희망</t>
        </is>
      </c>
      <c r="O1" s="1" t="inlineStr">
        <is>
          <t>발주수량 병</t>
        </is>
      </c>
      <c r="P1" s="1" t="inlineStr">
        <is>
          <t>발주수량 박스단위</t>
        </is>
      </c>
      <c r="Q1" s="1" t="inlineStr">
        <is>
          <t>예상발주 박스</t>
        </is>
      </c>
      <c r="R1" s="1" t="inlineStr">
        <is>
          <t>발주확정 박스</t>
        </is>
      </c>
      <c r="S1" s="1" t="inlineStr">
        <is>
          <t>발주확정 병</t>
        </is>
      </c>
    </row>
    <row r="2">
      <c r="C2" t="inlineStr">
        <is>
          <t>왓슨패밀리 샤도네이</t>
        </is>
      </c>
      <c r="D2" t="n">
        <v>426</v>
      </c>
      <c r="E2" t="n">
        <v>3</v>
      </c>
      <c r="F2">
        <f>D2+E2</f>
        <v/>
      </c>
      <c r="G2" t="n">
        <v>12</v>
      </c>
      <c r="H2">
        <f>TRUNC(F2/G2)</f>
        <v/>
      </c>
      <c r="I2" t="n">
        <v>55</v>
      </c>
      <c r="K2">
        <f>I2</f>
        <v/>
      </c>
      <c r="L2">
        <f>ROUND(I2/H2,2)</f>
        <v/>
      </c>
      <c r="M2">
        <f>K2-3*H2</f>
        <v/>
      </c>
      <c r="N2">
        <f>H2*12 - M2</f>
        <v/>
      </c>
      <c r="O2">
        <f>N2</f>
        <v/>
      </c>
      <c r="P2" t="n">
        <v>12</v>
      </c>
      <c r="Q2">
        <f>O2/P2</f>
        <v/>
      </c>
      <c r="R2">
        <f>Q2</f>
        <v/>
      </c>
      <c r="S2">
        <f>R2*12</f>
        <v/>
      </c>
    </row>
    <row r="3">
      <c r="C3" t="inlineStr">
        <is>
          <t>왓슨패밀리 소비뇽블랑 세미용</t>
        </is>
      </c>
      <c r="D3" t="n">
        <v>215</v>
      </c>
      <c r="E3" t="n">
        <v>6</v>
      </c>
      <c r="F3">
        <f>D3+E3</f>
        <v/>
      </c>
      <c r="G3" t="n">
        <v>12</v>
      </c>
      <c r="H3">
        <f>TRUNC(F3/G3)</f>
        <v/>
      </c>
      <c r="I3" t="n">
        <v>253</v>
      </c>
      <c r="K3">
        <f>I3</f>
        <v/>
      </c>
      <c r="L3">
        <f>ROUND(I3/H3,2)</f>
        <v/>
      </c>
      <c r="M3">
        <f>K3-3*H3</f>
        <v/>
      </c>
      <c r="N3">
        <f>H3*12 - M3</f>
        <v/>
      </c>
      <c r="O3">
        <f>N3</f>
        <v/>
      </c>
      <c r="P3" t="n">
        <v>12</v>
      </c>
      <c r="Q3">
        <f>O3/P3</f>
        <v/>
      </c>
      <c r="R3">
        <f>Q3</f>
        <v/>
      </c>
      <c r="S3">
        <f>R3*12</f>
        <v/>
      </c>
    </row>
    <row r="4">
      <c r="C4" t="inlineStr">
        <is>
          <t>왓슨패밀리 쉬라즈</t>
        </is>
      </c>
      <c r="D4" t="n">
        <v>411</v>
      </c>
      <c r="E4" t="n">
        <v>108</v>
      </c>
      <c r="F4">
        <f>D4+E4</f>
        <v/>
      </c>
      <c r="G4" t="n">
        <v>12</v>
      </c>
      <c r="H4">
        <f>TRUNC(F4/G4)</f>
        <v/>
      </c>
      <c r="I4" t="n">
        <v>111</v>
      </c>
      <c r="K4">
        <f>I4</f>
        <v/>
      </c>
      <c r="L4">
        <f>ROUND(I4/H4,2)</f>
        <v/>
      </c>
      <c r="M4">
        <f>K4-3*H4</f>
        <v/>
      </c>
      <c r="N4">
        <f>H4*12 - M4</f>
        <v/>
      </c>
      <c r="O4">
        <f>N4</f>
        <v/>
      </c>
      <c r="P4" t="n">
        <v>12</v>
      </c>
      <c r="Q4">
        <f>O4/P4</f>
        <v/>
      </c>
      <c r="R4">
        <f>Q4</f>
        <v/>
      </c>
      <c r="S4">
        <f>R4*12</f>
        <v/>
      </c>
    </row>
    <row r="5">
      <c r="C5" t="inlineStr">
        <is>
          <t>왓슨패밀리 카베르네 메를로</t>
        </is>
      </c>
      <c r="D5" t="n">
        <v>211</v>
      </c>
      <c r="E5" t="n">
        <v>160</v>
      </c>
      <c r="F5">
        <f>D5+E5</f>
        <v/>
      </c>
      <c r="G5" t="n">
        <v>12</v>
      </c>
      <c r="H5">
        <f>TRUNC(F5/G5)</f>
        <v/>
      </c>
      <c r="I5" t="n">
        <v>255</v>
      </c>
      <c r="K5">
        <f>I5</f>
        <v/>
      </c>
      <c r="L5">
        <f>ROUND(I5/H5,2)</f>
        <v/>
      </c>
      <c r="M5">
        <f>K5-3*H5</f>
        <v/>
      </c>
      <c r="N5">
        <f>H5*12 - M5</f>
        <v/>
      </c>
      <c r="O5">
        <f>N5</f>
        <v/>
      </c>
      <c r="P5" t="n">
        <v>12</v>
      </c>
      <c r="Q5">
        <f>O5/P5</f>
        <v/>
      </c>
      <c r="R5">
        <f>Q5</f>
        <v/>
      </c>
      <c r="S5">
        <f>R5*12</f>
        <v/>
      </c>
    </row>
    <row r="6">
      <c r="C6" t="inlineStr">
        <is>
          <t>우드랜즈 마가렛</t>
        </is>
      </c>
      <c r="D6" t="n">
        <v>366</v>
      </c>
      <c r="E6" t="n">
        <v>42</v>
      </c>
      <c r="F6">
        <f>D6+E6</f>
        <v/>
      </c>
      <c r="G6" t="n">
        <v>12</v>
      </c>
      <c r="H6">
        <f>TRUNC(F6/G6)</f>
        <v/>
      </c>
      <c r="I6" t="n">
        <v>597</v>
      </c>
      <c r="K6">
        <f>I6</f>
        <v/>
      </c>
      <c r="L6">
        <f>ROUND(I6/H6,2)</f>
        <v/>
      </c>
      <c r="M6">
        <f>K6-3*H6</f>
        <v/>
      </c>
      <c r="N6">
        <f>H6*12 - M6</f>
        <v/>
      </c>
      <c r="O6">
        <f>N6</f>
        <v/>
      </c>
      <c r="P6" t="n">
        <v>12</v>
      </c>
      <c r="Q6">
        <f>O6/P6</f>
        <v/>
      </c>
      <c r="R6">
        <f>Q6</f>
        <v/>
      </c>
      <c r="S6">
        <f>R6*12</f>
        <v/>
      </c>
    </row>
    <row r="7">
      <c r="C7" t="inlineStr">
        <is>
          <t>우드랜즈 윌리야브럽 샤도네이</t>
        </is>
      </c>
      <c r="D7" t="n">
        <v>654</v>
      </c>
      <c r="E7" t="n">
        <v>105</v>
      </c>
      <c r="F7">
        <f>D7+E7</f>
        <v/>
      </c>
      <c r="G7" t="n">
        <v>12</v>
      </c>
      <c r="H7">
        <f>TRUNC(F7/G7)</f>
        <v/>
      </c>
      <c r="I7" t="n">
        <v>517</v>
      </c>
      <c r="K7">
        <f>I7</f>
        <v/>
      </c>
      <c r="L7">
        <f>ROUND(I7/H7,2)</f>
        <v/>
      </c>
      <c r="M7">
        <f>K7-3*H7</f>
        <v/>
      </c>
      <c r="N7">
        <f>H7*12 - M7</f>
        <v/>
      </c>
      <c r="O7">
        <f>N7</f>
        <v/>
      </c>
      <c r="P7" t="n">
        <v>12</v>
      </c>
      <c r="Q7">
        <f>O7/P7</f>
        <v/>
      </c>
      <c r="R7">
        <f>Q7</f>
        <v/>
      </c>
      <c r="S7">
        <f>R7*12</f>
        <v/>
      </c>
    </row>
    <row r="8">
      <c r="C8" t="inlineStr">
        <is>
          <t>우드랜즈 윌리야브럽 카베르네</t>
        </is>
      </c>
      <c r="D8" t="n">
        <v>875</v>
      </c>
      <c r="E8" t="n">
        <v>45</v>
      </c>
      <c r="F8">
        <f>D8+E8</f>
        <v/>
      </c>
      <c r="G8" t="n">
        <v>12</v>
      </c>
      <c r="H8">
        <f>TRUNC(F8/G8)</f>
        <v/>
      </c>
      <c r="I8" t="n">
        <v>180</v>
      </c>
      <c r="K8">
        <f>I8</f>
        <v/>
      </c>
      <c r="L8">
        <f>ROUND(I8/H8,2)</f>
        <v/>
      </c>
      <c r="M8">
        <f>K8-3*H8</f>
        <v/>
      </c>
      <c r="N8">
        <f>H8*12 - M8</f>
        <v/>
      </c>
      <c r="O8">
        <f>N8</f>
        <v/>
      </c>
      <c r="P8" t="n">
        <v>12</v>
      </c>
      <c r="Q8">
        <f>O8/P8</f>
        <v/>
      </c>
      <c r="R8">
        <f>Q8</f>
        <v/>
      </c>
      <c r="S8">
        <f>R8*12</f>
        <v/>
      </c>
    </row>
    <row r="9">
      <c r="C9" t="inlineStr">
        <is>
          <t>우드랜즈 카베르네 패밀리시리즈</t>
        </is>
      </c>
      <c r="D9" t="n">
        <v>77</v>
      </c>
      <c r="E9" t="n">
        <v>1</v>
      </c>
      <c r="F9">
        <f>D9+E9</f>
        <v/>
      </c>
      <c r="G9" t="n">
        <v>12</v>
      </c>
      <c r="H9">
        <f>TRUNC(F9/G9)</f>
        <v/>
      </c>
      <c r="I9" t="n">
        <v>103</v>
      </c>
      <c r="K9">
        <f>I9</f>
        <v/>
      </c>
      <c r="L9">
        <f>ROUND(I9/H9,2)</f>
        <v/>
      </c>
      <c r="M9">
        <f>K9-3*H9</f>
        <v/>
      </c>
      <c r="N9">
        <f>H9*12 - M9</f>
        <v/>
      </c>
      <c r="O9">
        <f>N9</f>
        <v/>
      </c>
      <c r="P9" t="n">
        <v>12</v>
      </c>
      <c r="Q9">
        <f>O9/P9</f>
        <v/>
      </c>
      <c r="R9">
        <f>Q9</f>
        <v/>
      </c>
      <c r="S9">
        <f>R9*12</f>
        <v/>
      </c>
    </row>
    <row r="10">
      <c r="C10" t="inlineStr">
        <is>
          <t>우드랜즈 클레멘타인</t>
        </is>
      </c>
      <c r="D10" t="n">
        <v>620</v>
      </c>
      <c r="E10" t="n">
        <v>13</v>
      </c>
      <c r="F10">
        <f>D10+E10</f>
        <v/>
      </c>
      <c r="G10" t="n">
        <v>12</v>
      </c>
      <c r="H10">
        <f>TRUNC(F10/G10)</f>
        <v/>
      </c>
      <c r="I10" t="n">
        <v>351</v>
      </c>
      <c r="K10">
        <f>I10</f>
        <v/>
      </c>
      <c r="L10">
        <f>ROUND(I10/H10,2)</f>
        <v/>
      </c>
      <c r="M10">
        <f>K10-3*H10</f>
        <v/>
      </c>
      <c r="N10">
        <f>H10*12 - M10</f>
        <v/>
      </c>
      <c r="O10">
        <f>N10</f>
        <v/>
      </c>
      <c r="P10" t="n">
        <v>12</v>
      </c>
      <c r="Q10">
        <f>O10/P10</f>
        <v/>
      </c>
      <c r="R10">
        <f>Q10</f>
        <v/>
      </c>
      <c r="S10">
        <f>R10*12</f>
        <v/>
      </c>
    </row>
    <row r="11">
      <c r="D11">
        <f>SUM(D2:D9)</f>
        <v/>
      </c>
      <c r="E11">
        <f>SUM(E2:E10)</f>
        <v/>
      </c>
      <c r="F11">
        <f>SUM(F2:F10)</f>
        <v/>
      </c>
      <c r="G11">
        <f>SUM(G2:G10)</f>
        <v/>
      </c>
      <c r="H11">
        <f>SUM(H2:H10)</f>
        <v/>
      </c>
      <c r="I11">
        <f>SUM(I2:I10)</f>
        <v/>
      </c>
      <c r="J11">
        <f>SUM(J2:J10)</f>
        <v/>
      </c>
      <c r="K11">
        <f>SUM(K2:K10)</f>
        <v/>
      </c>
      <c r="L11">
        <f>SUM(L2:L10)</f>
        <v/>
      </c>
      <c r="M11">
        <f>SUM(M2:M10)</f>
        <v/>
      </c>
      <c r="N11">
        <f>SUM(N2:N10)</f>
        <v/>
      </c>
      <c r="O11">
        <f>SUM(O2:O10)</f>
        <v/>
      </c>
      <c r="P11">
        <f>SUM(P2:P10)</f>
        <v/>
      </c>
      <c r="Q11">
        <f>SUM(Q2:Q10)</f>
        <v/>
      </c>
      <c r="R11">
        <f>SUM(R2:R10)</f>
        <v/>
      </c>
      <c r="S11">
        <f>SUM(S2:S10)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2024-09-21T12:07:49Z</dcterms:created>
  <dcterms:modified xsi:type="dcterms:W3CDTF">2024-09-21T12:07:49Z</dcterms:modified>
</cp:coreProperties>
</file>