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170" activeTab="13"/>
  </bookViews>
  <sheets>
    <sheet name="User Information &amp; Sum" sheetId="51" r:id="rId1"/>
    <sheet name=" User Information &amp; Sum (T)" sheetId="2" r:id="rId2"/>
    <sheet name="Index" sheetId="5" r:id="rId3"/>
    <sheet name="Bank Statement (T)" sheetId="7" r:id="rId4"/>
    <sheet name="Bank Statement" sheetId="10" r:id="rId5"/>
    <sheet name="CAM Analysis" sheetId="11" r:id="rId6"/>
    <sheet name="Monthly Balance" sheetId="12" r:id="rId7"/>
    <sheet name="Daily Balance" sheetId="14" r:id="rId8"/>
    <sheet name="Investments &amp; Insurance" sheetId="18" r:id="rId9"/>
    <sheet name="Loans &amp; EMI" sheetId="19" r:id="rId10"/>
    <sheet name="Bounced Transactions" sheetId="20" r:id="rId11"/>
    <sheet name="TOP 5 Debits &amp; Credits" sheetId="21" r:id="rId12"/>
    <sheet name="Cash Flow" sheetId="22" r:id="rId13"/>
    <sheet name="Salary &amp; Occupation (Salarie" sheetId="13" r:id="rId14"/>
    <sheet name="Salary &amp; Occupation (Others)" sheetId="25" r:id="rId15"/>
    <sheet name="Source &amp; Utilizations" sheetId="36" r:id="rId16"/>
    <sheet name="Recurring Transactions " sheetId="37" r:id="rId17"/>
    <sheet name="Personal Expenses" sheetId="38" r:id="rId18"/>
    <sheet name="Behaviour &amp; Fraud Signals" sheetId="39" r:id="rId19"/>
    <sheet name="Reversal &amp; Circular Txn" sheetId="40" r:id="rId20"/>
    <sheet name="AML Signals" sheetId="41" r:id="rId21"/>
    <sheet name="Bank Charges" sheetId="43" r:id="rId22"/>
  </sheets>
  <externalReferences>
    <externalReference r:id="rId23"/>
  </externalReferences>
  <definedNames>
    <definedName name="Google_Sheet_Link_1236110642" hidden="1">'Recurring Transactions '!$J$16:$O$166</definedName>
    <definedName name="Google_Sheet_Link_1302349792" hidden="1">'Recurring Transactions '!$J$14</definedName>
    <definedName name="Google_Sheet_Link_1358342594" hidden="1">'Recurring Transactions '!$J$165</definedName>
    <definedName name="Google_Sheet_Link_1367502577" hidden="1">'Recurring Transactions '!$J$9</definedName>
    <definedName name="Google_Sheet_Link_139244981" hidden="1">'Recurring Transactions '!$J$1</definedName>
    <definedName name="Google_Sheet_Link_1419151941" hidden="1">'Recurring Transactions '!$J$91</definedName>
    <definedName name="Google_Sheet_Link_1453510697" hidden="1">'Recurring Transactions '!$J$187</definedName>
    <definedName name="Google_Sheet_Link_1672661858" hidden="1">'Recurring Transactions '!$J$95</definedName>
    <definedName name="Google_Sheet_Link_169589620" hidden="1">'Recurring Transactions '!$J$173</definedName>
    <definedName name="Google_Sheet_Link_1940444544" hidden="1">'Recurring Transactions '!$J$16</definedName>
    <definedName name="Google_Sheet_Link_1951127663" hidden="1">'Recurring Transactions '!$J$163:$O$1000</definedName>
    <definedName name="Google_Sheet_Link_2074812514" hidden="1">'Recurring Transactions '!$J$12</definedName>
    <definedName name="Google_Sheet_Link_2109856723" hidden="1">'Recurring Transactions '!$J$148</definedName>
    <definedName name="Google_Sheet_Link_252213598" hidden="1">'Recurring Transactions '!$J$183</definedName>
    <definedName name="Google_Sheet_Link_299752958" hidden="1">'Recurring Transactions '!$J$127</definedName>
    <definedName name="Google_Sheet_Link_365065303" hidden="1">'Recurring Transactions '!$J$190</definedName>
    <definedName name="Google_Sheet_Link_380958025" hidden="1">'Recurring Transactions '!$J$17</definedName>
    <definedName name="Google_Sheet_Link_399879169" hidden="1">'Recurring Transactions '!$J$163:$O$166</definedName>
    <definedName name="Google_Sheet_Link_402661064" hidden="1">'Recurring Transactions '!$J$163:$O$164</definedName>
    <definedName name="Google_Sheet_Link_41025521" hidden="1">'Recurring Transactions '!$J$18</definedName>
    <definedName name="Google_Sheet_Link_542370009" hidden="1">'Recurring Transactions '!$J$117</definedName>
    <definedName name="Google_Sheet_Link_561947405" hidden="1">'Recurring Transactions '!$J$6:$O$163</definedName>
    <definedName name="Google_Sheet_Link_658197072" hidden="1">'Recurring Transactions '!$J$179</definedName>
    <definedName name="Google_Sheet_Link_717182775" hidden="1">'Recurring Transactions '!$J$16:$O$163</definedName>
    <definedName name="Google_Sheet_Link_729163200" hidden="1">'Recurring Transactions '!$J$15</definedName>
    <definedName name="Google_Sheet_Link_761849546" hidden="1">'Recurring Transactions '!$J$1:$O$165</definedName>
    <definedName name="Google_Sheet_Link_766685868" hidden="1">'Recurring Transactions '!$J$165:$O$1000</definedName>
    <definedName name="Google_Sheet_Link_893715835" hidden="1">'Recurring Transactions '!$J$165:$O$166</definedName>
    <definedName name="Google_Sheet_Link_909754065" hidden="1">'Recurring Transactions '!$J$152</definedName>
  </definedNames>
  <calcPr calcId="162913"/>
  <extLst>
    <ext uri="GoogleSheetsCustomDataVersion2">
      <go:sheetsCustomData xmlns:go="http://customooxmlschemas.google.com/" r:id="rId54" roundtripDataChecksum="X6cqCcmu1m0Rf7wFnNQpKAeCJ9ODn2Wu81YuwQwX+IQ="/>
    </ext>
  </extLst>
</workbook>
</file>

<file path=xl/calcChain.xml><?xml version="1.0" encoding="utf-8"?>
<calcChain xmlns="http://schemas.openxmlformats.org/spreadsheetml/2006/main">
  <c r="N12" i="51" l="1"/>
  <c r="E51" i="51"/>
  <c r="F51" i="51"/>
  <c r="G51" i="51"/>
  <c r="G59" i="51" s="1"/>
  <c r="H51" i="51"/>
  <c r="I51" i="51"/>
  <c r="J51" i="51" s="1"/>
  <c r="G52" i="51"/>
  <c r="E53" i="51"/>
  <c r="F53" i="51"/>
  <c r="G53" i="51"/>
  <c r="H53" i="51"/>
  <c r="I53" i="51"/>
  <c r="J53" i="51" s="1"/>
  <c r="E54" i="51"/>
  <c r="F54" i="51"/>
  <c r="G54" i="51" s="1"/>
  <c r="H54" i="51"/>
  <c r="I54" i="51"/>
  <c r="J54" i="51" s="1"/>
  <c r="G56" i="51"/>
  <c r="E57" i="51"/>
  <c r="F57" i="51"/>
  <c r="G57" i="51"/>
  <c r="E58" i="51"/>
  <c r="F58" i="51"/>
  <c r="G58" i="51"/>
  <c r="H58" i="51"/>
  <c r="H59" i="51" s="1"/>
  <c r="I58" i="51"/>
  <c r="J58" i="51" s="1"/>
  <c r="E59" i="51"/>
  <c r="F59" i="51"/>
  <c r="G55" i="51" s="1"/>
  <c r="I59" i="51"/>
  <c r="J52" i="51" s="1"/>
  <c r="G64" i="51"/>
  <c r="G65" i="51"/>
  <c r="G66" i="51"/>
  <c r="G67" i="51"/>
  <c r="G68" i="51"/>
  <c r="G69" i="51"/>
  <c r="G78" i="51" s="1"/>
  <c r="G70" i="51"/>
  <c r="G71" i="51"/>
  <c r="G72" i="51"/>
  <c r="G73" i="51"/>
  <c r="G74" i="51"/>
  <c r="G75" i="51"/>
  <c r="G76" i="51"/>
  <c r="G77" i="51"/>
  <c r="E78" i="51"/>
  <c r="F78" i="51"/>
  <c r="H78" i="51"/>
  <c r="I78" i="51"/>
  <c r="J65" i="51" s="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F38" i="11"/>
  <c r="F48" i="11" s="1"/>
  <c r="G38" i="11"/>
  <c r="H38" i="11"/>
  <c r="I38" i="11"/>
  <c r="I48" i="11" s="1"/>
  <c r="I57" i="11" s="1"/>
  <c r="K9" i="11" s="1"/>
  <c r="K57" i="11" s="1"/>
  <c r="M9" i="11" s="1"/>
  <c r="M57" i="11" s="1"/>
  <c r="O9" i="11" s="1"/>
  <c r="O57" i="11" s="1"/>
  <c r="Q9" i="11" s="1"/>
  <c r="Q57" i="11" s="1"/>
  <c r="S9" i="11" s="1"/>
  <c r="S57" i="11" s="1"/>
  <c r="U9" i="11" s="1"/>
  <c r="U57" i="11" s="1"/>
  <c r="W9" i="11" s="1"/>
  <c r="W57" i="11" s="1"/>
  <c r="Y9" i="11" s="1"/>
  <c r="Y57" i="11" s="1"/>
  <c r="AA9" i="11" s="1"/>
  <c r="AA57" i="11" s="1"/>
  <c r="AC9" i="11" s="1"/>
  <c r="AC57" i="11" s="1"/>
  <c r="AE9" i="11" s="1"/>
  <c r="AE57" i="11" s="1"/>
  <c r="J38" i="11"/>
  <c r="J48" i="11" s="1"/>
  <c r="K38" i="11"/>
  <c r="L38" i="11"/>
  <c r="M38" i="11"/>
  <c r="M48" i="11" s="1"/>
  <c r="N38" i="11"/>
  <c r="N48" i="11" s="1"/>
  <c r="O38" i="11"/>
  <c r="P38" i="11"/>
  <c r="Q38" i="11"/>
  <c r="Q48" i="11" s="1"/>
  <c r="R38" i="11"/>
  <c r="R48" i="11" s="1"/>
  <c r="S38" i="11"/>
  <c r="T38" i="11"/>
  <c r="U38" i="11"/>
  <c r="U48" i="11" s="1"/>
  <c r="V38" i="11"/>
  <c r="V48" i="11" s="1"/>
  <c r="W38" i="11"/>
  <c r="X38" i="11"/>
  <c r="Y38" i="11"/>
  <c r="Z38" i="11"/>
  <c r="Z48" i="11" s="1"/>
  <c r="AA38" i="11"/>
  <c r="AB38" i="11"/>
  <c r="AC38" i="11"/>
  <c r="AD38" i="11"/>
  <c r="AD48" i="11" s="1"/>
  <c r="AE38" i="11"/>
  <c r="G48" i="11"/>
  <c r="G57" i="11" s="1"/>
  <c r="H48" i="11"/>
  <c r="K48" i="11"/>
  <c r="L48" i="11"/>
  <c r="O48" i="11"/>
  <c r="P48" i="11"/>
  <c r="S48" i="11"/>
  <c r="T48" i="11"/>
  <c r="W48" i="11"/>
  <c r="X48" i="11"/>
  <c r="Y48" i="11"/>
  <c r="AA48" i="11"/>
  <c r="AB48" i="11"/>
  <c r="AC48" i="11"/>
  <c r="AE48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G61" i="11"/>
  <c r="I61" i="11"/>
  <c r="K61" i="11"/>
  <c r="M61" i="11"/>
  <c r="O61" i="11"/>
  <c r="Q61" i="11"/>
  <c r="S61" i="11"/>
  <c r="U61" i="11"/>
  <c r="W61" i="11"/>
  <c r="Y61" i="11"/>
  <c r="AA61" i="11"/>
  <c r="AC61" i="11"/>
  <c r="AE61" i="11"/>
  <c r="G16" i="43"/>
  <c r="F16" i="43"/>
  <c r="E16" i="43"/>
  <c r="H15" i="43"/>
  <c r="H14" i="43"/>
  <c r="H13" i="43"/>
  <c r="H12" i="43"/>
  <c r="H11" i="43"/>
  <c r="H10" i="43"/>
  <c r="H9" i="43"/>
  <c r="R40" i="38"/>
  <c r="Q40" i="38"/>
  <c r="P40" i="38"/>
  <c r="O40" i="38"/>
  <c r="N40" i="38"/>
  <c r="M40" i="38"/>
  <c r="K40" i="38"/>
  <c r="J40" i="38"/>
  <c r="I40" i="38"/>
  <c r="H40" i="38"/>
  <c r="G40" i="38"/>
  <c r="F40" i="38"/>
  <c r="R36" i="38"/>
  <c r="Q36" i="38"/>
  <c r="P36" i="38"/>
  <c r="O36" i="38"/>
  <c r="N36" i="38"/>
  <c r="M36" i="38"/>
  <c r="K36" i="38"/>
  <c r="J36" i="38"/>
  <c r="I36" i="38"/>
  <c r="H36" i="38"/>
  <c r="G36" i="38"/>
  <c r="F36" i="38"/>
  <c r="R32" i="38"/>
  <c r="Q32" i="38"/>
  <c r="P32" i="38"/>
  <c r="O32" i="38"/>
  <c r="N32" i="38"/>
  <c r="M32" i="38"/>
  <c r="K32" i="38"/>
  <c r="J32" i="38"/>
  <c r="I32" i="38"/>
  <c r="H32" i="38"/>
  <c r="G32" i="38"/>
  <c r="F32" i="38"/>
  <c r="V30" i="38"/>
  <c r="R27" i="38"/>
  <c r="Q27" i="38"/>
  <c r="P27" i="38"/>
  <c r="O27" i="38"/>
  <c r="N27" i="38"/>
  <c r="M27" i="38"/>
  <c r="K27" i="38"/>
  <c r="J27" i="38"/>
  <c r="I27" i="38"/>
  <c r="H27" i="38"/>
  <c r="G27" i="38"/>
  <c r="F27" i="38"/>
  <c r="R24" i="38"/>
  <c r="Q24" i="38"/>
  <c r="P24" i="38"/>
  <c r="O24" i="38"/>
  <c r="N24" i="38"/>
  <c r="M24" i="38"/>
  <c r="K24" i="38"/>
  <c r="J24" i="38"/>
  <c r="I24" i="38"/>
  <c r="H24" i="38"/>
  <c r="G24" i="38"/>
  <c r="F24" i="38"/>
  <c r="R21" i="38"/>
  <c r="Q21" i="38"/>
  <c r="P21" i="38"/>
  <c r="O21" i="38"/>
  <c r="N21" i="38"/>
  <c r="M21" i="38"/>
  <c r="K21" i="38"/>
  <c r="J21" i="38"/>
  <c r="I21" i="38"/>
  <c r="H21" i="38"/>
  <c r="G21" i="38"/>
  <c r="F21" i="38"/>
  <c r="G16" i="38"/>
  <c r="H15" i="38" s="1"/>
  <c r="F16" i="38"/>
  <c r="I15" i="38"/>
  <c r="I14" i="38"/>
  <c r="H14" i="38"/>
  <c r="I13" i="38"/>
  <c r="I12" i="38"/>
  <c r="H12" i="38"/>
  <c r="I11" i="38"/>
  <c r="I10" i="38"/>
  <c r="H10" i="38"/>
  <c r="I9" i="38"/>
  <c r="I16" i="38" s="1"/>
  <c r="X7" i="38"/>
  <c r="X6" i="38"/>
  <c r="L20" i="36"/>
  <c r="K20" i="36"/>
  <c r="F20" i="36"/>
  <c r="E20" i="36"/>
  <c r="D90" i="25"/>
  <c r="D86" i="25"/>
  <c r="D83" i="25"/>
  <c r="D63" i="25"/>
  <c r="D56" i="25"/>
  <c r="D52" i="25"/>
  <c r="S173" i="22"/>
  <c r="R173" i="22"/>
  <c r="I173" i="22"/>
  <c r="H173" i="22"/>
  <c r="T172" i="22"/>
  <c r="K172" i="22"/>
  <c r="K171" i="22"/>
  <c r="K170" i="22"/>
  <c r="K169" i="22"/>
  <c r="K168" i="22"/>
  <c r="S164" i="22"/>
  <c r="R164" i="22"/>
  <c r="I164" i="22"/>
  <c r="H164" i="22"/>
  <c r="T163" i="22"/>
  <c r="T162" i="22"/>
  <c r="T161" i="22"/>
  <c r="T160" i="22"/>
  <c r="T159" i="22"/>
  <c r="T164" i="22" s="1"/>
  <c r="T158" i="22"/>
  <c r="S154" i="22"/>
  <c r="T151" i="22" s="1"/>
  <c r="R154" i="22"/>
  <c r="I154" i="22"/>
  <c r="H154" i="22"/>
  <c r="K152" i="22"/>
  <c r="K151" i="22"/>
  <c r="T150" i="22"/>
  <c r="K150" i="22"/>
  <c r="K149" i="22"/>
  <c r="K154" i="22" s="1"/>
  <c r="S145" i="22"/>
  <c r="R145" i="22"/>
  <c r="I145" i="22"/>
  <c r="K144" i="22" s="1"/>
  <c r="H145" i="22"/>
  <c r="T143" i="22"/>
  <c r="K143" i="22"/>
  <c r="T142" i="22"/>
  <c r="T141" i="22"/>
  <c r="K141" i="22"/>
  <c r="T140" i="22"/>
  <c r="S136" i="22"/>
  <c r="R136" i="22"/>
  <c r="I136" i="22"/>
  <c r="K133" i="22" s="1"/>
  <c r="H136" i="22"/>
  <c r="K134" i="22"/>
  <c r="T133" i="22"/>
  <c r="K132" i="22"/>
  <c r="S127" i="22"/>
  <c r="R127" i="22"/>
  <c r="I127" i="22"/>
  <c r="H127" i="22"/>
  <c r="T124" i="22"/>
  <c r="T127" i="22" s="1"/>
  <c r="T123" i="22"/>
  <c r="T122" i="22"/>
  <c r="T121" i="22"/>
  <c r="S117" i="22"/>
  <c r="T115" i="22" s="1"/>
  <c r="R117" i="22"/>
  <c r="I117" i="22"/>
  <c r="H117" i="22"/>
  <c r="K116" i="22"/>
  <c r="K115" i="22"/>
  <c r="T114" i="22"/>
  <c r="K114" i="22"/>
  <c r="K113" i="22"/>
  <c r="S109" i="22"/>
  <c r="R109" i="22"/>
  <c r="I109" i="22"/>
  <c r="H109" i="22"/>
  <c r="T108" i="22"/>
  <c r="K108" i="22"/>
  <c r="T107" i="22"/>
  <c r="K107" i="22"/>
  <c r="T106" i="22"/>
  <c r="T109" i="22" s="1"/>
  <c r="K106" i="22"/>
  <c r="K109" i="22" s="1"/>
  <c r="S102" i="22"/>
  <c r="R102" i="22"/>
  <c r="I102" i="22"/>
  <c r="K101" i="22" s="1"/>
  <c r="H102" i="22"/>
  <c r="K100" i="22"/>
  <c r="K98" i="22"/>
  <c r="S93" i="22"/>
  <c r="R93" i="22"/>
  <c r="I93" i="22"/>
  <c r="H93" i="22"/>
  <c r="T92" i="22"/>
  <c r="K92" i="22"/>
  <c r="T91" i="22"/>
  <c r="K91" i="22"/>
  <c r="T90" i="22"/>
  <c r="K90" i="22"/>
  <c r="K93" i="22" s="1"/>
  <c r="T89" i="22"/>
  <c r="T93" i="22" s="1"/>
  <c r="K89" i="22"/>
  <c r="S85" i="22"/>
  <c r="R85" i="22"/>
  <c r="I85" i="22"/>
  <c r="H85" i="22"/>
  <c r="T84" i="22"/>
  <c r="T83" i="22"/>
  <c r="K83" i="22"/>
  <c r="T82" i="22"/>
  <c r="T81" i="22"/>
  <c r="K81" i="22"/>
  <c r="T80" i="22"/>
  <c r="I79" i="22"/>
  <c r="S79" i="22" s="1"/>
  <c r="I88" i="22" s="1"/>
  <c r="S88" i="22" s="1"/>
  <c r="I96" i="22" s="1"/>
  <c r="S96" i="22" s="1"/>
  <c r="I105" i="22" s="1"/>
  <c r="S105" i="22" s="1"/>
  <c r="I112" i="22" s="1"/>
  <c r="S112" i="22" s="1"/>
  <c r="I120" i="22" s="1"/>
  <c r="S120" i="22" s="1"/>
  <c r="I130" i="22" s="1"/>
  <c r="S130" i="22" s="1"/>
  <c r="I139" i="22" s="1"/>
  <c r="S139" i="22" s="1"/>
  <c r="I148" i="22" s="1"/>
  <c r="S148" i="22" s="1"/>
  <c r="I157" i="22" s="1"/>
  <c r="S157" i="22" s="1"/>
  <c r="I167" i="22" s="1"/>
  <c r="S167" i="22" s="1"/>
  <c r="S76" i="22"/>
  <c r="R76" i="22"/>
  <c r="K76" i="22"/>
  <c r="I76" i="22"/>
  <c r="H76" i="22"/>
  <c r="T75" i="22"/>
  <c r="T74" i="22"/>
  <c r="K74" i="22"/>
  <c r="T73" i="22"/>
  <c r="K73" i="22"/>
  <c r="T72" i="22"/>
  <c r="T76" i="22" s="1"/>
  <c r="K72" i="22"/>
  <c r="S71" i="22"/>
  <c r="H64" i="22"/>
  <c r="H63" i="22"/>
  <c r="I62" i="22"/>
  <c r="G62" i="22"/>
  <c r="I61" i="22"/>
  <c r="G61" i="22"/>
  <c r="I60" i="22"/>
  <c r="G60" i="22"/>
  <c r="T59" i="22"/>
  <c r="I59" i="22"/>
  <c r="G59" i="22"/>
  <c r="T58" i="22"/>
  <c r="I58" i="22"/>
  <c r="G58" i="22"/>
  <c r="T57" i="22"/>
  <c r="I57" i="22"/>
  <c r="G57" i="22"/>
  <c r="T56" i="22"/>
  <c r="I56" i="22"/>
  <c r="G56" i="22"/>
  <c r="T55" i="22"/>
  <c r="I55" i="22"/>
  <c r="G55" i="22"/>
  <c r="T54" i="22"/>
  <c r="I54" i="22"/>
  <c r="G54" i="22"/>
  <c r="T53" i="22"/>
  <c r="I53" i="22"/>
  <c r="G53" i="22"/>
  <c r="T52" i="22"/>
  <c r="I52" i="22"/>
  <c r="G52" i="22"/>
  <c r="T51" i="22"/>
  <c r="I51" i="22"/>
  <c r="G51" i="22"/>
  <c r="T50" i="22"/>
  <c r="I50" i="22"/>
  <c r="G50" i="22"/>
  <c r="T49" i="22"/>
  <c r="I49" i="22"/>
  <c r="I63" i="22" s="1"/>
  <c r="G49" i="22"/>
  <c r="T48" i="22"/>
  <c r="I48" i="22"/>
  <c r="G48" i="22"/>
  <c r="G63" i="22" s="1"/>
  <c r="H44" i="22"/>
  <c r="I43" i="22" s="1"/>
  <c r="F44" i="22"/>
  <c r="G43" i="22"/>
  <c r="I42" i="22"/>
  <c r="G42" i="22"/>
  <c r="I41" i="22"/>
  <c r="G41" i="22"/>
  <c r="I40" i="22"/>
  <c r="G40" i="22"/>
  <c r="I39" i="22"/>
  <c r="G39" i="22"/>
  <c r="I38" i="22"/>
  <c r="G38" i="22"/>
  <c r="T37" i="22"/>
  <c r="I37" i="22"/>
  <c r="G37" i="22"/>
  <c r="T36" i="22"/>
  <c r="I36" i="22"/>
  <c r="G36" i="22"/>
  <c r="T35" i="22"/>
  <c r="I35" i="22"/>
  <c r="G35" i="22"/>
  <c r="T34" i="22"/>
  <c r="I34" i="22"/>
  <c r="G34" i="22"/>
  <c r="T33" i="22"/>
  <c r="I33" i="22"/>
  <c r="G33" i="22"/>
  <c r="T32" i="22"/>
  <c r="I32" i="22"/>
  <c r="G32" i="22"/>
  <c r="T31" i="22"/>
  <c r="I31" i="22"/>
  <c r="G31" i="22"/>
  <c r="T30" i="22"/>
  <c r="I30" i="22"/>
  <c r="G30" i="22"/>
  <c r="T29" i="22"/>
  <c r="I29" i="22"/>
  <c r="G29" i="22"/>
  <c r="G44" i="22" s="1"/>
  <c r="T28" i="22"/>
  <c r="I28" i="22"/>
  <c r="G28" i="22"/>
  <c r="T27" i="22"/>
  <c r="I27" i="22"/>
  <c r="I44" i="22" s="1"/>
  <c r="G27" i="22"/>
  <c r="T26" i="22"/>
  <c r="F12" i="22"/>
  <c r="R12" i="22" s="1"/>
  <c r="F13" i="22" s="1"/>
  <c r="R13" i="22" s="1"/>
  <c r="F14" i="22" s="1"/>
  <c r="R14" i="22" s="1"/>
  <c r="F15" i="22" s="1"/>
  <c r="R15" i="22" s="1"/>
  <c r="F16" i="22" s="1"/>
  <c r="R16" i="22" s="1"/>
  <c r="F17" i="22" s="1"/>
  <c r="R17" i="22" s="1"/>
  <c r="F18" i="22" s="1"/>
  <c r="R18" i="22" s="1"/>
  <c r="F19" i="22" s="1"/>
  <c r="R19" i="22" s="1"/>
  <c r="F20" i="22" s="1"/>
  <c r="R20" i="22" s="1"/>
  <c r="F10" i="22"/>
  <c r="R10" i="22" s="1"/>
  <c r="F11" i="22" s="1"/>
  <c r="R11" i="22" s="1"/>
  <c r="R9" i="22"/>
  <c r="E23" i="21"/>
  <c r="F22" i="21"/>
  <c r="F21" i="21"/>
  <c r="F20" i="21"/>
  <c r="F19" i="21"/>
  <c r="F18" i="21"/>
  <c r="F23" i="21" s="1"/>
  <c r="E14" i="21"/>
  <c r="F13" i="21"/>
  <c r="F12" i="21"/>
  <c r="F11" i="21"/>
  <c r="F10" i="21"/>
  <c r="F9" i="21"/>
  <c r="M21" i="20"/>
  <c r="L21" i="20"/>
  <c r="K21" i="20"/>
  <c r="J21" i="20"/>
  <c r="I21" i="20"/>
  <c r="H21" i="20"/>
  <c r="G21" i="20"/>
  <c r="F21" i="20"/>
  <c r="E21" i="20"/>
  <c r="X25" i="19"/>
  <c r="Y25" i="19" s="1"/>
  <c r="Y21" i="19"/>
  <c r="W21" i="19"/>
  <c r="AA18" i="19"/>
  <c r="AA19" i="19" s="1"/>
  <c r="AA9" i="19"/>
  <c r="AA8" i="19"/>
  <c r="G19" i="18"/>
  <c r="F19" i="18"/>
  <c r="H18" i="18"/>
  <c r="J18" i="18" s="1"/>
  <c r="H17" i="18"/>
  <c r="W14" i="18"/>
  <c r="W15" i="18" s="1"/>
  <c r="S14" i="18"/>
  <c r="R14" i="18"/>
  <c r="H14" i="18"/>
  <c r="H12" i="18"/>
  <c r="H11" i="18"/>
  <c r="J11" i="18" s="1"/>
  <c r="H10" i="18"/>
  <c r="H19" i="18" s="1"/>
  <c r="J13" i="18" s="1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Q21" i="14"/>
  <c r="P21" i="14"/>
  <c r="N21" i="14"/>
  <c r="M21" i="14"/>
  <c r="L21" i="14"/>
  <c r="K21" i="14"/>
  <c r="J21" i="14"/>
  <c r="I21" i="14"/>
  <c r="H21" i="14"/>
  <c r="G21" i="14"/>
  <c r="F21" i="14"/>
  <c r="E21" i="14"/>
  <c r="D21" i="14" s="1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L34" i="12"/>
  <c r="J34" i="12"/>
  <c r="I34" i="12"/>
  <c r="H34" i="12"/>
  <c r="G34" i="12"/>
  <c r="F34" i="12"/>
  <c r="E34" i="12"/>
  <c r="D34" i="12"/>
  <c r="R33" i="12"/>
  <c r="P33" i="12"/>
  <c r="M33" i="12"/>
  <c r="N33" i="12" s="1"/>
  <c r="R32" i="12"/>
  <c r="P32" i="12"/>
  <c r="M32" i="12"/>
  <c r="N32" i="12" s="1"/>
  <c r="R31" i="12"/>
  <c r="P31" i="12"/>
  <c r="M31" i="12"/>
  <c r="N31" i="12" s="1"/>
  <c r="R30" i="12"/>
  <c r="P30" i="12"/>
  <c r="M30" i="12"/>
  <c r="N30" i="12" s="1"/>
  <c r="R29" i="12"/>
  <c r="P29" i="12"/>
  <c r="M29" i="12"/>
  <c r="N29" i="12" s="1"/>
  <c r="R28" i="12"/>
  <c r="P28" i="12"/>
  <c r="M28" i="12"/>
  <c r="N28" i="12" s="1"/>
  <c r="R27" i="12"/>
  <c r="P27" i="12"/>
  <c r="M27" i="12"/>
  <c r="N27" i="12" s="1"/>
  <c r="R26" i="12"/>
  <c r="P26" i="12"/>
  <c r="M26" i="12"/>
  <c r="N26" i="12" s="1"/>
  <c r="R25" i="12"/>
  <c r="P25" i="12"/>
  <c r="M25" i="12"/>
  <c r="N25" i="12" s="1"/>
  <c r="R24" i="12"/>
  <c r="P24" i="12"/>
  <c r="M24" i="12"/>
  <c r="N24" i="12" s="1"/>
  <c r="R23" i="12"/>
  <c r="P23" i="12"/>
  <c r="M23" i="12"/>
  <c r="M34" i="12" s="1"/>
  <c r="R22" i="12"/>
  <c r="P22" i="12"/>
  <c r="I80" i="2"/>
  <c r="J74" i="2" s="1"/>
  <c r="H80" i="2"/>
  <c r="F80" i="2"/>
  <c r="E80" i="2"/>
  <c r="J79" i="2"/>
  <c r="G79" i="2"/>
  <c r="J78" i="2"/>
  <c r="G78" i="2"/>
  <c r="J77" i="2"/>
  <c r="G77" i="2"/>
  <c r="J76" i="2"/>
  <c r="G76" i="2"/>
  <c r="J75" i="2"/>
  <c r="G75" i="2"/>
  <c r="G74" i="2"/>
  <c r="G73" i="2"/>
  <c r="J72" i="2"/>
  <c r="G72" i="2"/>
  <c r="G71" i="2"/>
  <c r="J70" i="2"/>
  <c r="G70" i="2"/>
  <c r="G69" i="2"/>
  <c r="J68" i="2"/>
  <c r="G68" i="2"/>
  <c r="J67" i="2"/>
  <c r="G67" i="2"/>
  <c r="J66" i="2"/>
  <c r="G66" i="2"/>
  <c r="G80" i="2" s="1"/>
  <c r="I61" i="2"/>
  <c r="H61" i="2"/>
  <c r="F61" i="2"/>
  <c r="G58" i="2" s="1"/>
  <c r="E61" i="2"/>
  <c r="G57" i="2"/>
  <c r="G54" i="2"/>
  <c r="G53" i="2"/>
  <c r="J76" i="51" l="1"/>
  <c r="J74" i="51"/>
  <c r="J72" i="51"/>
  <c r="J70" i="51"/>
  <c r="J68" i="51"/>
  <c r="J66" i="51"/>
  <c r="J64" i="51"/>
  <c r="J78" i="51" s="1"/>
  <c r="J55" i="51"/>
  <c r="J59" i="51" s="1"/>
  <c r="J77" i="51"/>
  <c r="J75" i="51"/>
  <c r="J73" i="51"/>
  <c r="J71" i="51"/>
  <c r="J69" i="51"/>
  <c r="J67" i="51"/>
  <c r="J57" i="51"/>
  <c r="J56" i="51"/>
  <c r="J69" i="2"/>
  <c r="J80" i="2" s="1"/>
  <c r="J71" i="2"/>
  <c r="J73" i="2"/>
  <c r="T135" i="22"/>
  <c r="T134" i="22"/>
  <c r="T132" i="22"/>
  <c r="T171" i="22"/>
  <c r="T169" i="22"/>
  <c r="J12" i="18"/>
  <c r="F14" i="21"/>
  <c r="T101" i="22"/>
  <c r="T99" i="22"/>
  <c r="T97" i="22"/>
  <c r="T102" i="22" s="1"/>
  <c r="T100" i="22"/>
  <c r="T98" i="22"/>
  <c r="K124" i="22"/>
  <c r="K122" i="22"/>
  <c r="K126" i="22"/>
  <c r="K125" i="22"/>
  <c r="K123" i="22"/>
  <c r="K121" i="22"/>
  <c r="K127" i="22" s="1"/>
  <c r="T131" i="22"/>
  <c r="K161" i="22"/>
  <c r="K159" i="22"/>
  <c r="K160" i="22"/>
  <c r="K158" i="22"/>
  <c r="T170" i="22"/>
  <c r="H16" i="43"/>
  <c r="G60" i="2"/>
  <c r="G56" i="2"/>
  <c r="G59" i="2"/>
  <c r="G55" i="2"/>
  <c r="G61" i="2" s="1"/>
  <c r="J10" i="18"/>
  <c r="J14" i="18"/>
  <c r="J17" i="18"/>
  <c r="K82" i="22"/>
  <c r="K80" i="22"/>
  <c r="K117" i="22"/>
  <c r="T168" i="22"/>
  <c r="T173" i="22" s="1"/>
  <c r="N23" i="12"/>
  <c r="N34" i="12" s="1"/>
  <c r="K97" i="22"/>
  <c r="K102" i="22" s="1"/>
  <c r="K99" i="22"/>
  <c r="H9" i="38"/>
  <c r="H11" i="38"/>
  <c r="H13" i="38"/>
  <c r="T113" i="22"/>
  <c r="T117" i="22" s="1"/>
  <c r="K131" i="22"/>
  <c r="K136" i="22" s="1"/>
  <c r="K140" i="22"/>
  <c r="K142" i="22"/>
  <c r="T149" i="22"/>
  <c r="T154" i="22" s="1"/>
  <c r="H16" i="38" l="1"/>
  <c r="K85" i="22"/>
  <c r="J19" i="18"/>
  <c r="K164" i="22"/>
</calcChain>
</file>

<file path=xl/comments1.xml><?xml version="1.0" encoding="utf-8"?>
<comments xmlns="http://schemas.openxmlformats.org/spreadsheetml/2006/main">
  <authors>
    <author/>
  </authors>
  <commentList>
    <comment ref="C20" authorId="0" shapeId="0">
      <text>
        <r>
          <rPr>
            <sz val="11"/>
            <color theme="1"/>
            <rFont val="Calibri"/>
            <scheme val="minor"/>
          </rPr>
          <t>======
ID#AAABnjpt_oM
    (2025-07-22 08:39:23)
dates of the month
	-Bharigu Vashishtha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jddozd3mxio9akb/vGXOrzG6xSw=="/>
    </ext>
  </extLst>
</comments>
</file>

<file path=xl/sharedStrings.xml><?xml version="1.0" encoding="utf-8"?>
<sst xmlns="http://schemas.openxmlformats.org/spreadsheetml/2006/main" count="14004" uniqueCount="3664">
  <si>
    <t>BANK STATEMENT ANALYZER REPORT</t>
  </si>
  <si>
    <r>
      <rPr>
        <b/>
        <sz val="19"/>
        <color rgb="FF274E13"/>
        <rFont val="Roboto"/>
      </rPr>
      <t xml:space="preserve">142/900
</t>
    </r>
    <r>
      <rPr>
        <b/>
        <sz val="12"/>
        <color rgb="FF274E13"/>
        <rFont val="Roboto"/>
      </rPr>
      <t xml:space="preserve">
</t>
    </r>
    <r>
      <rPr>
        <b/>
        <sz val="8"/>
        <color rgb="FF274E13"/>
        <rFont val="Roboto"/>
      </rPr>
      <t>BEFISC FINANCIAL HEALTH SCORE</t>
    </r>
  </si>
  <si>
    <t>Customer ID: 12345678   |  Report generated on: 17-07-2025, 10:21  |  Reference ID- referenceID_XaZGTTeZtIzwfDwIyQho</t>
  </si>
  <si>
    <t>(All figures in INR)</t>
  </si>
  <si>
    <t xml:space="preserve"> USER &amp; ACCOUNT INFORMATION</t>
  </si>
  <si>
    <t>INSIGHTS</t>
  </si>
  <si>
    <t>Personal Details</t>
  </si>
  <si>
    <t>Key Insights</t>
  </si>
  <si>
    <t>1a</t>
  </si>
  <si>
    <t>Name</t>
  </si>
  <si>
    <t>MOHIT KUMAR TRIPATHI</t>
  </si>
  <si>
    <t xml:space="preserve"> Account Insights</t>
  </si>
  <si>
    <t>1b</t>
  </si>
  <si>
    <t>Email</t>
  </si>
  <si>
    <t>-</t>
  </si>
  <si>
    <t>4a</t>
  </si>
  <si>
    <t xml:space="preserve">Primary Account </t>
  </si>
  <si>
    <t>Yes</t>
  </si>
  <si>
    <t>1c</t>
  </si>
  <si>
    <t>Mobile No.</t>
  </si>
  <si>
    <t>4b</t>
  </si>
  <si>
    <r>
      <rPr>
        <sz val="11"/>
        <color theme="1"/>
        <rFont val="Roboto"/>
      </rPr>
      <t xml:space="preserve">ABB </t>
    </r>
    <r>
      <rPr>
        <sz val="11"/>
        <color rgb="FF666666"/>
        <rFont val="Roboto"/>
      </rPr>
      <t xml:space="preserve">(6 Months) </t>
    </r>
  </si>
  <si>
    <t>1d</t>
  </si>
  <si>
    <t>Address</t>
  </si>
  <si>
    <t>JAWAHAR NAGAR R K NAGAR Kanpur UTTAR PRADESH INDIA 208012</t>
  </si>
  <si>
    <t>4c</t>
  </si>
  <si>
    <r>
      <rPr>
        <sz val="11"/>
        <color theme="1"/>
        <rFont val="Roboto"/>
      </rPr>
      <t xml:space="preserve">Average monthly Credits / Salary
</t>
    </r>
    <r>
      <rPr>
        <sz val="11"/>
        <color rgb="FF999999"/>
        <rFont val="Roboto"/>
      </rPr>
      <t xml:space="preserve">(6 Months) </t>
    </r>
  </si>
  <si>
    <t>1e</t>
  </si>
  <si>
    <t>PAN</t>
  </si>
  <si>
    <t>4d</t>
  </si>
  <si>
    <t>FOIR</t>
  </si>
  <si>
    <t xml:space="preserve"> Income Insights</t>
  </si>
  <si>
    <t>Bank Account Details</t>
  </si>
  <si>
    <t>4e</t>
  </si>
  <si>
    <t>Salary Income Detected</t>
  </si>
  <si>
    <t>2a</t>
  </si>
  <si>
    <t>Bank Name</t>
  </si>
  <si>
    <t>Kotak Mahindra Bank</t>
  </si>
  <si>
    <t>4f</t>
  </si>
  <si>
    <t>Occupation Type</t>
  </si>
  <si>
    <t>Salaried</t>
  </si>
  <si>
    <t>2b</t>
  </si>
  <si>
    <t>Account Number</t>
  </si>
  <si>
    <t>4g</t>
  </si>
  <si>
    <t>Primary Income Source</t>
  </si>
  <si>
    <t>Salary</t>
  </si>
  <si>
    <t>2c</t>
  </si>
  <si>
    <t>IFSC Code</t>
  </si>
  <si>
    <t>4h</t>
  </si>
  <si>
    <t>Credit mode</t>
  </si>
  <si>
    <t>2d</t>
  </si>
  <si>
    <t>Account Opening Date</t>
  </si>
  <si>
    <t>4i</t>
  </si>
  <si>
    <t>Count</t>
  </si>
  <si>
    <t>2e</t>
  </si>
  <si>
    <t>Account Type</t>
  </si>
  <si>
    <t>4j</t>
  </si>
  <si>
    <t>Value</t>
  </si>
  <si>
    <t>2f</t>
  </si>
  <si>
    <t>OD Facility</t>
  </si>
  <si>
    <t>No</t>
  </si>
  <si>
    <t>4k</t>
  </si>
  <si>
    <t>Total Income</t>
  </si>
  <si>
    <t>2g</t>
  </si>
  <si>
    <t>Nominee Name</t>
  </si>
  <si>
    <t>4l</t>
  </si>
  <si>
    <t>Negative Balance</t>
  </si>
  <si>
    <t xml:space="preserve"> Loan &amp; EMI Insights</t>
  </si>
  <si>
    <t>4m</t>
  </si>
  <si>
    <t>Loan Taken in last 60 Days</t>
  </si>
  <si>
    <t>4n</t>
  </si>
  <si>
    <t>Bouncing</t>
  </si>
  <si>
    <t>4o</t>
  </si>
  <si>
    <t>EMI Best 2 Proposed dates</t>
  </si>
  <si>
    <t>7th , 9th of the month</t>
  </si>
  <si>
    <t>Account Statement Details</t>
  </si>
  <si>
    <t>Tampering Insights</t>
  </si>
  <si>
    <t>3a</t>
  </si>
  <si>
    <t>Statement Period</t>
  </si>
  <si>
    <t>01-04-2019 to 31-03-2020</t>
  </si>
  <si>
    <t>5a</t>
  </si>
  <si>
    <t>Statement Tampered</t>
  </si>
  <si>
    <t>3b</t>
  </si>
  <si>
    <r>
      <rPr>
        <sz val="11"/>
        <color rgb="FF000000"/>
        <rFont val="Roboto"/>
      </rPr>
      <t xml:space="preserve">Statement Duration </t>
    </r>
    <r>
      <rPr>
        <sz val="11"/>
        <color rgb="FF999999"/>
        <rFont val="Roboto"/>
      </rPr>
      <t>(Months / Days)</t>
    </r>
  </si>
  <si>
    <t>12 months 0 days</t>
  </si>
  <si>
    <t>5b</t>
  </si>
  <si>
    <t>Date Mismatch</t>
  </si>
  <si>
    <t>3c</t>
  </si>
  <si>
    <t>Analysis Period</t>
  </si>
  <si>
    <t>5c</t>
  </si>
  <si>
    <t>Balance Mismatch</t>
  </si>
  <si>
    <t>3d</t>
  </si>
  <si>
    <t>Statement Generation to Submission Gap</t>
  </si>
  <si>
    <t>1934 days</t>
  </si>
  <si>
    <t>3e</t>
  </si>
  <si>
    <r>
      <rPr>
        <sz val="11"/>
        <color rgb="FF000000"/>
        <rFont val="Roboto"/>
      </rPr>
      <t xml:space="preserve">Available Balance </t>
    </r>
    <r>
      <rPr>
        <sz val="11"/>
        <color rgb="FF999999"/>
        <rFont val="Roboto"/>
      </rPr>
      <t>(as on - 31-03-2024)</t>
    </r>
  </si>
  <si>
    <t>FINANCIAL SUMMARY</t>
  </si>
  <si>
    <t>ABB Summary</t>
  </si>
  <si>
    <t>Caution</t>
  </si>
  <si>
    <t>(2/7)</t>
  </si>
  <si>
    <t>Particulars</t>
  </si>
  <si>
    <t>Amount</t>
  </si>
  <si>
    <t>Count/ Month</t>
  </si>
  <si>
    <t>Yes / No</t>
  </si>
  <si>
    <t>6a</t>
  </si>
  <si>
    <t>ABB of last 6 months</t>
  </si>
  <si>
    <t>9a</t>
  </si>
  <si>
    <t>ABB &lt; 20% of Average Monthly Credit/Salary</t>
  </si>
  <si>
    <t>6b</t>
  </si>
  <si>
    <t>ABB of last 3 months</t>
  </si>
  <si>
    <t>9b</t>
  </si>
  <si>
    <t>EMI Missed in last 30 days</t>
  </si>
  <si>
    <t>6c</t>
  </si>
  <si>
    <t>ABB of last 30 days</t>
  </si>
  <si>
    <t>9c</t>
  </si>
  <si>
    <t>Monthly Credit &lt; Rs.21,000/-</t>
  </si>
  <si>
    <t>6d</t>
  </si>
  <si>
    <t>Net change in savings balance</t>
  </si>
  <si>
    <t>9d</t>
  </si>
  <si>
    <t>Low transactions (&lt;4 txns. in 30 days) Dr &amp; Cr</t>
  </si>
  <si>
    <t>6e</t>
  </si>
  <si>
    <t>Minimum ABB month</t>
  </si>
  <si>
    <t>9e</t>
  </si>
  <si>
    <t>Dormant Days</t>
  </si>
  <si>
    <t>10 Days</t>
  </si>
  <si>
    <t>6f</t>
  </si>
  <si>
    <t>Maximum ABB month</t>
  </si>
  <si>
    <t>9f</t>
  </si>
  <si>
    <t>Dormant months</t>
  </si>
  <si>
    <t>0 months</t>
  </si>
  <si>
    <t>6g</t>
  </si>
  <si>
    <t>AMB Charges</t>
  </si>
  <si>
    <t>9g</t>
  </si>
  <si>
    <t>Missed EMI</t>
  </si>
  <si>
    <t>6h</t>
  </si>
  <si>
    <t>Forecasted ABB for next 30 days</t>
  </si>
  <si>
    <t>Credit Summary</t>
  </si>
  <si>
    <t>Positive Indicators</t>
  </si>
  <si>
    <t>(0/5)</t>
  </si>
  <si>
    <t>Last 90 Days</t>
  </si>
  <si>
    <t>Overall Period</t>
  </si>
  <si>
    <t xml:space="preserve">Yes / No </t>
  </si>
  <si>
    <t xml:space="preserve">% </t>
  </si>
  <si>
    <t>10a</t>
  </si>
  <si>
    <t>ABB &gt; 150% of Salary</t>
  </si>
  <si>
    <t>7a</t>
  </si>
  <si>
    <t>Salary Credits</t>
  </si>
  <si>
    <t>10b</t>
  </si>
  <si>
    <t>Dividend / Investment Income</t>
  </si>
  <si>
    <t>7b</t>
  </si>
  <si>
    <t>Rental income</t>
  </si>
  <si>
    <t>10c</t>
  </si>
  <si>
    <t>Life Insurance Premium</t>
  </si>
  <si>
    <t>7c</t>
  </si>
  <si>
    <t>Cash Deposit</t>
  </si>
  <si>
    <t>10d</t>
  </si>
  <si>
    <t>Mediclaim Premium</t>
  </si>
  <si>
    <t>7d</t>
  </si>
  <si>
    <t>Income from Interest</t>
  </si>
  <si>
    <t>10e</t>
  </si>
  <si>
    <t>Loan Closure (Indicator)</t>
  </si>
  <si>
    <t>7e</t>
  </si>
  <si>
    <t>Income from Dividend</t>
  </si>
  <si>
    <t>7f</t>
  </si>
  <si>
    <t>Forex Inflow</t>
  </si>
  <si>
    <t>7g</t>
  </si>
  <si>
    <t>Loan Disbursement</t>
  </si>
  <si>
    <t>7h</t>
  </si>
  <si>
    <t>Others</t>
  </si>
  <si>
    <t>Total</t>
  </si>
  <si>
    <t>Debit Summary</t>
  </si>
  <si>
    <t>%</t>
  </si>
  <si>
    <t>8a</t>
  </si>
  <si>
    <t>Personal Expenses</t>
  </si>
  <si>
    <t>8b</t>
  </si>
  <si>
    <t>Credit Card Payments</t>
  </si>
  <si>
    <t>8c</t>
  </si>
  <si>
    <t>Rent Paid</t>
  </si>
  <si>
    <t>8d</t>
  </si>
  <si>
    <t>Cash Withdrawal</t>
  </si>
  <si>
    <t>8e</t>
  </si>
  <si>
    <t>Non Liquid Investments</t>
  </si>
  <si>
    <t>8f</t>
  </si>
  <si>
    <t>Liquid Investments</t>
  </si>
  <si>
    <t>8g</t>
  </si>
  <si>
    <t>Forex Outflow</t>
  </si>
  <si>
    <t>8h</t>
  </si>
  <si>
    <t>Loan Closures (Amount)</t>
  </si>
  <si>
    <t>8i</t>
  </si>
  <si>
    <t>Electricity Bill Expenses</t>
  </si>
  <si>
    <t>8j</t>
  </si>
  <si>
    <t>Hospitalization Expenses</t>
  </si>
  <si>
    <t>8k</t>
  </si>
  <si>
    <t>Alcohol Expenses</t>
  </si>
  <si>
    <t>8l</t>
  </si>
  <si>
    <t>Gambling Expenses</t>
  </si>
  <si>
    <t>8m</t>
  </si>
  <si>
    <t>Astrology Expenses</t>
  </si>
  <si>
    <t>8n</t>
  </si>
  <si>
    <t>Glossary</t>
  </si>
  <si>
    <t xml:space="preserve">   Field</t>
  </si>
  <si>
    <t>Meaning</t>
  </si>
  <si>
    <t xml:space="preserve">News, accouncement, greeting or festive banner section </t>
  </si>
  <si>
    <t>Full legal name of the account holder</t>
  </si>
  <si>
    <t>Email linked to bank or ID records</t>
  </si>
  <si>
    <t xml:space="preserve">1c </t>
  </si>
  <si>
    <t>Mobile number linked to the account</t>
  </si>
  <si>
    <t>Residential address from records</t>
  </si>
  <si>
    <t>Permanent Account Number</t>
  </si>
  <si>
    <t>Name of the account-holding bank</t>
  </si>
  <si>
    <t>Unique number for the bank account</t>
  </si>
  <si>
    <t>Code to identify bank branch for transfers</t>
  </si>
  <si>
    <t>Date when account was opened</t>
  </si>
  <si>
    <t>Type of bank account (savings/current)</t>
  </si>
  <si>
    <t>Overdraft facility availability</t>
  </si>
  <si>
    <t>Person who can claim the account</t>
  </si>
  <si>
    <t>Dates covered in the bank statement</t>
  </si>
  <si>
    <t>Statement Duration (Months / Days)</t>
  </si>
  <si>
    <t>Total period covered in months/days</t>
  </si>
  <si>
    <t>Duration used for analysis</t>
  </si>
  <si>
    <t>Statement Generation to Submission</t>
  </si>
  <si>
    <t>Gap between end date &amp; submission date</t>
  </si>
  <si>
    <t>Available Balance (as on - 31-03-2024)</t>
  </si>
  <si>
    <t>Balance at end of statement period</t>
  </si>
  <si>
    <t>Primary Account*</t>
  </si>
  <si>
    <t>If this is main active bank account</t>
  </si>
  <si>
    <t>ABB (6 months)</t>
  </si>
  <si>
    <t>Avg. balance over the statement duration</t>
  </si>
  <si>
    <t>Average Monthly Credits*</t>
  </si>
  <si>
    <t>Avg. credited amount per month</t>
  </si>
  <si>
    <t>FOIR*</t>
  </si>
  <si>
    <t>EMI-to-income ratio (repayment ability)</t>
  </si>
  <si>
    <t>Salary Income Detected*</t>
  </si>
  <si>
    <t>Shows if salary was credited regularly</t>
  </si>
  <si>
    <t>Occupation Type*</t>
  </si>
  <si>
    <t xml:space="preserve">Identifies if salaried or self-employed </t>
  </si>
  <si>
    <t xml:space="preserve">Primary Income Source	</t>
  </si>
  <si>
    <t>Main origin of credited income</t>
  </si>
  <si>
    <t xml:space="preserve">Method used for most income (e.g. UPI, NEFT)
</t>
  </si>
  <si>
    <t>% income txns from single sender</t>
  </si>
  <si>
    <t>% credit value from single sender</t>
  </si>
  <si>
    <t xml:space="preserve">Sum of all income over period
</t>
  </si>
  <si>
    <t>Shows if balance was ever negative</t>
  </si>
  <si>
    <t>Loan Taken in Last 60 Days*</t>
  </si>
  <si>
    <t>Recent loan inflow in last 60 days</t>
  </si>
  <si>
    <t>Bouncing*</t>
  </si>
  <si>
    <t>Any failed cheques or auto-debits</t>
  </si>
  <si>
    <t>EMI Best 2 Proposed Dates*</t>
  </si>
  <si>
    <t>Suggested dates for EMI setup</t>
  </si>
  <si>
    <t>Statement Tampered*</t>
  </si>
  <si>
    <t>Signs of digital/manual tampering</t>
  </si>
  <si>
    <t>Date Mismatch*</t>
  </si>
  <si>
    <t>Difference in actual vs shown dates</t>
  </si>
  <si>
    <t>Balance Mismatch*</t>
  </si>
  <si>
    <t>Discrepancy in expected balances</t>
  </si>
  <si>
    <t>ABB of last 6 months*</t>
  </si>
  <si>
    <t>Avg. balance over past 6 months</t>
  </si>
  <si>
    <t>ABB of last 3 months*</t>
  </si>
  <si>
    <t>Avg. balance over past 3 months</t>
  </si>
  <si>
    <t>ABB of last 30 days*</t>
  </si>
  <si>
    <t>Avg. balance over last 30 days</t>
  </si>
  <si>
    <t>Net change in savings balance*</t>
  </si>
  <si>
    <t>Change in balance during analysis</t>
  </si>
  <si>
    <t>Minimum ABB month*</t>
  </si>
  <si>
    <t>Month with lowest avg. balance</t>
  </si>
  <si>
    <t>Maximum ABB month*</t>
  </si>
  <si>
    <t>Month with highest avg. balance</t>
  </si>
  <si>
    <t>AMB Charges*</t>
  </si>
  <si>
    <t>Charges for low avg. monthly balance</t>
  </si>
  <si>
    <r>
      <rPr>
        <sz val="11"/>
        <color theme="1"/>
        <rFont val="Roboto"/>
      </rPr>
      <t xml:space="preserve">Forecasted ABB </t>
    </r>
    <r>
      <rPr>
        <sz val="11"/>
        <color rgb="FF999999"/>
        <rFont val="Roboto"/>
      </rPr>
      <t>(next 30 days)*</t>
    </r>
  </si>
  <si>
    <t>Predicted avg. balance for upcoming 30 days</t>
  </si>
  <si>
    <t>Salary Credits*</t>
  </si>
  <si>
    <t>Salary received from employer</t>
  </si>
  <si>
    <t>Rental Income*</t>
  </si>
  <si>
    <t>Income credited from rent</t>
  </si>
  <si>
    <t>Cash Deposit*</t>
  </si>
  <si>
    <t>Cash physically deposited into account</t>
  </si>
  <si>
    <t>Income from Interest*</t>
  </si>
  <si>
    <t>Interest from savings or deposits</t>
  </si>
  <si>
    <t>Income from Dividend*</t>
  </si>
  <si>
    <t>Earnings from shares or investments</t>
  </si>
  <si>
    <t>Forex Inflow*</t>
  </si>
  <si>
    <t>Incoming foreign currency transfers</t>
  </si>
  <si>
    <t>Loan Disbursement*</t>
  </si>
  <si>
    <t>Loan funds credited to the account</t>
  </si>
  <si>
    <t>Others (Credit)*</t>
  </si>
  <si>
    <t>Miscellaneous or uncategorized credits</t>
  </si>
  <si>
    <t>Personal Expenses*</t>
  </si>
  <si>
    <t>General spending not categorized</t>
  </si>
  <si>
    <t>Credit Card Payments*</t>
  </si>
  <si>
    <t>Payments made toward card dues</t>
  </si>
  <si>
    <t>Rent Paid*</t>
  </si>
  <si>
    <t>Payment for house or office rent</t>
  </si>
  <si>
    <t>Cash Withdrawal*</t>
  </si>
  <si>
    <t>Cash withdrawn from account</t>
  </si>
  <si>
    <t>Non Liquid Investments*</t>
  </si>
  <si>
    <t>Money put into long-term assets</t>
  </si>
  <si>
    <t>Liquid Investments*</t>
  </si>
  <si>
    <t>Amounts invested in liquid assets</t>
  </si>
  <si>
    <t>Forex Outflow*</t>
  </si>
  <si>
    <t>Funds spent or sent in foreign currency</t>
  </si>
  <si>
    <t>Loan Closures (Amount)*</t>
  </si>
  <si>
    <t>Final loan repayments made</t>
  </si>
  <si>
    <t>Electricity Bill Expenses*</t>
  </si>
  <si>
    <t>Payments for electricity bills</t>
  </si>
  <si>
    <t>Hospitalization Expenses*</t>
  </si>
  <si>
    <t>Expenses for medical treatment</t>
  </si>
  <si>
    <t>Alcohol Expenses*</t>
  </si>
  <si>
    <t>Outflows for liquor-related spends</t>
  </si>
  <si>
    <t>Gambling Expenses*</t>
  </si>
  <si>
    <t>Spending on betting or gaming</t>
  </si>
  <si>
    <t>Astrology Expenses*</t>
  </si>
  <si>
    <t>Payments for astrology services</t>
  </si>
  <si>
    <t>Others (Debit)*</t>
  </si>
  <si>
    <t>Uncategorized or rare debits</t>
  </si>
  <si>
    <t>ABB &lt; 20% of income*</t>
  </si>
  <si>
    <t>ABB lower than 20% of monthly income</t>
  </si>
  <si>
    <t>EMI Missed in last 30 days*</t>
  </si>
  <si>
    <t>Any EMI missed in recent 30 days</t>
  </si>
  <si>
    <t>Monthly Credit &lt; ₹21,000*</t>
  </si>
  <si>
    <t>Months where credit &lt; ₹21,000</t>
  </si>
  <si>
    <t>Low transactions (&lt;4 in 30 days)*</t>
  </si>
  <si>
    <t>Low banking activity in a month</t>
  </si>
  <si>
    <t>Dormant Days*</t>
  </si>
  <si>
    <t>Days with no transactions</t>
  </si>
  <si>
    <t>Dormant Months*</t>
  </si>
  <si>
    <t>Months with no activity</t>
  </si>
  <si>
    <t>Missed EMI*</t>
  </si>
  <si>
    <t>Total missed EMIs in full period</t>
  </si>
  <si>
    <t>ABB &gt; 150% of Salary*</t>
  </si>
  <si>
    <t>Avg. balance &gt; 150% of salary</t>
  </si>
  <si>
    <t>Dividend / Investment Income*</t>
  </si>
  <si>
    <t>Income from investments/dividends</t>
  </si>
  <si>
    <t>Life Insurance Premium*</t>
  </si>
  <si>
    <t>Regular life insurance payments</t>
  </si>
  <si>
    <t>Mediclaim Premium*</t>
  </si>
  <si>
    <t>Health insurance-related payments</t>
  </si>
  <si>
    <t>Loan Closure (Indicator) *</t>
  </si>
  <si>
    <t>Closed loans during the period</t>
  </si>
  <si>
    <t>* Is derived data by BeFiSc from the provided acount statement (Raw data)</t>
  </si>
  <si>
    <r>
      <rPr>
        <b/>
        <sz val="19"/>
        <color rgb="FF274E13"/>
        <rFont val="Roboto"/>
      </rPr>
      <t xml:space="preserve">560/900
</t>
    </r>
    <r>
      <rPr>
        <b/>
        <sz val="12"/>
        <color rgb="FF274E13"/>
        <rFont val="Roboto"/>
      </rPr>
      <t xml:space="preserve">FAIR
</t>
    </r>
    <r>
      <rPr>
        <b/>
        <sz val="8"/>
        <color rgb="FF274E13"/>
        <rFont val="Roboto"/>
      </rPr>
      <t>BEFISC FINANCIAL HEALTH SCORE</t>
    </r>
  </si>
  <si>
    <t>Customer ID: 12345678     |   Filename: March 24-25 report (PDF)   |  Report generated on: 13-06-2025, 10:21  |  Reference ID- referenceID_XaZGTTeZtIzwfDwIyQho</t>
  </si>
  <si>
    <t>❗️  TAMPERING DETECTED</t>
  </si>
  <si>
    <t>SHIVAM AGGARWAL</t>
  </si>
  <si>
    <t>agXXXX38@gmail.com</t>
  </si>
  <si>
    <t>XXXXXX1118</t>
  </si>
  <si>
    <r>
      <rPr>
        <sz val="11"/>
        <color theme="1"/>
        <rFont val="Roboto"/>
      </rPr>
      <t xml:space="preserve">ABB </t>
    </r>
    <r>
      <rPr>
        <sz val="11"/>
        <color rgb="FF666666"/>
        <rFont val="Roboto"/>
      </rPr>
      <t xml:space="preserve">(6 Months) </t>
    </r>
  </si>
  <si>
    <t>2,78,436.23</t>
  </si>
  <si>
    <t xml:space="preserve">30A GALI NO 5 AGGARWAL COLONY, BAHADURGARH NEAR MUNCIPAL PARK, JHAJJAR HARYANA-INDIA 124507  </t>
  </si>
  <si>
    <r>
      <rPr>
        <sz val="11"/>
        <color theme="1"/>
        <rFont val="Roboto"/>
      </rPr>
      <t xml:space="preserve">Average monthly Credits 
</t>
    </r>
    <r>
      <rPr>
        <sz val="11"/>
        <color rgb="FF999999"/>
        <rFont val="Roboto"/>
      </rPr>
      <t xml:space="preserve">(6 Months) </t>
    </r>
  </si>
  <si>
    <t>6,74,186.83</t>
  </si>
  <si>
    <t>BMQPA8051C</t>
  </si>
  <si>
    <t>Axis Bank</t>
  </si>
  <si>
    <t>Non-Salaried</t>
  </si>
  <si>
    <t>914010022475366</t>
  </si>
  <si>
    <t>Other</t>
  </si>
  <si>
    <t>UTIB0000627</t>
  </si>
  <si>
    <t>UPI</t>
  </si>
  <si>
    <t>Single party (upto 75% txns)</t>
  </si>
  <si>
    <t>Savings</t>
  </si>
  <si>
    <t>Single party (upto 75% credit value)</t>
  </si>
  <si>
    <t>Last day of month , 25th of the month</t>
  </si>
  <si>
    <t>01-04-2023 to 31-03-2024</t>
  </si>
  <si>
    <r>
      <rPr>
        <sz val="11"/>
        <color rgb="FF000000"/>
        <rFont val="Roboto"/>
      </rPr>
      <t xml:space="preserve">Statement Duration </t>
    </r>
    <r>
      <rPr>
        <sz val="11"/>
        <color rgb="FF999999"/>
        <rFont val="Roboto"/>
      </rPr>
      <t>(Months / Days)</t>
    </r>
  </si>
  <si>
    <t>12 months, 0 days</t>
  </si>
  <si>
    <t>439 days</t>
  </si>
  <si>
    <r>
      <rPr>
        <sz val="11"/>
        <color rgb="FF000000"/>
        <rFont val="Roboto"/>
      </rPr>
      <t xml:space="preserve">Available Balance </t>
    </r>
    <r>
      <rPr>
        <sz val="11"/>
        <color rgb="FF999999"/>
        <rFont val="Roboto"/>
      </rPr>
      <t>(as on - 31-03-2024)</t>
    </r>
  </si>
  <si>
    <t>(1/7)</t>
  </si>
  <si>
    <t>ABB &lt; 20% of income</t>
  </si>
  <si>
    <t>1/12</t>
  </si>
  <si>
    <t>0</t>
  </si>
  <si>
    <t>8 days</t>
  </si>
  <si>
    <t>9,14,398.15</t>
  </si>
  <si>
    <t>Oct 2023</t>
  </si>
  <si>
    <t>May 2023</t>
  </si>
  <si>
    <t>3/12</t>
  </si>
  <si>
    <t>6i</t>
  </si>
  <si>
    <t>NA</t>
  </si>
  <si>
    <t>6</t>
  </si>
  <si>
    <t>4</t>
  </si>
  <si>
    <t>2</t>
  </si>
  <si>
    <t>7</t>
  </si>
  <si>
    <t>Tax identity number (PAN)</t>
  </si>
  <si>
    <t>Identifies if salaried or self-employed</t>
  </si>
  <si>
    <r>
      <rPr>
        <sz val="11"/>
        <color theme="1"/>
        <rFont val="Roboto"/>
      </rPr>
      <t xml:space="preserve">Forecasted ABB </t>
    </r>
    <r>
      <rPr>
        <sz val="11"/>
        <color rgb="FF999999"/>
        <rFont val="Roboto"/>
      </rPr>
      <t>(next 30 days)*</t>
    </r>
  </si>
  <si>
    <t>Yes/No</t>
  </si>
  <si>
    <t>Potential Occupation</t>
  </si>
  <si>
    <t>Total Amount</t>
  </si>
  <si>
    <t>% of Total Debit</t>
  </si>
  <si>
    <t>INDEX</t>
  </si>
  <si>
    <t>Bank Statement</t>
  </si>
  <si>
    <t xml:space="preserve">All the bank transactions are pulled from the statement </t>
  </si>
  <si>
    <t>CAM Analysis</t>
  </si>
  <si>
    <t>A detailed summary of income, expenses, balances, and charges to assess financial behavior. under raw Data &amp; Basics</t>
  </si>
  <si>
    <t>Monthly Balance</t>
  </si>
  <si>
    <t>How much money is left at specific dates of each month</t>
  </si>
  <si>
    <t>Daily Balance</t>
  </si>
  <si>
    <t>The average amount of money in the account on a daily basis</t>
  </si>
  <si>
    <t>Salary &amp; Occupation</t>
  </si>
  <si>
    <t>Get list of all income sources and salary credits in the account, how often it is received and if it's stable</t>
  </si>
  <si>
    <t>Investments &amp; Insurance</t>
  </si>
  <si>
    <t>Shows how much money is being put into savings, fixed deposits, mutual funds, or other investments</t>
  </si>
  <si>
    <t>Loans &amp; EMI</t>
  </si>
  <si>
    <t>Lists when loans were received into the account and the EMI Details</t>
  </si>
  <si>
    <t>Bounced Transactions</t>
  </si>
  <si>
    <t>Shows all bounced transactions</t>
  </si>
  <si>
    <t>Top 5 Debits &amp; Credits</t>
  </si>
  <si>
    <t>Get list of the top 5 debit &amp; credit transactions</t>
  </si>
  <si>
    <t>Cash Flow</t>
  </si>
  <si>
    <t>Find break down of cash flow into types of income and spending.</t>
  </si>
  <si>
    <t>Source &amp; Utilization</t>
  </si>
  <si>
    <t>Shows where most of the money is being spent or used.</t>
  </si>
  <si>
    <t>Recurring Transactions</t>
  </si>
  <si>
    <t>Finds payments that happen again and again, like EMIs or SIPs.</t>
  </si>
  <si>
    <t>Shows how much is spent on personal stuff like food, shopping, etc.</t>
  </si>
  <si>
    <t>Fraud Signals</t>
  </si>
  <si>
    <t>Looks for risky behavior or signs of fraud.</t>
  </si>
  <si>
    <t>Reversal &amp; Circular Txns.</t>
  </si>
  <si>
    <t>Shows when money goes out and comes back soon after.</t>
  </si>
  <si>
    <t>AML Signals</t>
  </si>
  <si>
    <t>Looks for suspicious transactions as per regulations.</t>
  </si>
  <si>
    <t>Bank Charges</t>
  </si>
  <si>
    <t>Lists charges like penalties or bounce fees that show risky behavior.</t>
  </si>
  <si>
    <t>Counterparty</t>
  </si>
  <si>
    <r>
      <rPr>
        <sz val="10"/>
        <color rgb="FF666666"/>
        <rFont val="Roboto"/>
      </rPr>
      <t xml:space="preserve">  SHIVAM AGGARWAL  </t>
    </r>
    <r>
      <rPr>
        <b/>
        <sz val="10"/>
        <color rgb="FF666666"/>
        <rFont val="Roboto"/>
      </rPr>
      <t>|</t>
    </r>
    <r>
      <rPr>
        <sz val="10"/>
        <color rgb="FF666666"/>
        <rFont val="Roboto"/>
      </rPr>
      <t xml:space="preserve">  A/c no. - 914010022475366  </t>
    </r>
    <r>
      <rPr>
        <b/>
        <sz val="10"/>
        <color rgb="FF666666"/>
        <rFont val="Roboto"/>
      </rPr>
      <t>|</t>
    </r>
    <r>
      <rPr>
        <sz val="10"/>
        <color rgb="FF666666"/>
        <rFont val="Roboto"/>
      </rPr>
      <t xml:space="preserve">  Bank: Axis Bank (Savings)</t>
    </r>
  </si>
  <si>
    <t>BANK STATEMENT</t>
  </si>
  <si>
    <r>
      <rPr>
        <sz val="12"/>
        <color rgb="FFCC0000"/>
        <rFont val="Roboto"/>
      </rPr>
      <t xml:space="preserve">❗️ </t>
    </r>
    <r>
      <rPr>
        <sz val="11"/>
        <color rgb="FFCC0000"/>
        <rFont val="Roboto"/>
      </rPr>
      <t xml:space="preserve"> </t>
    </r>
    <r>
      <rPr>
        <b/>
        <sz val="11"/>
        <color rgb="FFCC0000"/>
        <rFont val="Roboto"/>
      </rPr>
      <t>TAMPERING DETECTED (Sn. 5, 7)</t>
    </r>
  </si>
  <si>
    <r>
      <rPr>
        <b/>
        <sz val="14"/>
        <color rgb="FF5E4B13"/>
        <rFont val="Roboto"/>
      </rPr>
      <t>⚠️</t>
    </r>
    <r>
      <rPr>
        <b/>
        <sz val="11"/>
        <color rgb="FF5E4B13"/>
        <rFont val="Roboto"/>
      </rPr>
      <t xml:space="preserve">  NEGATIVE BALANCE DETECTED (Sn. 18)</t>
    </r>
  </si>
  <si>
    <t>Sn</t>
  </si>
  <si>
    <r>
      <rPr>
        <b/>
        <sz val="11"/>
        <color rgb="FFFFFFFF"/>
        <rFont val="Roboto"/>
      </rPr>
      <t xml:space="preserve">Date 
</t>
    </r>
    <r>
      <rPr>
        <b/>
        <sz val="10"/>
        <color rgb="FFFFFFFF"/>
        <rFont val="Roboto"/>
      </rPr>
      <t>(DD-MM-YYYY)</t>
    </r>
  </si>
  <si>
    <t>Month</t>
  </si>
  <si>
    <t>Chq. / Ref. No</t>
  </si>
  <si>
    <t>Mode</t>
  </si>
  <si>
    <t>Main Category</t>
  </si>
  <si>
    <t>Sub-Category</t>
  </si>
  <si>
    <t>Type</t>
  </si>
  <si>
    <t>Dr.</t>
  </si>
  <si>
    <t>Cr.</t>
  </si>
  <si>
    <t>Balance</t>
  </si>
  <si>
    <t>Count: 436</t>
  </si>
  <si>
    <t xml:space="preserve">Count: 231 </t>
  </si>
  <si>
    <t>Total: 13605284.74</t>
  </si>
  <si>
    <t>Total: 14519682.89</t>
  </si>
  <si>
    <t>1</t>
  </si>
  <si>
    <t>03-04-2023</t>
  </si>
  <si>
    <t>April</t>
  </si>
  <si>
    <t>Axis Growth Oppo/87555309/OGGP</t>
  </si>
  <si>
    <t>Investments</t>
  </si>
  <si>
    <t>Investment</t>
  </si>
  <si>
    <t>04-04-2023</t>
  </si>
  <si>
    <t>UPI/P2M/309481950083/Add Money/Paytm Pay/Oid2079</t>
  </si>
  <si>
    <t>Transfer to Wallet</t>
  </si>
  <si>
    <t>3</t>
  </si>
  <si>
    <t>05-04-2023</t>
  </si>
  <si>
    <t>UPI/P2A/309550214504/TAHIR KHA/HDFC BANK/UPI</t>
  </si>
  <si>
    <t>Money Transfer</t>
  </si>
  <si>
    <t>Transfer from Tahir Kha</t>
  </si>
  <si>
    <t>UPI/P2M/309564374456/SBIMOPS/State Ban/MOPSUPIT</t>
  </si>
  <si>
    <t>Transfer to State Bank</t>
  </si>
  <si>
    <t>5*</t>
  </si>
  <si>
    <t>NEFT/P096230232861899/GONDWAL T/CANARA BA/</t>
  </si>
  <si>
    <t>NEFT</t>
  </si>
  <si>
    <t>Transfer from Gondwal T</t>
  </si>
  <si>
    <t>07-04-2023</t>
  </si>
  <si>
    <t>UPI/P2M/309786680864/Add Money/Paytm Pay/Oid2075</t>
  </si>
  <si>
    <t>7"</t>
  </si>
  <si>
    <t>08-04-2023</t>
  </si>
  <si>
    <t>UPI/P2M/309881465328/AUTO CARE/Paytm Pay/Oid2023</t>
  </si>
  <si>
    <t>8</t>
  </si>
  <si>
    <t>ECOM PUR/Paytm_PaytmAd/1204770770/080423/06:35</t>
  </si>
  <si>
    <t>Bills &amp; Utilities</t>
  </si>
  <si>
    <t>Other Bills</t>
  </si>
  <si>
    <t>9</t>
  </si>
  <si>
    <t>UPI/P2M/309844077385/ZOMATO LI/ICICI Ban/UPI Tra</t>
  </si>
  <si>
    <t>Food</t>
  </si>
  <si>
    <t>10</t>
  </si>
  <si>
    <t>09-04-2023</t>
  </si>
  <si>
    <t>UPI/P2M/346502363796/Dr Santos/Axis Bank/NA</t>
  </si>
  <si>
    <t>Medical</t>
  </si>
  <si>
    <t>11</t>
  </si>
  <si>
    <t>10-04-2023</t>
  </si>
  <si>
    <t>UPI/P2A/310044595212/ISRAT ALI/Punjab Na/NA</t>
  </si>
  <si>
    <t>Transfer from Israt Ali</t>
  </si>
  <si>
    <t>12</t>
  </si>
  <si>
    <t>UPI/P2A/346649649470/Indiabull/State Ban/NA</t>
  </si>
  <si>
    <t>EMI &amp; Loan Repayment</t>
  </si>
  <si>
    <t>Loan</t>
  </si>
  <si>
    <t>13</t>
  </si>
  <si>
    <t>11-04-2023</t>
  </si>
  <si>
    <t>UPI/P2A/310121368989/Shriyans /Kotak Mah/NA</t>
  </si>
  <si>
    <t>Transfer to Shriyans</t>
  </si>
  <si>
    <t>14</t>
  </si>
  <si>
    <t>UPI/P2A/310121368989/914010022475366/1104 23</t>
  </si>
  <si>
    <t>Transfer from Other</t>
  </si>
  <si>
    <t>15</t>
  </si>
  <si>
    <t>NEFT/JAKAH23101037988/SHEIKH TA/JAMMU AND/Urgent</t>
  </si>
  <si>
    <t>Transfer from Sheikh TA</t>
  </si>
  <si>
    <t>16</t>
  </si>
  <si>
    <t>UPI/P2A/310141075509/SHAGUN AG/Canara Ba/NA</t>
  </si>
  <si>
    <t>Transfer from Shagun AG</t>
  </si>
  <si>
    <t>17</t>
  </si>
  <si>
    <t>13-04-2023</t>
  </si>
  <si>
    <t>UPI/P2A/310346490496/Shriyans /Kotak Mah/NA</t>
  </si>
  <si>
    <t>18</t>
  </si>
  <si>
    <t>15-04-2023</t>
  </si>
  <si>
    <t>UPI/P2M/310558623721/AUTO CARE/Paytm Pay/Oid2023</t>
  </si>
  <si>
    <t>19</t>
  </si>
  <si>
    <t>UPI/P2M/310587219653/Bariras r/Paytm Pay/Oid2023</t>
  </si>
  <si>
    <t>20</t>
  </si>
  <si>
    <t>17-04-2023</t>
  </si>
  <si>
    <t>UPI/P2M/310758675449/Add Money/Paytm Pay/Oid2085</t>
  </si>
  <si>
    <t>21</t>
  </si>
  <si>
    <t>ECOM PUR/PAYTM WALLET/NOIDA/170423/05:08</t>
  </si>
  <si>
    <t>22</t>
  </si>
  <si>
    <t>18-04-2023</t>
  </si>
  <si>
    <t>UPI/P2A/347422519771/Sita Ram/HDFC BANK/NA</t>
  </si>
  <si>
    <t>Transfer to Sita Ram</t>
  </si>
  <si>
    <t>23</t>
  </si>
  <si>
    <t>POS/YOUTUBE CYBS SI/0440920005/180423/12:31</t>
  </si>
  <si>
    <t>Entertainment</t>
  </si>
  <si>
    <t>24</t>
  </si>
  <si>
    <t>19-04-2023</t>
  </si>
  <si>
    <t>RTGS/KVBLR52023041994935953/MONA GU/KARUR V//URGE</t>
  </si>
  <si>
    <t>RTGS</t>
  </si>
  <si>
    <t>Transfer from Mona Gu</t>
  </si>
  <si>
    <t>25</t>
  </si>
  <si>
    <t>NEFT/MB/AXMB231094029900/santosh /BANK OF/</t>
  </si>
  <si>
    <t>Transfer to Santosh</t>
  </si>
  <si>
    <t>26</t>
  </si>
  <si>
    <t>21-04-2023</t>
  </si>
  <si>
    <t>ECOM PUR/PAYTM PAYMENT/NOIDA/210423/03:54</t>
  </si>
  <si>
    <t>27</t>
  </si>
  <si>
    <t>UPI/P2M/347720812907/BharatPe /YesBank_Y/Pay To</t>
  </si>
  <si>
    <t>Transfer to BharatPe</t>
  </si>
  <si>
    <t>28</t>
  </si>
  <si>
    <t>22-04-2023</t>
  </si>
  <si>
    <t>UPI/P2M/311259878465/VIJAY SER/Paytm Pay/Oid2023</t>
  </si>
  <si>
    <t>29</t>
  </si>
  <si>
    <t>23-04-2023</t>
  </si>
  <si>
    <t>GST @18% on Charge</t>
  </si>
  <si>
    <t>Tax Payment</t>
  </si>
  <si>
    <t>Indirect TAX</t>
  </si>
  <si>
    <t>30</t>
  </si>
  <si>
    <t>Consolidated Charges for A/c</t>
  </si>
  <si>
    <t>Charges</t>
  </si>
  <si>
    <t>31</t>
  </si>
  <si>
    <t>25-04-2023</t>
  </si>
  <si>
    <t>ECOM PUR/PAYTM PAYMENT/NOIDA/250423/08:58</t>
  </si>
  <si>
    <t>32</t>
  </si>
  <si>
    <t>26-04-2023</t>
  </si>
  <si>
    <t>UPI/P2M/348211040371/Hotel red/AU small /NA</t>
  </si>
  <si>
    <t>Travel</t>
  </si>
  <si>
    <t>33</t>
  </si>
  <si>
    <t>28-04-2023</t>
  </si>
  <si>
    <t>UPI/P2A/348411340907/SAHIL GU/IDBI Bank/NA</t>
  </si>
  <si>
    <t>Transfer to Sahil Gu</t>
  </si>
  <si>
    <t>34</t>
  </si>
  <si>
    <t>UPI/P2M/311823808195/Mr. Faram/Yes Bank /NA</t>
  </si>
  <si>
    <t>35</t>
  </si>
  <si>
    <t>29-04-2023</t>
  </si>
  <si>
    <t>UPI/P2M/348555037109/AUTO CARE/Paytm Pay/Oid2023</t>
  </si>
  <si>
    <t>36</t>
  </si>
  <si>
    <t>UPI/P2A/311921138496/SHIVAM AG/Punjab Na/NA</t>
  </si>
  <si>
    <t>Transfer from Shivam AG</t>
  </si>
  <si>
    <t>37</t>
  </si>
  <si>
    <t>UPI/P2A/311921177612/ALCON SER/Jammu and/NA</t>
  </si>
  <si>
    <t>Transfer to Alcon Ser</t>
  </si>
  <si>
    <t>38</t>
  </si>
  <si>
    <t>01-05-2023</t>
  </si>
  <si>
    <t>May</t>
  </si>
  <si>
    <t>UPI/P2A/348726973642/SHAGUN AG/Canara Ba/NA</t>
  </si>
  <si>
    <t>39</t>
  </si>
  <si>
    <t>02-05-2023</t>
  </si>
  <si>
    <t>Axis Growth Oppo/88821251/OGGP</t>
  </si>
  <si>
    <t>40</t>
  </si>
  <si>
    <t>UPI/P2A/312212544616/BANTI ./State Ban/NA</t>
  </si>
  <si>
    <t>Transfer to Banti</t>
  </si>
  <si>
    <t>41</t>
  </si>
  <si>
    <t>04-05-2023</t>
  </si>
  <si>
    <t>UPI/P2M/312412572804/SURENDER /Paytm Pay/Oid2023</t>
  </si>
  <si>
    <t>42</t>
  </si>
  <si>
    <t>IMPS/P2A/312412285254/SHAGUNAG/CANAR ABA/IMPS</t>
  </si>
  <si>
    <t>IMPS</t>
  </si>
  <si>
    <t>43</t>
  </si>
  <si>
    <t>05-05-2023</t>
  </si>
  <si>
    <t>ACH-DR-INDIABULLS HOUSING F- HHLBHD00534530M-UTIB7</t>
  </si>
  <si>
    <t>44</t>
  </si>
  <si>
    <t>UPI/P2A/349113837960/SUBHASH G/Punjab Na/NA</t>
  </si>
  <si>
    <t>Transfer to Subhash G</t>
  </si>
  <si>
    <t>45</t>
  </si>
  <si>
    <t>08-05-2023</t>
  </si>
  <si>
    <t>UPI/P2A/312811613150/Indiabull/State Ban/NA</t>
  </si>
  <si>
    <t>46</t>
  </si>
  <si>
    <t>NEFT/MB/AXMB231281421453/santosh /BANK OF/</t>
  </si>
  <si>
    <t>47</t>
  </si>
  <si>
    <t>09-05-2023</t>
  </si>
  <si>
    <t>ECOM PUR/AMAZONIN/2233554466/090523/05:59</t>
  </si>
  <si>
    <t>Shopping &amp; Purchase</t>
  </si>
  <si>
    <t>48</t>
  </si>
  <si>
    <t>11-05-2023</t>
  </si>
  <si>
    <t>UPI/P2M/349759490998/UHBVN Ele/Paytm Pay/Oid2104</t>
  </si>
  <si>
    <t>Electricity Expenses</t>
  </si>
  <si>
    <t>49</t>
  </si>
  <si>
    <t>12-05-2023</t>
  </si>
  <si>
    <t>RTGS/KVBLR52023051295300226/MONA GU/KARUR V//URGE</t>
  </si>
  <si>
    <t>50</t>
  </si>
  <si>
    <t>UPI/P2M/349810524301/ASHOK/INDUSIND /Pay To A</t>
  </si>
  <si>
    <t>Transfer to Ashok</t>
  </si>
  <si>
    <t>51</t>
  </si>
  <si>
    <t>NEFT/MB/AXMB231323698348/santosh /BANK OF/</t>
  </si>
  <si>
    <t>52</t>
  </si>
  <si>
    <t>15-05-2023</t>
  </si>
  <si>
    <t>UPI/P2M/350129731421/SWAROHI E/Yes Bank /NA</t>
  </si>
  <si>
    <t>53</t>
  </si>
  <si>
    <t>16-05-2023</t>
  </si>
  <si>
    <t>UPI/P2A/313625114364/SHAGUN AG/Canara Ba/NA</t>
  </si>
  <si>
    <t>Transfer to Shagun Ag</t>
  </si>
  <si>
    <t>54</t>
  </si>
  <si>
    <t>UPI/P2A/350224752675/Santosh D/Bank of B/NA</t>
  </si>
  <si>
    <t>Transfer to Santosh D</t>
  </si>
  <si>
    <t>55</t>
  </si>
  <si>
    <t>UPI/P2A/350232779838/SHIVAM AG/Punjab Na/NA</t>
  </si>
  <si>
    <t>Transfer to Shivam Ag</t>
  </si>
  <si>
    <t>56</t>
  </si>
  <si>
    <t>17-05-2023</t>
  </si>
  <si>
    <t>CLG/925380/160523/PUNJAB NATIO</t>
  </si>
  <si>
    <t>925380</t>
  </si>
  <si>
    <t>Cheque</t>
  </si>
  <si>
    <t>57</t>
  </si>
  <si>
    <t>BRN-OW RTN CLG: REJECT:925380:Advice not received</t>
  </si>
  <si>
    <t>58</t>
  </si>
  <si>
    <t>18-05-2023</t>
  </si>
  <si>
    <t>NEFT/MB/AXMB231385766076/shagun a/CANARA /</t>
  </si>
  <si>
    <t>Transfer to Shagun A</t>
  </si>
  <si>
    <t>59</t>
  </si>
  <si>
    <t>UPI/P2A/350414454623/Ms Invest/INDUSIND /NA</t>
  </si>
  <si>
    <t>60</t>
  </si>
  <si>
    <t>19-05-2023</t>
  </si>
  <si>
    <t>UPI/P2A/350515003046/UMA AGGAR/Punjab Na/NA</t>
  </si>
  <si>
    <t>Transfer from Uma Aggar</t>
  </si>
  <si>
    <t>61</t>
  </si>
  <si>
    <t>CLG/925384/180523/PUNJAB NATIO</t>
  </si>
  <si>
    <t>925384</t>
  </si>
  <si>
    <t>62</t>
  </si>
  <si>
    <t>20-05-2023</t>
  </si>
  <si>
    <t>UPI/P2M/350654386827/Add Money/Paytm Pay/Oid2109</t>
  </si>
  <si>
    <t>63</t>
  </si>
  <si>
    <t>UPI/P2A/350611827123/UMA AGGAR/Punjab Na/NA</t>
  </si>
  <si>
    <t>64</t>
  </si>
  <si>
    <t>SAK/CASH WDL/SAK345120422/3496/RING ROAD/SELF</t>
  </si>
  <si>
    <t>428289</t>
  </si>
  <si>
    <t>Cash Transaction</t>
  </si>
  <si>
    <t>65</t>
  </si>
  <si>
    <t>UPI/P2M/350627325549/BP Petrol/Yes Bank /NA</t>
  </si>
  <si>
    <t>Petrol</t>
  </si>
  <si>
    <t>66</t>
  </si>
  <si>
    <t>22-05-2023</t>
  </si>
  <si>
    <t>UPI/P2A/350819854834/RAKHI GOY/ICICI Ban/NA</t>
  </si>
  <si>
    <t>Transfer from Rakhi Goy</t>
  </si>
  <si>
    <t>67</t>
  </si>
  <si>
    <t>UPI/P2A/350819897936/RAKHI GOY/ICICI Ban/NA</t>
  </si>
  <si>
    <t>68</t>
  </si>
  <si>
    <t>CLG/925381/200523/PUNJAB NATIO</t>
  </si>
  <si>
    <t>925381</t>
  </si>
  <si>
    <t>69</t>
  </si>
  <si>
    <t>23-05-2023</t>
  </si>
  <si>
    <t>UPI/P2M/314325757635/AGS HOSPI/Yes Bank /NA</t>
  </si>
  <si>
    <t>70</t>
  </si>
  <si>
    <t>UPI/P2A/350938044949/UMA AGGAR/Punjab Na/NA</t>
  </si>
  <si>
    <t>71</t>
  </si>
  <si>
    <t>24-05-2023</t>
  </si>
  <si>
    <t>CLG/925383/230523/PUNJAB NATIO</t>
  </si>
  <si>
    <t>925383</t>
  </si>
  <si>
    <t>72</t>
  </si>
  <si>
    <t>CLG/925382/230523/PUNJAB NATIO</t>
  </si>
  <si>
    <t>925382</t>
  </si>
  <si>
    <t>73</t>
  </si>
  <si>
    <t>UPI/P2A/314447940314/UMA AGGAR/Punjab Na/NA</t>
  </si>
  <si>
    <t>74</t>
  </si>
  <si>
    <t>UPI/P2A/314447971141/UMA AGGAR/Punjab Na/NA</t>
  </si>
  <si>
    <t>75</t>
  </si>
  <si>
    <t>25-05-2023</t>
  </si>
  <si>
    <t>UPI/P2A/351144464814/UMA AGGAR/Punjab Na/NA</t>
  </si>
  <si>
    <t>76</t>
  </si>
  <si>
    <t>01-06-2023</t>
  </si>
  <si>
    <t>June</t>
  </si>
  <si>
    <t>UPI/P2M/315253600560/ABFL Post/Paytm Pay/Oid2120</t>
  </si>
  <si>
    <t>77</t>
  </si>
  <si>
    <t>SAK/CASH WDL/SAK346957293/627/BAHADURGA/SELF</t>
  </si>
  <si>
    <t>428290</t>
  </si>
  <si>
    <t>78</t>
  </si>
  <si>
    <t>UPI/P2A/351824911311/ALCON SER/Jammu and/NA</t>
  </si>
  <si>
    <t>Transfer to Alcon Services</t>
  </si>
  <si>
    <t>79</t>
  </si>
  <si>
    <t>02-06-2023</t>
  </si>
  <si>
    <t>Axis Growth Oppo/90274160/OGGP</t>
  </si>
  <si>
    <t>80</t>
  </si>
  <si>
    <t>SAK/CASH WDL/SAK347178287/627/BAHADURGA/SELF</t>
  </si>
  <si>
    <t>428291</t>
  </si>
  <si>
    <t>81</t>
  </si>
  <si>
    <t>UPI/P2A/315327001658/SUBHASH G/Punjab Na/NA</t>
  </si>
  <si>
    <t>82</t>
  </si>
  <si>
    <t>UPI/P2M/351926134555/M S G J E/ICICI Ban/NA</t>
  </si>
  <si>
    <t>83</t>
  </si>
  <si>
    <t>03-06-2023</t>
  </si>
  <si>
    <t>SAK/CASH WDL/SAK347364771/627/BAHADURGA/SELF</t>
  </si>
  <si>
    <t>428292</t>
  </si>
  <si>
    <t>84</t>
  </si>
  <si>
    <t>MOB/TPFT/PRAVEEN JAIN/917010033715380</t>
  </si>
  <si>
    <t>Transfer to Praveen Jain</t>
  </si>
  <si>
    <t>85</t>
  </si>
  <si>
    <t>04-06-2023</t>
  </si>
  <si>
    <t>ECOM PUR/WWW AMAZON IN/1243054000/040623/09:18</t>
  </si>
  <si>
    <t>86</t>
  </si>
  <si>
    <t>UPI/P2A/315538114481/avdesh ya/Punjab Na/NA</t>
  </si>
  <si>
    <t>Transfer to Avdesh Ya</t>
  </si>
  <si>
    <t>87</t>
  </si>
  <si>
    <t>05-06-2023</t>
  </si>
  <si>
    <t>ACH-DR-INDIABULLS HOUSING F- HHLBHD00534530j-UTIB7</t>
  </si>
  <si>
    <t>EMI</t>
  </si>
  <si>
    <t>88</t>
  </si>
  <si>
    <t>06-06-2023</t>
  </si>
  <si>
    <t>UPI/P2A/315713818142/SHAGUN AG/Canara Ba/NA</t>
  </si>
  <si>
    <t>89</t>
  </si>
  <si>
    <t>UPI/P2A/315713850351/UMA AGGAR/Punjab Na/NA</t>
  </si>
  <si>
    <t>Transfer to Uma Aggar</t>
  </si>
  <si>
    <t>90</t>
  </si>
  <si>
    <t>UPI/P2M/352358241414/HP Gas Cy/Paytm Pay/Oid2121</t>
  </si>
  <si>
    <t>Gas Agency</t>
  </si>
  <si>
    <t>91</t>
  </si>
  <si>
    <t>UPI/P2M/315766804360/Indian Ra/Paytm Pay/Oid8060</t>
  </si>
  <si>
    <t>92</t>
  </si>
  <si>
    <t>08-06-2023</t>
  </si>
  <si>
    <t>UPI/P2M/352526990237/MAESTRO A/Federal B/Pay To</t>
  </si>
  <si>
    <t>93</t>
  </si>
  <si>
    <t>09-06-2023</t>
  </si>
  <si>
    <t>ECOM PUR/Paytm_PaytmAd/1204770770/090623/08:27</t>
  </si>
  <si>
    <t>94</t>
  </si>
  <si>
    <t>UPI/P2M/316027037187/Swiggy/Axis Bank/Swiggy O</t>
  </si>
  <si>
    <t>95</t>
  </si>
  <si>
    <t>UPI/P2M/352652824310/Add Money/Paytm Pay/Oid2123</t>
  </si>
  <si>
    <t>96</t>
  </si>
  <si>
    <t>12-06-2023</t>
  </si>
  <si>
    <t>UPI/P2M/316332413360/Zomato/ICICI Ban/NA</t>
  </si>
  <si>
    <t>97</t>
  </si>
  <si>
    <t>14-06-2023</t>
  </si>
  <si>
    <t>UPI/P2A/316579511384/RAKHI GOY/ICICI Ban/rack re</t>
  </si>
  <si>
    <t>98</t>
  </si>
  <si>
    <t>17-06-2023</t>
  </si>
  <si>
    <t>UPI/P2M/353429176566/SWAROHI E/Yes Bank /NA</t>
  </si>
  <si>
    <t>99</t>
  </si>
  <si>
    <t>18-06-2023</t>
  </si>
  <si>
    <t>100</t>
  </si>
  <si>
    <t>101</t>
  </si>
  <si>
    <t>20-06-2023</t>
  </si>
  <si>
    <t>UPI/P2M/353753501543/Add Money/Paytm Pay/Oid2023</t>
  </si>
  <si>
    <t>102</t>
  </si>
  <si>
    <t>UPI/P2M/353711701342/STEEL IND/Paytm Pay/Oid2023</t>
  </si>
  <si>
    <t>103</t>
  </si>
  <si>
    <t>UPI/P2M/317128113835/DAS KITCH/Yes Bank /NA</t>
  </si>
  <si>
    <t>104</t>
  </si>
  <si>
    <t>21-06-2023</t>
  </si>
  <si>
    <t>UPI/P2M/317275706791/ASHOK KUM/Paytm Pay/Oid2023</t>
  </si>
  <si>
    <t>105</t>
  </si>
  <si>
    <t>22-06-2023</t>
  </si>
  <si>
    <t>UPI/P2M/317357433546/AUTO CARE/Paytm Pay/Oid2023</t>
  </si>
  <si>
    <t>106</t>
  </si>
  <si>
    <t>ATM-CASH/+YBL SHALIMAR BAGH/NEW DELHI/220623</t>
  </si>
  <si>
    <t>107</t>
  </si>
  <si>
    <t>108</t>
  </si>
  <si>
    <t>109</t>
  </si>
  <si>
    <t>UPI/P2M/317322193985/AGS HOSPI/Yes Bank /NA</t>
  </si>
  <si>
    <t>110</t>
  </si>
  <si>
    <t>23-06-2023</t>
  </si>
  <si>
    <t>UPI/P2M/317457700319/Balaji Sh/Paytm Pay/Oid2023</t>
  </si>
  <si>
    <t>111</t>
  </si>
  <si>
    <t>UPI/P2M/317457801098/Add Money/Paytm Pay/Oid2132</t>
  </si>
  <si>
    <t>112</t>
  </si>
  <si>
    <t>25-06-2023</t>
  </si>
  <si>
    <t>UPI/P2A/317642172072/AMRESH S/Kotak Mah/NA</t>
  </si>
  <si>
    <t>Transfer to Amresh S</t>
  </si>
  <si>
    <t>113</t>
  </si>
  <si>
    <t>UPI/P2A/354243159327/AMRESH S/Kotak Mah/NA</t>
  </si>
  <si>
    <t>114</t>
  </si>
  <si>
    <t>27-06-2023</t>
  </si>
  <si>
    <t>ACH-CR-HIMADRI SPECIALITY C-NACH- C120335000230650</t>
  </si>
  <si>
    <t>Transfer from Himadri Speciality C</t>
  </si>
  <si>
    <t>115</t>
  </si>
  <si>
    <t>29-06-2023</t>
  </si>
  <si>
    <t>UPI/P2M/354613526396/IRCTC Con/Paytm Pay/Oid1000</t>
  </si>
  <si>
    <t>116</t>
  </si>
  <si>
    <t>UPI/P2M/354613769385/IRCTC Con/Paytm Pay/Oid1000</t>
  </si>
  <si>
    <t>117</t>
  </si>
  <si>
    <t>01-07-2023</t>
  </si>
  <si>
    <t>July</t>
  </si>
  <si>
    <t>914010022475366:Int.Pd:01-04-2023 to 30-06- 2023</t>
  </si>
  <si>
    <t>Other Income</t>
  </si>
  <si>
    <t>Interest</t>
  </si>
  <si>
    <t>118</t>
  </si>
  <si>
    <t>02-07-2023</t>
  </si>
  <si>
    <t>UPI/P2A/354908731873/SHAGUN AG/Canara Ba/NA</t>
  </si>
  <si>
    <t>119</t>
  </si>
  <si>
    <t>03-07-2023</t>
  </si>
  <si>
    <t>Axis Growth Oppo/91694546/OGGP</t>
  </si>
  <si>
    <t>120</t>
  </si>
  <si>
    <t>MOB/TPFT/MONA NEELKANT G/032010100294980</t>
  </si>
  <si>
    <t>Transfer to Mona Neelkant G</t>
  </si>
  <si>
    <t>121</t>
  </si>
  <si>
    <t>UPI/P2A/355023414589/NEERAJ/Canara Ba/Sent fro</t>
  </si>
  <si>
    <t>Transfer to Neeraj</t>
  </si>
  <si>
    <t>122</t>
  </si>
  <si>
    <t>04-07-2023</t>
  </si>
  <si>
    <t>UPI/P2M/355101922634/IRCTC Con/Paytm Pay/Oid1000</t>
  </si>
  <si>
    <t>123</t>
  </si>
  <si>
    <t>UPI/P2M/355126676170/ RAJ KUMA/Yes Bank /NA</t>
  </si>
  <si>
    <t>124</t>
  </si>
  <si>
    <t>05-07-2023</t>
  </si>
  <si>
    <t>ACH-DR-INDIABULLS HOUSING F- HHLBHD00534530JUL231-</t>
  </si>
  <si>
    <t>125</t>
  </si>
  <si>
    <t>RTGS/KVBLR52023070596230956/NEELKAN/ KARUR V//URGE</t>
  </si>
  <si>
    <t>Transfer from Neelkan</t>
  </si>
  <si>
    <t>126</t>
  </si>
  <si>
    <t>UPI/P2A/355242795479/IRCTC Con/Paytm Pay/collect</t>
  </si>
  <si>
    <t>Transfer from IRCTC</t>
  </si>
  <si>
    <t>127</t>
  </si>
  <si>
    <t>06-07-2023</t>
  </si>
  <si>
    <t>SAK/CASH WDL/SAK352315713/627/BAHADURGA/SELF</t>
  </si>
  <si>
    <t>428293</t>
  </si>
  <si>
    <t>128</t>
  </si>
  <si>
    <t>07-07-2023</t>
  </si>
  <si>
    <t>UPI/P2M/355437103771/Amazon Pa/Axis Bank/Request</t>
  </si>
  <si>
    <t>129</t>
  </si>
  <si>
    <t>UPI/P2A/355423846258/SACHIN/Paytm Pay/NA</t>
  </si>
  <si>
    <t>Transfer to Sachin</t>
  </si>
  <si>
    <t>130</t>
  </si>
  <si>
    <t>08-07-2023</t>
  </si>
  <si>
    <t>UPI/P2M/318935899936/ NAMAN EN/Yes Bank /NA</t>
  </si>
  <si>
    <t>Transfer to Naman En</t>
  </si>
  <si>
    <t>131</t>
  </si>
  <si>
    <t>10-07-2023</t>
  </si>
  <si>
    <t>UPI/P2M/319111526026/Amazon In/Yes Bank /You are</t>
  </si>
  <si>
    <t>132</t>
  </si>
  <si>
    <t>UPI/P2M/355742561106/Amazon Pa/Axis Bank/Request</t>
  </si>
  <si>
    <t>133</t>
  </si>
  <si>
    <t>11-07-2023</t>
  </si>
  <si>
    <t>UPI/P2A/355828777976/SHAGUN AG/Canara Ba/NA</t>
  </si>
  <si>
    <t>134</t>
  </si>
  <si>
    <t>UPI/P2M/355820678031/SWAROHI E/Yes Bank /NA</t>
  </si>
  <si>
    <t>Transfer to Swarohi E</t>
  </si>
  <si>
    <t>135</t>
  </si>
  <si>
    <t>UPI/P2M/355846942561/DAMENSCH /ICICI Ban/UPI Int</t>
  </si>
  <si>
    <t>136</t>
  </si>
  <si>
    <t>13-07-2023</t>
  </si>
  <si>
    <t>UPI/P2A/356026511289/RAJSHANI /Union Ban/NA</t>
  </si>
  <si>
    <t>Transfer to Rajshani</t>
  </si>
  <si>
    <t>137</t>
  </si>
  <si>
    <t>UPI/P2M/356039076150/BP Petrol/Yes Bank /NA</t>
  </si>
  <si>
    <t>138</t>
  </si>
  <si>
    <t>14-07-2023</t>
  </si>
  <si>
    <t>UPI/P2M/319528648936/AGS HOSPI/Yes Bank /NA</t>
  </si>
  <si>
    <t>139</t>
  </si>
  <si>
    <t>19-07-2023</t>
  </si>
  <si>
    <t>UPI/P2A/320014175452/Sita Ram/HDFC BANK/NA</t>
  </si>
  <si>
    <t>140</t>
  </si>
  <si>
    <t>UPI/P2A/320045565914/SHAGUN AG/Canara Ba/NA</t>
  </si>
  <si>
    <t>141</t>
  </si>
  <si>
    <t>UPI/P2A/356648005170/SHAGUN AG/Canara Ba/NA</t>
  </si>
  <si>
    <t>142</t>
  </si>
  <si>
    <t>UPI/P2A/356648108506/UMA AGGAR/Punjab Na/NA</t>
  </si>
  <si>
    <t>Transfer to Uma Aggarwal</t>
  </si>
  <si>
    <t>143</t>
  </si>
  <si>
    <t>21-07-2023</t>
  </si>
  <si>
    <t>UPI/P2M/320231699836/BP Petrol/Yes Bank /NA</t>
  </si>
  <si>
    <t>144</t>
  </si>
  <si>
    <t>UPI/P2M/320240025011/Mahavir I/Axis Bank/NA</t>
  </si>
  <si>
    <t>145</t>
  </si>
  <si>
    <t>23-07-2023</t>
  </si>
  <si>
    <t>146</t>
  </si>
  <si>
    <t>147</t>
  </si>
  <si>
    <t>UPI/P2M/320421364640/AGS HOSPI/Yes Bank /NA</t>
  </si>
  <si>
    <t>148</t>
  </si>
  <si>
    <t>25-07-2023</t>
  </si>
  <si>
    <t>UPI/P2A/357260013088/RAKHI GOY/ICICI Ban/all ref</t>
  </si>
  <si>
    <t>149</t>
  </si>
  <si>
    <t>26-07-2023</t>
  </si>
  <si>
    <t>IMPS/P2A/320714086617/ACVALIDA/IDFCBan k/bankAcco</t>
  </si>
  <si>
    <t>Transfer from ACVALIDA</t>
  </si>
  <si>
    <t>150</t>
  </si>
  <si>
    <t>UPI/P2M/320735676984/IRCTC Con/Paytm Pay/Oid1000</t>
  </si>
  <si>
    <t>151</t>
  </si>
  <si>
    <t>UPI/P2M/320738012399/IRCTC Con/Paytm Pay/Oid1000</t>
  </si>
  <si>
    <t>152</t>
  </si>
  <si>
    <t>UPI/P2A/320746379701/SUDHA/Canara Ba/NA</t>
  </si>
  <si>
    <t>Transfer to Sudha</t>
  </si>
  <si>
    <t>153</t>
  </si>
  <si>
    <t>27-07-2023</t>
  </si>
  <si>
    <t>UPI/P2M/320801788342/IRCTC Con/Paytm Pay/Oid1000</t>
  </si>
  <si>
    <t>154</t>
  </si>
  <si>
    <t>UPI/P2M/320825198972/SANJAY KU/HDFC BANK/NA</t>
  </si>
  <si>
    <t>Transfer to Sanjay Kumar</t>
  </si>
  <si>
    <t>155</t>
  </si>
  <si>
    <t>28-07-2023</t>
  </si>
  <si>
    <t>UPI/P2M/357529158396/SWAROHI E/Yes Bank /NA</t>
  </si>
  <si>
    <t>156</t>
  </si>
  <si>
    <t>01-08-2023</t>
  </si>
  <si>
    <t>August</t>
  </si>
  <si>
    <t>UPI/P2M/357930804562/BP Petrol/Yes Bank /NA</t>
  </si>
  <si>
    <t>157</t>
  </si>
  <si>
    <t>02-08-2023</t>
  </si>
  <si>
    <t>Axis Growth Oppo/93287916/OGGP</t>
  </si>
  <si>
    <t>158</t>
  </si>
  <si>
    <t>UPI/P2A/321407152328/MUSKAN SU/HDFC BANK/UPI</t>
  </si>
  <si>
    <t>Transfer from Muskan Su</t>
  </si>
  <si>
    <t>159</t>
  </si>
  <si>
    <t>04-08-2023</t>
  </si>
  <si>
    <t>SAK/CASH DEP/SAK356512205/3496/CASH</t>
  </si>
  <si>
    <t>160</t>
  </si>
  <si>
    <t>UPI/P2A/358224219831/SHAMMI AH/HDFC BANK/NA</t>
  </si>
  <si>
    <t>Transfer to Shammi Ah</t>
  </si>
  <si>
    <t>161</t>
  </si>
  <si>
    <t>UPI/P2A/321643498916/ALCON SER/Jammu and/NA</t>
  </si>
  <si>
    <t>162</t>
  </si>
  <si>
    <t>05-08-2023</t>
  </si>
  <si>
    <t>ACH-DR-INDIABULLS HOUSING F- HHLBHD00534530AUG231-</t>
  </si>
  <si>
    <t>163</t>
  </si>
  <si>
    <t>UPI/P2M/321742184282/Bharti Ai/HDFC BANK/UPITran</t>
  </si>
  <si>
    <t>Telephone/ Internet Expenses</t>
  </si>
  <si>
    <t>164</t>
  </si>
  <si>
    <t>06-08-2023</t>
  </si>
  <si>
    <t>UPI/P2A/358423611583/ALCON SER/Jammu and/NA</t>
  </si>
  <si>
    <t>Transfer from Alcon Ser</t>
  </si>
  <si>
    <t>165</t>
  </si>
  <si>
    <t>07-08-2023</t>
  </si>
  <si>
    <t>ECOM PUR/WWW AMAZON IN/1243054000/070823/11:57</t>
  </si>
  <si>
    <t>166</t>
  </si>
  <si>
    <t>08-08-2023</t>
  </si>
  <si>
    <t>IMPS/P2A/322014215258/918020110872063/080 823</t>
  </si>
  <si>
    <t>167</t>
  </si>
  <si>
    <t>09-08-2023</t>
  </si>
  <si>
    <t>IMPS/P2A/322114646868/918020110872063/090 823</t>
  </si>
  <si>
    <t>168</t>
  </si>
  <si>
    <t>10-08-2023</t>
  </si>
  <si>
    <t>IMPS/P2A/322210211433/918020110872063/100 823</t>
  </si>
  <si>
    <t>169</t>
  </si>
  <si>
    <t>UPI/P2A/358823663821/Vijay Sin/Kotak Mah/NA</t>
  </si>
  <si>
    <t>Transfer to Vijay Singh</t>
  </si>
  <si>
    <t>170</t>
  </si>
  <si>
    <t>11-08-2023</t>
  </si>
  <si>
    <t>UPI/P2M/358905830175/FIRADASHJ/Amazon Pr/NA</t>
  </si>
  <si>
    <t>171</t>
  </si>
  <si>
    <t>UPI/P2M/358916700046/Amazon Pa/Axis Bank/You are</t>
  </si>
  <si>
    <t>172</t>
  </si>
  <si>
    <t>ECOM PUR/WWW AMAZON IN/1243054000/110823/12:13</t>
  </si>
  <si>
    <t>173</t>
  </si>
  <si>
    <t>12-08-2023</t>
  </si>
  <si>
    <t>UPI/P2M/359023413893/SHIV KUMA/Yes Bank /NA</t>
  </si>
  <si>
    <t>Transfer to Shiv Kumar</t>
  </si>
  <si>
    <t>174</t>
  </si>
  <si>
    <t>14-08-2023</t>
  </si>
  <si>
    <t>IMPS/P2A/322615524848/918020110872063/140 823</t>
  </si>
  <si>
    <t>175</t>
  </si>
  <si>
    <t>16-08-2023</t>
  </si>
  <si>
    <t>UPI/P2A/322810562668/ROHIT SIN/ICICI Ban/NA</t>
  </si>
  <si>
    <t>Transfer to Rohit Singh</t>
  </si>
  <si>
    <t>176</t>
  </si>
  <si>
    <t>17-08-2023</t>
  </si>
  <si>
    <t>UPI/P2M/322920868598/AGS HOSPI/Yes Bank /NA</t>
  </si>
  <si>
    <t>177</t>
  </si>
  <si>
    <t>18-08-2023</t>
  </si>
  <si>
    <t>UPI/P2M/323056550710/Zomato Lt/Paytm Pay/Zomato</t>
  </si>
  <si>
    <t>178</t>
  </si>
  <si>
    <t>20-08-2023</t>
  </si>
  <si>
    <t>179</t>
  </si>
  <si>
    <t>180</t>
  </si>
  <si>
    <t>UPI/P2M/323265774349/Add Money/Paytm Pay/Oid2177</t>
  </si>
  <si>
    <t>181</t>
  </si>
  <si>
    <t>22-08-2023</t>
  </si>
  <si>
    <t>UPI/P2M/360021053655/SWAROHI E/Yes Bank /NA</t>
  </si>
  <si>
    <t>182</t>
  </si>
  <si>
    <t>24-08-2023</t>
  </si>
  <si>
    <t>UPI/P2M/360274659722/Masters/Paytm Pay/Oid20230</t>
  </si>
  <si>
    <t>Transfer to Masters</t>
  </si>
  <si>
    <t>183</t>
  </si>
  <si>
    <t>25-08-2023</t>
  </si>
  <si>
    <t>IMPS/P2A/323717997931/918020110872063/250 823</t>
  </si>
  <si>
    <t>184</t>
  </si>
  <si>
    <t>26-08-2023</t>
  </si>
  <si>
    <t>UPI/P2M/360455330400/Haldiram /Paytm Pay/Oid3430</t>
  </si>
  <si>
    <t>185</t>
  </si>
  <si>
    <t>UPI/P2M/323829925910/RAAN Busi/Yes Bank /Dropthe</t>
  </si>
  <si>
    <t>Transfer to Raan Business</t>
  </si>
  <si>
    <t>186</t>
  </si>
  <si>
    <t>29-08-2023</t>
  </si>
  <si>
    <t>SAK/CASH DEP/SAK359790245/3496/SELF</t>
  </si>
  <si>
    <t>187</t>
  </si>
  <si>
    <t>188</t>
  </si>
  <si>
    <t>UPI/P2M/324132611918/Indian Oi/Yes Bank /NA</t>
  </si>
  <si>
    <t>189</t>
  </si>
  <si>
    <t>30-08-2023</t>
  </si>
  <si>
    <t>UPI/P2M/324250891606/Add Money/Paytm Pay/Oid2182</t>
  </si>
  <si>
    <t>190</t>
  </si>
  <si>
    <t>UPI/P2M/324261897408/Add Money/Paytm Pay/Oid2185</t>
  </si>
  <si>
    <t>191</t>
  </si>
  <si>
    <t>02-09-2023</t>
  </si>
  <si>
    <t>September</t>
  </si>
  <si>
    <t>UPI/P2A/361129522634/SHAGUN AG/Paytm Pay/NA</t>
  </si>
  <si>
    <t>Transfer from Shagun Ag</t>
  </si>
  <si>
    <t>192</t>
  </si>
  <si>
    <t>ECOM PUR/PAYTM PAYMENT/NOIDA/020923/11:13</t>
  </si>
  <si>
    <t>193</t>
  </si>
  <si>
    <t>03-09-2023</t>
  </si>
  <si>
    <t>ECOM PUR/PAYTM/1204770770/030923/07:23</t>
  </si>
  <si>
    <t>194</t>
  </si>
  <si>
    <t>UPI/P2M/324663172066/Chadha Oi/Paytm Pay/Oid2023</t>
  </si>
  <si>
    <t>195</t>
  </si>
  <si>
    <t>Axis Growth Oppo/94947704/OGGP</t>
  </si>
  <si>
    <t>196</t>
  </si>
  <si>
    <t>04-09-2023</t>
  </si>
  <si>
    <t>UPI/P2A/324704411384/UMA AGGAR/Punjab Na/NA</t>
  </si>
  <si>
    <t>197</t>
  </si>
  <si>
    <t>UPI/P2A/361308873375/SHAGUN AG/Canara Ba/NA</t>
  </si>
  <si>
    <t>198</t>
  </si>
  <si>
    <t>UPI/P2A/361309002469/SHAGUN AG/Paytm Pay/NA</t>
  </si>
  <si>
    <t>199</t>
  </si>
  <si>
    <t>IMPS/P2A/324709423211/SHAGUNAG/CANAR ABA/IMPS</t>
  </si>
  <si>
    <t>Transfer from Shagunag</t>
  </si>
  <si>
    <t>200</t>
  </si>
  <si>
    <t>SAK/CASH DEP/SAK360506526/627/SELF</t>
  </si>
  <si>
    <t>201</t>
  </si>
  <si>
    <t>UPI/P2A/324716231629/Sita Ram /NA</t>
  </si>
  <si>
    <t>202</t>
  </si>
  <si>
    <t>Disbursal From:923060052860638:SHIVAM AGGARWA</t>
  </si>
  <si>
    <t>Loan Taken</t>
  </si>
  <si>
    <t>Loan Disbursed</t>
  </si>
  <si>
    <t>203</t>
  </si>
  <si>
    <t>PF 3281/VF 500/GST 90/923060052860638/SHIVAM AGGA</t>
  </si>
  <si>
    <t>204</t>
  </si>
  <si>
    <t>UPI/P2M/361311501229/SURENDER GOYAL S O RA/Oid20</t>
  </si>
  <si>
    <t>Transfer to Surender Goyal</t>
  </si>
  <si>
    <t>205</t>
  </si>
  <si>
    <t>IMPS/P2A/324712422669/918020110872063/040 923</t>
  </si>
  <si>
    <t>206</t>
  </si>
  <si>
    <t>SAK/CASH WDL/SAK360604046/627/BAHADURGA/SELF</t>
  </si>
  <si>
    <t>428294</t>
  </si>
  <si>
    <t>207</t>
  </si>
  <si>
    <t>BY CASH DEPOSIT- BNA/CWRO54202/3247/040923/SITAPUR</t>
  </si>
  <si>
    <t>208</t>
  </si>
  <si>
    <t>05-09-2023</t>
  </si>
  <si>
    <t>UPI/P2A/361401110499/AMIT GOEL /NA</t>
  </si>
  <si>
    <t>Transfer to Amit Goel</t>
  </si>
  <si>
    <t>209</t>
  </si>
  <si>
    <t>ECOM PUR/PAYTM/1204770770/050923/03:38</t>
  </si>
  <si>
    <t>210</t>
  </si>
  <si>
    <t>UPI/P2M/361403720211/IRCTC App UPI /Oid100</t>
  </si>
  <si>
    <t>211</t>
  </si>
  <si>
    <t>ACH-DR-INDIABULLS HOUSING F- HHLBHD00534530SEP232-</t>
  </si>
  <si>
    <t>212</t>
  </si>
  <si>
    <t>UPI/P2A/361428519196/Sita Ram /NA</t>
  </si>
  <si>
    <t>213</t>
  </si>
  <si>
    <t>06-09-2023</t>
  </si>
  <si>
    <t>UPI/P2M/324935442779/Amazon Pay Groceries /Reques</t>
  </si>
  <si>
    <t>214</t>
  </si>
  <si>
    <t>UPI/P2A/324965055710/Amazon Pa/Axis Bank/Refund f</t>
  </si>
  <si>
    <t>Reversal</t>
  </si>
  <si>
    <t>Refund</t>
  </si>
  <si>
    <t>215</t>
  </si>
  <si>
    <t>UPI/P2M/324989656750/ASHOK KUMAR /Oid202</t>
  </si>
  <si>
    <t>Transfer to Ashok Kumar</t>
  </si>
  <si>
    <t>216</t>
  </si>
  <si>
    <t>UPI/P2M/324981832884/ASHOK KUMAR /Oid202</t>
  </si>
  <si>
    <t>217</t>
  </si>
  <si>
    <t>UPI/P2A/361527825333/RAKHI GOY/ICICI Ban/UPI</t>
  </si>
  <si>
    <t>218</t>
  </si>
  <si>
    <t>07-09-2023</t>
  </si>
  <si>
    <t>UPI/P2M/325053561247/VIJAY SERVICE STATION/Oid202/Paytm Payments Bank</t>
  </si>
  <si>
    <t>219</t>
  </si>
  <si>
    <t>UPI/P2M/325036855088/Amazon Pay Groceries /Reques/Axis Bank Ltd.</t>
  </si>
  <si>
    <t>220</t>
  </si>
  <si>
    <t>ECOM PUR/WWW AMAZON IN/1243054000/070923/05:14</t>
  </si>
  <si>
    <t>221</t>
  </si>
  <si>
    <t>IMPS/P2A/325013021527/918020110872063/070 923/AXISBANKLTD/</t>
  </si>
  <si>
    <t>222</t>
  </si>
  <si>
    <t>ECOM PUR/Reward 360 Gl/Bangalore/070923/14:43</t>
  </si>
  <si>
    <t>223</t>
  </si>
  <si>
    <t>UPI/P2M/361649845869/SHREE MAHAKALESHWAR T/Payvia/ICICI Bank</t>
  </si>
  <si>
    <t>224</t>
  </si>
  <si>
    <t>08-09-2023</t>
  </si>
  <si>
    <t>IMPS/P2A/325111942942/KotakMah/KOTAKM AH/KKBKTran/9199999999999485161</t>
  </si>
  <si>
    <t>Transfer from Kotak Mah</t>
  </si>
  <si>
    <t>225</t>
  </si>
  <si>
    <t>09-09-2023</t>
  </si>
  <si>
    <t>UPI/P2M/361814557525/AMAZAR COLLECTION /NA/Axis Bank Ltd.</t>
  </si>
  <si>
    <t>226</t>
  </si>
  <si>
    <t>UPI/P2A/325292839046/Amazon Pa/Axis Bank/Refund f/</t>
  </si>
  <si>
    <t>227</t>
  </si>
  <si>
    <t>10-09-2023</t>
  </si>
  <si>
    <t>UPI/P2A/325345327378/LALIT KIRYANA STORE /Sent f/AU small Finance Ban</t>
  </si>
  <si>
    <t>228</t>
  </si>
  <si>
    <t>UPI/P2M/361949952516/IRCTC App UPI /Oid100/Paytm Payments Bank</t>
  </si>
  <si>
    <t>229</t>
  </si>
  <si>
    <t>UPI/P2M/361940305796/IRCTC App UPI /Oid100/Paytm Payments Bank</t>
  </si>
  <si>
    <t>230</t>
  </si>
  <si>
    <t>11-09-2023</t>
  </si>
  <si>
    <t>UPI/P2A/362049953143/IRCTC App/Paytm Pay/collect/</t>
  </si>
  <si>
    <t>Transfer from IRCTC App</t>
  </si>
  <si>
    <t>231</t>
  </si>
  <si>
    <t>12-09-2023</t>
  </si>
  <si>
    <t>UPI/P2M/325522014428/PARADISE TRADERS /NA/Yes Bank Ltd</t>
  </si>
  <si>
    <t>232</t>
  </si>
  <si>
    <t>14-09-2023</t>
  </si>
  <si>
    <t>UPI/P2M/362301927999/Bharti Airtel Limited/UPITra/HDFC BANK LTD</t>
  </si>
  <si>
    <t>Telephone Expenses</t>
  </si>
  <si>
    <t>233</t>
  </si>
  <si>
    <t>17-09-2023</t>
  </si>
  <si>
    <t>Cash Txn Chrgs Incl GST</t>
  </si>
  <si>
    <t>234</t>
  </si>
  <si>
    <t>ECS Txn Chrgs Incl GST</t>
  </si>
  <si>
    <t>235</t>
  </si>
  <si>
    <t>19-09-2023</t>
  </si>
  <si>
    <t>UPI/P2M/326228095025/RazorpayZomato /Payvia/ICICI Bank</t>
  </si>
  <si>
    <t>236</t>
  </si>
  <si>
    <t>UPI/P2M/362838996209/BP Petrol Pump - Garg/NA/Yes Bank Ltd</t>
  </si>
  <si>
    <t>237</t>
  </si>
  <si>
    <t>25-09-2023</t>
  </si>
  <si>
    <t>SAK/CASH DEP/SAK363237290/3373/SELF</t>
  </si>
  <si>
    <t>238</t>
  </si>
  <si>
    <t>UPI/P2A/363416069659/Vijay Singh /NA/Kotak Mahindra Bank</t>
  </si>
  <si>
    <t>239</t>
  </si>
  <si>
    <t>UPI/P2M/363418108516/IRCTC App UPI /Oid100/Paytm Payments Bank</t>
  </si>
  <si>
    <t>240</t>
  </si>
  <si>
    <t>UPI/P2M/363418364496/IRCTC App UPI /Oid100/Paytm Payments Bank</t>
  </si>
  <si>
    <t>241</t>
  </si>
  <si>
    <t>26-09-2023</t>
  </si>
  <si>
    <t>UPI/P2M/326913676993/IRCTC App UPI /Oid100/Paytm Payments Bank</t>
  </si>
  <si>
    <t>242</t>
  </si>
  <si>
    <t>BY CASH DEPOSIT- BNA/CWRO54203/4730/260923/LUCKNOW</t>
  </si>
  <si>
    <t>243</t>
  </si>
  <si>
    <t>UPI/P2A/363510281891/RAM NIWAS GUPTA /Sent f/State Bank Of India</t>
  </si>
  <si>
    <t>Transfer to Ram Niwas Gupta</t>
  </si>
  <si>
    <t>244</t>
  </si>
  <si>
    <t>UPI/P2A/326989466909/RAM NIWAS GUPTA /UPI/State Bank Of India</t>
  </si>
  <si>
    <t>245</t>
  </si>
  <si>
    <t>28-09-2023</t>
  </si>
  <si>
    <t>ATM-CASH/+YBL SHALIMAR BAGH/NEW DELHI/280923</t>
  </si>
  <si>
    <t>246</t>
  </si>
  <si>
    <t>UPI/P2M/363724749461/BP Petrol Pump - Garg/NA/Yes Bank Ltd</t>
  </si>
  <si>
    <t>247</t>
  </si>
  <si>
    <t>UPI/P2M/327133491697/MOHENDERA GENERAL STO/NA/Yes Bank Ltd</t>
  </si>
  <si>
    <t>248</t>
  </si>
  <si>
    <t>UPI/P2M/327133848714/MOHENDERA GENERAL STO/NA/Yes Bank Ltd</t>
  </si>
  <si>
    <t>249</t>
  </si>
  <si>
    <t>29-09-2023</t>
  </si>
  <si>
    <t>UPI/P2M/363828882933/IRCTC App UPI /Oid100/Paytm Payments Bank</t>
  </si>
  <si>
    <t>250</t>
  </si>
  <si>
    <t>UPI/P2M/327235318480/IRCTC App UPI /Oid100/Paytm Payments Bank</t>
  </si>
  <si>
    <t>251</t>
  </si>
  <si>
    <t>UPI/P2M/363834415269/KASTURI VAISHNU DHABA/NA/Yes Bank Ltd</t>
  </si>
  <si>
    <t>252</t>
  </si>
  <si>
    <t>01-10-2023</t>
  </si>
  <si>
    <t>October</t>
  </si>
  <si>
    <t>914010022475366:Int.Pd:01-07-2023 to 30-09- 2023</t>
  </si>
  <si>
    <t>253</t>
  </si>
  <si>
    <t>02-10-2023</t>
  </si>
  <si>
    <t>UPI/P2M/327514655704/BP Petrol Pump - Garg/NA/Yes Bank Ltd</t>
  </si>
  <si>
    <t>254</t>
  </si>
  <si>
    <t>UPI/P2A/327608559386/IRCTC App/Paytm Pay/collect/</t>
  </si>
  <si>
    <t>255</t>
  </si>
  <si>
    <t>03-10-2023</t>
  </si>
  <si>
    <t>ATM-CASH- AXIS/DECN349601/6016/031023/DELHI</t>
  </si>
  <si>
    <t>256</t>
  </si>
  <si>
    <t>05-10-2023</t>
  </si>
  <si>
    <t>ACH-DR-INDIABULLS HOUSING F- HHLBHD00534530OCT232-</t>
  </si>
  <si>
    <t>257</t>
  </si>
  <si>
    <t>ATM-CASH- AXIS/DECN349601/6319/051023/DELHI</t>
  </si>
  <si>
    <t>258</t>
  </si>
  <si>
    <t>UPI/P2M/327828337858/BP Petrol Pump - Fast/NA/Yes Bank Ltd</t>
  </si>
  <si>
    <t>259</t>
  </si>
  <si>
    <t>06-10-2023</t>
  </si>
  <si>
    <t>UPI/P2M/364504901762/AIRTEL PAYMENTS BANK /Airtel/Axis Bank Ltd.</t>
  </si>
  <si>
    <t>260</t>
  </si>
  <si>
    <t>UPI/P2M/327912723310/IRCTC App UPI /Oid100/Paytm Payments Bank</t>
  </si>
  <si>
    <t>261</t>
  </si>
  <si>
    <t>UPI/P2M/327913177597/IRCTC App UPI /Oid100/Paytm Payments Bank</t>
  </si>
  <si>
    <t>262</t>
  </si>
  <si>
    <t>UPI/P2M/327913249677/IRCTC App UPI /Oid100/Paytm Payments Bank</t>
  </si>
  <si>
    <t>263</t>
  </si>
  <si>
    <t>ECOM PUR/WWW AMAZON IN/1243054000/061023/07:31</t>
  </si>
  <si>
    <t>264</t>
  </si>
  <si>
    <t>ACH-CR-INDIA TOURISM DEVELO-NACH- 1801704-1801704</t>
  </si>
  <si>
    <t>265</t>
  </si>
  <si>
    <t>UPI/P2A/364546507500/IRCTC App/Paytm Pay/collect/</t>
  </si>
  <si>
    <t>266</t>
  </si>
  <si>
    <t>UPI/P2A/364547364742/IRCTC App/Paytm Pay/collect/</t>
  </si>
  <si>
    <t>267</t>
  </si>
  <si>
    <t>08-10-2023</t>
  </si>
  <si>
    <t>UPI/P2M/364701596755/ASHOK KUMAR /NA/Yes Bank Ltd</t>
  </si>
  <si>
    <t>268</t>
  </si>
  <si>
    <t>UPI/P2A/364741342637/IRCTC App/Paytm Pay/collect/</t>
  </si>
  <si>
    <t>269</t>
  </si>
  <si>
    <t>10-10-2023</t>
  </si>
  <si>
    <t>UPI/P2M/328334985791/BP Petrol Pump - Garg/NA/Yes Bank Ltd</t>
  </si>
  <si>
    <t>270</t>
  </si>
  <si>
    <t>12-10-2023</t>
  </si>
  <si>
    <t>SAK/CASH DEP/SAK365955019/3496/SELF</t>
  </si>
  <si>
    <t>271</t>
  </si>
  <si>
    <t>UPI/P2A/365114642850/ALCON SERVICES PROP:M/NA/Jammu and Kashmir Ba</t>
  </si>
  <si>
    <t>272</t>
  </si>
  <si>
    <t>UPI/P2A/328521553978/RAVI BHUSHAN /NA/Punjab National Bank</t>
  </si>
  <si>
    <t>Transfer to Ravi Bhushan</t>
  </si>
  <si>
    <t>273</t>
  </si>
  <si>
    <t>14-10-2023</t>
  </si>
  <si>
    <t>UPI/P2A/365300137611/SHAGUN A/Canara Ba/NA/</t>
  </si>
  <si>
    <t>Transfer from Shagun A</t>
  </si>
  <si>
    <t>274</t>
  </si>
  <si>
    <t>UPI/P2M/328750861254/AUTO CARE PITAMPURA H/Oid202/Paytm Payments Bank</t>
  </si>
  <si>
    <t>275</t>
  </si>
  <si>
    <t>UPI/P2A/328795125228/RAM NIWAS GUPTA /UPI/State Bank Of India</t>
  </si>
  <si>
    <t>276</t>
  </si>
  <si>
    <t>15-10-2023</t>
  </si>
  <si>
    <t>UPI/P2M/328852090780/Vi /NA/Paytm Payments Bank</t>
  </si>
  <si>
    <t>277</t>
  </si>
  <si>
    <t>UPI/P2M/328854724198/MakeMyTrip /Payvia/HDFC BANK LTD</t>
  </si>
  <si>
    <t>278</t>
  </si>
  <si>
    <t>UPI/P2A/328822631142/AJAY /Sent f/Punjab National Bank</t>
  </si>
  <si>
    <t>Transfer to Ajay</t>
  </si>
  <si>
    <t>279</t>
  </si>
  <si>
    <t>16-10-2023</t>
  </si>
  <si>
    <t>UPI/P2M/328956441136/Add Money to Wallet /Oid221/Paytm Payments Bank</t>
  </si>
  <si>
    <t>280</t>
  </si>
  <si>
    <t>UPI/P2M/365570498631/DASS KAWAL /Oid202/Paytm Payments Bank</t>
  </si>
  <si>
    <t>Transfer to Dass Kawal</t>
  </si>
  <si>
    <t>281</t>
  </si>
  <si>
    <t>17-10-2023</t>
  </si>
  <si>
    <t>UPI/P2M/329024791294/MANILAL TRIVEDI /NA/Yes Bank Ltd</t>
  </si>
  <si>
    <t>Transfer to Manilal Trivedi</t>
  </si>
  <si>
    <t>282</t>
  </si>
  <si>
    <t>UPI/P2M/365675457094/PAWAN CHOUHAN /Oid202/Paytm Payments Bank</t>
  </si>
  <si>
    <t>Transfer to Pawan Chouhan</t>
  </si>
  <si>
    <t>283</t>
  </si>
  <si>
    <t>18-10-2023</t>
  </si>
  <si>
    <t>UPI/P2A/365708336161/SOHAN SOLANKI /Sent f/India Post Payments</t>
  </si>
  <si>
    <t>Transfer to Sohan Solanki</t>
  </si>
  <si>
    <t>284</t>
  </si>
  <si>
    <t>UPI/P2A/329110581712/SARIKA PAL /Sent f/India Post Payments</t>
  </si>
  <si>
    <t>Transfer to Sarika Pal</t>
  </si>
  <si>
    <t>285</t>
  </si>
  <si>
    <t>UPI/P2M/365772828957/HIMARCHI GIFTS AND TO/Oid202/Paytm Payments Bank</t>
  </si>
  <si>
    <t>286</t>
  </si>
  <si>
    <t>19-10-2023</t>
  </si>
  <si>
    <t>UPI/P2M/365825581484/RAJSHANI YADAV UG S /NA/Yes Bank Ltd</t>
  </si>
  <si>
    <t>Transfer to Rajshani Yadav</t>
  </si>
  <si>
    <t>287</t>
  </si>
  <si>
    <t>20-10-2023</t>
  </si>
  <si>
    <t>UPI/P2M/329361534098/Add Money to Wallet /Oid222/Paytm Payments Bank</t>
  </si>
  <si>
    <t>288</t>
  </si>
  <si>
    <t>22-10-2023</t>
  </si>
  <si>
    <t>289</t>
  </si>
  <si>
    <t>30-10-2023</t>
  </si>
  <si>
    <t>UPI/P2A/330382294385/SHAGUN A/Canara Ba/UPI/</t>
  </si>
  <si>
    <t>290</t>
  </si>
  <si>
    <t>31-10-2023</t>
  </si>
  <si>
    <t>IMPS/P2A/330427090270/GRADIATE/RATNA KAR/95273003/9199999999999176111</t>
  </si>
  <si>
    <t>Transfer from Gradiate</t>
  </si>
  <si>
    <t>291</t>
  </si>
  <si>
    <t>UPI/P2A/330436893643/SHIVAM AG/Punjab Na/NA/</t>
  </si>
  <si>
    <t>Transfer from Shivam Ag</t>
  </si>
  <si>
    <t>292</t>
  </si>
  <si>
    <t>01-11-2023</t>
  </si>
  <si>
    <t>November</t>
  </si>
  <si>
    <t>UPI/P2A/330510871504/SHIVAM AG/Punjab Na/NA/</t>
  </si>
  <si>
    <t>293</t>
  </si>
  <si>
    <t>UPI/P2A/330528233184/SHIVAM AG/Punjab Na/NA/</t>
  </si>
  <si>
    <t>294</t>
  </si>
  <si>
    <t>UPI/P2A/367129722656/SHIVAM AG/Punjab Na/NA/</t>
  </si>
  <si>
    <t>295</t>
  </si>
  <si>
    <t>02-11-2023</t>
  </si>
  <si>
    <t>UPI/P2M/367218407546/IRCTC App UPI /Oid100/Paytm Payments Bank</t>
  </si>
  <si>
    <t>296</t>
  </si>
  <si>
    <t>UPI/P2M/367219128074/IRCTC App UPI /Oid100/Paytm Payments Bank</t>
  </si>
  <si>
    <t>297</t>
  </si>
  <si>
    <t>03-11-2023</t>
  </si>
  <si>
    <t>UPI/P2M/330758779776/Add Money to Wallet /Oid223/Paytm Payments Bank</t>
  </si>
  <si>
    <t>298</t>
  </si>
  <si>
    <t>UPI/P2M/367311807275/SWIGGY /Pay fo/YesBank_Yespay</t>
  </si>
  <si>
    <t>299</t>
  </si>
  <si>
    <t>UPI/P2M/330783224201/Hori lal pan /Oid202/Paytm Payments Bank</t>
  </si>
  <si>
    <t>300</t>
  </si>
  <si>
    <t>04-11-2023</t>
  </si>
  <si>
    <t>RTGS/KVBLR52023110498348407/NEELKAN/ KARUR V//URGEN/</t>
  </si>
  <si>
    <t>301</t>
  </si>
  <si>
    <t>RTGS/KVBLR52023110498348390/MONA GU/KARUR V//URGEN/</t>
  </si>
  <si>
    <t>302</t>
  </si>
  <si>
    <t>SAK/CASH WDL/SAK369173152/627/BAHADURGA/SELF</t>
  </si>
  <si>
    <t>428295</t>
  </si>
  <si>
    <t>303</t>
  </si>
  <si>
    <t>UPI/P2A/330824188058/HIMANSHU /IDBI Bank/Payment/</t>
  </si>
  <si>
    <t>Transfer from Himanshu</t>
  </si>
  <si>
    <t>304</t>
  </si>
  <si>
    <t>05-11-2023</t>
  </si>
  <si>
    <t>ACH-DR-INDIABULLS HOUSING F- HHLBHD00534530NOV232-</t>
  </si>
  <si>
    <t>305</t>
  </si>
  <si>
    <t>UPI/P2A/367509411461/SHAGUN A/Canara Ba/NA/</t>
  </si>
  <si>
    <t>306</t>
  </si>
  <si>
    <t>UPI/P2M/330958751905/Add Money to Wallet /Oid223/Paytm Payments Bank</t>
  </si>
  <si>
    <t>307</t>
  </si>
  <si>
    <t>UPI/P2A/367519986526/ALCON SERVICES PROP:M/NA/Jammu and Kashmir Ba</t>
  </si>
  <si>
    <t>308</t>
  </si>
  <si>
    <t>UPI/P2A/367590634086/Mr SHANKA/Bank of M/Payment/</t>
  </si>
  <si>
    <t>Transfer from Shanka</t>
  </si>
  <si>
    <t>309</t>
  </si>
  <si>
    <t>UPI/P2A/367512739127/Mr SHANKA/Bank of M/Payment/</t>
  </si>
  <si>
    <t>Transfer from SHANKA</t>
  </si>
  <si>
    <t>310</t>
  </si>
  <si>
    <t>06-11-2023</t>
  </si>
  <si>
    <t>NEFT/MB/AXOMB33103239981/Investosure Kannu Wali Co/INDUSIND BANK/</t>
  </si>
  <si>
    <t>311</t>
  </si>
  <si>
    <t>NEFT/RETURN/AXOMB33103239981/R05/SHI VAM AGGARWAL//</t>
  </si>
  <si>
    <t>312</t>
  </si>
  <si>
    <t>UPI/P2A/367629150043/Ms Investosure Consul/NA/INDUSIND BANK</t>
  </si>
  <si>
    <t>Transfer to Investosure Consul</t>
  </si>
  <si>
    <t>313</t>
  </si>
  <si>
    <t>IMPS/P2A/331016801305/Investosure Kannu W/X978172/INDUSINDBANKLTD/</t>
  </si>
  <si>
    <t>Transfer to Investosure Kannu W</t>
  </si>
  <si>
    <t>314</t>
  </si>
  <si>
    <t>IMPS/P2A/331100919619/ABDULQAD/KOTAK MAH/KKBKTran/9196171359529485692</t>
  </si>
  <si>
    <t>Transfer from ABDULQAD</t>
  </si>
  <si>
    <t>315</t>
  </si>
  <si>
    <t>07-11-2023</t>
  </si>
  <si>
    <t>UPI/P2M/367737748967/TRENT LIMITED /Paymen/Yes Bank Ltd</t>
  </si>
  <si>
    <t>316</t>
  </si>
  <si>
    <t>08-11-2023</t>
  </si>
  <si>
    <t>ECOM PUR/PayU Gurgaon/Gurgaon/081123/08:08</t>
  </si>
  <si>
    <t>317</t>
  </si>
  <si>
    <t>UPI/P2A/367817258545/SHAGUN A/Canara Ba/NA/</t>
  </si>
  <si>
    <t>Transfer from SHAGUN A</t>
  </si>
  <si>
    <t>318</t>
  </si>
  <si>
    <t>09-11-2023</t>
  </si>
  <si>
    <t>UPI/P2M/367922172054/SWAROHI ENTERPRISES /NA/Yes Bank Ltd</t>
  </si>
  <si>
    <t>319</t>
  </si>
  <si>
    <t>UPI/P2M/331337786020/Indian Oil Petrol Pum/NA/Yes Bank Ltd</t>
  </si>
  <si>
    <t>320</t>
  </si>
  <si>
    <t>UPI/P2M/331347661427/MAKEMYTRIP INDIA PVT /NA/HDFC BANK LTD</t>
  </si>
  <si>
    <t>321</t>
  </si>
  <si>
    <t>16-11-2023</t>
  </si>
  <si>
    <t>IMPS/P2A/332012498947/SHIVAMAG/PUNJAB NA/IMPS/9195411611189024000</t>
  </si>
  <si>
    <t>Transfer from SHIVAMAG</t>
  </si>
  <si>
    <t>322</t>
  </si>
  <si>
    <t>UPI/P2A/368619187004/SHIVAM AG/Punjab Na/NA/</t>
  </si>
  <si>
    <t>Transfer from SHIVAM AG</t>
  </si>
  <si>
    <t>323</t>
  </si>
  <si>
    <t>SAK/CASH WDL/SAK370720746/3496/RING ROAD/SELF</t>
  </si>
  <si>
    <t>428297</t>
  </si>
  <si>
    <t>324</t>
  </si>
  <si>
    <t>UPI/P2M/332064045421/Add Money to Wallet /Oid202/Paytm Payments Bank</t>
  </si>
  <si>
    <t>325</t>
  </si>
  <si>
    <t>17-11-2023</t>
  </si>
  <si>
    <t>UPI/P2M/332152236390/AUTO CARE PITAMPURA H/Oid202/Paytm Payments Bank</t>
  </si>
  <si>
    <t>326</t>
  </si>
  <si>
    <t>UPI/P2A/332172426688/RAKHI GOY/ICICI Ban/chocolat/</t>
  </si>
  <si>
    <t>Transfer from RAKHI GOY</t>
  </si>
  <si>
    <t>327</t>
  </si>
  <si>
    <t>UPI/P2M/368772857952/DASS KAWAL /Oid202/Paytm Payments Bank</t>
  </si>
  <si>
    <t>328</t>
  </si>
  <si>
    <t>UPI/P2A/332149250543/SHAGUN A/Canara Ba/NA/</t>
  </si>
  <si>
    <t>329</t>
  </si>
  <si>
    <t>UPI/P2M/332149262956/HTCL P P BAHADURGARH /Pay To/ICICI Bank</t>
  </si>
  <si>
    <t>330</t>
  </si>
  <si>
    <t>18-11-2023</t>
  </si>
  <si>
    <t>SAK/CASH DEP/SAK370970462/627/SELF</t>
  </si>
  <si>
    <t>331</t>
  </si>
  <si>
    <t>UPI/P2A/332220900432/SHIVAM AGGARWAL SO SA/NA/Punjab National Bank</t>
  </si>
  <si>
    <t>Transfer to Shivam Aggarwal</t>
  </si>
  <si>
    <t>332</t>
  </si>
  <si>
    <t>NEFT/MB/AXOMB33224152288/Investosure Kannu Wali Co/INDUSIND BANK/</t>
  </si>
  <si>
    <t>333</t>
  </si>
  <si>
    <t>NEFT/RETURN/AXOMB33224152288/R05/SHI VAM AGGARWAL//</t>
  </si>
  <si>
    <t>334</t>
  </si>
  <si>
    <t>IMPS/P2A/332216333728/Investosure Kannu W/X978172/INDUSINDBANKLTD/</t>
  </si>
  <si>
    <t>335</t>
  </si>
  <si>
    <t>19-11-2023</t>
  </si>
  <si>
    <t>336</t>
  </si>
  <si>
    <t>UPI/P2A/368994388175/POOJA STE/State Ban/Payment/</t>
  </si>
  <si>
    <t>Transfer from POOJA STE</t>
  </si>
  <si>
    <t>337</t>
  </si>
  <si>
    <t>UPI/P2A/332325683661/Sita Ram /NA/HDFC BANK LTD</t>
  </si>
  <si>
    <t>338</t>
  </si>
  <si>
    <t>UPI/P2M/332369359785/Shreyans Automobiles /Oid202/Paytm Payments Bank</t>
  </si>
  <si>
    <t>339</t>
  </si>
  <si>
    <t>20-11-2023</t>
  </si>
  <si>
    <t>UPI/P2M/332457588762/AUTO CARE PITAMPURA H/Oid202/Paytm Payments Bank</t>
  </si>
  <si>
    <t>340</t>
  </si>
  <si>
    <t>UPI/P2M/332465894018/Zomato Ltd /Zomato/Paytm Payments Bank</t>
  </si>
  <si>
    <t>341</t>
  </si>
  <si>
    <t>21-11-2023</t>
  </si>
  <si>
    <t>UPI/P2A/369102485505/SHRI GANE/Union Ban/Payment/</t>
  </si>
  <si>
    <t>Transfer from SHRI GANE</t>
  </si>
  <si>
    <t>342</t>
  </si>
  <si>
    <t>UPI/P2M/332561881307/Add Money to Wallet /Oid224/Paytm Payments Bank</t>
  </si>
  <si>
    <t>343</t>
  </si>
  <si>
    <t>22-11-2023</t>
  </si>
  <si>
    <t>UPI/P2A/369206139035/SUNIL DEO/IDBI Bank/Payment/</t>
  </si>
  <si>
    <t>Transfer from SUNIL DEO</t>
  </si>
  <si>
    <t>344</t>
  </si>
  <si>
    <t>UPI/P2M/332612972408/Mahendra /NA/Yes Bank Ltd</t>
  </si>
  <si>
    <t>Transfer to Mahendra</t>
  </si>
  <si>
    <t>345</t>
  </si>
  <si>
    <t>UPI/P2A/369229915894/SHUBHAM D/State Ban/Payment/</t>
  </si>
  <si>
    <t>Transfer from SHUBHAM D</t>
  </si>
  <si>
    <t>346</t>
  </si>
  <si>
    <t>23-11-2023</t>
  </si>
  <si>
    <t>UPI/P2M/332746658452/IRCTC App UPI /Oid100/Paytm Payments Bank</t>
  </si>
  <si>
    <t>347</t>
  </si>
  <si>
    <t>UPI/P2M/332746959760/IRCTC App UPI /Oid100/Paytm Payments Bank</t>
  </si>
  <si>
    <t>348</t>
  </si>
  <si>
    <t>25-11-2023</t>
  </si>
  <si>
    <t>UPI/P2M/369556205281/Add Money to Wallet /Oid224/Paytm Payments Bank</t>
  </si>
  <si>
    <t>349</t>
  </si>
  <si>
    <t>UPI/P2M/332929243704/ZOMATO MEDIA PRIVATE /UPI Tr/HDFC BANK LTD</t>
  </si>
  <si>
    <t>350</t>
  </si>
  <si>
    <t>UPI/P2A/332942286716/SHAGUN A/Canara Ba/NA/</t>
  </si>
  <si>
    <t>351</t>
  </si>
  <si>
    <t>28-11-2023</t>
  </si>
  <si>
    <t>UPI/P2M/369869246958/Add Money to Wallet /Oid224/Paytm Payments Bank</t>
  </si>
  <si>
    <t>352</t>
  </si>
  <si>
    <t>01-12-2023</t>
  </si>
  <si>
    <t>December</t>
  </si>
  <si>
    <t>UPI/P2A/370125983428/MANVIKA G/ICICI Ban/NA/</t>
  </si>
  <si>
    <t>Transfer from MANVIKA G</t>
  </si>
  <si>
    <t>353</t>
  </si>
  <si>
    <t>UPI/P2A/370131823705/PRANAY JA/Axis Bank/Payment/</t>
  </si>
  <si>
    <t>Transfer from PRANAY JA</t>
  </si>
  <si>
    <t>354</t>
  </si>
  <si>
    <t>UPI/P2M/370160760646/Add Money to Wallet /Oid202/Paytm Payments Bank</t>
  </si>
  <si>
    <t>355</t>
  </si>
  <si>
    <t>02-12-2023</t>
  </si>
  <si>
    <t>UPI/P2M/333618714850/IRCTC Connect App /Oid100/Paytm Payments Bank</t>
  </si>
  <si>
    <t>356</t>
  </si>
  <si>
    <t>UPI/P2A/333651496666/Sanwariya/IDFC FIRS/Payment/</t>
  </si>
  <si>
    <t>Transfer from Sanwariya</t>
  </si>
  <si>
    <t>357</t>
  </si>
  <si>
    <t>UPI/P2A/370213260561/PRAKASH/State Ban/Payment/</t>
  </si>
  <si>
    <t>Transfer from PRAKASH</t>
  </si>
  <si>
    <t>358</t>
  </si>
  <si>
    <t>UPI/P2A/370257705244/PRAKASH/State Ban/Payment/</t>
  </si>
  <si>
    <t>359</t>
  </si>
  <si>
    <t>UPI/P2A/333629282829/ALCON SERVICES PROP:M/NA/Jammu and Kashmir Ba</t>
  </si>
  <si>
    <t>360</t>
  </si>
  <si>
    <t>UPI/P2A/333629727848/Shriyans Jain /NA/Kotak Mahindra Bank</t>
  </si>
  <si>
    <t>Transfer to Shriyans Jain</t>
  </si>
  <si>
    <t>361</t>
  </si>
  <si>
    <t>03-12-2023</t>
  </si>
  <si>
    <t>UPI/P2M/333757486058/Add Money to Wallet /Oid202/Paytm Payments Bank</t>
  </si>
  <si>
    <t>362</t>
  </si>
  <si>
    <t>UPI/P2A/333721047789/JASIM MIR/Bank of B/utensils/</t>
  </si>
  <si>
    <t>Transfer from JASIM MIR</t>
  </si>
  <si>
    <t>363</t>
  </si>
  <si>
    <t>UPI/P2M/333720731766/LENSKART /Paymen/Yes Bank Ltd</t>
  </si>
  <si>
    <t>364</t>
  </si>
  <si>
    <t>UPI/P2M/370329224676/ODHNI HERITAGE PRIVAT/NA/IDBI Bank Limited</t>
  </si>
  <si>
    <t>365</t>
  </si>
  <si>
    <t>04-12-2023</t>
  </si>
  <si>
    <t>UPI/P2M/370455550946/Add Money to Wallet /Oid225/Paytm Payments Bank</t>
  </si>
  <si>
    <t>366</t>
  </si>
  <si>
    <t>UPI/P2M/370497862477/Amazon Pay Groceries /Reques/Axis Bank Ltd.</t>
  </si>
  <si>
    <t>367</t>
  </si>
  <si>
    <t>UPI/P2M/370422945439/SHWETA /NA/Yes Bank Ltd</t>
  </si>
  <si>
    <t>Transfer to Shweta</t>
  </si>
  <si>
    <t>368</t>
  </si>
  <si>
    <t>UPI/P2A/333841149661/SHAGUN AG/Paytm Pay/NA/</t>
  </si>
  <si>
    <t>Transfer from SHAGUN AG</t>
  </si>
  <si>
    <t>369</t>
  </si>
  <si>
    <t>05-12-2023</t>
  </si>
  <si>
    <t>UPI/P2M/370505565478/IRCTC Connect App /Oid100/Paytm Payments Bank</t>
  </si>
  <si>
    <t>370</t>
  </si>
  <si>
    <t>ACH-DR-INDIABULLS HOUSING F- HHLBHD00534530DEC232-</t>
  </si>
  <si>
    <t>371</t>
  </si>
  <si>
    <t>UPI/P2M/333915995136/IRCTC App UPI /Oid100/Paytm Payments Bank</t>
  </si>
  <si>
    <t>372</t>
  </si>
  <si>
    <t>UPI/P2M/333916058331/IRCTC App UPI /Oid100/Paytm Payments Bank</t>
  </si>
  <si>
    <t>373</t>
  </si>
  <si>
    <t>UPI/P2M/333916373323/IRCTC App UPI /Oid100/Paytm Payments Bank</t>
  </si>
  <si>
    <t>374</t>
  </si>
  <si>
    <t>UPI/P2M/333916836859/IRCTC App UPI /Oid100/Paytm Payments Bank</t>
  </si>
  <si>
    <t>375</t>
  </si>
  <si>
    <t>UPI/P2M/333917241632/IRCTC App UPI /Oid100/Paytm Payments Bank</t>
  </si>
  <si>
    <t>376</t>
  </si>
  <si>
    <t>UPI/P2M/333917443622/IRCTC App UPI /Oid100/Paytm Payments Bank</t>
  </si>
  <si>
    <t>377</t>
  </si>
  <si>
    <t>UPI/P2M/333921024852/PAL AUTO ACCESSORIES /NA/Yes Bank Ltd</t>
  </si>
  <si>
    <t>378</t>
  </si>
  <si>
    <t>UPI/P2M/333962975313/Add Money to Wallet /Oid202/Paytm Payments Bank</t>
  </si>
  <si>
    <t>379</t>
  </si>
  <si>
    <t>UPI/P2M/333963584301/Add Money to Wallet /Oid225/Paytm Payments Bank</t>
  </si>
  <si>
    <t>380</t>
  </si>
  <si>
    <t>UPI/P2M/370520322541/IRCTC Connect App /Oid100/Paytm Payments Bank</t>
  </si>
  <si>
    <t>381</t>
  </si>
  <si>
    <t>UPI/P2M/370520548794/IRCTC App UPI /Oid100/Paytm Payments Bank</t>
  </si>
  <si>
    <t>382</t>
  </si>
  <si>
    <t>UPI/P2A/333945986684/IRCTC Con/Paytm Pay/collect/</t>
  </si>
  <si>
    <t>Transfer from IRCTC Con</t>
  </si>
  <si>
    <t>383</t>
  </si>
  <si>
    <t>06-12-2023</t>
  </si>
  <si>
    <t>UPI/P2A/370635987077/AKASH KUM/State Ban/Payment/</t>
  </si>
  <si>
    <t>Transfer from AKASH KUM</t>
  </si>
  <si>
    <t>384</t>
  </si>
  <si>
    <t>UPI/P2M/334012841094/IRCTC Connect App /Oid100/Paytm Payments Bank</t>
  </si>
  <si>
    <t>385</t>
  </si>
  <si>
    <t>UPI/P2M/334013206456/IRCTC Connect App /Oid100/Paytm Payments Bank</t>
  </si>
  <si>
    <t>386</t>
  </si>
  <si>
    <t>UPI/P2M/370677463603/IRCTC /Paymen/Yes Bank Ltd</t>
  </si>
  <si>
    <t>387</t>
  </si>
  <si>
    <t>UPI/P2M/370696408909/IRCTC /Paymen/Yes Bank Ltd</t>
  </si>
  <si>
    <t>388</t>
  </si>
  <si>
    <t>UPI/P2M/370614125659/IRCTC /Paymen/Yes Bank Ltd</t>
  </si>
  <si>
    <t>389</t>
  </si>
  <si>
    <t>UPI/P2M/334034410497/ASHOK KUMAR /NA/Yes Bank Ltd</t>
  </si>
  <si>
    <t>390</t>
  </si>
  <si>
    <t>UPI/P2A/334048868138/IRCTC App/Paytm Pay/collect/</t>
  </si>
  <si>
    <t>391</t>
  </si>
  <si>
    <t>UPI/P2A/370709888468/IRCTC Con/Paytm Pay/collect/</t>
  </si>
  <si>
    <t>392</t>
  </si>
  <si>
    <t>08-12-2023</t>
  </si>
  <si>
    <t>UPI/P2M/334268502941/VISIONARY PIRATE QR /UPI/HDFC BANK LTD</t>
  </si>
  <si>
    <t>393</t>
  </si>
  <si>
    <t>UPI/P2M/334217800000/Recycle Aastha Nature/Nirmal/Yes Bank Ltd</t>
  </si>
  <si>
    <t>394</t>
  </si>
  <si>
    <t>UPI/P2A/370839957222/SHAGUN A/Canara Ba/Payment/</t>
  </si>
  <si>
    <t>395</t>
  </si>
  <si>
    <t>ATM-CASH- AXIS/SWRO62702/5946/081223/BAHADURGA R</t>
  </si>
  <si>
    <t>396</t>
  </si>
  <si>
    <t>ATM-CASH- AXIS/SWRO62702/5947/081223/BAHADURGA R</t>
  </si>
  <si>
    <t>397</t>
  </si>
  <si>
    <t>CASH-AXIS-RVSL/081223/13:10</t>
  </si>
  <si>
    <t>398</t>
  </si>
  <si>
    <t>ATM-CASH- AXIS/SWRO62702/5948/081223/BAHADURGA R</t>
  </si>
  <si>
    <t>399</t>
  </si>
  <si>
    <t>ATM-CASH- AXIS/SWRO62702/5949/081223/BAHADURGA R</t>
  </si>
  <si>
    <t>400</t>
  </si>
  <si>
    <t>CASH-AXIS-RVSL/081223/13:12</t>
  </si>
  <si>
    <t>401</t>
  </si>
  <si>
    <t>ATM-CASH- AXIS/SWRO62702/5950/081223/BAHADURGA R</t>
  </si>
  <si>
    <t>402</t>
  </si>
  <si>
    <t>403</t>
  </si>
  <si>
    <t>ATM-CASH- AXIS/CWRO62705/6299/081223/BAHADURGA R</t>
  </si>
  <si>
    <t>404</t>
  </si>
  <si>
    <t>SAK/CASH WDL/SAK373842957/627/BAHADURGA/SELF</t>
  </si>
  <si>
    <t>428296</t>
  </si>
  <si>
    <t>405</t>
  </si>
  <si>
    <t>UPI/P2M/370854173055/VIJAY AGRO CENTRE /Oid202/Paytm Payments Bank</t>
  </si>
  <si>
    <t>406</t>
  </si>
  <si>
    <t>NEFT/P342230285514353/SHAGUN AG/CANARA BA//</t>
  </si>
  <si>
    <t>407</t>
  </si>
  <si>
    <t>UPI/P2A/334244991509/IRCTC App/Paytm Pay/collect/</t>
  </si>
  <si>
    <t>408</t>
  </si>
  <si>
    <t>UPI/P2A/334245077523/IRCTC App/Paytm Pay/collect/</t>
  </si>
  <si>
    <t>409</t>
  </si>
  <si>
    <t>UPI/P2A/334245959938/IRCTC App/Paytm Pay/collect/</t>
  </si>
  <si>
    <t>410</t>
  </si>
  <si>
    <t>09-12-2023</t>
  </si>
  <si>
    <t>UPI/P2M/334361540709/Zomato Ltd /Zomato/Paytm Payments Bank</t>
  </si>
  <si>
    <t>411</t>
  </si>
  <si>
    <t>UPI/P2M/334339555884/NITIN MITTAL SO IND /NA/Yes Bank Ltd</t>
  </si>
  <si>
    <t>Transfer to Nitin Mittal</t>
  </si>
  <si>
    <t>412</t>
  </si>
  <si>
    <t>10-12-2023</t>
  </si>
  <si>
    <t>UPI/P2A/371078877298/HARIKESH /Punjab Na/Payment/</t>
  </si>
  <si>
    <t>Transfer from HARIKESH</t>
  </si>
  <si>
    <t>413</t>
  </si>
  <si>
    <t>11-12-2023</t>
  </si>
  <si>
    <t>UPI/P2M/334571614762/makemytrip /Paymen/ICICI Bank</t>
  </si>
  <si>
    <t>414</t>
  </si>
  <si>
    <t>UPI/P2A/371189807913/RAJU PRAS/Punjab Na/Payment/</t>
  </si>
  <si>
    <t>Transfer from RAJU PRAS</t>
  </si>
  <si>
    <t>415</t>
  </si>
  <si>
    <t>12-12-2023</t>
  </si>
  <si>
    <t>NEFT/MB/AXOMB33464207607/shrijansh jain/KOTAK MAHINDRA BANK /</t>
  </si>
  <si>
    <t>Transfer to Shrijansh Jain</t>
  </si>
  <si>
    <t>416</t>
  </si>
  <si>
    <t>13-12-2023</t>
  </si>
  <si>
    <t>UPI/P2A/334725772342/SHAGUN A/Canara Ba/NA/</t>
  </si>
  <si>
    <t>417</t>
  </si>
  <si>
    <t>UPI/P2A/371390266423/MANOJ TAT/State Ban/Payment/</t>
  </si>
  <si>
    <t>Transfer from MANOJ TAT</t>
  </si>
  <si>
    <t>418</t>
  </si>
  <si>
    <t>IMPS/P2A/334718151248/lakshyal/PaytmPay/Do mestic/9163940676939761000</t>
  </si>
  <si>
    <t>Transfer from lakshyal</t>
  </si>
  <si>
    <t>419</t>
  </si>
  <si>
    <t>IMPS/P2A/334718832912/RAPIPAYF/AirtelPa/I MPSTRAN/9163940676939753000</t>
  </si>
  <si>
    <t>Transfer from RAPIPAYF</t>
  </si>
  <si>
    <t>420</t>
  </si>
  <si>
    <t>IMPS/P2A/334718834190/RAPIPAYF/AirtelPa/I MPSTRAN/9163940676939753000</t>
  </si>
  <si>
    <t>Transfer from Airtel Payments</t>
  </si>
  <si>
    <t>421</t>
  </si>
  <si>
    <t>IMPS/P2A/334718834192/RAPIPAYF/AirtelPa/I MPSTRAN/9163940676939753000</t>
  </si>
  <si>
    <t>422</t>
  </si>
  <si>
    <t>IMPS/P2A/334718834196/RAPIPAYF/AirtelPa/I MPSTRAN/9163940676939753000</t>
  </si>
  <si>
    <t>423</t>
  </si>
  <si>
    <t>14-12-2023</t>
  </si>
  <si>
    <t>UPI/P2A/334884044616/Sudhakar/Maharasht/Pay ment/</t>
  </si>
  <si>
    <t>Transfer from Sudhakar</t>
  </si>
  <si>
    <t>424</t>
  </si>
  <si>
    <t>15-12-2023</t>
  </si>
  <si>
    <t>UPI/P2A/371516118095/SHAGUN A/Canara Ba/NA/</t>
  </si>
  <si>
    <t>425</t>
  </si>
  <si>
    <t>SAK/CASH DEP/SAK374805652/712/CASH</t>
  </si>
  <si>
    <t>426</t>
  </si>
  <si>
    <t>16-12-2023</t>
  </si>
  <si>
    <t>UPI/P2M/335082415171/KAMAL KALRA /Oid202/Paytm Payments Bank</t>
  </si>
  <si>
    <t>Transfer to Kamal Kalra</t>
  </si>
  <si>
    <t>427</t>
  </si>
  <si>
    <t>17-12-2023</t>
  </si>
  <si>
    <t>428</t>
  </si>
  <si>
    <t>429</t>
  </si>
  <si>
    <t>SMS Alerts Chrgs Incl GST</t>
  </si>
  <si>
    <t>430</t>
  </si>
  <si>
    <t>18-12-2023</t>
  </si>
  <si>
    <t>UPI/P2M/371853727577/Add Money to Wallet /Oid226/Paytm Payments Bank</t>
  </si>
  <si>
    <t>431</t>
  </si>
  <si>
    <t>UPI/P2A/371854609735/SHUBHAM K/Union Ban/UPI/</t>
  </si>
  <si>
    <t>Transfer from SHUBHAM K</t>
  </si>
  <si>
    <t>432</t>
  </si>
  <si>
    <t>UPI/P2A/371882309070/RAJA KUMA/Bank of B/UPI/</t>
  </si>
  <si>
    <t>Transfer from RAJA KUMA</t>
  </si>
  <si>
    <t>433</t>
  </si>
  <si>
    <t>UPI/P2A/371837809494/RAJA KUMA/Bank of B/UPI/</t>
  </si>
  <si>
    <t>434</t>
  </si>
  <si>
    <t>UPI/P2A/371882279658/NARAYAN T/UCO Bank/Payment/</t>
  </si>
  <si>
    <t>Transfer from NARAYAN T</t>
  </si>
  <si>
    <t>435</t>
  </si>
  <si>
    <t>UPI/P2M/371855215740/Add Money to Wallet /Oid226/Paytm Payments Bank</t>
  </si>
  <si>
    <t>436</t>
  </si>
  <si>
    <t>UPI/P2A/371813987119/SANDEEP KUMAR /NA/Kotak Mahindra Bank</t>
  </si>
  <si>
    <t>Transfer to Sandeep Kumar</t>
  </si>
  <si>
    <t>437</t>
  </si>
  <si>
    <t>NEFT/MB/AXOMB33520256783/shrijansh jain/KOTAK MAHINDRA BANK /</t>
  </si>
  <si>
    <t>438</t>
  </si>
  <si>
    <t>UPI/P2A/371820139523/AKASH KUM/State Ban/Payment/</t>
  </si>
  <si>
    <t>439</t>
  </si>
  <si>
    <t>20-12-2023</t>
  </si>
  <si>
    <t>UPI/P2A/372071077816/PREM SHAN/Union Ban/Payment/</t>
  </si>
  <si>
    <t>Transfer from PREM SHAN</t>
  </si>
  <si>
    <t>440</t>
  </si>
  <si>
    <t>SAK/CASH DEP/SAK375496440/1816/RAJU PRASAD</t>
  </si>
  <si>
    <t>441</t>
  </si>
  <si>
    <t>21-12-2023</t>
  </si>
  <si>
    <t>UPI/P2M/335545382818/PAYU PAYMENTS PVT. LT/UPI Tr/INDUSIND BANK</t>
  </si>
  <si>
    <t>Transfer to PayU Payments Pvt. Ltd.</t>
  </si>
  <si>
    <t>442</t>
  </si>
  <si>
    <t>22-12-2023</t>
  </si>
  <si>
    <t>UPI/P2A/372245456985/JIYAULAHA/HDFC BANK/Payment/</t>
  </si>
  <si>
    <t>Transfer from JIYAULAHA</t>
  </si>
  <si>
    <t>443</t>
  </si>
  <si>
    <t>23-12-2023</t>
  </si>
  <si>
    <t>NEFT/MB/AXOMB33572389892/shrijansh jain/KOTAK MAHINDRA BANK /</t>
  </si>
  <si>
    <t>444</t>
  </si>
  <si>
    <t>25-12-2023</t>
  </si>
  <si>
    <t>UPI/P2M/335909481387/Irctc app upi /NA/Paytm Payments Bank</t>
  </si>
  <si>
    <t>445</t>
  </si>
  <si>
    <t>UPI/P2A/335928406079/AHIR BANSALBHAI KANOJ/UPI/Kotak Mahindra Bank</t>
  </si>
  <si>
    <t>Transfer to Ahir Bansalbhai Kanoj</t>
  </si>
  <si>
    <t>446</t>
  </si>
  <si>
    <t>26-12-2023</t>
  </si>
  <si>
    <t>UPI/P2M/336004705211/Irctc app upi /NA/Paytm Payments Bank</t>
  </si>
  <si>
    <t>447</t>
  </si>
  <si>
    <t>UPI/P2A/372629729877/JUNAID . /NA/Kotak Mahindra Bank</t>
  </si>
  <si>
    <t>Transfer to Junaid</t>
  </si>
  <si>
    <t>448</t>
  </si>
  <si>
    <t>UPI/P2M/372638830788/BEAUTY BELLS /NA/Yes Bank Ltd</t>
  </si>
  <si>
    <t>449</t>
  </si>
  <si>
    <t>28-12-2023</t>
  </si>
  <si>
    <t>BY CASH DEPOSIT- BNA/CWRO54202/7054/281223/SITAPUR</t>
  </si>
  <si>
    <t>450</t>
  </si>
  <si>
    <t>29-12-2023</t>
  </si>
  <si>
    <t>UPI/P2A/372913289805/MO SAJID/Paytm Pay/NA/</t>
  </si>
  <si>
    <t>Transfer from MO SAJID</t>
  </si>
  <si>
    <t>451</t>
  </si>
  <si>
    <t>IMPS/P2A/336312305475/MohdFaro/AirtelPa/Be nefici/9196969570089753000</t>
  </si>
  <si>
    <t>452</t>
  </si>
  <si>
    <t>IMPS/P2A/336312305788/MohdFaro/AirtelPa/IM PSTran/9196969570089753000</t>
  </si>
  <si>
    <t>453</t>
  </si>
  <si>
    <t>IMPS/P2A/336312305806/MohdFaro/AirtelPa/IM PSTran/9196969570089753000</t>
  </si>
  <si>
    <t>454</t>
  </si>
  <si>
    <t>30-12-2023</t>
  </si>
  <si>
    <t>UPI/P2M/373092662810/Irctc app upi /NA/Paytm Payments Bank</t>
  </si>
  <si>
    <t>455</t>
  </si>
  <si>
    <t>UPI/P2M/373093665814/Irctc app upi /NA/Paytm Payments Bank</t>
  </si>
  <si>
    <t>456</t>
  </si>
  <si>
    <t>31-12-2023</t>
  </si>
  <si>
    <t>457</t>
  </si>
  <si>
    <t>UPI/P2A/373116412598/SHAGUN A/Canara Ba/NA/</t>
  </si>
  <si>
    <t>458</t>
  </si>
  <si>
    <t>01-01-2024</t>
  </si>
  <si>
    <t>January</t>
  </si>
  <si>
    <t>914010022475366:Int.Pd:01-10-2023 to 31-12- 2023</t>
  </si>
  <si>
    <t>459</t>
  </si>
  <si>
    <t>UPI/P2A/400175319885/PhonePe/Yes Bank /R02 Phon/</t>
  </si>
  <si>
    <t>Transfer from PhonePe</t>
  </si>
  <si>
    <t>460</t>
  </si>
  <si>
    <t>02-01-2024</t>
  </si>
  <si>
    <t>UPI/P2A/400276665541/PhonePe/Yes Bank /R02 Phon/</t>
  </si>
  <si>
    <t>461</t>
  </si>
  <si>
    <t>NEFT/MB/AXOMB40025426417/shrijansh jain/KOTAK MAHINDRA BANK /</t>
  </si>
  <si>
    <t>462</t>
  </si>
  <si>
    <t>UPI/P2A/400276836310/PhonePe/Yes Bank /R02 Phon/</t>
  </si>
  <si>
    <t>463</t>
  </si>
  <si>
    <t>03-01-2024</t>
  </si>
  <si>
    <t>UPI/P2A/436934521188/ALI ASGAR/Bank of B/Payment/</t>
  </si>
  <si>
    <t>Transfer from ALI ASGAR</t>
  </si>
  <si>
    <t>464</t>
  </si>
  <si>
    <t>UPI/P2A/436942247285/HITESH CH/Axis Bank/Payment/</t>
  </si>
  <si>
    <t>Transfer from HITESH CH</t>
  </si>
  <si>
    <t>465</t>
  </si>
  <si>
    <t>UPI/P2A/436938220151/SAI STEEL/State Ban/Payment/</t>
  </si>
  <si>
    <t>Transfer from SAI STEEL</t>
  </si>
  <si>
    <t>466</t>
  </si>
  <si>
    <t>05-01-2024</t>
  </si>
  <si>
    <t>ACH-DR-INDIABULLS HOUSING F- HHLBHD00534530JAN242-</t>
  </si>
  <si>
    <t>467</t>
  </si>
  <si>
    <t>UPI/P2M/400500812979/Irctc app upi /NA/Paytm Payments Bank</t>
  </si>
  <si>
    <t>468</t>
  </si>
  <si>
    <t>UPI/P2M/400501013301/Irctc app upi /NA/Paytm Payments Bank</t>
  </si>
  <si>
    <t>469</t>
  </si>
  <si>
    <t>UPI/P2M/437125705283/ZOMATO MEDIA PRIVATE /UPI Tr/HDFC BANK LTD</t>
  </si>
  <si>
    <t>470</t>
  </si>
  <si>
    <t>06-01-2024</t>
  </si>
  <si>
    <t>UPI/P2M/437253602831/AUTO CARE PITAMPURA H/Oid202/Paytm Payments Bank</t>
  </si>
  <si>
    <t>471</t>
  </si>
  <si>
    <t>UPI/P2M/437255240450/Add Money to Wallet /Oid202/Paytm Payments Bank</t>
  </si>
  <si>
    <t>472</t>
  </si>
  <si>
    <t>UPI/P2A/437219905159/Shriyans Jain /NA/Kotak Mahindra Bank</t>
  </si>
  <si>
    <t>473</t>
  </si>
  <si>
    <t>NEFT/P006240291843728/SHAGUN AGGARWAL/CANARA BANK/</t>
  </si>
  <si>
    <t>Transfer from SHAGUN AGGARWAL</t>
  </si>
  <si>
    <t>474</t>
  </si>
  <si>
    <t>UPI/P2M/400662271495/Add Money to Wallet /Oid227/Paytm Payments Bank</t>
  </si>
  <si>
    <t>475</t>
  </si>
  <si>
    <t>UPI/P2M/437222731129/ANITA /NA/Yes Bank Ltd</t>
  </si>
  <si>
    <t>Transfer to Anita</t>
  </si>
  <si>
    <t>476</t>
  </si>
  <si>
    <t>UPI/P2M/400663007858/Add Money to Wallet /Oid202/Paytm Payments Bank</t>
  </si>
  <si>
    <t>477</t>
  </si>
  <si>
    <t>UPI/P2A/400638822352/SHABBIR /State Ban/Sent fro/</t>
  </si>
  <si>
    <t>Transfer from SHABBIR</t>
  </si>
  <si>
    <t>478</t>
  </si>
  <si>
    <t>UPI/P2A/437279743674/MANSOOR /State Ban/Payment/</t>
  </si>
  <si>
    <t>Transfer from MANSOOR</t>
  </si>
  <si>
    <t>479</t>
  </si>
  <si>
    <t>07-01-2024</t>
  </si>
  <si>
    <t>UPI/P2M/400726243931/EVERBAKE BAKERS LLP /Sent f/Yes Bank Ltd</t>
  </si>
  <si>
    <t>480</t>
  </si>
  <si>
    <t>08-01-2024</t>
  </si>
  <si>
    <t>UPI/P2A/437415984899/Mr SHANKA/Bank of M/Payment/</t>
  </si>
  <si>
    <t>481</t>
  </si>
  <si>
    <t>UPI/P2A/400801573083/PANKAJ J/INDUSIND /Payment/</t>
  </si>
  <si>
    <t>Transfer from PANKAJ J</t>
  </si>
  <si>
    <t>482</t>
  </si>
  <si>
    <t>10-01-2024</t>
  </si>
  <si>
    <t>UPI/P2A/437630423351/GUPTESHWA/Bank of B/Payment/</t>
  </si>
  <si>
    <t>Transfer from GUPTESHWA</t>
  </si>
  <si>
    <t>483</t>
  </si>
  <si>
    <t>UPI/P2M/401056817767/Add Money to Wallet /Oid228/Paytm Payments Bank</t>
  </si>
  <si>
    <t>484</t>
  </si>
  <si>
    <t>UPI/P2A/437683546867/PARVIN BI/Airtel Pa/Payment/</t>
  </si>
  <si>
    <t>Transfer from PARVIN BI</t>
  </si>
  <si>
    <t>485</t>
  </si>
  <si>
    <t>UPI/P2A/437660565638/PARVIN BI/Airtel Pa/Payment/</t>
  </si>
  <si>
    <t>486</t>
  </si>
  <si>
    <t>ECOM PUR/PAYTM WALLET/NOIDA/100124/14:06/401014260283</t>
  </si>
  <si>
    <t>487</t>
  </si>
  <si>
    <t>11-01-2024</t>
  </si>
  <si>
    <t>UPI/P2M/401153328861/Add Money to Wallet /Oid228/Paytm Payments Bank</t>
  </si>
  <si>
    <t>488</t>
  </si>
  <si>
    <t>UPI/P2M/437703848421/Sanghvi Technologies /Paymen/HDFC BANK LTD</t>
  </si>
  <si>
    <t>489</t>
  </si>
  <si>
    <t>UPI/P2M/437744302475/Vijay Kumar Chourasia/Oid202/Paytm Payments Bank</t>
  </si>
  <si>
    <t>Transfer to Vijay Kumar Chourasia</t>
  </si>
  <si>
    <t>490</t>
  </si>
  <si>
    <t>13-01-2024</t>
  </si>
  <si>
    <t>UPI/P2A/437995698922/SHUBHAM /Kotak Mah/Payment/</t>
  </si>
  <si>
    <t>Transfer from SHUBHAM</t>
  </si>
  <si>
    <t>491</t>
  </si>
  <si>
    <t>14-01-2024</t>
  </si>
  <si>
    <t>UPI/P2A/401412859227/Mr. KRIPA/Indian Ba/UPI/</t>
  </si>
  <si>
    <t>Transfer from KRIPA</t>
  </si>
  <si>
    <t>492</t>
  </si>
  <si>
    <t>UPI/P2M/401445437581/WWW IN PUMA COM /UPITra/HDFC BANK LTD</t>
  </si>
  <si>
    <t>493</t>
  </si>
  <si>
    <t>15-01-2024</t>
  </si>
  <si>
    <t>UPI/P2A/401512706910/Paytm Pay/Paytm Pay/Payment/</t>
  </si>
  <si>
    <t>Transfer from Paytm Pay</t>
  </si>
  <si>
    <t>494</t>
  </si>
  <si>
    <t>UPI/P2A/438116161376/NAKODA BA/Axis Bank/Payment/</t>
  </si>
  <si>
    <t>Transfer from NAKODA BA</t>
  </si>
  <si>
    <t>495</t>
  </si>
  <si>
    <t>16-01-2024</t>
  </si>
  <si>
    <t>UPI/P2A/438212413574/Sita Ram /NA/HDFC BANK LTD</t>
  </si>
  <si>
    <t>496</t>
  </si>
  <si>
    <t>NEFT/MB/AXOMB40169186428/Sita Ram/HDFC BANK/</t>
  </si>
  <si>
    <t>497</t>
  </si>
  <si>
    <t>UPI/P2A/438214170637/Shriyans Jain /NA/Kotak Mahindra Bank</t>
  </si>
  <si>
    <t>498</t>
  </si>
  <si>
    <t>17-01-2024</t>
  </si>
  <si>
    <t>UPI/P2A/438306072987/ANAND GUP/Union Ban/Payment/</t>
  </si>
  <si>
    <t>Transfer from ANAND GUP</t>
  </si>
  <si>
    <t>499</t>
  </si>
  <si>
    <t>SAK/CASH DEP/SAK379147245/2699/MO JAWED</t>
  </si>
  <si>
    <t>500</t>
  </si>
  <si>
    <t>UPI/P2A/401743640487/Avdesh Yadav /NA/Punjab National Bank</t>
  </si>
  <si>
    <t>Transfer to Avdesh Yadav</t>
  </si>
  <si>
    <t>501</t>
  </si>
  <si>
    <t>18-01-2024</t>
  </si>
  <si>
    <t>UPI/P2M/401805423888/Irctc app upi /NA/Paytm Payments Bank</t>
  </si>
  <si>
    <t>502</t>
  </si>
  <si>
    <t>UPI/P2M/401805505263/Irctc app upi /NA/Paytm Payments Bank</t>
  </si>
  <si>
    <t>503</t>
  </si>
  <si>
    <t>UPI/P2M/401805809065/Irctc app upi /NA/Paytm Payments Bank</t>
  </si>
  <si>
    <t>504</t>
  </si>
  <si>
    <t>UPI/P2M/401805995494/Irctc app upi /NA/Paytm Payments Bank</t>
  </si>
  <si>
    <t>505</t>
  </si>
  <si>
    <t>UPI/P2A/438464082152/YUVRAJ SI/Bank of I/Payment/</t>
  </si>
  <si>
    <t>Transfer from YUVRAJ SI</t>
  </si>
  <si>
    <t>506</t>
  </si>
  <si>
    <t>19-01-2024</t>
  </si>
  <si>
    <t>UPI/P2A/438500052691/AWNISH JA/HDFC BANK/Payment/</t>
  </si>
  <si>
    <t>Transfer from AWNISH JA</t>
  </si>
  <si>
    <t>507</t>
  </si>
  <si>
    <t>UPI/P2A/438521741798/AMIT KUMA/Bank of I/NA/</t>
  </si>
  <si>
    <t>Transfer from Amit Kuma</t>
  </si>
  <si>
    <t>508</t>
  </si>
  <si>
    <t>20-01-2024</t>
  </si>
  <si>
    <t>UPI/P2M/438622490039/Amazon Pay /You ar/Axis Bank Ltd.</t>
  </si>
  <si>
    <t>509</t>
  </si>
  <si>
    <t>21-01-2024</t>
  </si>
  <si>
    <t>510</t>
  </si>
  <si>
    <t>BNA Txn Chrgs Incl GST</t>
  </si>
  <si>
    <t>511</t>
  </si>
  <si>
    <t>512</t>
  </si>
  <si>
    <t>513</t>
  </si>
  <si>
    <t>UPI/P2M/438723720356/NOT TRE SALON /NA/HDFC BANK LTD</t>
  </si>
  <si>
    <t>514</t>
  </si>
  <si>
    <t>UPI/P2M/438724841501/BATA INDIA LIMITED /NA/HDFC BANK LTD</t>
  </si>
  <si>
    <t>515</t>
  </si>
  <si>
    <t>22-01-2024</t>
  </si>
  <si>
    <t>UPI/P2M/402251471577/makemytrip /Paymen/ICICI Bank</t>
  </si>
  <si>
    <t>516</t>
  </si>
  <si>
    <t>UPI/P2A/402226408341/Shriyans Jain /NA/Kotak Mahindra Bank</t>
  </si>
  <si>
    <t>517</t>
  </si>
  <si>
    <t>23-01-2024</t>
  </si>
  <si>
    <t>UPI/P2M/438926792182/RESTAURENT SHREE GAN /NA/Yes Bank Ltd</t>
  </si>
  <si>
    <t>518</t>
  </si>
  <si>
    <t>24-01-2024</t>
  </si>
  <si>
    <t>UPI/P2A/439078898830/Ram Chouh/Bank of B/Payment/</t>
  </si>
  <si>
    <t>Transfer from Ram Chouh</t>
  </si>
  <si>
    <t>519</t>
  </si>
  <si>
    <t>25-01-2024</t>
  </si>
  <si>
    <t>UPI/P2A/402532657705/Mr SHAYAM/Central B/Payment/</t>
  </si>
  <si>
    <t>Transfer from Shayam</t>
  </si>
  <si>
    <t>520</t>
  </si>
  <si>
    <t>UPI/P2A/439161827619/RAHUL ASA/Paytm Pay/Payment/</t>
  </si>
  <si>
    <t>Transfer from Rahul Asa</t>
  </si>
  <si>
    <t>521</t>
  </si>
  <si>
    <t>26-01-2024</t>
  </si>
  <si>
    <t>UPI/P2A/439215222917/SONU/India Pos/Payment/</t>
  </si>
  <si>
    <t>Transfer from Sonu</t>
  </si>
  <si>
    <t>522</t>
  </si>
  <si>
    <t>27-01-2024</t>
  </si>
  <si>
    <t>UPI/P2A/439329931143/Shriyans Jain /NA/Kotak Mahindra Bank</t>
  </si>
  <si>
    <t>523</t>
  </si>
  <si>
    <t>UPI/P2A/439349202555/SHUBHAM /Kotak Mah/Payment/</t>
  </si>
  <si>
    <t>Transfer from Shubham</t>
  </si>
  <si>
    <t>524</t>
  </si>
  <si>
    <t>29-01-2024</t>
  </si>
  <si>
    <t>UPI/P2A/439509523376/IRCTC_APP/Paytm Pay/express/</t>
  </si>
  <si>
    <t>Transfer from IRCTC_APP</t>
  </si>
  <si>
    <t>525</t>
  </si>
  <si>
    <t>UPI/P2A/439509655747/IRCTC_APP/Paytm Pay/express/</t>
  </si>
  <si>
    <t>526</t>
  </si>
  <si>
    <t>UPI/P2A/402954596162/Saroj Ku/State Ban/UPI/</t>
  </si>
  <si>
    <t>Transfer from Saroj Ku</t>
  </si>
  <si>
    <t>527</t>
  </si>
  <si>
    <t>30-01-2024</t>
  </si>
  <si>
    <t>UPI/P2A/403082935843/Mr YOGEND/Central B/Payment/</t>
  </si>
  <si>
    <t>Transfer from Yogend</t>
  </si>
  <si>
    <t>528</t>
  </si>
  <si>
    <t>UPI/P2A/439642566944/SUROJ ALI/State Ban/Payment/</t>
  </si>
  <si>
    <t>Transfer from Suroj Ali</t>
  </si>
  <si>
    <t>529</t>
  </si>
  <si>
    <t>31-01-2024</t>
  </si>
  <si>
    <t>UPI/P2A/439763570387/GUPTESHWA/Bank of B/Payment/</t>
  </si>
  <si>
    <t>Transfer from Gupteshwa</t>
  </si>
  <si>
    <t>530</t>
  </si>
  <si>
    <t>01-02-2024</t>
  </si>
  <si>
    <t>February</t>
  </si>
  <si>
    <t>SAK/CASH WDL/SAK380939032/627/BAHADURGA/SELF</t>
  </si>
  <si>
    <t>96270</t>
  </si>
  <si>
    <t>531</t>
  </si>
  <si>
    <t>UPI/P2A/439886601718/DEEPA VAR/Union Ban/Payment/</t>
  </si>
  <si>
    <t>Transfer from Deepa Var</t>
  </si>
  <si>
    <t>532</t>
  </si>
  <si>
    <t>UPI/P2A/403200035322/PANKAJ J/INDUSIND /Payment/</t>
  </si>
  <si>
    <t>Transfer from Pankaj J</t>
  </si>
  <si>
    <t>533</t>
  </si>
  <si>
    <t>02-02-2024</t>
  </si>
  <si>
    <t>UPI/P2A/439949847374/ANIL KUMA/HDFC BANK/Payment/</t>
  </si>
  <si>
    <t>Transfer from Anil Kuma</t>
  </si>
  <si>
    <t>534</t>
  </si>
  <si>
    <t>03-02-2024</t>
  </si>
  <si>
    <t>UPI/P2A/440070643841/ANIL SHAR/Punjab Na/Payment/</t>
  </si>
  <si>
    <t>Transfer from Anil Shar</t>
  </si>
  <si>
    <t>535</t>
  </si>
  <si>
    <t>04-02-2024</t>
  </si>
  <si>
    <t>UPI/P2M/403512586766/ASHOK KUMAR /NA/Yes Bank Ltd</t>
  </si>
  <si>
    <t>536</t>
  </si>
  <si>
    <t>UPI/P2M/403514353823/SHAKUL BANSAL /NA/Yes Bank Ltd</t>
  </si>
  <si>
    <t>Transfer to Shakul Bansal</t>
  </si>
  <si>
    <t>537</t>
  </si>
  <si>
    <t>UPI/P2M/440190425226/Zomato Ltd /Zomato/Paytm Payments Bank</t>
  </si>
  <si>
    <t>538</t>
  </si>
  <si>
    <t>05-02-2024</t>
  </si>
  <si>
    <t>ACH-DR-INDIABULLS HOUSING F- HHLBHD00534530FEB242-</t>
  </si>
  <si>
    <t>539</t>
  </si>
  <si>
    <t>UPI/P2A/440239867109/ABDUL KAD/Bank of B/Payment/</t>
  </si>
  <si>
    <t>Transfer from Abdul Kad</t>
  </si>
  <si>
    <t>540</t>
  </si>
  <si>
    <t>06-02-2024</t>
  </si>
  <si>
    <t>UPI/P2M/440301329953/Airtel Mo/Paytm Pay/Subscrip/OTH</t>
  </si>
  <si>
    <t>541</t>
  </si>
  <si>
    <t>UPI/P2M/440301357556/Airtel Mo/Paytm Pay/Subscrip/OTH</t>
  </si>
  <si>
    <t>542</t>
  </si>
  <si>
    <t>UPI/P2A/440301357700/Paytm Bil/Paytm Pay/express/</t>
  </si>
  <si>
    <t>Transfer from Paytm Bil</t>
  </si>
  <si>
    <t>543</t>
  </si>
  <si>
    <t>NEFT/MB/AXOMB40372302841/Sita Ram/HDFC BANK/</t>
  </si>
  <si>
    <t>544</t>
  </si>
  <si>
    <t>UPI/P2A/440380436885/GUPTESHWA/Bank of B/Payment/</t>
  </si>
  <si>
    <t>545</t>
  </si>
  <si>
    <t>UPI/P2A/440336744747/ANNA DURG/State Ban/Payment/</t>
  </si>
  <si>
    <t>Transfer from Anna Durg</t>
  </si>
  <si>
    <t>546</t>
  </si>
  <si>
    <t>UPI/P2A/403708697906/Mr SHADAL/Central B/Payment/</t>
  </si>
  <si>
    <t>Transfer from Shadal</t>
  </si>
  <si>
    <t>547</t>
  </si>
  <si>
    <t>07-02-2024</t>
  </si>
  <si>
    <t>UPI/P2M/403826417474/FOOD FORUM /NA/Yes Bank Ltd</t>
  </si>
  <si>
    <t>548</t>
  </si>
  <si>
    <t>UPI/P2M/403827532626/FOOD FORUM /NA/Yes Bank Ltd</t>
  </si>
  <si>
    <t>549</t>
  </si>
  <si>
    <t>UPI/P2M/440422043810/BINDAL APPARELS /NA/Yes Bank Ltd</t>
  </si>
  <si>
    <t>550</t>
  </si>
  <si>
    <t>08-02-2024</t>
  </si>
  <si>
    <t>UPI/P2M/403986322367/Vaishno Chaat bhandar/Oid202/Paytm Payments Bank</t>
  </si>
  <si>
    <t>551</t>
  </si>
  <si>
    <t>09-02-2024</t>
  </si>
  <si>
    <t>UPI/P2A/440680783501/SHREE ICH/Bank of B/Payment/</t>
  </si>
  <si>
    <t>Transfer from Shree Ich</t>
  </si>
  <si>
    <t>552</t>
  </si>
  <si>
    <t>UPI/P2A/440622631785/Sita Ram /NA/HDFC BANK LTD</t>
  </si>
  <si>
    <t>553</t>
  </si>
  <si>
    <t>UPI/P2M/440628215819/BharatPe Merchant /Pay To/YesBank_Yespay</t>
  </si>
  <si>
    <t>554</t>
  </si>
  <si>
    <t>UPI/P2A/440699045879/SUROJ ALI/State Ban/Payment/</t>
  </si>
  <si>
    <t>555</t>
  </si>
  <si>
    <t>10-02-2024</t>
  </si>
  <si>
    <t>UPI/P2A/440748428729/GUPTESHWA/Bank of B/Payment/</t>
  </si>
  <si>
    <t>556</t>
  </si>
  <si>
    <t>11-02-2024</t>
  </si>
  <si>
    <t>UPI/P2A/404242108689/VIKRAMA R/Bank of B/UPI/</t>
  </si>
  <si>
    <t>Transfer from Vikrama R</t>
  </si>
  <si>
    <t>557</t>
  </si>
  <si>
    <t>12-02-2024</t>
  </si>
  <si>
    <t>UPI/P2A/440922328582/PRAVEEN D/Paytm Pay/NA/</t>
  </si>
  <si>
    <t>Transfer from Praveen D</t>
  </si>
  <si>
    <t>558</t>
  </si>
  <si>
    <t>14-02-2024</t>
  </si>
  <si>
    <t>UPI/P2M/404552797605/Add Money to Wallet /Oid230/Paytm Payments Bank</t>
  </si>
  <si>
    <t>559</t>
  </si>
  <si>
    <t>UPI/P2A/404510087132/Vijay Singh /NA/Kotak Mahindra Bank</t>
  </si>
  <si>
    <t>560</t>
  </si>
  <si>
    <t>15-02-2024</t>
  </si>
  <si>
    <t>UPI/P2M/441213138909/Indian Railways Cater/Paymen/Yes Bank Ltd</t>
  </si>
  <si>
    <t>561</t>
  </si>
  <si>
    <t>UPI/P2M/441217295382/Indian Railways Cater/Paymen/Yes Bank Ltd</t>
  </si>
  <si>
    <t>562</t>
  </si>
  <si>
    <t>UPI/P2M/441258922041/Add Money to Wallet /Oid230/Paytm Payments Bank</t>
  </si>
  <si>
    <t>563</t>
  </si>
  <si>
    <t>UPI/P2M/404646779024/makemytrip /UPIInt/Axis Bank Ltd.</t>
  </si>
  <si>
    <t>564</t>
  </si>
  <si>
    <t>16-02-2024</t>
  </si>
  <si>
    <t>UPI/P2M/441385017153/Hotel Red Huts /Oid202/Paytm Payments Bank</t>
  </si>
  <si>
    <t>565</t>
  </si>
  <si>
    <t>UPI/P2M/441385094405/Hotel Red Huts /Oid202/Paytm Payments Bank</t>
  </si>
  <si>
    <t>566</t>
  </si>
  <si>
    <t>UPI/P2M/441346340547/Hotel Red Huts /Oid202/Paytm Payments Bank</t>
  </si>
  <si>
    <t>567</t>
  </si>
  <si>
    <t>17-02-2024</t>
  </si>
  <si>
    <t>UPI/P2A/404815939274/SHAGUN A/Canara Ba/NA/</t>
  </si>
  <si>
    <t>568</t>
  </si>
  <si>
    <t>RTGS/SBINR52024021702912026/MONA NEELAKNAT GUPTA/STATE BANK OF INDIA/FUNDTFR</t>
  </si>
  <si>
    <t>Transfer from Mona Neelaknat Gupta</t>
  </si>
  <si>
    <t>569</t>
  </si>
  <si>
    <t>UPI/P2A/404829229758/AKSHAY AC/Paytm Pay/NA/</t>
  </si>
  <si>
    <t>Transfer from Akshay Ac</t>
  </si>
  <si>
    <t>570</t>
  </si>
  <si>
    <t>UPI/P2M/441453664373/Add Money to Wallet /Oid202/Paytm Payments Bank</t>
  </si>
  <si>
    <t>571</t>
  </si>
  <si>
    <t>19-02-2024</t>
  </si>
  <si>
    <t>UPI/P2M/441659366048/Indian Railways Cater/Paymen/Yes Bank Ltd</t>
  </si>
  <si>
    <t>572</t>
  </si>
  <si>
    <t>UPI/P2M/405000021516/Irctc app upi /NA/Paytm Payments Bank</t>
  </si>
  <si>
    <t>573</t>
  </si>
  <si>
    <t>UPI/P2A/405021409161/PhonePe/Yes Bank /R02 Phon/</t>
  </si>
  <si>
    <t>574</t>
  </si>
  <si>
    <t>UPI/P2M/441656395169/VIJAY AGRO CENTRE /Oid202/Paytm Payments Bank</t>
  </si>
  <si>
    <t>575</t>
  </si>
  <si>
    <t>UPI/P2M/441624160113/Vittu Tikki Wala /NA/AU small Finance Ban</t>
  </si>
  <si>
    <t>576</t>
  </si>
  <si>
    <t>20-02-2024</t>
  </si>
  <si>
    <t>UPI/P2A/405121960776/PhonePe/Yes Bank /R02 Phon/</t>
  </si>
  <si>
    <t>577</t>
  </si>
  <si>
    <t>UPI/P2M/441754509753/AUTO CARE PITAMPURA H/Oid202/Paytm Payments Bank</t>
  </si>
  <si>
    <t>Automobile</t>
  </si>
  <si>
    <t>578</t>
  </si>
  <si>
    <t>UPI/P2M/441730478884/Indian Railways Cater/Paymen/Yes Bank Ltd</t>
  </si>
  <si>
    <t>579</t>
  </si>
  <si>
    <t>UPI/P2M/441791282456/Indian Railways Cater/Paymen/Yes Bank Ltd</t>
  </si>
  <si>
    <t>580</t>
  </si>
  <si>
    <t>UPI/P2M/441760536930/Indian Railways Cater/Paymen/Yes Bank Ltd</t>
  </si>
  <si>
    <t>581</t>
  </si>
  <si>
    <t>21-02-2024</t>
  </si>
  <si>
    <t>UPI/P2M/405221738860/SHRI MISTHAN BHANDAR /NA/Yes Bank Ltd</t>
  </si>
  <si>
    <t>582</t>
  </si>
  <si>
    <t>UPI/P2A/405217151521/QUTABUDDI/Kotak Mah/shivam a/</t>
  </si>
  <si>
    <t>Transfer from Qutabuddi</t>
  </si>
  <si>
    <t>583</t>
  </si>
  <si>
    <t>UPI/P2A/441887470760/QUTABUDDI/Bank of B/Payment/</t>
  </si>
  <si>
    <t>584</t>
  </si>
  <si>
    <t>24-02-2024</t>
  </si>
  <si>
    <t>585</t>
  </si>
  <si>
    <t>586</t>
  </si>
  <si>
    <t>UPI/P2M/442103948187/BALAJI SHAKE WALA /NA/HDFC BANK LTD</t>
  </si>
  <si>
    <t>587</t>
  </si>
  <si>
    <t>UPI/P2M/405553131325/HP Gas Cylinder Booki/Oid230/Paytm Payments Bank</t>
  </si>
  <si>
    <t>588</t>
  </si>
  <si>
    <t>UPI/P2M/405521172671/MAHESH PRAJAPATI /NA/Yes Bank Ltd</t>
  </si>
  <si>
    <t>Transfer to Mahesh Prajapati</t>
  </si>
  <si>
    <t>589</t>
  </si>
  <si>
    <t>25-02-2024</t>
  </si>
  <si>
    <t>NEFT/MB/AXOMB40566856778/shrijansh jain/KOTAK MAHINDRA BANK /</t>
  </si>
  <si>
    <t>590</t>
  </si>
  <si>
    <t>UPI/P2M/442216331485/RAJ PRAKASH /NA/Yes Bank Ltd</t>
  </si>
  <si>
    <t>Transfer to Raj Prakash</t>
  </si>
  <si>
    <t>591</t>
  </si>
  <si>
    <t>UPI/P2A/405635020716/BURHANI B/AU small /Payment/</t>
  </si>
  <si>
    <t>Transfer from Burhani B</t>
  </si>
  <si>
    <t>592</t>
  </si>
  <si>
    <t>26-02-2024</t>
  </si>
  <si>
    <t>UPI/P2A/442312009366/SHAILENDR/Axis Bank/Payment/</t>
  </si>
  <si>
    <t>Transfer from Shailendr</t>
  </si>
  <si>
    <t>593</t>
  </si>
  <si>
    <t>UPI/P2M/442326873389/ASHOK KUMAR /NA/Yes Bank Ltd</t>
  </si>
  <si>
    <t>594</t>
  </si>
  <si>
    <t>Loan Payment:923060052860638:SHIVAM AGGARWA</t>
  </si>
  <si>
    <t>595</t>
  </si>
  <si>
    <t>28-02-2024</t>
  </si>
  <si>
    <t>UPI/P2A/405978523297/AKSHAT A/State Ban/UPI/</t>
  </si>
  <si>
    <t>Transfer from Akshat A</t>
  </si>
  <si>
    <t>596</t>
  </si>
  <si>
    <t>UPI/P2A/405978540482/AKSHAT A/State Ban/UPI/</t>
  </si>
  <si>
    <t>597</t>
  </si>
  <si>
    <t>UPI/P2M/442520575352/PUMA SPORTS INDIA PVT/Paymen/Yes Bank Ltd</t>
  </si>
  <si>
    <t>598</t>
  </si>
  <si>
    <t>01-03-2024</t>
  </si>
  <si>
    <t>March</t>
  </si>
  <si>
    <t>UPI/P2M/442702461422/BALAJI SHAKE WALA /NA/HDFC BANK LTD</t>
  </si>
  <si>
    <t>599</t>
  </si>
  <si>
    <t>02-03-2024</t>
  </si>
  <si>
    <t>UPI/P2A/406217513412/Mona Neelkant Gupta /NA/Axis Bank Ltd.</t>
  </si>
  <si>
    <t>Transfer to Mona Neelkant Gupta</t>
  </si>
  <si>
    <t>600</t>
  </si>
  <si>
    <t>UPI/P2A/442805615617/GUPTESHWA/Bank of B/Payment/</t>
  </si>
  <si>
    <t>601</t>
  </si>
  <si>
    <t>UPI/P2A/442870131748/TEJ SINGH/State Ban/Payment/</t>
  </si>
  <si>
    <t>Transfer from Tej Singh</t>
  </si>
  <si>
    <t>602</t>
  </si>
  <si>
    <t>03-03-2024</t>
  </si>
  <si>
    <t>UPI/P2M/442958747002/AUTO CARE PITAMPURA H/Oid202/Paytm Payments Bank</t>
  </si>
  <si>
    <t>603</t>
  </si>
  <si>
    <t>05-03-2024</t>
  </si>
  <si>
    <t>UPI/P2A/443118059915/Yamini Ga/Bank of B/Payment/</t>
  </si>
  <si>
    <t>Transfer from Yamini Ga</t>
  </si>
  <si>
    <t>604</t>
  </si>
  <si>
    <t>ACH-DR-INDIABULLS HOUSING F- HHLBHD00534530MAR242-</t>
  </si>
  <si>
    <t>605</t>
  </si>
  <si>
    <t>UPI/P2A/443128428675/SHAGUN A/Canara Ba/NA/</t>
  </si>
  <si>
    <t>606</t>
  </si>
  <si>
    <t>UPI/P2A/406566871682/ZOYEB MOH/Canara Ba/UPI/</t>
  </si>
  <si>
    <t>Transfer from Zoyeb Moh</t>
  </si>
  <si>
    <t>607</t>
  </si>
  <si>
    <t>UPI/P2A/406567787602/JASIM MIR/Bank of B/zoyeb ut/</t>
  </si>
  <si>
    <t>Transfer from Jasim Mir</t>
  </si>
  <si>
    <t>608</t>
  </si>
  <si>
    <t>06-03-2024</t>
  </si>
  <si>
    <t>UPI/P2M/406653621373/Airtel Mobile Bill /Oid231/Paytm Payments Bank</t>
  </si>
  <si>
    <t>609</t>
  </si>
  <si>
    <t>UPI/P2A/443203593575/DIPIKA LA/Union Ban/Payment/</t>
  </si>
  <si>
    <t>Transfer from Dipika La</t>
  </si>
  <si>
    <t>610</t>
  </si>
  <si>
    <t>08-03-2024</t>
  </si>
  <si>
    <t>UPI/P2M/443446586566/DHAMADIYA KI DUKAN PV/Oid202/Paytm Payments Bank</t>
  </si>
  <si>
    <t>611</t>
  </si>
  <si>
    <t>09-03-2024</t>
  </si>
  <si>
    <t>UPI/P2A/443502142660/IRCTC_APP/Paytm Pay/express/</t>
  </si>
  <si>
    <t>612</t>
  </si>
  <si>
    <t>UPI/P2A/443502234915/IRCTC_APP/Paytm Pay/express/</t>
  </si>
  <si>
    <t>613</t>
  </si>
  <si>
    <t>10-03-2024</t>
  </si>
  <si>
    <t>UPI/P2M/407055017192/UHBVN Haryana /Oid231/Paytm Payments Bank</t>
  </si>
  <si>
    <t>614</t>
  </si>
  <si>
    <t>UPI/P2M/407067936545/Yadav Filling Station/Oid202/Paytm Payments Bank</t>
  </si>
  <si>
    <t>615</t>
  </si>
  <si>
    <t>11-03-2024</t>
  </si>
  <si>
    <t>UPI/P2A/443709416081/NIHAL MAH/Bank of I/Payment/</t>
  </si>
  <si>
    <t>Transfer from Nihal Mah</t>
  </si>
  <si>
    <t>616</t>
  </si>
  <si>
    <t>UPI/P2A/407128987503/Vatsal /IDFC FIRS/Payment/</t>
  </si>
  <si>
    <t>Transfer from Vatsal</t>
  </si>
  <si>
    <t>617</t>
  </si>
  <si>
    <t>12-03-2024</t>
  </si>
  <si>
    <t>UPI/P2M/443854019653/KITCHNER SERVICE STAT/Oid202/Paytm Payments Bank</t>
  </si>
  <si>
    <t>618</t>
  </si>
  <si>
    <t>UPI/P2M/443805925471/Indian Railways Cater/Paymen/Yes Bank Ltd</t>
  </si>
  <si>
    <t>619</t>
  </si>
  <si>
    <t>14-03-2024</t>
  </si>
  <si>
    <t>UPI/P2M/444055882509/KITCHNER SERVICE STAT/Oid202/Paytm Payments Bank</t>
  </si>
  <si>
    <t>620</t>
  </si>
  <si>
    <t>UPI/P2A/407438031678/MAHENDRA /Punjab Na/NA/</t>
  </si>
  <si>
    <t>Transfer from Mahendra</t>
  </si>
  <si>
    <t>621</t>
  </si>
  <si>
    <t>UPI/P2M/444095632526/Indian Railways Cater/Paymen/Yes Bank Ltd</t>
  </si>
  <si>
    <t>622</t>
  </si>
  <si>
    <t>UPI/P2M/444050545160/Indian Railways Cater/Paymen/Yes Bank Ltd</t>
  </si>
  <si>
    <t>623</t>
  </si>
  <si>
    <t>15-03-2024</t>
  </si>
  <si>
    <t>UPI/P2A/444148086637/TARUN PAT/Bank of I/Payment/</t>
  </si>
  <si>
    <t>Transfer from Tarun Pat</t>
  </si>
  <si>
    <t>624</t>
  </si>
  <si>
    <t>UPI/P2M/407580541180/DASS KAWAL /Oid202/Yes Bank Ltd</t>
  </si>
  <si>
    <t>625</t>
  </si>
  <si>
    <t>UPI/P2A/444135548579/NAKODA BA/Axis Bank/Payment/</t>
  </si>
  <si>
    <t>Transfer from Nakoda Ba</t>
  </si>
  <si>
    <t>626</t>
  </si>
  <si>
    <t>16-03-2024</t>
  </si>
  <si>
    <t>UPI/P2M/407600761798/Vijay Stone Supply Co/Oid202/Yes Bank Ltd</t>
  </si>
  <si>
    <t>627</t>
  </si>
  <si>
    <t>17-03-2024</t>
  </si>
  <si>
    <t>628</t>
  </si>
  <si>
    <t>629</t>
  </si>
  <si>
    <t>UPI/P2M/444307674504/ASHOK KUMAR /NA/Yes Bank Ltd</t>
  </si>
  <si>
    <t>630</t>
  </si>
  <si>
    <t>UPI/P2M/407751290467/AUTO CARE PITAMPURA H/Oid202/Yes Bank Ltd</t>
  </si>
  <si>
    <t>631</t>
  </si>
  <si>
    <t>18-03-2024</t>
  </si>
  <si>
    <t>UPI/P2M/444476027519/CLEARTRIP /Paymen/Yes Bank Ltd</t>
  </si>
  <si>
    <t>632</t>
  </si>
  <si>
    <t>UPI/P2M/444416169301/Indian Railways Cater/Paymen/Yes Bank Ltd</t>
  </si>
  <si>
    <t>633</t>
  </si>
  <si>
    <t>UPI/P2A/444436363862/Jaya Kata/Bank of B/Payment/</t>
  </si>
  <si>
    <t>Transfer from Jaya Kata</t>
  </si>
  <si>
    <t>634</t>
  </si>
  <si>
    <t>19-03-2024</t>
  </si>
  <si>
    <t>UPI/P2A/444545065142/ASHOK KUM/UCO Bank/Payment/</t>
  </si>
  <si>
    <t>Transfer from Ashok Kum</t>
  </si>
  <si>
    <t>635</t>
  </si>
  <si>
    <t>UPI/P2A/444590197057/ASHOK KUM/UCO Bank/Payment/</t>
  </si>
  <si>
    <t>636</t>
  </si>
  <si>
    <t>UPI/P2M/407944671934/SONU HOTELS PVT LTD /NA/Yes Bank Ltd</t>
  </si>
  <si>
    <t>637</t>
  </si>
  <si>
    <t>20-03-2024</t>
  </si>
  <si>
    <t>UPI/P2M/444601549601/Indian Railways Cater/Paymen/Yes Bank Ltd</t>
  </si>
  <si>
    <t>638</t>
  </si>
  <si>
    <t>NEFT/IN1ON2403200171Q/LIFE INSURANCE CORPORATION O/STANDARD CHARTERED B//ACC/20230000350260000111T</t>
  </si>
  <si>
    <t>Investment Proceeds</t>
  </si>
  <si>
    <t>639</t>
  </si>
  <si>
    <t>21-03-2024</t>
  </si>
  <si>
    <t>UPI/P2A/408169626441/MOTIRAM K/HDFC BANK/UPI/</t>
  </si>
  <si>
    <t>Transfer from Motiram K</t>
  </si>
  <si>
    <t>640</t>
  </si>
  <si>
    <t>UPI/P2A/444754887644/SOURABH R/HDFC BANK/Payment/</t>
  </si>
  <si>
    <t>Transfer from Sourabh R</t>
  </si>
  <si>
    <t>641</t>
  </si>
  <si>
    <t>UPI/P2A/408180195025/VIJAY /Kotak Mah/UPI/</t>
  </si>
  <si>
    <t>Transfer from Vijay</t>
  </si>
  <si>
    <t>642</t>
  </si>
  <si>
    <t>UPI/P2A/408181469722/VIJAY /Kotak Mah/UPI/</t>
  </si>
  <si>
    <t>643</t>
  </si>
  <si>
    <t>UPI/P2A/408181562525/VIJAY /Kotak Mah/UPI/</t>
  </si>
  <si>
    <t>644</t>
  </si>
  <si>
    <t>23-03-2024</t>
  </si>
  <si>
    <t>UPI/P2A/444934162192/MITHUN SO RAMA NAGMOT/NA/Bank of India</t>
  </si>
  <si>
    <t>Transfer to Mithun So Rama Nagmot</t>
  </si>
  <si>
    <t>645</t>
  </si>
  <si>
    <t>UPI/P2M/481598617662/HOTEL PRINCES PALACE /Oid202/Yes Bank Ltd</t>
  </si>
  <si>
    <t>646</t>
  </si>
  <si>
    <t>24-03-2024</t>
  </si>
  <si>
    <t>UPI/P2M/445057990338/PVR TreasureIsland In/Oid656/Yes Bank Ltd</t>
  </si>
  <si>
    <t>647</t>
  </si>
  <si>
    <t>25-03-2024</t>
  </si>
  <si>
    <t>UPI/P2M/445153366144/Haldiram Pusa Road /Oid338/Yes Bank Ltd</t>
  </si>
  <si>
    <t>648</t>
  </si>
  <si>
    <t>UPI/P2M/445118453622/HALDIRAM PRODUCTS PVT/NA/HDFC BANK LTD</t>
  </si>
  <si>
    <t>649</t>
  </si>
  <si>
    <t>26-03-2024</t>
  </si>
  <si>
    <t>ECOM PUR/Indian Railwa/110001/260324/04:36/408504867299</t>
  </si>
  <si>
    <t>650</t>
  </si>
  <si>
    <t>UPI/P2M/445255860910/AUTO CARE PITAMPURA H/Oid202/Yes Bank Ltd</t>
  </si>
  <si>
    <t>651</t>
  </si>
  <si>
    <t>UPI/P2A/445219324524/ALCON SER/Jammu and/NA/</t>
  </si>
  <si>
    <t>652</t>
  </si>
  <si>
    <t>UPI/P2A/408622819823/Sita Ram /NA/HDFC BANK LTD</t>
  </si>
  <si>
    <t>653</t>
  </si>
  <si>
    <t>UPI/P2M/445226963401/SHIVALIK OIL CORPORAT/Oid202/Yes Bank Ltd</t>
  </si>
  <si>
    <t>654</t>
  </si>
  <si>
    <t>27-03-2024</t>
  </si>
  <si>
    <t>BY CASH DEPOSIT- BNA/CWRO54202/9099/270324/SITAPUR</t>
  </si>
  <si>
    <t>655</t>
  </si>
  <si>
    <t>BY CASH DEPOSIT- BNA/CWRO54202/9101/270324/SITAPUR</t>
  </si>
  <si>
    <t>656</t>
  </si>
  <si>
    <t>UPI/P2M/408703488920/Irctc app upi /NA/Yes Bank Ltd</t>
  </si>
  <si>
    <t>657</t>
  </si>
  <si>
    <t>UPI/P2M/408703578230/Irctc app upi /NA/Yes Bank Ltd</t>
  </si>
  <si>
    <t>658</t>
  </si>
  <si>
    <t>UPI/P2A/445327767670/Rabbani Hussain /Sent f/Airtel Payments Bank</t>
  </si>
  <si>
    <t>Transfer to Rabbani Hussain</t>
  </si>
  <si>
    <t>659</t>
  </si>
  <si>
    <t>UPI/P2M/445328044219/RAME LAL GAUR /Sent f/Yes Bank Ltd</t>
  </si>
  <si>
    <t>Transfer to Rame Lal Gaur</t>
  </si>
  <si>
    <t>660</t>
  </si>
  <si>
    <t>UPI/P2M/445328448833/RAME LAL GAUR /Sent f/Yes Bank Ltd</t>
  </si>
  <si>
    <t>661</t>
  </si>
  <si>
    <t>UPI/P2M/445328476571/RAJSHANI YADAV UG S /NA/Yes Bank Ltd</t>
  </si>
  <si>
    <t>Transfer to Rajshani Yadav UG S</t>
  </si>
  <si>
    <t>662</t>
  </si>
  <si>
    <t>28-03-2024</t>
  </si>
  <si>
    <t>VISA MERCH Refund /27-MAR-24/Indian Railway Cater</t>
  </si>
  <si>
    <t>663</t>
  </si>
  <si>
    <t>UPI/P2A/408884525560/Vishnu Pu/IDFC FIRS/Payment/</t>
  </si>
  <si>
    <t>Transfer from Vishnu Pu</t>
  </si>
  <si>
    <t>664</t>
  </si>
  <si>
    <t>30-03-2024</t>
  </si>
  <si>
    <t>UPI/P2M/409056058330/AUTO CARE PITAMPURA H/Oid202/Yes Bank Ltd</t>
  </si>
  <si>
    <t>665</t>
  </si>
  <si>
    <t>UPI/P2M/445652464971/RAHUL KUMAR SAAH /Oid202/Yes Bank Ltd</t>
  </si>
  <si>
    <t>Transfer to Rahul Kumar Saah</t>
  </si>
  <si>
    <t>666</t>
  </si>
  <si>
    <t>31-03-2024</t>
  </si>
  <si>
    <t>UPI/P2A/409161268593/BUNTY SAI/IDBI Bank/UPI/</t>
  </si>
  <si>
    <t>Transfer from Bunty Sai</t>
  </si>
  <si>
    <t>667</t>
  </si>
  <si>
    <t>SB:914010022475366:Int.Pd:01-01-2024 to 31- 03-2024</t>
  </si>
  <si>
    <t>13605284.74</t>
  </si>
  <si>
    <t>* refers to date tampering
" refers to balance tampering</t>
  </si>
  <si>
    <t>5</t>
  </si>
  <si>
    <t>Apr-2023</t>
  </si>
  <si>
    <t>May-2023</t>
  </si>
  <si>
    <t>Jun-2023</t>
  </si>
  <si>
    <t>Jul-2023</t>
  </si>
  <si>
    <t>Aug-2023</t>
  </si>
  <si>
    <t>Sep-2023</t>
  </si>
  <si>
    <t>Oct-2023</t>
  </si>
  <si>
    <t>Nov-2023</t>
  </si>
  <si>
    <t>Dec-2023</t>
  </si>
  <si>
    <t>Jan-2024</t>
  </si>
  <si>
    <t>Feb-2024</t>
  </si>
  <si>
    <t>Mar-2024</t>
  </si>
  <si>
    <t>Opening Balance</t>
  </si>
  <si>
    <t>Closing Balance</t>
  </si>
  <si>
    <t>Min EOD Balance</t>
  </si>
  <si>
    <t>Max EOD Balance</t>
  </si>
  <si>
    <t>Cheque Bounce Charges</t>
  </si>
  <si>
    <t>Other Bank Charges</t>
  </si>
  <si>
    <t>FOIR (%)</t>
  </si>
  <si>
    <r>
      <rPr>
        <sz val="10"/>
        <color rgb="FF666666"/>
        <rFont val="Roboto"/>
      </rPr>
      <t xml:space="preserve">MOHIT KUMAR TRIPATHI  </t>
    </r>
    <r>
      <rPr>
        <b/>
        <sz val="10"/>
        <color rgb="FF666666"/>
        <rFont val="Roboto"/>
      </rPr>
      <t>|</t>
    </r>
    <r>
      <rPr>
        <sz val="10"/>
        <color rgb="FF666666"/>
        <rFont val="Roboto"/>
      </rPr>
      <t xml:space="preserve">  A/c no. - 3311137410 </t>
    </r>
    <r>
      <rPr>
        <b/>
        <sz val="10"/>
        <color rgb="FF666666"/>
        <rFont val="Roboto"/>
      </rPr>
      <t>|</t>
    </r>
    <r>
      <rPr>
        <sz val="10"/>
        <color rgb="FF666666"/>
        <rFont val="Roboto"/>
      </rPr>
      <t xml:space="preserve">  Bank: Kotak Mahindra Bank  (Savings)</t>
    </r>
  </si>
  <si>
    <r>
      <rPr>
        <sz val="12"/>
        <color rgb="FF38761D"/>
        <rFont val="Calibri"/>
      </rPr>
      <t xml:space="preserve">✅  </t>
    </r>
    <r>
      <rPr>
        <b/>
        <sz val="11"/>
        <color rgb="FF38761D"/>
        <rFont val="Roboto"/>
      </rPr>
      <t>NO TAMPERING DETECTED</t>
    </r>
  </si>
  <si>
    <r>
      <rPr>
        <b/>
        <sz val="11"/>
        <color rgb="FFFFFFFF"/>
        <rFont val="Roboto"/>
      </rPr>
      <t xml:space="preserve">Date 
</t>
    </r>
    <r>
      <rPr>
        <b/>
        <sz val="10"/>
        <color rgb="FFFFFFFF"/>
        <rFont val="Roboto"/>
      </rPr>
      <t>(DD-MM-YYYY)</t>
    </r>
  </si>
  <si>
    <t>Count: 147</t>
  </si>
  <si>
    <t>Count: 116</t>
  </si>
  <si>
    <t>Total: 618923.45</t>
  </si>
  <si>
    <t>Total: 633026.77</t>
  </si>
  <si>
    <t>01-04-2019</t>
  </si>
  <si>
    <t>IMPS from One Mobikwi Ref 909115910066</t>
  </si>
  <si>
    <t>IMPS-909115910257</t>
  </si>
  <si>
    <t>Transfer from One Mobikwi</t>
  </si>
  <si>
    <t>IMPS from One Mobikwi Ref 909202662507 (Value Date:02/04/2019)</t>
  </si>
  <si>
    <t>IMPS-909202662510</t>
  </si>
  <si>
    <t>02-04-2019</t>
  </si>
  <si>
    <t>ECSIDR-BAJAJ FINSERVEBB-KMB</t>
  </si>
  <si>
    <t>IMPS from One Mobikwi Ref 909211964653</t>
  </si>
  <si>
    <t>IMPS-909211964725</t>
  </si>
  <si>
    <t>05-04-2019</t>
  </si>
  <si>
    <t>06-04-2019</t>
  </si>
  <si>
    <t>NEFT 000026163743 SALARY CHANNELPLAY LIMITED</t>
  </si>
  <si>
    <t>NEFTINW-0149517941</t>
  </si>
  <si>
    <t>Recurring Income</t>
  </si>
  <si>
    <t>07-04-2019</t>
  </si>
  <si>
    <t>ATW/2884/111/432Ashok NagarKanpur Naga070419/10:43</t>
  </si>
  <si>
    <t>909705139512</t>
  </si>
  <si>
    <t>OS RTNCARD 271627412290117</t>
  </si>
  <si>
    <t>KPG-0080447364</t>
  </si>
  <si>
    <t>Credit Card Payment</t>
  </si>
  <si>
    <t>10-04-2019</t>
  </si>
  <si>
    <t>MB:IMPS to 3964020100613 Ref 910011738871</t>
  </si>
  <si>
    <t>IMPS-910011738873</t>
  </si>
  <si>
    <t>Transfer to Other</t>
  </si>
  <si>
    <t>ECSIDR-BD-LNT MFAD- KMB-TXHQ5482329</t>
  </si>
  <si>
    <t>Mutual Funds</t>
  </si>
  <si>
    <t>13-04-2019</t>
  </si>
  <si>
    <t>MB:PAID CARD NUMBER XX8187</t>
  </si>
  <si>
    <t>VPI-999627377564</t>
  </si>
  <si>
    <t>18-04-2019</t>
  </si>
  <si>
    <t>ATW/2884/111/432Ashok NagarKanpur Naga180419/11:03</t>
  </si>
  <si>
    <t>910805139510</t>
  </si>
  <si>
    <t>NEFT 000026490328 CHANNELPLAY LIMITED</t>
  </si>
  <si>
    <t>NEFTINW-0151578745</t>
  </si>
  <si>
    <t>28-04-2019</t>
  </si>
  <si>
    <t>Chrg: IMPS Transaction Dated 05032019</t>
  </si>
  <si>
    <t>TBMS</t>
  </si>
  <si>
    <t>Chrg: IMPS Transaction Dated 15032019</t>
  </si>
  <si>
    <t>Chrg: IMPS Transaction Dated 24032019</t>
  </si>
  <si>
    <t>30-04-2019</t>
  </si>
  <si>
    <t>Cash Deposit at/BKNBH032/Meghdoot Hotel Building</t>
  </si>
  <si>
    <t>912012262069</t>
  </si>
  <si>
    <t>02-05-2019</t>
  </si>
  <si>
    <t>ECSIDR-BAJAJ FINSERVEBE-KMB</t>
  </si>
  <si>
    <t>NEFT 000026722279 SALARY CHANNELPLAY LIMITED</t>
  </si>
  <si>
    <t>NEFTINW-0153189529</t>
  </si>
  <si>
    <t>03-05-2019</t>
  </si>
  <si>
    <t>NEFT CITIN19966204366 L T MUTUAL FUND POOL REDMP</t>
  </si>
  <si>
    <t>NEFTINW-0153351061</t>
  </si>
  <si>
    <t>06-05-2019</t>
  </si>
  <si>
    <t>07-05-2019</t>
  </si>
  <si>
    <t>NEFT 000026867687 SALARY CHANNELPLAY LIMITED</t>
  </si>
  <si>
    <t>NEFTINW-0154031215</t>
  </si>
  <si>
    <t>os RTNCARD 271627518499429</t>
  </si>
  <si>
    <t>KPG-0082712685</t>
  </si>
  <si>
    <t>08-05-2019</t>
  </si>
  <si>
    <t>ATW/2884/111/432Ashok NagarKanpur Naga080519/09:38</t>
  </si>
  <si>
    <t>912804143585</t>
  </si>
  <si>
    <t>10-05-2019</t>
  </si>
  <si>
    <t>ECSIDR-BD-LNT MFAD- KMB-TXHQ5797551</t>
  </si>
  <si>
    <t>12-05-2019</t>
  </si>
  <si>
    <t>ATL/2884/800002/BOBKANP URUPIN120519/19:11</t>
  </si>
  <si>
    <t>913219024242</t>
  </si>
  <si>
    <t>14-05-2019</t>
  </si>
  <si>
    <t>IMPS from Paytm01 Ref 913416421268</t>
  </si>
  <si>
    <t>IMPS-913416413883</t>
  </si>
  <si>
    <t>Transfer from Paytm</t>
  </si>
  <si>
    <t>16-05-2019</t>
  </si>
  <si>
    <t>IMPS from WHIZDMINNOV Ref 913611842798</t>
  </si>
  <si>
    <t>IMPS-913611843122</t>
  </si>
  <si>
    <t>Transfer from WHIZDMINNOV</t>
  </si>
  <si>
    <t>20-05-2019</t>
  </si>
  <si>
    <t>IMPS from MOHIT KUMAR Ref 914012313183</t>
  </si>
  <si>
    <t>IMPS-914012786597</t>
  </si>
  <si>
    <t>Transfer from Mohit Kumar</t>
  </si>
  <si>
    <t>MB:PAID CARD NUMBER XX8187 CREDIT CARD PAYMENT</t>
  </si>
  <si>
    <t>VPI-999612323008</t>
  </si>
  <si>
    <t>NEFT SBIN219140004930 EMPLOYEE PROVIDENT FUND ORG</t>
  </si>
  <si>
    <t>NEFTINW-0155981160</t>
  </si>
  <si>
    <t>25-05-2019</t>
  </si>
  <si>
    <t>MB:IMPS to 31464864281 Ref 914509450374</t>
  </si>
  <si>
    <t>IMPS-914509450375</t>
  </si>
  <si>
    <t>26-05-2019</t>
  </si>
  <si>
    <t>UPI/Q33328375@y/9146516 06175/Payment fro</t>
  </si>
  <si>
    <t>UPI-914617799347</t>
  </si>
  <si>
    <t>Transfer to Q33328375@y</t>
  </si>
  <si>
    <t>30-05-2019</t>
  </si>
  <si>
    <t>IMPS from AMIT KUMAR Ref 915010426610</t>
  </si>
  <si>
    <t>IMPS-915010995961</t>
  </si>
  <si>
    <t>Transfer from Amit Kumar</t>
  </si>
  <si>
    <t>31-05-2019</t>
  </si>
  <si>
    <t>UPl/mohitknp@ok/91511354 5391/UPI</t>
  </si>
  <si>
    <t>UPI-915113107338</t>
  </si>
  <si>
    <t>Transfer from mohitknp@ok</t>
  </si>
  <si>
    <t>NEFT 000027409695 SALARY CHANNELPLAY LIMITED</t>
  </si>
  <si>
    <t>NEFTINW-0157553147</t>
  </si>
  <si>
    <t>02-06-2019</t>
  </si>
  <si>
    <t>UPI/Q33328375@y/9153186 53681/Payment fro</t>
  </si>
  <si>
    <t>UPI-915309852933</t>
  </si>
  <si>
    <t>03-06-2019</t>
  </si>
  <si>
    <t>ECSIDR-BAJAJ FINSERVEBI-KMB</t>
  </si>
  <si>
    <t>05-06-2019</t>
  </si>
  <si>
    <t>UPI/walletmoney/915626286 312/NA</t>
  </si>
  <si>
    <t>UPI-915602231890</t>
  </si>
  <si>
    <t>Transfer from walletmoney</t>
  </si>
  <si>
    <t>UPI/mohitknp@ok/91561347 0141/UPI</t>
  </si>
  <si>
    <t>UPI-915613151477</t>
  </si>
  <si>
    <t>UPI/mohitknp@ok/91561347 3345/UPI</t>
  </si>
  <si>
    <t>UPI-915613155950</t>
  </si>
  <si>
    <t>UPI/31464864281/91562616 4644/Payment fro</t>
  </si>
  <si>
    <t>UPI-915613160815</t>
  </si>
  <si>
    <t>UPI/31464864281/91563982 5730/Payment fro</t>
  </si>
  <si>
    <t>UPI-915613164741</t>
  </si>
  <si>
    <t>UPI/mohitknp@ok/91561349 1406/UPI</t>
  </si>
  <si>
    <t>UPI-915613167596</t>
  </si>
  <si>
    <t>UPl/mohitknp@ok/91561349 2099/UPI</t>
  </si>
  <si>
    <t>UPI-915613168866</t>
  </si>
  <si>
    <t>UPI/mohitknp@ok/91561349 3050/UPI</t>
  </si>
  <si>
    <t>UPI-915613170623</t>
  </si>
  <si>
    <t>ATL/2884/504432/URSALA HOSPITALKANPURU050619 /14:07</t>
  </si>
  <si>
    <t>915613027417</t>
  </si>
  <si>
    <t>Medical - Hospital</t>
  </si>
  <si>
    <t>06-06-2019</t>
  </si>
  <si>
    <t>ECSIDR-BAJAJ FINSERVEBF-KMB</t>
  </si>
  <si>
    <t>07-06-2019</t>
  </si>
  <si>
    <t>NEFT 000027618471 SALARY CHANNELPLAY LIMITED</t>
  </si>
  <si>
    <t>NEFTINW-0158728829</t>
  </si>
  <si>
    <t>os RTNCARD 271627623347186</t>
  </si>
  <si>
    <t>KPG-0085005104</t>
  </si>
  <si>
    <t>08-06-2019</t>
  </si>
  <si>
    <t>ATW/2884/111/432Ashok NagarKanpur Naga080619/08:49</t>
  </si>
  <si>
    <t>915903152587</t>
  </si>
  <si>
    <t>10-06-2019</t>
  </si>
  <si>
    <t>ECSIDR-BD-LNT MFAD- KMB-TXHQ6109534</t>
  </si>
  <si>
    <t>12-06-2019</t>
  </si>
  <si>
    <t>ATW/2884/111/432Ashok NagarKanpur Naga120619/10:22</t>
  </si>
  <si>
    <t>916304153639</t>
  </si>
  <si>
    <t>20-06-2019</t>
  </si>
  <si>
    <t>IMPS from MOHIT KUMAR Ref 917112860996</t>
  </si>
  <si>
    <t>IMPS-917112650634</t>
  </si>
  <si>
    <t>VPI-999599322742</t>
  </si>
  <si>
    <t>25-06-2019</t>
  </si>
  <si>
    <t>IMPS from MOHIT K Ref 917609076531</t>
  </si>
  <si>
    <t>IMPS-917609210272</t>
  </si>
  <si>
    <t>Transfer from Mohit K</t>
  </si>
  <si>
    <t>NEFT 000028003733 SALARY CHANNELPLAY LIMITED</t>
  </si>
  <si>
    <t>NEFTINW-0161131163</t>
  </si>
  <si>
    <t>26-06-2019</t>
  </si>
  <si>
    <t>TO CLG DSP SMALL CAP FUND</t>
  </si>
  <si>
    <t>30-06-2019</t>
  </si>
  <si>
    <t>Int.Pd:3311137410:01-04- 2019 to 30-06-2019</t>
  </si>
  <si>
    <t>01-07-2019</t>
  </si>
  <si>
    <t>UPI/walletmoney/918238504 483/NA</t>
  </si>
  <si>
    <t>UPI-918214301887</t>
  </si>
  <si>
    <t>IMPS from MOHIT K Ref 918214423067</t>
  </si>
  <si>
    <t>IMPS-918214721477</t>
  </si>
  <si>
    <t>UPI/Q51539936@y/9182569 68585/Payment fro</t>
  </si>
  <si>
    <t>UPI-918214454298</t>
  </si>
  <si>
    <t>Transfer to Q51539936@y</t>
  </si>
  <si>
    <t>UPI/mohitknp@ok/91822037 9966/UPI</t>
  </si>
  <si>
    <t>UPI-918220500703</t>
  </si>
  <si>
    <t>IMPS from AMIT KU Ref 918222136978</t>
  </si>
  <si>
    <t>IMPS-918222358273</t>
  </si>
  <si>
    <t>Transfer from Amit KU</t>
  </si>
  <si>
    <t>02-07-2019</t>
  </si>
  <si>
    <t>04-07-2019</t>
  </si>
  <si>
    <t>UPI/8090770557@/91855410 5569/Payment fro</t>
  </si>
  <si>
    <t>UPI-918518889589</t>
  </si>
  <si>
    <t>Transfer from 8090770557@</t>
  </si>
  <si>
    <t>05-07-2019</t>
  </si>
  <si>
    <t>UPI/Q33328375@y/9186092 23429/Payment fro</t>
  </si>
  <si>
    <t>UPI-918609225915</t>
  </si>
  <si>
    <t>06-07-2019</t>
  </si>
  <si>
    <t>NEFT 000028331119 SALARY CHANNELPLAY LIMITED</t>
  </si>
  <si>
    <t>NEFTINW-0163101130</t>
  </si>
  <si>
    <t>07-07-2019</t>
  </si>
  <si>
    <t>OS RTNCARD 271627730313572</t>
  </si>
  <si>
    <t>KPG-0087177199</t>
  </si>
  <si>
    <t>10-07-2019</t>
  </si>
  <si>
    <t>ECSIDR-BD-LNT MFAD- KMB-TXHQ6446922</t>
  </si>
  <si>
    <t>ATL/2884/5045809984/LAND MARK HOTEKANPU100719/13:31</t>
  </si>
  <si>
    <t>919113306288</t>
  </si>
  <si>
    <t>11-07-2019</t>
  </si>
  <si>
    <t>UPI/04459140000/91923245 2265/Payment fro</t>
  </si>
  <si>
    <t>UPI-919208714847</t>
  </si>
  <si>
    <t>UPI/8090770557@/91928465 7615/Payment fro</t>
  </si>
  <si>
    <t>UPI-919221206782</t>
  </si>
  <si>
    <t>Transfer to 8090770557@</t>
  </si>
  <si>
    <t>19-07-2019</t>
  </si>
  <si>
    <t>IMPS from AMIT KUMAR Ref 920010400963</t>
  </si>
  <si>
    <t>IMPS-920010888665</t>
  </si>
  <si>
    <t>22-07-2019</t>
  </si>
  <si>
    <t>UPI/9621134052@/92031433 5629/Payment fro</t>
  </si>
  <si>
    <t>UPI-920314447994</t>
  </si>
  <si>
    <t>Transfer from 9621134052@</t>
  </si>
  <si>
    <t>23-07-2019</t>
  </si>
  <si>
    <t>CASH DEPOSIT @ KANPUR 80FT BY SELF</t>
  </si>
  <si>
    <t>24-07-2019</t>
  </si>
  <si>
    <t>VPI-999584426962</t>
  </si>
  <si>
    <t>26-07-2019</t>
  </si>
  <si>
    <t>Chrg: IMPS Transaction Dated On 10-Apr-2019 (Value Date:23/07/2019)</t>
  </si>
  <si>
    <t>TBMS-377822961</t>
  </si>
  <si>
    <t>01-08-2019</t>
  </si>
  <si>
    <t>UPl/mohitknp@ok/92132239 3373/UPI</t>
  </si>
  <si>
    <t>UPI-921322606767</t>
  </si>
  <si>
    <t>02-08-2019</t>
  </si>
  <si>
    <t>03-08-2019</t>
  </si>
  <si>
    <t>921508439487</t>
  </si>
  <si>
    <t>05-08-2019</t>
  </si>
  <si>
    <t>06-08-2019</t>
  </si>
  <si>
    <t>ATL/2884/800004/JAWAHAR NAGAR KANPURKA060819/09:58</t>
  </si>
  <si>
    <t>921809182763</t>
  </si>
  <si>
    <t>07-08-2019</t>
  </si>
  <si>
    <t>NEFT 000029104083 SALARY CHANNELPLAY LIMITED</t>
  </si>
  <si>
    <t>NEFTINW-0168031463</t>
  </si>
  <si>
    <t>921913440421</t>
  </si>
  <si>
    <t>OS RTNCARD 271627845953931</t>
  </si>
  <si>
    <t>KPG-0089562378</t>
  </si>
  <si>
    <t>09-08-2019</t>
  </si>
  <si>
    <t>13-08-2019</t>
  </si>
  <si>
    <t>ECSIDR-TP DSPMF Purch/SIPAD-KMB- 235748426</t>
  </si>
  <si>
    <t>ECSIDR-BD-LNT MFAD- KMB-TXHQ6780904</t>
  </si>
  <si>
    <t>15-08-2019</t>
  </si>
  <si>
    <t>ATL/2884/622018/+ P ROADKANPUR NAGARUP150819/10:25</t>
  </si>
  <si>
    <t>922710027971</t>
  </si>
  <si>
    <t>Received from MOHI XX1312 IMPS REF 922712992288</t>
  </si>
  <si>
    <t>IMPS-922712198252</t>
  </si>
  <si>
    <t>Transfer from Mohit</t>
  </si>
  <si>
    <t>16-08-2019</t>
  </si>
  <si>
    <t>SHREE TIRUPATI AUTO</t>
  </si>
  <si>
    <t>23-08-2019</t>
  </si>
  <si>
    <t>UPI/walletmoney/923538190 935/NA</t>
  </si>
  <si>
    <t>UPI-923514262006</t>
  </si>
  <si>
    <t>VPI-999570833866</t>
  </si>
  <si>
    <t>25-08-2019</t>
  </si>
  <si>
    <t>UPI/Q33328375@y/9237090 59910/Payment fro</t>
  </si>
  <si>
    <t>UPI-923709595400</t>
  </si>
  <si>
    <t>UPI/8090770557@/92373282 2292/Payment fro</t>
  </si>
  <si>
    <t>UPI-923716607892</t>
  </si>
  <si>
    <t>29-08-2019</t>
  </si>
  <si>
    <t>UPI/8090770557@/92412874 0736/Payment fro</t>
  </si>
  <si>
    <t>UPI-924114538996</t>
  </si>
  <si>
    <t>02-09-2019</t>
  </si>
  <si>
    <t>04-09-2019</t>
  </si>
  <si>
    <t>UPI/mohitknp@ok/92472274 1763/UPI</t>
  </si>
  <si>
    <t>UPI-924722529407</t>
  </si>
  <si>
    <t>05-09-2019</t>
  </si>
  <si>
    <t>NEFT 000029776663 SALARY CHANNELPLAY LIMITED</t>
  </si>
  <si>
    <t>NEFTINW-0172365821</t>
  </si>
  <si>
    <t>07-09-2019</t>
  </si>
  <si>
    <t>NEFT 000029836409 SALARY CHANNELPLAY LIMITED</t>
  </si>
  <si>
    <t>NEFTINW-0172740659</t>
  </si>
  <si>
    <t>UPI/mohitknp@ok/92501429 2903/UPI</t>
  </si>
  <si>
    <t>UPI-925014940488</t>
  </si>
  <si>
    <t>os RTNCARD 271627954891581</t>
  </si>
  <si>
    <t>KPG-0091906093</t>
  </si>
  <si>
    <t>08-09-2019</t>
  </si>
  <si>
    <t>ATW/2884/111/432Ashok NagarKanpur Naga080919/17:48</t>
  </si>
  <si>
    <t>925112183913</t>
  </si>
  <si>
    <t>Chrg: IMPS Transaction Dated On 25-May-2019</t>
  </si>
  <si>
    <t>TBMS-390972027</t>
  </si>
  <si>
    <t>10-09-2019</t>
  </si>
  <si>
    <t>UPI/mohitknp@ok/92531298 4145/UPI</t>
  </si>
  <si>
    <t>UPI-925312788023</t>
  </si>
  <si>
    <t>UPl/mohitknp@ok/92531200 0698/UPI</t>
  </si>
  <si>
    <t>UPI-925312793146</t>
  </si>
  <si>
    <t>15-09-2019</t>
  </si>
  <si>
    <t>UPI/Q33328375@y/9258208 52767/Payment fro</t>
  </si>
  <si>
    <t>UPI-925810084660</t>
  </si>
  <si>
    <t>21-09-2019</t>
  </si>
  <si>
    <t>CASH DEPOSIT @ KNP 80FT BY SELF</t>
  </si>
  <si>
    <t>UPI/PHONEPECARD/926422 227764/Payment for</t>
  </si>
  <si>
    <t>UPI-926411644473</t>
  </si>
  <si>
    <t>23-09-2019</t>
  </si>
  <si>
    <t>UPl/mohitknp@ok/92661236 5703/UPI</t>
  </si>
  <si>
    <t>UPI-926612127667</t>
  </si>
  <si>
    <t>MB:PAID CARD NUMBER XX8187 CC PAYMENT</t>
  </si>
  <si>
    <t>VPI-999557117736</t>
  </si>
  <si>
    <t>26-09-2019</t>
  </si>
  <si>
    <t>NEFT 000030268206 SALARY CHANNELPLAY LIMITED</t>
  </si>
  <si>
    <t>NEFTINW-0175605594</t>
  </si>
  <si>
    <t>30-09-2019</t>
  </si>
  <si>
    <t>MB SENT TO mohi 31464864281 IMPS Ref 927321229954/ELECTRICITY</t>
  </si>
  <si>
    <t>IMPS-927321229955</t>
  </si>
  <si>
    <t>Int.Pd:3311137410:01-07- 2019 to 30-09-2019</t>
  </si>
  <si>
    <t>03-10-2019</t>
  </si>
  <si>
    <t>ECSIDR-BAJAJ FINSERVEBG-KMB</t>
  </si>
  <si>
    <t>UPI/8090770557@/92766474 8189/Payment fro</t>
  </si>
  <si>
    <t>UPI-927616605805</t>
  </si>
  <si>
    <t>UPI/8090770557@/92764830 7083/Payment fro</t>
  </si>
  <si>
    <t>UPI-927616618039</t>
  </si>
  <si>
    <t>05-10-2019</t>
  </si>
  <si>
    <t>UPI/walletmoney/927831141 252/NA</t>
  </si>
  <si>
    <t>UPI-927807877676</t>
  </si>
  <si>
    <t>07-10-2019</t>
  </si>
  <si>
    <t>NEFT 000030557769 SALARY CHANNELPLAY LIMITED</t>
  </si>
  <si>
    <t>NEFTINW-0177455240</t>
  </si>
  <si>
    <t>08-10-2019</t>
  </si>
  <si>
    <t>OS RTNCARD 281628071018853</t>
  </si>
  <si>
    <t>KPG-0094295008</t>
  </si>
  <si>
    <t>09-10-2019</t>
  </si>
  <si>
    <t>UPI/8736886787@/92826023 3841/Y</t>
  </si>
  <si>
    <t>UPI-928215058385</t>
  </si>
  <si>
    <t>Transfer from 8736886787@</t>
  </si>
  <si>
    <t>10-10-2019</t>
  </si>
  <si>
    <t>ECSIDR-BD-LNT MFAD- KMB-TXHQ7503425</t>
  </si>
  <si>
    <t>ECSIDR-TP DSPMF Purch/SIPAD-KMB- 264624387</t>
  </si>
  <si>
    <t>15-10-2019</t>
  </si>
  <si>
    <t>UPI/8090770557@/92882096 9985/Payment fro</t>
  </si>
  <si>
    <t>UPI-928820099385</t>
  </si>
  <si>
    <t>16-10-2019</t>
  </si>
  <si>
    <t>ATL/2884/5045809984/LAND MARK HOTEKANPU161019/16:29</t>
  </si>
  <si>
    <t>928916368682</t>
  </si>
  <si>
    <t>17-10-2019</t>
  </si>
  <si>
    <t>NEFT SBIN219290298680 EMPLOYEE PROVIDENT FUND ORG</t>
  </si>
  <si>
    <t>NEFTINW-0179107887</t>
  </si>
  <si>
    <t>PF Withdrawal</t>
  </si>
  <si>
    <t>18-10-2019</t>
  </si>
  <si>
    <t>19-10-2019</t>
  </si>
  <si>
    <t>Chrg: ACH CHR-KB4515509- KKBK0000000003003442 (Value Date:18/10/2019)</t>
  </si>
  <si>
    <t>TBMS-415458715</t>
  </si>
  <si>
    <t>23-10-2019</t>
  </si>
  <si>
    <t>ATW/2884/111/432Ashok NagarKanpur Naga231019/10:08</t>
  </si>
  <si>
    <t>929604200562</t>
  </si>
  <si>
    <t>UPI/9935290289@/92963323 2181/Payment fro</t>
  </si>
  <si>
    <t>UPI-929611706750</t>
  </si>
  <si>
    <t>Transfer from 9935290289@</t>
  </si>
  <si>
    <t>Received from One XX4700 IMPS REF 929612845238</t>
  </si>
  <si>
    <t>IMPS-929612845244</t>
  </si>
  <si>
    <t>Transfer from One</t>
  </si>
  <si>
    <t>VPI-999543097545</t>
  </si>
  <si>
    <t>24-10-2019</t>
  </si>
  <si>
    <t>BY CLG INST 468181:YES AT KANPUR</t>
  </si>
  <si>
    <t>26-10-2019</t>
  </si>
  <si>
    <t>UPI/PHONEPECARD/929909 022108/Payment for</t>
  </si>
  <si>
    <t>UPI-929909551918</t>
  </si>
  <si>
    <t>30-10-2019</t>
  </si>
  <si>
    <t>NEFT CITIN19053316428 L T MUTUAL FUND POOL REDMP</t>
  </si>
  <si>
    <t>NEFTINW-0180966907</t>
  </si>
  <si>
    <t>UPI/31464864281/93034223 9642/Payment fro</t>
  </si>
  <si>
    <t>UPI-930314133661</t>
  </si>
  <si>
    <t>Transfer to 31464864281</t>
  </si>
  <si>
    <t>NEFT 000031103670 SALARY CHANNELPLAY LIMITED</t>
  </si>
  <si>
    <t>NEFTINW-0181074905</t>
  </si>
  <si>
    <t>Received from CAMS XX5001 IMPS REF 930315466148</t>
  </si>
  <si>
    <t>IMPS-930315194871</t>
  </si>
  <si>
    <t>Transfer from CAMS</t>
  </si>
  <si>
    <t>31-10-2019</t>
  </si>
  <si>
    <t>ATL/2884/800002/NEHRU NAGARKANPURUPIN31101 9/07:54</t>
  </si>
  <si>
    <t>930407027035</t>
  </si>
  <si>
    <t>02-11-2019</t>
  </si>
  <si>
    <t>05-11-2019</t>
  </si>
  <si>
    <t>ATL/2884/5045809984/LAND MARK HOTEKANPU051119/18:52</t>
  </si>
  <si>
    <t>930918526609</t>
  </si>
  <si>
    <t>07-11-2019</t>
  </si>
  <si>
    <t>NEFT 000031354231 SALARY CHANNELPLAY LIMITED</t>
  </si>
  <si>
    <t>NEFTINW-0182647223</t>
  </si>
  <si>
    <t>OS RTNCARD 281628178197202</t>
  </si>
  <si>
    <t>KPG-0096593898</t>
  </si>
  <si>
    <t>08-11-2019</t>
  </si>
  <si>
    <t>ATW/2884/111/432Ashok NagarKanpur Naga081119/09:41</t>
  </si>
  <si>
    <t>931204205390</t>
  </si>
  <si>
    <t>10-11-2019</t>
  </si>
  <si>
    <t>ATW/2884/111/432Ashok NagarKanpur Naga101119/17:33</t>
  </si>
  <si>
    <t>931412206317</t>
  </si>
  <si>
    <t>11-11-2019</t>
  </si>
  <si>
    <t>ECSIDR-BD-LNT MFAD- KMB-TXHQ7751446</t>
  </si>
  <si>
    <t>ECSIDR-TP DSPMF Purch/SIPAD-KMB- 280128556</t>
  </si>
  <si>
    <t>Received from AMIT XX0035 IMPS REF 931515236308</t>
  </si>
  <si>
    <t>IMPS-931515109850</t>
  </si>
  <si>
    <t>Transfer from Amit</t>
  </si>
  <si>
    <t>Received from AMIT XX0035 IMPS REF 931522060907</t>
  </si>
  <si>
    <t>IMPS-931522603608</t>
  </si>
  <si>
    <t>12-11-2019</t>
  </si>
  <si>
    <t>ATL/2884/504456/CORP ASHOKNAGRKANPUR A121119/11:20</t>
  </si>
  <si>
    <t>931611476453</t>
  </si>
  <si>
    <t>14-11-2019</t>
  </si>
  <si>
    <t>UPI/04459140000/93185</t>
  </si>
  <si>
    <t>UPI-931818426039</t>
  </si>
  <si>
    <t>Transfer to 04459140000</t>
  </si>
  <si>
    <t>18-11-2019</t>
  </si>
  <si>
    <t>UPI/8090770557@/93221069 6038/Payment fro</t>
  </si>
  <si>
    <t>UPI-932210286346</t>
  </si>
  <si>
    <t>19-11-2019</t>
  </si>
  <si>
    <t>Chrg: Ecs Return On 10-Sep- 2019 BD-LNT MF</t>
  </si>
  <si>
    <t>TBMS-443217581</t>
  </si>
  <si>
    <t>20-11-2019</t>
  </si>
  <si>
    <t>Chrg: IMPS Transaction Dated On 30-Sep-2019 (Value Date:19/11/2019)</t>
  </si>
  <si>
    <t>TBMS-443404361</t>
  </si>
  <si>
    <t>Chrg: Ecs Return On 10-Sep- 2019 TP DSPMF Purch/SIP (Value Date:19/11/2019)</t>
  </si>
  <si>
    <t>TBMS-443415114</t>
  </si>
  <si>
    <t>21-11-2019</t>
  </si>
  <si>
    <t>UPI/8400000488@/93251712 8515/Cash</t>
  </si>
  <si>
    <t>UPI-932517495378</t>
  </si>
  <si>
    <t>Transfer from 8400000488@</t>
  </si>
  <si>
    <t>23-11-2019</t>
  </si>
  <si>
    <t>UPI/9935290289@/93274013 5408/Payment fro</t>
  </si>
  <si>
    <t>UPI-932720110473</t>
  </si>
  <si>
    <t>UPI/9935290289@/93274001 9214/Payment fro</t>
  </si>
  <si>
    <t>UPI-932720140271</t>
  </si>
  <si>
    <t>MB:PAID CARD NUMBER XX8187 c C PAYMENT</t>
  </si>
  <si>
    <t>VPI-999528493410</t>
  </si>
  <si>
    <t>29-11-2019</t>
  </si>
  <si>
    <t>NEFT 000031877578 SALARY CHANNELPLAY LIMITED</t>
  </si>
  <si>
    <t>NEFTINW-0186144667</t>
  </si>
  <si>
    <t>02-12-2019</t>
  </si>
  <si>
    <t>UPI/9935290289@/93362435 2708/Payment fro</t>
  </si>
  <si>
    <t>UPI-933612097306</t>
  </si>
  <si>
    <t>UPI/9335342414@/93366485 0056/Note that y</t>
  </si>
  <si>
    <t>UPI-933616190861</t>
  </si>
  <si>
    <t>Transfer from Note that y</t>
  </si>
  <si>
    <t>UPI/PHONEPECARD/933648 123337/Payment for</t>
  </si>
  <si>
    <t>UPI-933616195028</t>
  </si>
  <si>
    <t>03-12-2019</t>
  </si>
  <si>
    <t>Chrg: Ecs Return On 05-Oct- 2019 BAJAJ FINSERVE</t>
  </si>
  <si>
    <t>TBMS-454701262</t>
  </si>
  <si>
    <t>Chrg: Ecs Return On 10-Oct- 2019 BAJAJ FINSERVE</t>
  </si>
  <si>
    <t>TBMS-455222831</t>
  </si>
  <si>
    <t>04-12-2019</t>
  </si>
  <si>
    <t>UPI/8574968609@/93383922 5670/Note that y</t>
  </si>
  <si>
    <t>UPI-933813562065</t>
  </si>
  <si>
    <t>UPI/9935290289@/93381631 0107/Payment fro</t>
  </si>
  <si>
    <t>UPI-933816228066</t>
  </si>
  <si>
    <t>05-12-2019</t>
  </si>
  <si>
    <t>06-12-2019</t>
  </si>
  <si>
    <t>UPI/9935290289@/93403098 6355/Payment fro</t>
  </si>
  <si>
    <t>UPI-934015332447</t>
  </si>
  <si>
    <t>Transfer to 9935290289@</t>
  </si>
  <si>
    <t>07-12-2019</t>
  </si>
  <si>
    <t>NEFT 000032117268 SALARY CHANNELPLAY LIMITED</t>
  </si>
  <si>
    <t>NEFTINW-0187651518</t>
  </si>
  <si>
    <t>08-12-2019</t>
  </si>
  <si>
    <t>Received from One XX4700 IMPS REF 934215506679</t>
  </si>
  <si>
    <t>IMPS-934215506593</t>
  </si>
  <si>
    <t>UPl/walletmoney/934240571 335/NA</t>
  </si>
  <si>
    <t>UPI-934216439496</t>
  </si>
  <si>
    <t>OS RTNCARD 281628284002886</t>
  </si>
  <si>
    <t>KPG-0099013024</t>
  </si>
  <si>
    <t>ATL/2884/800001/KAUSHAL PURIKANPURUPIN081219/1 9:04</t>
  </si>
  <si>
    <t>934219007726</t>
  </si>
  <si>
    <t>09-12-2019</t>
  </si>
  <si>
    <t>UPl/walletmoney/934341301 109/NA</t>
  </si>
  <si>
    <t>UPI-934317060334</t>
  </si>
  <si>
    <t>10-12-2019</t>
  </si>
  <si>
    <t>ECSIDR-TP DSPMF Purch/SIPAD-KMB- 297741645</t>
  </si>
  <si>
    <t>ECSIDR-BD-LNT MFAD- KMB-TXHQ8123448</t>
  </si>
  <si>
    <t>15-12-2019</t>
  </si>
  <si>
    <t>Chrg: POS DECL FEE/xx2884/929116888010/1 81019 (Value Date:13/12/2019)</t>
  </si>
  <si>
    <t>TBMS-462788923</t>
  </si>
  <si>
    <t>23-12-2019</t>
  </si>
  <si>
    <t>Received from MOHI XX1312 IMPS REF 935711816336</t>
  </si>
  <si>
    <t>IMPS-935711331022</t>
  </si>
  <si>
    <t>Transfer from Mohi</t>
  </si>
  <si>
    <t>Received from MOHI XX1312 IMPS REF 935711816593</t>
  </si>
  <si>
    <t>IMPS-935711334770</t>
  </si>
  <si>
    <t>VPI-999514060356</t>
  </si>
  <si>
    <t>27-12-2019</t>
  </si>
  <si>
    <t>NEFT 000032595158 SALARY CHANNELPLAY LIMITED DBSS</t>
  </si>
  <si>
    <t>NEFTINW-0190837880</t>
  </si>
  <si>
    <t>30-12-2019</t>
  </si>
  <si>
    <t>UPI/9935290289@/93643609 2511/Payment fro</t>
  </si>
  <si>
    <t>UPI-936412212221</t>
  </si>
  <si>
    <t>31-12-2019</t>
  </si>
  <si>
    <t>Int.Pd:3311137410:01-10- 2019 to 31-12-2019</t>
  </si>
  <si>
    <t>02-01-2020</t>
  </si>
  <si>
    <t>UPI/8090770557@/00022032 9739/Payment fro</t>
  </si>
  <si>
    <t>UPI-000220084819</t>
  </si>
  <si>
    <t>06-01-2020</t>
  </si>
  <si>
    <t>07-01-2020</t>
  </si>
  <si>
    <t>NEFT 000032894626 SALARY CHANNELPLAY LIMITED DBSS</t>
  </si>
  <si>
    <t>NEFTINW-0192912019</t>
  </si>
  <si>
    <t>OS RTNCARD 281628390097019</t>
  </si>
  <si>
    <t>KPG-0101331859</t>
  </si>
  <si>
    <t>09-01-2020</t>
  </si>
  <si>
    <t>ATL/2884/5045809984/LAND MARK HOTEKANPU090120/12:40</t>
  </si>
  <si>
    <t>000912501400</t>
  </si>
  <si>
    <t>UPI/9935290289@/00094865 8987/Payment fro</t>
  </si>
  <si>
    <t>UPI-000912513225</t>
  </si>
  <si>
    <t>Transfer from 9935290289@upi</t>
  </si>
  <si>
    <t>10-01-2020</t>
  </si>
  <si>
    <t>ECSIDR-TP DSPMF Purch/SIPAD-KMB- 312024286</t>
  </si>
  <si>
    <t>ECSIDR-BD-LNT MFAD- KMB-TXHQ8417882</t>
  </si>
  <si>
    <t>20-01-2020</t>
  </si>
  <si>
    <t>UPI/9935290289@/00202469 0569/Payment fro</t>
  </si>
  <si>
    <t>UPI-002008369262</t>
  </si>
  <si>
    <t>VPI-999499930503</t>
  </si>
  <si>
    <t>25-01-2020</t>
  </si>
  <si>
    <t>UPI/8090770557@/00254460 3528/Payment fro</t>
  </si>
  <si>
    <t>UPI-002511251610</t>
  </si>
  <si>
    <t>27-01-2020</t>
  </si>
  <si>
    <t>Received from INGE XX0039 IMPS REF 002718746508</t>
  </si>
  <si>
    <t>IMPS-002718344908</t>
  </si>
  <si>
    <t>Transfer from INGE</t>
  </si>
  <si>
    <t>29-01-2020</t>
  </si>
  <si>
    <t>OS 3311137410 1010340235</t>
  </si>
  <si>
    <t>KPG-0103001573</t>
  </si>
  <si>
    <t>30-01-2020</t>
  </si>
  <si>
    <t>BY CLG INST 669036/27-01- 20/YES/KANPUR</t>
  </si>
  <si>
    <t>03-02-2020</t>
  </si>
  <si>
    <t>UPI/9935290289@/00341064 2113/Payment fro</t>
  </si>
  <si>
    <t>UPI-003405857330</t>
  </si>
  <si>
    <t>04-02-2020</t>
  </si>
  <si>
    <t>UPI/9935290289@/00353642 0606/Payment fro</t>
  </si>
  <si>
    <t>UPI-003509452959</t>
  </si>
  <si>
    <t>UPI/9935290289@/00354822 1001/Payment fro</t>
  </si>
  <si>
    <t>UPI-003512419451</t>
  </si>
  <si>
    <t>05-02-2020</t>
  </si>
  <si>
    <t>UPI/8090770557@/00364556 6329/Payment fro</t>
  </si>
  <si>
    <t>UPI-003615976188</t>
  </si>
  <si>
    <t>Transfer from 8090770557@upi</t>
  </si>
  <si>
    <t>07-02-2020</t>
  </si>
  <si>
    <t>NEFT 000033725804 SALARY CHANNELPLAY LIMITED DBSS</t>
  </si>
  <si>
    <t>NEFTINW-0198684370</t>
  </si>
  <si>
    <t>OS RTNCARD 281628499858725</t>
  </si>
  <si>
    <t>KPG-0103815518</t>
  </si>
  <si>
    <t>08-02-2020</t>
  </si>
  <si>
    <t>UPI/9935290289@/00393487 2637/Payment fro</t>
  </si>
  <si>
    <t>UPI-003917569801</t>
  </si>
  <si>
    <t>09-02-2020</t>
  </si>
  <si>
    <t>UPI/6397905628@/00401</t>
  </si>
  <si>
    <t>UPI-004013036791</t>
  </si>
  <si>
    <t>Transfer from 6397905628@upi</t>
  </si>
  <si>
    <t>10-02-2020</t>
  </si>
  <si>
    <t>ECSIDR-TP DSPMF Purch/SIPAD-KMB- 328035075</t>
  </si>
  <si>
    <t>ECSIDR-BD-LNT MFAD- KMB-TXHQ8741958</t>
  </si>
  <si>
    <t>11-02-2020</t>
  </si>
  <si>
    <t>CASH DEPOSIT BY SELF AT KANPUR -80 FEET</t>
  </si>
  <si>
    <t>13-02-2020</t>
  </si>
  <si>
    <t>UPI/7991880766@/00444246 7132/Payment fro</t>
  </si>
  <si>
    <t>UPI-004414215551</t>
  </si>
  <si>
    <t>Transfer from 7991880766@upi</t>
  </si>
  <si>
    <t>UPI/7991880766@/00445679 1097/Payment fro</t>
  </si>
  <si>
    <t>UPI-004414218677</t>
  </si>
  <si>
    <t>UPI/9415077679@/00445669 3028/Payment fro</t>
  </si>
  <si>
    <t>UPI-004414241771</t>
  </si>
  <si>
    <t>Transfer to 9415077679@</t>
  </si>
  <si>
    <t>REV- UPI/9935290289@/00445669 3028/</t>
  </si>
  <si>
    <t>UPI-004414242126</t>
  </si>
  <si>
    <t>UPI/8756186666@/00441466 2514/On tapping</t>
  </si>
  <si>
    <t>UPI-004414251563</t>
  </si>
  <si>
    <t>Transfer to On tapping</t>
  </si>
  <si>
    <t>UPI/8090770557@/00448809 5944/Payment fro</t>
  </si>
  <si>
    <t>UPI-004422129709</t>
  </si>
  <si>
    <t>14-02-2020</t>
  </si>
  <si>
    <t>UPI/mr.vijaytiw/00452447194 9/On tapping</t>
  </si>
  <si>
    <t>UPI-004508835135</t>
  </si>
  <si>
    <t>Transfer to vijaytiw</t>
  </si>
  <si>
    <t>UPI/9198533689@/00451320 7331/UPI</t>
  </si>
  <si>
    <t>UPI-004513377214</t>
  </si>
  <si>
    <t>Transfer from 9198533689@upi</t>
  </si>
  <si>
    <t>16-02-2020</t>
  </si>
  <si>
    <t>UPI/8090770557@/00471711 4235/Payment fro</t>
  </si>
  <si>
    <t>UPI-004717244499</t>
  </si>
  <si>
    <t>17-02-2020</t>
  </si>
  <si>
    <t>VPI-999485111525</t>
  </si>
  <si>
    <t>21-02-2020</t>
  </si>
  <si>
    <t>ATL/2884/622018/LAJPAT AGARKANPURUPIN210220/ 19:56</t>
  </si>
  <si>
    <t>005219030854</t>
  </si>
  <si>
    <t>24-02-2020</t>
  </si>
  <si>
    <t>UPI/9598864242@/00557352 5182/NA</t>
  </si>
  <si>
    <t>UPI-005516694568</t>
  </si>
  <si>
    <t>Transfer from 9598864242@upi</t>
  </si>
  <si>
    <t>25-02-2020</t>
  </si>
  <si>
    <t>MB SENT TO mohi 31464864281 IMPS Ref 005611951154/ELECTRICITY</t>
  </si>
  <si>
    <t>IMPS-005611951156</t>
  </si>
  <si>
    <t>27-02-2020</t>
  </si>
  <si>
    <t>UPI/9935290289@/00581517 6100/Payment fro</t>
  </si>
  <si>
    <t>UPI-005815262521</t>
  </si>
  <si>
    <t>04-03-2020</t>
  </si>
  <si>
    <t>UPI/9935290289@/00641871 0923/Payment fro</t>
  </si>
  <si>
    <t>UPI-006409850524</t>
  </si>
  <si>
    <t>UPI/9935290289@/00641836 3879/Payment fro</t>
  </si>
  <si>
    <t>UPI-006409852222</t>
  </si>
  <si>
    <t>006411471572</t>
  </si>
  <si>
    <t>PCD/2884/P S COMPUTERONICS/KANPU R040320/18:57</t>
  </si>
  <si>
    <t>006413540406</t>
  </si>
  <si>
    <t>UPI/9935290289@/00644030 4674/Payment fro</t>
  </si>
  <si>
    <t>UPI-006420602442</t>
  </si>
  <si>
    <t>05-03-2020</t>
  </si>
  <si>
    <t>Chrg: IMPS Transaction Dated On 25-Feb-2020</t>
  </si>
  <si>
    <t>TBMS-504223549</t>
  </si>
  <si>
    <t>07-03-2020</t>
  </si>
  <si>
    <t>NEFT 000034091388 SALARY CHANNELPLAY LIMITED DBSS</t>
  </si>
  <si>
    <t>NEFTINW-0204233437</t>
  </si>
  <si>
    <t>UPI/8090770557@/00674573 6856/Payment fro</t>
  </si>
  <si>
    <t>UPI-006715163264</t>
  </si>
  <si>
    <t>OS RTNCARD 291628596686852</t>
  </si>
  <si>
    <t>KPG-0106175900</t>
  </si>
  <si>
    <t>UPI/9936157781@/00675123 4768/On tapping</t>
  </si>
  <si>
    <t>UPI-006717995852</t>
  </si>
  <si>
    <t>Transfer from On tapping</t>
  </si>
  <si>
    <t>09-03-2020</t>
  </si>
  <si>
    <t>NEFT CITIN20038463914 DSP MUTUAL FUND REDEMPTION</t>
  </si>
  <si>
    <t>NEFTINW-0204522701</t>
  </si>
  <si>
    <t>10-03-2020</t>
  </si>
  <si>
    <t>ECSIDR-TP DSPMF Purch/SIPAD-KMB- 346495881</t>
  </si>
  <si>
    <t>ECSIDR-BD-LNT MFAD- KMB-TXHQ8963189</t>
  </si>
  <si>
    <t>16-03-2020</t>
  </si>
  <si>
    <t>UPI/8009209486@/00764247 0879/On tapping</t>
  </si>
  <si>
    <t>UPI-007614722688</t>
  </si>
  <si>
    <t>17-03-2020</t>
  </si>
  <si>
    <t>ECSIDR-TP ACH PRUDENTAD-KMB- 352474554</t>
  </si>
  <si>
    <t>007710473492</t>
  </si>
  <si>
    <t>18-03-2020</t>
  </si>
  <si>
    <t>Chrg: ECSMDTCHR- KB5490205- KKBK7000000003854132 (Value Date:15/03/2020)</t>
  </si>
  <si>
    <t>TBMS-507295173</t>
  </si>
  <si>
    <t>19-03-2020</t>
  </si>
  <si>
    <t>VPI-999468115063</t>
  </si>
  <si>
    <t>20-03-2020</t>
  </si>
  <si>
    <t>Received from NIPP XX9608 IMPS REF 008009662073</t>
  </si>
  <si>
    <t>IMPS-008009957735</t>
  </si>
  <si>
    <t>Transfer from NIPP</t>
  </si>
  <si>
    <t>Received from NIPP XX9608 IMPS REF 008010685769</t>
  </si>
  <si>
    <t>IMPS-008010976452</t>
  </si>
  <si>
    <t>OS 3311137410 291628637944284</t>
  </si>
  <si>
    <t>KPG-0107257035</t>
  </si>
  <si>
    <t>25-03-2020</t>
  </si>
  <si>
    <t>UPI/paytm- 50741/008584750102/On tapping</t>
  </si>
  <si>
    <t>UPI-008521516180</t>
  </si>
  <si>
    <t>27-03-2020</t>
  </si>
  <si>
    <t>UPI/9935290289@/00873648 3286/Payment fro</t>
  </si>
  <si>
    <t>UPI-008712354876</t>
  </si>
  <si>
    <t>31-03-2020</t>
  </si>
  <si>
    <t>UPI/9935290289@/00911814 3938/Payment fro</t>
  </si>
  <si>
    <t>UPI-009106981792</t>
  </si>
  <si>
    <t>Int.Pd:3311137410:01-01- 2020 to 31-03-2020</t>
  </si>
  <si>
    <t>MOHIT KUMAR TRIPATHI  |  A/c no. - 3311137410 |  Bank: Kotak Mahindra Bank  (Savings)</t>
  </si>
  <si>
    <t xml:space="preserve">  CAM ANALYSIS &amp; MONTHLY BALANCE SUMMARY</t>
  </si>
  <si>
    <t>Txn Count</t>
  </si>
  <si>
    <t>Credits</t>
  </si>
  <si>
    <t xml:space="preserve">Salary Credits </t>
  </si>
  <si>
    <t xml:space="preserve">UPI Credits </t>
  </si>
  <si>
    <t>NEFT  / RTGS Credits</t>
  </si>
  <si>
    <t>Loan Credits</t>
  </si>
  <si>
    <t>1f</t>
  </si>
  <si>
    <t xml:space="preserve">Reversal Transactions </t>
  </si>
  <si>
    <t>1g</t>
  </si>
  <si>
    <t>Cheque Deposits</t>
  </si>
  <si>
    <t>1h</t>
  </si>
  <si>
    <t>Cash Deposits</t>
  </si>
  <si>
    <t>1i</t>
  </si>
  <si>
    <t>Interest Received</t>
  </si>
  <si>
    <t>1j</t>
  </si>
  <si>
    <t>Insurance Claim Received</t>
  </si>
  <si>
    <t>1k</t>
  </si>
  <si>
    <t>EPFO Withdrawal</t>
  </si>
  <si>
    <t>1l</t>
  </si>
  <si>
    <t>1m</t>
  </si>
  <si>
    <t>Miscellaneous</t>
  </si>
  <si>
    <t>1n</t>
  </si>
  <si>
    <t>Total Credits</t>
  </si>
  <si>
    <t>Debits</t>
  </si>
  <si>
    <t>UPI Debits</t>
  </si>
  <si>
    <t>Wallet Transfer</t>
  </si>
  <si>
    <t>NEFT / RTGS Debits</t>
  </si>
  <si>
    <t>Insurance</t>
  </si>
  <si>
    <t xml:space="preserve">EMI / Loan Payments </t>
  </si>
  <si>
    <t>- Home Loan</t>
  </si>
  <si>
    <t>2h</t>
  </si>
  <si>
    <t>- Auto Loan</t>
  </si>
  <si>
    <t>2i</t>
  </si>
  <si>
    <t>- Personal Loan</t>
  </si>
  <si>
    <t>2j</t>
  </si>
  <si>
    <t>Cash/Self Withdrawals</t>
  </si>
  <si>
    <t>2k</t>
  </si>
  <si>
    <t>Cheque Issues</t>
  </si>
  <si>
    <t>2l</t>
  </si>
  <si>
    <t xml:space="preserve">Travel Transactions </t>
  </si>
  <si>
    <t>2m</t>
  </si>
  <si>
    <t>2n</t>
  </si>
  <si>
    <t xml:space="preserve">Shopping / Purchases </t>
  </si>
  <si>
    <t>2o</t>
  </si>
  <si>
    <t xml:space="preserve"> - Food</t>
  </si>
  <si>
    <t>2p</t>
  </si>
  <si>
    <t>- Medical</t>
  </si>
  <si>
    <t>2q</t>
  </si>
  <si>
    <t>- Alcohol</t>
  </si>
  <si>
    <t>2r</t>
  </si>
  <si>
    <t xml:space="preserve"> - Entertainment</t>
  </si>
  <si>
    <t>2s</t>
  </si>
  <si>
    <t>- Gaming</t>
  </si>
  <si>
    <t>2t</t>
  </si>
  <si>
    <t>2u</t>
  </si>
  <si>
    <t>2v</t>
  </si>
  <si>
    <t>Taxes Paid</t>
  </si>
  <si>
    <t>2w</t>
  </si>
  <si>
    <t>2x</t>
  </si>
  <si>
    <t>Total Expenses/Debits</t>
  </si>
  <si>
    <t>Avg Monthly Balance Charges</t>
  </si>
  <si>
    <t>ACH Return Charges</t>
  </si>
  <si>
    <t>ECS Return Charges</t>
  </si>
  <si>
    <t>3f</t>
  </si>
  <si>
    <t>Total Bank Charges</t>
  </si>
  <si>
    <t>363.09</t>
  </si>
  <si>
    <t>72.98</t>
  </si>
  <si>
    <t>549.20</t>
  </si>
  <si>
    <t>163.04</t>
  </si>
  <si>
    <t>26.51</t>
  </si>
  <si>
    <t>140.22</t>
  </si>
  <si>
    <t>192.75</t>
  </si>
  <si>
    <t>134.75</t>
  </si>
  <si>
    <t>369.10</t>
  </si>
  <si>
    <t>26.80</t>
  </si>
  <si>
    <t>17.87</t>
  </si>
  <si>
    <t>18811.55</t>
  </si>
  <si>
    <t>10363.09</t>
  </si>
  <si>
    <t>8887.57</t>
  </si>
  <si>
    <t>15326.98</t>
  </si>
  <si>
    <t>53963.04</t>
  </si>
  <si>
    <t>15150.51</t>
  </si>
  <si>
    <t>22032.43</t>
  </si>
  <si>
    <t>19816.46</t>
  </si>
  <si>
    <t>14997.75</t>
  </si>
  <si>
    <t>7155.80</t>
  </si>
  <si>
    <t>29208.76</t>
  </si>
  <si>
    <t>15075.87</t>
  </si>
  <si>
    <t>Avg. EOD Balance</t>
  </si>
  <si>
    <t>Field</t>
  </si>
  <si>
    <t xml:space="preserve">Opening Balance        </t>
  </si>
  <si>
    <t>Account balance at the start of the period</t>
  </si>
  <si>
    <t xml:space="preserve">Salary Credits	</t>
  </si>
  <si>
    <t>Salary deposits from employer</t>
  </si>
  <si>
    <t>UPI Credits</t>
  </si>
  <si>
    <t>Incoming transfers via UPI</t>
  </si>
  <si>
    <t>NEFT / RTGS Credits</t>
  </si>
  <si>
    <t>Incoming NEFT/RTGS transactions</t>
  </si>
  <si>
    <t xml:space="preserve">Loan Credits	</t>
  </si>
  <si>
    <t>Funds received as loan disbursals</t>
  </si>
  <si>
    <t xml:space="preserve">Reversal Transactions	</t>
  </si>
  <si>
    <t>Reversed debits or failed transactions refunded</t>
  </si>
  <si>
    <t xml:space="preserve">Cheque Deposits	</t>
  </si>
  <si>
    <t>Cheques deposited and credited</t>
  </si>
  <si>
    <t xml:space="preserve">Cash Deposits	</t>
  </si>
  <si>
    <t>Cash physically deposited to account</t>
  </si>
  <si>
    <t xml:space="preserve">Interest Received	</t>
  </si>
  <si>
    <t>Interest credited from savings/deposits</t>
  </si>
  <si>
    <t xml:space="preserve">Insurance Claim Received	</t>
  </si>
  <si>
    <t>Insurance settlement credited</t>
  </si>
  <si>
    <t xml:space="preserve">EPFO Withdrawal	</t>
  </si>
  <si>
    <t>Provident Fund withdrawals credited</t>
  </si>
  <si>
    <t xml:space="preserve">Investment Proceeds	</t>
  </si>
  <si>
    <t>Earnings from investments credited</t>
  </si>
  <si>
    <t xml:space="preserve">Miscellaneous (Credits)	</t>
  </si>
  <si>
    <t xml:space="preserve">Other or uncategorized credit entries
</t>
  </si>
  <si>
    <t xml:space="preserve">Total Credits	</t>
  </si>
  <si>
    <t>Total credited amount in the account</t>
  </si>
  <si>
    <t>Outgoing payments via UPI</t>
  </si>
  <si>
    <t>Transfers to wallets like Paytm/PhonePe</t>
  </si>
  <si>
    <t>Outgoing NEFT/RTGS transactions</t>
  </si>
  <si>
    <t>Money debited for investments</t>
  </si>
  <si>
    <t>Premiums paid for insurance</t>
  </si>
  <si>
    <t>EMI / Loan Payments</t>
  </si>
  <si>
    <t>EMI or loan repayments</t>
  </si>
  <si>
    <t>Home Loan</t>
  </si>
  <si>
    <t>EMI for home loan (subtype of EMI)</t>
  </si>
  <si>
    <t>Auto Loan</t>
  </si>
  <si>
    <t>EMI for vehicle loan</t>
  </si>
  <si>
    <t>Personal Loan</t>
  </si>
  <si>
    <t>EMI for personal loan</t>
  </si>
  <si>
    <t xml:space="preserve">Cash/Self Withdrawals	</t>
  </si>
  <si>
    <t>ATM or branch cash withdrawals</t>
  </si>
  <si>
    <t xml:space="preserve">Cheque Issues	</t>
  </si>
  <si>
    <t>Amounts paid via cheque</t>
  </si>
  <si>
    <t xml:space="preserve">Travel Transactions	</t>
  </si>
  <si>
    <t>Spend on travel and related bookings</t>
  </si>
  <si>
    <t xml:space="preserve">Credit Card Payments	</t>
  </si>
  <si>
    <t>Payments toward credit card dues</t>
  </si>
  <si>
    <t xml:space="preserve">Shopping / Purchases	</t>
  </si>
  <si>
    <t>Spend on purchases or shopping</t>
  </si>
  <si>
    <t>Spending on food or dining</t>
  </si>
  <si>
    <t>Spend on medicine or healthcare services</t>
  </si>
  <si>
    <t>Alcohol</t>
  </si>
  <si>
    <t>Spend on alcohol/liquor purchases</t>
  </si>
  <si>
    <t>Spend on movies, events, subscriptions</t>
  </si>
  <si>
    <t>Gaming</t>
  </si>
  <si>
    <t xml:space="preserve">Spend on games or gaming platforms
</t>
  </si>
  <si>
    <t xml:space="preserve">Bills &amp; Utilities	</t>
  </si>
  <si>
    <t>Utility bills like gas, water, broadband</t>
  </si>
  <si>
    <t xml:space="preserve">Taxes Paid	</t>
  </si>
  <si>
    <t>Payments made toward taxes</t>
  </si>
  <si>
    <t xml:space="preserve">Other debits not categorized above
</t>
  </si>
  <si>
    <t xml:space="preserve">Total Expenses/Debits	</t>
  </si>
  <si>
    <t>Total debited amount from account</t>
  </si>
  <si>
    <t xml:space="preserve">Avg Monthly Balance Charges	</t>
  </si>
  <si>
    <t>Penalty for low monthly balance</t>
  </si>
  <si>
    <t xml:space="preserve">ACH Return Charges	</t>
  </si>
  <si>
    <t>Charges for failed auto-debit (ACH)</t>
  </si>
  <si>
    <t xml:space="preserve">Cheque Bounce Charges	</t>
  </si>
  <si>
    <t>Charges for bounced cheque</t>
  </si>
  <si>
    <t xml:space="preserve">ECS Return Charges	</t>
  </si>
  <si>
    <t>Charges for failed ECS debit</t>
  </si>
  <si>
    <t xml:space="preserve">Other Bank Charges	</t>
  </si>
  <si>
    <t xml:space="preserve">Other charges (e.g., admin, service)
</t>
  </si>
  <si>
    <t>Total charges levied by the bank</t>
  </si>
  <si>
    <t xml:space="preserve">Closing Balance	</t>
  </si>
  <si>
    <t>Balance at the end of the period</t>
  </si>
  <si>
    <t xml:space="preserve">Min EOD Balance	</t>
  </si>
  <si>
    <t>Lowest end-of-day balance recorded</t>
  </si>
  <si>
    <t xml:space="preserve">Max EOD Balance	</t>
  </si>
  <si>
    <t xml:space="preserve">Highest end-of-day balance recorded
</t>
  </si>
  <si>
    <t>Average daily end-of-day balance</t>
  </si>
  <si>
    <t xml:space="preserve">FOIR (%)	</t>
  </si>
  <si>
    <t xml:space="preserve">Fixed Obligation to Income Ratio %
</t>
  </si>
  <si>
    <t>MONTHLY BALANCE SUMMARY</t>
  </si>
  <si>
    <t>Summary</t>
  </si>
  <si>
    <t>ABB Change Over Time</t>
  </si>
  <si>
    <t>ABB Insights</t>
  </si>
  <si>
    <t>Overall ABB</t>
  </si>
  <si>
    <t>Minimum ABB</t>
  </si>
  <si>
    <r>
      <rPr>
        <sz val="11"/>
        <color rgb="FF999999"/>
        <rFont val="Roboto"/>
      </rPr>
      <t xml:space="preserve">(December 2019)  </t>
    </r>
    <r>
      <rPr>
        <sz val="11"/>
        <color theme="1"/>
        <rFont val="Roboto"/>
      </rPr>
      <t>2070.98</t>
    </r>
  </si>
  <si>
    <t>Maximum ABB</t>
  </si>
  <si>
    <r>
      <rPr>
        <sz val="11"/>
        <color rgb="FF999999"/>
        <rFont val="Roboto"/>
      </rPr>
      <t xml:space="preserve">(August 2019)  </t>
    </r>
    <r>
      <rPr>
        <sz val="11"/>
        <color theme="1"/>
        <rFont val="Roboto"/>
      </rPr>
      <t>16208.68</t>
    </r>
  </si>
  <si>
    <t>Total Change in ABB</t>
  </si>
  <si>
    <t>Adjusted ABB for 6 months</t>
  </si>
  <si>
    <t>Monthly Balance Breakdown</t>
  </si>
  <si>
    <t>EOD Balance as on</t>
  </si>
  <si>
    <t>Month's ABB</t>
  </si>
  <si>
    <t>Change in ABB</t>
  </si>
  <si>
    <t>Min EOD</t>
  </si>
  <si>
    <t>Max EOD</t>
  </si>
  <si>
    <t>Opening (1st)</t>
  </si>
  <si>
    <t>5th</t>
  </si>
  <si>
    <t>10th</t>
  </si>
  <si>
    <t>15th</t>
  </si>
  <si>
    <t>20th</t>
  </si>
  <si>
    <t>25th</t>
  </si>
  <si>
    <t>Closing (Last)</t>
  </si>
  <si>
    <t>Date</t>
  </si>
  <si>
    <t>18th</t>
  </si>
  <si>
    <t>6th</t>
  </si>
  <si>
    <t>2nd</t>
  </si>
  <si>
    <t>3rd</t>
  </si>
  <si>
    <t>7th</t>
  </si>
  <si>
    <t>26th</t>
  </si>
  <si>
    <t>16th</t>
  </si>
  <si>
    <t>9th</t>
  </si>
  <si>
    <t>8th</t>
  </si>
  <si>
    <t>21st</t>
  </si>
  <si>
    <t>23rd</t>
  </si>
  <si>
    <t>11th</t>
  </si>
  <si>
    <t>27th</t>
  </si>
  <si>
    <t>13th</t>
  </si>
  <si>
    <t>31st</t>
  </si>
  <si>
    <t>Average</t>
  </si>
  <si>
    <t>Salary &amp; Occupation Insights</t>
  </si>
  <si>
    <t>Particular</t>
  </si>
  <si>
    <t>Details</t>
  </si>
  <si>
    <t>No Of Triggers</t>
  </si>
  <si>
    <t>a</t>
  </si>
  <si>
    <t>b</t>
  </si>
  <si>
    <t xml:space="preserve">Employer &amp; Salary Details </t>
  </si>
  <si>
    <t>Employer Name Identified</t>
  </si>
  <si>
    <r>
      <rPr>
        <sz val="11"/>
        <color theme="1"/>
        <rFont val="Roboto"/>
      </rPr>
      <t xml:space="preserve">Change in Employer 
</t>
    </r>
    <r>
      <rPr>
        <sz val="11"/>
        <color rgb="FF999999"/>
        <rFont val="Roboto"/>
      </rPr>
      <t>(Salary from Different Employers)</t>
    </r>
  </si>
  <si>
    <t>c</t>
  </si>
  <si>
    <t>Salary from the Same Organisation in the Last 4 Months</t>
  </si>
  <si>
    <t>d</t>
  </si>
  <si>
    <t>Salary &lt; ₹21000 [In a Month]</t>
  </si>
  <si>
    <t>e</t>
  </si>
  <si>
    <t>Irregular Salary Amount</t>
  </si>
  <si>
    <t>f</t>
  </si>
  <si>
    <t>Increment in a Salary upto 10% for 6 Months</t>
  </si>
  <si>
    <t>g</t>
  </si>
  <si>
    <t>Missed Salary</t>
  </si>
  <si>
    <t>h</t>
  </si>
  <si>
    <t>Irregular Salary Dates</t>
  </si>
  <si>
    <t>i</t>
  </si>
  <si>
    <t>Salary received through IMPS mode</t>
  </si>
  <si>
    <t>j</t>
  </si>
  <si>
    <t>Total months of salary received</t>
  </si>
  <si>
    <t>Employer Details</t>
  </si>
  <si>
    <t>SN</t>
  </si>
  <si>
    <t>Name of the Employer</t>
  </si>
  <si>
    <t>Months employed (as per statement)</t>
  </si>
  <si>
    <t>CHANNELPLAY LIMITED</t>
  </si>
  <si>
    <t>April 2019 - March 2020</t>
  </si>
  <si>
    <t>Transactions</t>
  </si>
  <si>
    <t>Salary credit date</t>
  </si>
  <si>
    <t>Description</t>
  </si>
  <si>
    <t>% Change from Standard Salary</t>
  </si>
  <si>
    <t>Delay (in Salary Dates)</t>
  </si>
  <si>
    <t>On time</t>
  </si>
  <si>
    <t>22-04-2019</t>
  </si>
  <si>
    <t>16 days late</t>
  </si>
  <si>
    <t>4 days early</t>
  </si>
  <si>
    <t>1 day late</t>
  </si>
  <si>
    <t>25 days late</t>
  </si>
  <si>
    <t>19 days late</t>
  </si>
  <si>
    <t>1 day early</t>
  </si>
  <si>
    <t>20 days late</t>
  </si>
  <si>
    <t>24 days late</t>
  </si>
  <si>
    <t>23 days late</t>
  </si>
  <si>
    <t>21 days late</t>
  </si>
  <si>
    <t>DAILY BALANCE (EOD)</t>
  </si>
  <si>
    <t>Lowest</t>
  </si>
  <si>
    <t xml:space="preserve">Higest </t>
  </si>
  <si>
    <t>ABB recorded every 5 days</t>
  </si>
  <si>
    <t>Daily Balance Breakdown</t>
  </si>
  <si>
    <t>Day Of Month</t>
  </si>
  <si>
    <t>Average of the Day</t>
  </si>
  <si>
    <t>Monthly Average</t>
  </si>
  <si>
    <t>INVESTMENTS &amp; INSURANCE</t>
  </si>
  <si>
    <t>Instrument Details</t>
  </si>
  <si>
    <t xml:space="preserve">Investor Profile </t>
  </si>
  <si>
    <t>Debit</t>
  </si>
  <si>
    <t>Credit</t>
  </si>
  <si>
    <t>Net Total</t>
  </si>
  <si>
    <t>Liquid Investments Detected</t>
  </si>
  <si>
    <t>Public Provident Funds</t>
  </si>
  <si>
    <t>Non Liquid Investments Detected</t>
  </si>
  <si>
    <t>Term Deposits</t>
  </si>
  <si>
    <t>Investment Platforms</t>
  </si>
  <si>
    <t>DSP Small Cap Fund, DSPMF, LNT MFAD, PRUDENTAD</t>
  </si>
  <si>
    <t>Stocks</t>
  </si>
  <si>
    <t>Investment Burden Ratio</t>
  </si>
  <si>
    <t>Other Investments</t>
  </si>
  <si>
    <t>Medical Insurance</t>
  </si>
  <si>
    <t>Life Insurance Detected</t>
  </si>
  <si>
    <t>Life Insurance</t>
  </si>
  <si>
    <t>Medical Insurance Detected</t>
  </si>
  <si>
    <t>Life Insurance Claim Detected</t>
  </si>
  <si>
    <t>Mediclaim Detected</t>
  </si>
  <si>
    <t>TRANSACTIONS</t>
  </si>
  <si>
    <t>Primary Txn. Category</t>
  </si>
  <si>
    <t>Txn. Count</t>
  </si>
  <si>
    <t>Total Amt</t>
  </si>
  <si>
    <t>LNT MFAD</t>
  </si>
  <si>
    <t>No Insurance Data Found</t>
  </si>
  <si>
    <t>DSP Small Cap Fund</t>
  </si>
  <si>
    <t>DSPMF</t>
  </si>
  <si>
    <t>PRUDENTAD</t>
  </si>
  <si>
    <t>Amount invested in mutual fund schemes</t>
  </si>
  <si>
    <t>Amount contributed to PPF account</t>
  </si>
  <si>
    <t>Term deposits are fixed-period investments offered by banks, including options like Fixed Deposits (FD) and Recurring Deposits (RD), where funds earn interest over a set duration.</t>
  </si>
  <si>
    <t>Direct investments in listed shares</t>
  </si>
  <si>
    <t>Other non-classified investments</t>
  </si>
  <si>
    <t>A form of insurance that offsets medical expenses, reducing the financial burden of health-related emergencies.</t>
  </si>
  <si>
    <t>A form of insurance that provides financial support to beneficiaries in the event of the policyholder's death, reducing the financial burden on dependents.</t>
  </si>
  <si>
    <t>Investments that can be quickly converted to cash if needed.</t>
  </si>
  <si>
    <t>Investments that cannot be easily converted to cash, like real estate.</t>
  </si>
  <si>
    <t>Digital tools that let users invest, track, and manage assets like stocks, mutual funds, and FDs.</t>
  </si>
  <si>
    <t>Average Monthly Investment / Average Monthly Credit or Salary</t>
  </si>
  <si>
    <t>Transaction or record shows the person has purchased or is paying for a life insurance policy.</t>
  </si>
  <si>
    <t>Transaction which show payment toward a health insurance policy, such as premiums to an insurer.</t>
  </si>
  <si>
    <t>Funds received from life insurance policy settlement detected.</t>
  </si>
  <si>
    <t>Funds received under a mediclaim policy detected in the account.</t>
  </si>
  <si>
    <t>LOANS &amp; EMI</t>
  </si>
  <si>
    <t>Loan &amp; EMI Insights</t>
  </si>
  <si>
    <t>Loan Detail</t>
  </si>
  <si>
    <t>Total EMI</t>
  </si>
  <si>
    <t>Total Credit Card</t>
  </si>
  <si>
    <t>Average Monthly Credit</t>
  </si>
  <si>
    <t>Loan Label</t>
  </si>
  <si>
    <t xml:space="preserve">Txns. Count </t>
  </si>
  <si>
    <t>EMI Amount</t>
  </si>
  <si>
    <t>EMI Status</t>
  </si>
  <si>
    <t>60% of Average Monthly Credit</t>
  </si>
  <si>
    <t>Loan Insights</t>
  </si>
  <si>
    <t>Loan 1</t>
  </si>
  <si>
    <t>Active</t>
  </si>
  <si>
    <t>50% of Average Monthly Credit</t>
  </si>
  <si>
    <t>Active Loans</t>
  </si>
  <si>
    <t>Bajaj</t>
  </si>
  <si>
    <t>Loan 2</t>
  </si>
  <si>
    <t>Completed</t>
  </si>
  <si>
    <r>
      <rPr>
        <sz val="11"/>
        <color rgb="FF000000"/>
        <rFont val="Roboto"/>
      </rPr>
      <t>Loan Type detected</t>
    </r>
    <r>
      <rPr>
        <sz val="11"/>
        <color rgb="FF999999"/>
        <rFont val="Roboto"/>
      </rPr>
      <t xml:space="preserve"> </t>
    </r>
  </si>
  <si>
    <t>Loan 3</t>
  </si>
  <si>
    <t>New Loan Taken</t>
  </si>
  <si>
    <t>Loan 4</t>
  </si>
  <si>
    <r>
      <rPr>
        <sz val="11"/>
        <color rgb="FF000000"/>
        <rFont val="Roboto"/>
      </rPr>
      <t>Utilization Of Loan Disbursed</t>
    </r>
    <r>
      <rPr>
        <sz val="11"/>
        <color rgb="FF999999"/>
        <rFont val="Roboto"/>
      </rPr>
      <t xml:space="preserve"> 
(If Disbursed During The Statement Period)</t>
    </r>
  </si>
  <si>
    <t>Loan 5</t>
  </si>
  <si>
    <t>Top Up / Evergreening of Loan</t>
  </si>
  <si>
    <t>Loan 6</t>
  </si>
  <si>
    <t>Loan 7</t>
  </si>
  <si>
    <t>EMI &amp; Credit Card Insights</t>
  </si>
  <si>
    <r>
      <rPr>
        <sz val="11"/>
        <color rgb="FF000000"/>
        <rFont val="Roboto"/>
      </rPr>
      <t xml:space="preserve">Excessive Loan Repayments 
</t>
    </r>
    <r>
      <rPr>
        <sz val="11"/>
        <color rgb="FF999999"/>
        <rFont val="Roboto"/>
      </rPr>
      <t>(EMI &gt; 60% Average Monthly Credit/Salary)</t>
    </r>
  </si>
  <si>
    <t>May 2019, June 2019, July 2019</t>
  </si>
  <si>
    <t>Jan</t>
  </si>
  <si>
    <r>
      <rPr>
        <sz val="11"/>
        <color rgb="FF000000"/>
        <rFont val="Roboto"/>
      </rPr>
      <t xml:space="preserve">Frequent Credit Card Payments 
</t>
    </r>
    <r>
      <rPr>
        <sz val="11"/>
        <color rgb="FF999999"/>
        <rFont val="Roboto"/>
      </rPr>
      <t>(&gt; 50% of Avg Monthly Credit/Salary)</t>
    </r>
  </si>
  <si>
    <t>April 2019, May 2019, June 2019, July 2019, August 2019, September 2019, October 2019, November 2019, December 2019, January 2019, February 2019, March 2019</t>
  </si>
  <si>
    <t>Feb</t>
  </si>
  <si>
    <t>Irregular EMI / ECS Transactions</t>
  </si>
  <si>
    <t>EMI or Loan Defaults</t>
  </si>
  <si>
    <t>Loan Utilization</t>
  </si>
  <si>
    <t>S.No</t>
  </si>
  <si>
    <t>Narration</t>
  </si>
  <si>
    <t>Category</t>
  </si>
  <si>
    <t>Sub Category</t>
  </si>
  <si>
    <t>EMI Transactions</t>
  </si>
  <si>
    <t xml:space="preserve"> Completed 
 Loans</t>
  </si>
  <si>
    <t xml:space="preserve"> Ongoing 
 Loans</t>
  </si>
  <si>
    <t>Party Name</t>
  </si>
  <si>
    <t>Balance Before Repayment</t>
  </si>
  <si>
    <t>Balance After Repayment</t>
  </si>
  <si>
    <t xml:space="preserve"> Loan 1</t>
  </si>
  <si>
    <t xml:space="preserve"> Loan 2</t>
  </si>
  <si>
    <t xml:space="preserve"> Loan 3</t>
  </si>
  <si>
    <t xml:space="preserve"> Loan 4</t>
  </si>
  <si>
    <t xml:space="preserve"> Loan 5</t>
  </si>
  <si>
    <t xml:space="preserve"> Loan 6</t>
  </si>
  <si>
    <t xml:space="preserve"> Loan 7</t>
  </si>
  <si>
    <t xml:space="preserve">Active Loans	</t>
  </si>
  <si>
    <t>Indicates if any loans are currently active</t>
  </si>
  <si>
    <t xml:space="preserve">Loan Type Detected	</t>
  </si>
  <si>
    <t>Number of distinct loan types identified</t>
  </si>
  <si>
    <t xml:space="preserve">New Loan Taken	</t>
  </si>
  <si>
    <t>Shows if a new loan was taken in this period</t>
  </si>
  <si>
    <t xml:space="preserve">Utilization of Loan Disbursed	</t>
  </si>
  <si>
    <t>Amount of new loan used during the statement period</t>
  </si>
  <si>
    <t xml:space="preserve">Indicates loan recycling or top-up behavior
</t>
  </si>
  <si>
    <t xml:space="preserve">Excessive Loan Repayments </t>
  </si>
  <si>
    <t>EMIs exceed 60% of income</t>
  </si>
  <si>
    <r>
      <rPr>
        <sz val="11"/>
        <color rgb="FF000000"/>
        <rFont val="Roboto"/>
      </rPr>
      <t xml:space="preserve">Frequent Credit Card Payments 
</t>
    </r>
    <r>
      <rPr>
        <sz val="11"/>
        <color rgb="FF999999"/>
        <rFont val="Roboto"/>
      </rPr>
      <t>(&gt; 50% of Avg Monthly Income)</t>
    </r>
  </si>
  <si>
    <t>Credit card spends &gt;50% income</t>
  </si>
  <si>
    <t>Irregular loan/EMI activity</t>
  </si>
  <si>
    <t>Missed or defaulted EMIs</t>
  </si>
  <si>
    <t>TRANSACTION MONTHLY SUMMARY</t>
  </si>
  <si>
    <t>ECS Bounce</t>
  </si>
  <si>
    <t>ACH Bounce</t>
  </si>
  <si>
    <t>Cheque Inward Bounce</t>
  </si>
  <si>
    <t>Cheque Outward Bounce</t>
  </si>
  <si>
    <t>Bounces</t>
  </si>
  <si>
    <t>S.no.</t>
  </si>
  <si>
    <t>Reason</t>
  </si>
  <si>
    <t>No Bounce Data Found</t>
  </si>
  <si>
    <t>Inward Cheque Bounce</t>
  </si>
  <si>
    <t>Outward Cheque Bounce</t>
  </si>
  <si>
    <t>EMI Bounce</t>
  </si>
  <si>
    <t>Auto-debit failure via ECS</t>
  </si>
  <si>
    <t>Failure of an Electronic Clearing Service (ECS) transaction</t>
  </si>
  <si>
    <t>Bank transfer rejected (ACH)</t>
  </si>
  <si>
    <t>Bounced cheque received</t>
  </si>
  <si>
    <t>Cheque received got bounced</t>
  </si>
  <si>
    <t>Cheque issued got bounced</t>
  </si>
  <si>
    <t>TOP DEBITS &amp; CREDITS</t>
  </si>
  <si>
    <t>Top 5 Debit Transactions</t>
  </si>
  <si>
    <t>% of Total Dr.</t>
  </si>
  <si>
    <t xml:space="preserve">Top 5 Credit Transactions </t>
  </si>
  <si>
    <t>% of Total Cr.</t>
  </si>
  <si>
    <t>CASH FLOW ANALYSIS</t>
  </si>
  <si>
    <t>Inflow and Outflow Summary (INR)</t>
  </si>
  <si>
    <t>Opening Bal</t>
  </si>
  <si>
    <t>Inflow</t>
  </si>
  <si>
    <t>Outflow</t>
  </si>
  <si>
    <t>Closing Bal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</si>
  <si>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</si>
  <si>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</si>
  <si>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</si>
  <si>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</si>
  <si>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</si>
  <si>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</si>
  <si>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</si>
  <si>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</si>
  <si>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</si>
  <si>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Jan-2019</t>
  </si>
  <si>
    <t>Feb-2019</t>
  </si>
  <si>
    <t>Mar-2019</t>
  </si>
  <si>
    <r>
      <rPr>
        <b/>
        <sz val="15"/>
        <color rgb="FFFFFFFF"/>
        <rFont val="Roboto"/>
      </rPr>
      <t xml:space="preserve">Inflow  </t>
    </r>
    <r>
      <rPr>
        <sz val="11"/>
        <color rgb="FFD8C7FA"/>
        <rFont val="Roboto"/>
      </rPr>
      <t>(Counterparty wise)</t>
    </r>
  </si>
  <si>
    <r>
      <rPr>
        <b/>
        <sz val="15"/>
        <color rgb="FFFFFFFF"/>
        <rFont val="Roboto"/>
      </rPr>
      <t xml:space="preserve">Inflow  </t>
    </r>
    <r>
      <rPr>
        <sz val="11"/>
        <color rgb="FFD8C7FA"/>
        <rFont val="Roboto"/>
      </rPr>
      <t>(Mode wise)</t>
    </r>
  </si>
  <si>
    <t>Sr. No</t>
  </si>
  <si>
    <t>No. of Txns.</t>
  </si>
  <si>
    <t>Avg per Txns.</t>
  </si>
  <si>
    <t>Amount 
(in INR)</t>
  </si>
  <si>
    <t>Percent</t>
  </si>
  <si>
    <t>NEFT*</t>
  </si>
  <si>
    <t>CASH</t>
  </si>
  <si>
    <t>CHEQUE</t>
  </si>
  <si>
    <t>OTHER</t>
  </si>
  <si>
    <t>Transfer From 9935290289@Upi</t>
  </si>
  <si>
    <t>Transfer From 7991880766@Upi</t>
  </si>
  <si>
    <t>Transfer From Other</t>
  </si>
  <si>
    <t>Transfer From Walletmoney</t>
  </si>
  <si>
    <t>Transfer From 9935290289@</t>
  </si>
  <si>
    <t>Transfer From Amit</t>
  </si>
  <si>
    <t>Transfer From Mohitknp@Ok</t>
  </si>
  <si>
    <t>Transfer From Mohit Kumar</t>
  </si>
  <si>
    <t>Transfer From Mohi</t>
  </si>
  <si>
    <t>Transfer From One Mobikwi</t>
  </si>
  <si>
    <t>Transfer From Note That Y</t>
  </si>
  <si>
    <r>
      <rPr>
        <b/>
        <sz val="15"/>
        <color rgb="FFFFFFFF"/>
        <rFont val="Roboto"/>
      </rPr>
      <t xml:space="preserve">Outflow  </t>
    </r>
    <r>
      <rPr>
        <sz val="11"/>
        <color rgb="FFD8C7FA"/>
        <rFont val="Roboto"/>
      </rPr>
      <t>(Counterparty wise)</t>
    </r>
  </si>
  <si>
    <r>
      <rPr>
        <b/>
        <sz val="15"/>
        <color rgb="FFFFFFFF"/>
        <rFont val="Roboto"/>
      </rPr>
      <t xml:space="preserve">Outflow  </t>
    </r>
    <r>
      <rPr>
        <sz val="11"/>
        <color rgb="FFD8C7FA"/>
        <rFont val="Roboto"/>
      </rPr>
      <t>(Mode wise)</t>
    </r>
  </si>
  <si>
    <t>No. of Txns</t>
  </si>
  <si>
    <t>Emi</t>
  </si>
  <si>
    <t>Transfer To Other</t>
  </si>
  <si>
    <t>Transfer To On Tapping</t>
  </si>
  <si>
    <t>Transfer To 9415077679@</t>
  </si>
  <si>
    <t>Transfer To Vijaytiw</t>
  </si>
  <si>
    <t>Transfer To 9935290289@</t>
  </si>
  <si>
    <t>Transfer To 04459140000</t>
  </si>
  <si>
    <t>Transfer To 31464864281</t>
  </si>
  <si>
    <t>MONTHLY CASHFLOW</t>
  </si>
  <si>
    <t>Cash Inflow</t>
  </si>
  <si>
    <t>Cash Outflow</t>
  </si>
  <si>
    <t>Total Inflow</t>
  </si>
  <si>
    <t>Total Outflow</t>
  </si>
  <si>
    <t>Non-salaried</t>
  </si>
  <si>
    <t>Increment in a salary for 6 months</t>
  </si>
  <si>
    <t>No Employer Detected</t>
  </si>
  <si>
    <t>Credit Date</t>
  </si>
  <si>
    <t>Hurst, Barker and GutierrezApr23payment/UPI/2042</t>
  </si>
  <si>
    <t>Potter-GrossMay23payment/UPI/2140</t>
  </si>
  <si>
    <t>Boone, Adams and CortezMay23payment/UPI/9756</t>
  </si>
  <si>
    <t>1,34,292.35</t>
  </si>
  <si>
    <t>Jordan, Henry and StoneMay23payment/UPI/9921</t>
  </si>
  <si>
    <t>Mclean, Huffman and NguyenJun23payment/UPI/1849</t>
  </si>
  <si>
    <t>1,76,125.04</t>
  </si>
  <si>
    <t>Gonzalez, Gomez and KingJul23payment/UPI/4196</t>
  </si>
  <si>
    <t>Green IncAug23payment/UPI/6519</t>
  </si>
  <si>
    <t>Jensen-LambAug23payment/UPI/9472</t>
  </si>
  <si>
    <t>Perez-ReedSep23payment/UPI/3573</t>
  </si>
  <si>
    <t>1,81,535.75</t>
  </si>
  <si>
    <t>Sims-RobinsonSep23payment/UPI/4745</t>
  </si>
  <si>
    <t>1,97,508.63</t>
  </si>
  <si>
    <t>Miller GroupSep23payment/UPI/6936</t>
  </si>
  <si>
    <t>1,71,238.00</t>
  </si>
  <si>
    <t>Reyes IncOct23payment/UPI/7530</t>
  </si>
  <si>
    <t>Parks IncOct23payment/UPI/8679</t>
  </si>
  <si>
    <t>1,64,909.07</t>
  </si>
  <si>
    <t>Macias GroupOct23payment/UPI/5408</t>
  </si>
  <si>
    <t>1,48,419.86</t>
  </si>
  <si>
    <t>Tran-MorrisNov23payment/UPI/5387</t>
  </si>
  <si>
    <t>Thomas-ReyesNov23payment/UPI/7538</t>
  </si>
  <si>
    <t>1,68,920.01</t>
  </si>
  <si>
    <t>1,88,644.08</t>
  </si>
  <si>
    <t>Barajas, Estrada and VanceDec23payment/UPI/222</t>
  </si>
  <si>
    <t>1,64,625.15</t>
  </si>
  <si>
    <t>Stevens, Sanders and WilsonJan24payment/UPI/7215</t>
  </si>
  <si>
    <t>Norton and SonsFeb24payment/UPI/5890</t>
  </si>
  <si>
    <t>Kent, Grant and RodgersFeb24payment/UPI/2175</t>
  </si>
  <si>
    <t>1,15,023.04</t>
  </si>
  <si>
    <t>Pearson, Nelson and ReidMar24payment/UPI/814</t>
  </si>
  <si>
    <t>1,80,703.45</t>
  </si>
  <si>
    <t>Myers, Higgins and HarrisMar24payment/UPI/4129</t>
  </si>
  <si>
    <t>1,02,849.24</t>
  </si>
  <si>
    <t xml:space="preserve">UPI </t>
  </si>
  <si>
    <r>
      <rPr>
        <sz val="11"/>
        <color theme="1"/>
        <rFont val="Roboto"/>
      </rPr>
      <t xml:space="preserve">Change in Employer 
</t>
    </r>
    <r>
      <rPr>
        <sz val="11"/>
        <color rgb="FF999999"/>
        <rFont val="Roboto"/>
      </rPr>
      <t>(Salary from Different Employers)</t>
    </r>
  </si>
  <si>
    <t>Primary Txns. Category</t>
  </si>
  <si>
    <t>Total Txns. Count</t>
  </si>
  <si>
    <t>YES/NO</t>
  </si>
  <si>
    <t>SOURCE &amp; UTILIZATION</t>
  </si>
  <si>
    <t>Top 10 Credit Sources</t>
  </si>
  <si>
    <t>Top 10 Debit Utilizations</t>
  </si>
  <si>
    <t>Total Txns.</t>
  </si>
  <si>
    <t>Recurring Txns.</t>
  </si>
  <si>
    <t xml:space="preserve"> Count</t>
  </si>
  <si>
    <t>Highest  Amount</t>
  </si>
  <si>
    <t>MONTHLY TOP 5 SOURCES &amp; USES ANALYSIS</t>
  </si>
  <si>
    <t>Source Analysis</t>
  </si>
  <si>
    <t>Use Analysis</t>
  </si>
  <si>
    <t>Total Txns. Amount</t>
  </si>
  <si>
    <t>Transfer From Mohit K</t>
  </si>
  <si>
    <t>Transfer To Q51539936@Y</t>
  </si>
  <si>
    <t>Transfer From 8090770557@</t>
  </si>
  <si>
    <t>Transfer From 8400000488@</t>
  </si>
  <si>
    <t>Transfer From Inge</t>
  </si>
  <si>
    <t>Transfer From Nipp</t>
  </si>
  <si>
    <t>RECURRING TRANSACTIONS (COUNTERPARTY WISE)</t>
  </si>
  <si>
    <t>Group</t>
  </si>
  <si>
    <t>Txns. Count</t>
  </si>
  <si>
    <t>Frequency</t>
  </si>
  <si>
    <t>Interval</t>
  </si>
  <si>
    <t>Regular</t>
  </si>
  <si>
    <t>Monthly</t>
  </si>
  <si>
    <t>Irregular</t>
  </si>
  <si>
    <t>Quartely</t>
  </si>
  <si>
    <t>Transfer To 8090770557@</t>
  </si>
  <si>
    <t>Transfer To Q33328375@Y</t>
  </si>
  <si>
    <t>Transfer From Amit Kumar</t>
  </si>
  <si>
    <t>Transfer From One</t>
  </si>
  <si>
    <t>Transfer From On Tapping</t>
  </si>
  <si>
    <t>Transfer From 8090770557@Upi</t>
  </si>
  <si>
    <t>Quarterly</t>
  </si>
  <si>
    <t>Group 1: Salary</t>
  </si>
  <si>
    <t>Group 1: Credit Card Payment</t>
  </si>
  <si>
    <t>Group 2: Cash Deposit</t>
  </si>
  <si>
    <t>Group 2: EMI</t>
  </si>
  <si>
    <t>Group 3: Transfer From 9935290289@Upi</t>
  </si>
  <si>
    <t>Group 4: Transfer From 7991880766@Upi</t>
  </si>
  <si>
    <t>Group 5: Investment Proceeds</t>
  </si>
  <si>
    <t>Group 6: Transfer From Other</t>
  </si>
  <si>
    <t>Group 3: Shopping &amp; Purchase</t>
  </si>
  <si>
    <t>Group 4: Cash Withdrawal</t>
  </si>
  <si>
    <t>Group 7: Transfer From Walletmoney</t>
  </si>
  <si>
    <t>Group 8: Transfer From 9935290289@</t>
  </si>
  <si>
    <t>Group 9: Transfer From Amit</t>
  </si>
  <si>
    <t>Group 10: Transfer From Mohitknp@Ok</t>
  </si>
  <si>
    <t>Group 5: Transfer To Other</t>
  </si>
  <si>
    <t>Group 6: Mutual Funds</t>
  </si>
  <si>
    <t>Group 11: Transfer From Mohit Kumar</t>
  </si>
  <si>
    <t>Group 12: Transfer From Mohi</t>
  </si>
  <si>
    <t>Group 13: Transfer From One Mobikwi</t>
  </si>
  <si>
    <t>Group 14: Transfer From Note That Y</t>
  </si>
  <si>
    <t>Group 15: Transfer From Amit Kumar</t>
  </si>
  <si>
    <t>Group 7: Transfer To On Tapping</t>
  </si>
  <si>
    <t>Group 16: Transfer From One</t>
  </si>
  <si>
    <t>Group 8: Electricity Expenses</t>
  </si>
  <si>
    <t>Group 17: Transfer From Nipp</t>
  </si>
  <si>
    <t>MB SENT TO mohi 31464864281 IMPS Ref 927321229954</t>
  </si>
  <si>
    <t>MB SENT TO mohi 31464864281 IMPS Ref 005611951154</t>
  </si>
  <si>
    <t>Group 9: Transfer To 9935290289@</t>
  </si>
  <si>
    <t>Group 18: Transfer From Mohit K</t>
  </si>
  <si>
    <t>Group 19: Transfer From On Tapping</t>
  </si>
  <si>
    <t>Group 10: Transfer To 8090770557@</t>
  </si>
  <si>
    <t>Group 20: Transfer From 8090770557@Upi</t>
  </si>
  <si>
    <t>Group 21: Interest</t>
  </si>
  <si>
    <t>Group 11: Bouncing</t>
  </si>
  <si>
    <t>Group 12: Other</t>
  </si>
  <si>
    <t>Group 13: Transfer To Q33328375@Y</t>
  </si>
  <si>
    <t>Group 14: Charges</t>
  </si>
  <si>
    <t>50% of AMC</t>
  </si>
  <si>
    <t>Aggregated Expenses</t>
  </si>
  <si>
    <t>Insights</t>
  </si>
  <si>
    <t>80% of AMC</t>
  </si>
  <si>
    <t>% of Total Expenses</t>
  </si>
  <si>
    <t>Details / Avg Amt</t>
  </si>
  <si>
    <r>
      <rPr>
        <sz val="11"/>
        <color rgb="FF000000"/>
        <rFont val="Roboto"/>
      </rPr>
      <t xml:space="preserve">High Value Spending 
</t>
    </r>
    <r>
      <rPr>
        <sz val="11"/>
        <color rgb="FF999999"/>
        <rFont val="Roboto"/>
      </rPr>
      <t>(&gt; 50% of Avg. Monthly Credit/Salary)</t>
    </r>
  </si>
  <si>
    <t xml:space="preserve">Recurring Personal Expenses </t>
  </si>
  <si>
    <t>Shopping</t>
  </si>
  <si>
    <t>EMI Payments</t>
  </si>
  <si>
    <t>Rent &amp; Electricity Bill</t>
  </si>
  <si>
    <t>Expenses + CC + EMI utilization &gt; 80% of Average Monthly Income /Salary</t>
  </si>
  <si>
    <t>Apr-2019, May-2019, Jun-2019, Jul-2019, Aug-2019, Sep-2019, Oct-2019, Nov-2019, Dec-2019, Jan-2020, Feb-2020, Mar-2020</t>
  </si>
  <si>
    <t>Annual Maintenance Charges</t>
  </si>
  <si>
    <t>Monthly Expenses Breakdown</t>
  </si>
  <si>
    <t>EMI/CC Expenses</t>
  </si>
  <si>
    <t>EMI/Loan</t>
  </si>
  <si>
    <t>Credit Card</t>
  </si>
  <si>
    <t>Food/Shopping</t>
  </si>
  <si>
    <t>3g</t>
  </si>
  <si>
    <t>3h</t>
  </si>
  <si>
    <t>3i</t>
  </si>
  <si>
    <t>Electricity</t>
  </si>
  <si>
    <t>3j</t>
  </si>
  <si>
    <t>Rent</t>
  </si>
  <si>
    <t>3k</t>
  </si>
  <si>
    <t>Other Utilities</t>
  </si>
  <si>
    <t>3l</t>
  </si>
  <si>
    <t>3m</t>
  </si>
  <si>
    <t>3n</t>
  </si>
  <si>
    <t>3o</t>
  </si>
  <si>
    <t>Other Insurances</t>
  </si>
  <si>
    <t>3p</t>
  </si>
  <si>
    <t>3q</t>
  </si>
  <si>
    <t>3r</t>
  </si>
  <si>
    <t>Fixed Deposits</t>
  </si>
  <si>
    <t>3s</t>
  </si>
  <si>
    <t>3t</t>
  </si>
  <si>
    <t>Other Payments and Charges</t>
  </si>
  <si>
    <t>3u</t>
  </si>
  <si>
    <t>3v</t>
  </si>
  <si>
    <t>POS Expenses</t>
  </si>
  <si>
    <t>Loan or EMI payments to banks/lenders</t>
  </si>
  <si>
    <t>Outflows toward mutual funds, stocks, etc.</t>
  </si>
  <si>
    <t xml:space="preserve">Retail purchases or e-commerce spending
</t>
  </si>
  <si>
    <t xml:space="preserve">Electricity, gas, water, mobile, and internet bills
</t>
  </si>
  <si>
    <t xml:space="preserve">Expenses on dining, groceries, or food delivery
</t>
  </si>
  <si>
    <t xml:space="preserve">Premiums paid for life or health insurance
</t>
  </si>
  <si>
    <t xml:space="preserve">Unclassified or miscellaneous transactions
</t>
  </si>
  <si>
    <r>
      <rPr>
        <sz val="11"/>
        <color rgb="FF000000"/>
        <rFont val="Roboto"/>
      </rPr>
      <t xml:space="preserve">High Value Spending 
</t>
    </r>
    <r>
      <rPr>
        <sz val="11"/>
        <color rgb="FF999999"/>
        <rFont val="Roboto"/>
      </rPr>
      <t>(&gt; 50% of Avg. Monthly Income )</t>
    </r>
  </si>
  <si>
    <t xml:space="preserve">Single spend &gt; 50% of average monthly income
</t>
  </si>
  <si>
    <t>Recurring Personal Expenses</t>
  </si>
  <si>
    <t>Recurring regular personal expenses excluding EMI, Investment, Insurance, Rent &amp; Electricity.</t>
  </si>
  <si>
    <t>Rent and utility bill payments</t>
  </si>
  <si>
    <t>Expenses + CC + EMI utilization &gt; 80% of total monthly Income</t>
  </si>
  <si>
    <t xml:space="preserve">Monthly outflow exceeds 80% of income
</t>
  </si>
  <si>
    <t xml:space="preserve">Yearly bank or card-related maintenance fees
</t>
  </si>
  <si>
    <t xml:space="preserve">Loan EMIs or credit card repayments
</t>
  </si>
  <si>
    <t xml:space="preserve">Regular monthly loan repayments
</t>
  </si>
  <si>
    <t xml:space="preserve">Credit card bill payments
</t>
  </si>
  <si>
    <t xml:space="preserve">Combined food and retail spending
</t>
  </si>
  <si>
    <t xml:space="preserve">Groceries or food purchases
</t>
  </si>
  <si>
    <t xml:space="preserve">Clothes, gadgets, and retail buys
</t>
  </si>
  <si>
    <t xml:space="preserve">Electricity, phone, rent, and utility bills
</t>
  </si>
  <si>
    <t xml:space="preserve">Mobile, broadband, or phone bills
</t>
  </si>
  <si>
    <t xml:space="preserve">Monthly electricity bill payments
</t>
  </si>
  <si>
    <t xml:space="preserve">House or office rental payments
</t>
  </si>
  <si>
    <t xml:space="preserve">Gas, water, waste, or society charges
</t>
  </si>
  <si>
    <t>Premium payments for any insurance</t>
  </si>
  <si>
    <t xml:space="preserve">Life policy-related premium payments
</t>
  </si>
  <si>
    <t xml:space="preserve">Health insurance-related payments
</t>
  </si>
  <si>
    <t xml:space="preserve">Other types (e.g., vehicle, device)
</t>
  </si>
  <si>
    <t xml:space="preserve">Money invested in stocks, FDs, funds
</t>
  </si>
  <si>
    <t xml:space="preserve">Investments in mutual fund schemes
</t>
  </si>
  <si>
    <t xml:space="preserve">Deposits in fixed-term accounts
</t>
  </si>
  <si>
    <t xml:space="preserve">Equity or share market purchases
</t>
  </si>
  <si>
    <t xml:space="preserve">Misc. medical/POS or untagged expenses
</t>
  </si>
  <si>
    <t xml:space="preserve">Health-related, pharmacy, clinic payments
</t>
  </si>
  <si>
    <t xml:space="preserve">Payments at swipe machines (in-store)
</t>
  </si>
  <si>
    <t>BEHAVIOUR &amp; FRAUD SIGNALS</t>
  </si>
  <si>
    <t>Indicators</t>
  </si>
  <si>
    <t>Paramenter</t>
  </si>
  <si>
    <t xml:space="preserve">
 Cash Transactions</t>
  </si>
  <si>
    <t>Cash withdrawal exceeds salary in a month</t>
  </si>
  <si>
    <t>Cash deposit exceeds salary in a month</t>
  </si>
  <si>
    <t>Cash deposited on bank holidays</t>
  </si>
  <si>
    <t>Cash withdrawn on bank holidays</t>
  </si>
  <si>
    <t>Cash deposits &gt; 6X the Average Bank Balance (ABB)</t>
  </si>
  <si>
    <t xml:space="preserve"> Account &amp; Transaction Anomalies</t>
  </si>
  <si>
    <t>Calculation inconsistencies in transactions</t>
  </si>
  <si>
    <t>Amount or date mismatch in transactions</t>
  </si>
  <si>
    <t>Account not tallying (debits/credits not matching balance)</t>
  </si>
  <si>
    <t>NEFT/RTGS deposits &gt; 6X the ABB</t>
  </si>
  <si>
    <t xml:space="preserve"> Bank Balance &amp; Interest Patterns</t>
  </si>
  <si>
    <t>Declining Average Bank Balance (ABB) (last 3-6 months)</t>
  </si>
  <si>
    <t>High activity in a newly opened account (&lt;1 year vintage)</t>
  </si>
  <si>
    <t>Irregular Interest Charges</t>
  </si>
  <si>
    <t xml:space="preserve"> Suspicious Banking Activities</t>
  </si>
  <si>
    <t>Cheque clearance on bank holidays</t>
  </si>
  <si>
    <t>ATM withdrawals not in multiples of 100</t>
  </si>
  <si>
    <t>Suspicious ATM withdrawals</t>
  </si>
  <si>
    <t>Frequent cheque bounces</t>
  </si>
  <si>
    <t>Frequent change in employer name</t>
  </si>
  <si>
    <t>Cash Transactions</t>
  </si>
  <si>
    <t>Tracks high-value or frequent cash deposits/withdrawals</t>
  </si>
  <si>
    <t>Account &amp; Transaction Anomalies</t>
  </si>
  <si>
    <t>Unusual Account Behaviors and Transactions</t>
  </si>
  <si>
    <t>Bank Balance &amp; Interest Patterns</t>
  </si>
  <si>
    <t>Analyzes trends in account balances and interest earnings.</t>
  </si>
  <si>
    <t>Suspicious Banking Activities</t>
  </si>
  <si>
    <t>Highlights risky or non-compliant transaction behavior</t>
  </si>
  <si>
    <t>19000.0</t>
  </si>
  <si>
    <t>5500.0</t>
  </si>
  <si>
    <t>1000.0</t>
  </si>
  <si>
    <t>5000.0</t>
  </si>
  <si>
    <t>1500.0</t>
  </si>
  <si>
    <t>500.0</t>
  </si>
  <si>
    <t>REVERSAL &amp; CIRCULAR TRANSACTIONS</t>
  </si>
  <si>
    <t>Cr./Dr.</t>
  </si>
  <si>
    <t xml:space="preserve">
Reversal Transactions</t>
  </si>
  <si>
    <t>Similar Transactions</t>
  </si>
  <si>
    <t>Equal Cr &amp; Dr Transactions</t>
  </si>
  <si>
    <t>Duplicate Transactions</t>
  </si>
  <si>
    <t>Reversal Transactions</t>
  </si>
  <si>
    <t>Reversal transactions are incomplete transactions where the amount is returned to the account.</t>
  </si>
  <si>
    <t>Similar transactions in banking refer to multiple transactions involving the same person, often with similar amounts or patterns.</t>
  </si>
  <si>
    <t>Exact same credit and debit value logged</t>
  </si>
  <si>
    <t>Repeated transaction entries, possibly in error</t>
  </si>
  <si>
    <t>AML SIGNALS</t>
  </si>
  <si>
    <t>Parameters</t>
  </si>
  <si>
    <t>Suspicious AML (Y/N)</t>
  </si>
  <si>
    <t>High-Value Cash Deposits</t>
  </si>
  <si>
    <t>High-Value Cash Withdrawals</t>
  </si>
  <si>
    <t>Frequent Cash Deposits Just Below Reporting Thresholds</t>
  </si>
  <si>
    <t>Cash Deposit ≥ 50% Of Average Monthly Credit/Salary</t>
  </si>
  <si>
    <t>Cash Withdrawal ≥ 50% Of Average Monthly Credit/Salary</t>
  </si>
  <si>
    <t>Rotation Of Money (Cyclic Deposits &amp; Withdrawals)</t>
  </si>
  <si>
    <t>Multiple Deposits Followed By Large Withdrawal On Same/Next Day</t>
  </si>
  <si>
    <t>Multiple Cash Withdrawals from Different ATMs on same Day</t>
  </si>
  <si>
    <t>High-Risk Country Transactions</t>
  </si>
  <si>
    <t>Disclaimer -</t>
  </si>
  <si>
    <t>The AML* indicators outlined in this model are for preliminary risk assessment purposes only and do not constitute a definitive determination of fraudulent activity. All flagged transactions should be further reviewed in accordance with Reserve Bank of India (RBI) guidelines, NBFC* compliance policies, and applicable AML* regulations.</t>
  </si>
  <si>
    <t>AML Details</t>
  </si>
  <si>
    <r>
      <rPr>
        <b/>
        <sz val="11"/>
        <color theme="1"/>
        <rFont val="Roboto"/>
      </rPr>
      <t xml:space="preserve">High-Value Cash Deposits 
</t>
    </r>
    <r>
      <rPr>
        <sz val="11"/>
        <color theme="1"/>
        <rFont val="Roboto"/>
      </rPr>
      <t>(2 lakh monthly or 10 lakh yearly)</t>
    </r>
  </si>
  <si>
    <r>
      <rPr>
        <b/>
        <sz val="11"/>
        <color theme="1"/>
        <rFont val="Roboto"/>
      </rPr>
      <t xml:space="preserve">Frequent Near Threshold Cash Deposits 
</t>
    </r>
    <r>
      <rPr>
        <sz val="11"/>
        <color theme="1"/>
        <rFont val="Roboto"/>
      </rPr>
      <t>(Rs. 50000 , 100000 )</t>
    </r>
  </si>
  <si>
    <r>
      <rPr>
        <b/>
        <sz val="11"/>
        <color theme="1"/>
        <rFont val="Roboto"/>
      </rPr>
      <t xml:space="preserve">Multiple Deposits Followed By Large Withdrawal
</t>
    </r>
    <r>
      <rPr>
        <sz val="11"/>
        <color theme="1"/>
        <rFont val="Roboto"/>
      </rPr>
      <t>(On Same/Next Day)</t>
    </r>
  </si>
  <si>
    <t>Large cash amounts deposited in account</t>
  </si>
  <si>
    <t>Large amounts of cash taken out from a bank account</t>
  </si>
  <si>
    <t>Many small deposits near limit to avoid scrutiny</t>
  </si>
  <si>
    <t>Deposit amount ≥ 50% of Average Monthly Credit/Salary</t>
  </si>
  <si>
    <t>Withdrawals exceed 50% of Average Monthly Credit/Salary</t>
  </si>
  <si>
    <t>Same funds deposited and withdrawn repeatedly</t>
  </si>
  <si>
    <t>Split deposits before a large withdrawal</t>
  </si>
  <si>
    <t>Cash taken from several ATMs in one day</t>
  </si>
  <si>
    <t>Activity linked to countries flagged as high-risk</t>
  </si>
  <si>
    <t>Monthly Summary</t>
  </si>
  <si>
    <t>Bouncing charges</t>
  </si>
  <si>
    <t>Bank charges</t>
  </si>
  <si>
    <t>Penal Charges</t>
  </si>
  <si>
    <t>Total Charges</t>
  </si>
  <si>
    <t xml:space="preserve"> Charges</t>
  </si>
  <si>
    <t>Closing EOD Balance</t>
  </si>
  <si>
    <t>Bouncing Charges</t>
  </si>
  <si>
    <t>No Penal Charges Data Found</t>
  </si>
  <si>
    <t>Fee for failed auto-pay or cheque due to low balance</t>
  </si>
  <si>
    <t>Charges for banking services and account operations</t>
  </si>
  <si>
    <t>Penalty for late payments or rule violations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</si>
</sst>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 * #,##0.00_ ;_ * \-#,##0.00_ ;_ * &quot;-&quot;??_ ;_ @_ "/>
    <numFmt numFmtId="164" formatCode="[&gt;9999999]##\,##\,##\,##0.00;[&gt;99999]##\,##\,##0.00;##,##0.00"/>
    <numFmt numFmtId="165" formatCode="d/m/yyyy"/>
    <numFmt numFmtId="166" formatCode="d/m"/>
    <numFmt numFmtId="167" formatCode="[&gt;9999999]##\,##\,##\,##0;[&gt;99999]##\,##\,##0;##,##0"/>
    <numFmt numFmtId="168" formatCode="dd\-mm\-yyyy"/>
    <numFmt numFmtId="169" formatCode="mmmm\ yyyy"/>
    <numFmt numFmtId="170" formatCode="dd/mm/yy"/>
    <numFmt numFmtId="171" formatCode="d&quot;-&quot;mmm&quot;-&quot;yyyy"/>
    <numFmt numFmtId="172" formatCode="mmm&quot;-&quot;yyyy"/>
    <numFmt numFmtId="173" formatCode="#,##0.00;\(#,##0.00\)"/>
    <numFmt numFmtId="175" formatCode="mmm\ yyyy"/>
    <numFmt numFmtId="176" formatCode="d\-m\-yyyy"/>
  </numFmts>
  <fonts count="109">
    <font>
      <sz val="11"/>
      <color theme="1"/>
      <name val="Calibri"/>
      <scheme val="minor"/>
    </font>
    <font>
      <sz val="11"/>
      <color rgb="FF000000"/>
      <name val="Roboto"/>
    </font>
    <font>
      <sz val="11"/>
      <color theme="1"/>
      <name val="Calibri"/>
    </font>
    <font>
      <sz val="11"/>
      <name val="Calibri"/>
    </font>
    <font>
      <b/>
      <sz val="25"/>
      <color rgb="FFFFFFFF"/>
      <name val="Roboto"/>
    </font>
    <font>
      <b/>
      <sz val="26"/>
      <color rgb="FFFFFFFF"/>
      <name val="Roboto"/>
    </font>
    <font>
      <b/>
      <sz val="10"/>
      <color rgb="FF274E13"/>
      <name val="Roboto"/>
    </font>
    <font>
      <sz val="10"/>
      <color rgb="FF666666"/>
      <name val="Roboto"/>
    </font>
    <font>
      <i/>
      <sz val="10"/>
      <color rgb="FF666666"/>
      <name val="Roboto"/>
    </font>
    <font>
      <sz val="10"/>
      <color rgb="FF666666"/>
      <name val="Calibri"/>
    </font>
    <font>
      <sz val="12"/>
      <color theme="1"/>
      <name val="Calibri"/>
    </font>
    <font>
      <sz val="12"/>
      <color rgb="FF000000"/>
      <name val="Roboto"/>
    </font>
    <font>
      <b/>
      <sz val="16"/>
      <color rgb="FF434343"/>
      <name val="Roboto"/>
    </font>
    <font>
      <b/>
      <sz val="16"/>
      <color rgb="FF7F6000"/>
      <name val="Roboto"/>
    </font>
    <font>
      <b/>
      <sz val="11"/>
      <color rgb="FF00B050"/>
      <name val="Roboto"/>
    </font>
    <font>
      <b/>
      <sz val="16"/>
      <color rgb="FFFFFFFF"/>
      <name val="Calibri"/>
    </font>
    <font>
      <b/>
      <sz val="15"/>
      <color rgb="FFFFFFFF"/>
      <name val="Calibri"/>
    </font>
    <font>
      <sz val="12"/>
      <color theme="1"/>
      <name val="Roboto"/>
    </font>
    <font>
      <b/>
      <sz val="15"/>
      <color rgb="FFFFFFFF"/>
      <name val="Roboto"/>
    </font>
    <font>
      <sz val="11"/>
      <color theme="1"/>
      <name val="Roboto"/>
    </font>
    <font>
      <b/>
      <sz val="11"/>
      <color rgb="FF7308FF"/>
      <name val="Roboto"/>
    </font>
    <font>
      <sz val="11"/>
      <color rgb="FF999999"/>
      <name val="Roboto Mono"/>
    </font>
    <font>
      <b/>
      <sz val="11"/>
      <color rgb="FF434343"/>
      <name val="Roboto"/>
    </font>
    <font>
      <i/>
      <sz val="11"/>
      <color rgb="FF073763"/>
      <name val="Roboto"/>
    </font>
    <font>
      <sz val="11"/>
      <color rgb="FF434343"/>
      <name val="Roboto"/>
    </font>
    <font>
      <b/>
      <u/>
      <sz val="11"/>
      <color rgb="FF7308FF"/>
      <name val="Roboto"/>
    </font>
    <font>
      <b/>
      <sz val="11"/>
      <color theme="1"/>
      <name val="Roboto"/>
    </font>
    <font>
      <b/>
      <sz val="11"/>
      <color rgb="FF000000"/>
      <name val="Roboto"/>
    </font>
    <font>
      <u/>
      <sz val="11"/>
      <color rgb="FF0000FF"/>
      <name val="Arial"/>
    </font>
    <font>
      <b/>
      <sz val="11"/>
      <color rgb="FF19A24A"/>
      <name val="Roboto"/>
    </font>
    <font>
      <b/>
      <sz val="11"/>
      <color rgb="FFCC0000"/>
      <name val="Roboto"/>
    </font>
    <font>
      <b/>
      <sz val="11"/>
      <color rgb="FFFFFFFF"/>
      <name val="Roboto"/>
    </font>
    <font>
      <b/>
      <sz val="12"/>
      <color rgb="FFFFFFFF"/>
      <name val="Roboto"/>
    </font>
    <font>
      <sz val="11"/>
      <color rgb="FF999999"/>
      <name val="Roboto"/>
    </font>
    <font>
      <b/>
      <sz val="12"/>
      <color rgb="FF000000"/>
      <name val="Roboto"/>
    </font>
    <font>
      <b/>
      <sz val="12"/>
      <color theme="0"/>
      <name val="Roboto"/>
    </font>
    <font>
      <b/>
      <sz val="11"/>
      <color theme="0"/>
      <name val="Roboto"/>
    </font>
    <font>
      <b/>
      <sz val="13"/>
      <color theme="1"/>
      <name val="Roboto"/>
    </font>
    <font>
      <b/>
      <sz val="11"/>
      <color theme="1"/>
      <name val="Calibri"/>
    </font>
    <font>
      <i/>
      <sz val="11"/>
      <color rgb="FFB7B7B7"/>
      <name val="Roboto"/>
    </font>
    <font>
      <i/>
      <sz val="11"/>
      <color rgb="FFB7B7B7"/>
      <name val="Calibri"/>
    </font>
    <font>
      <b/>
      <sz val="10"/>
      <color rgb="FFFFFFFF"/>
      <name val="Roboto"/>
    </font>
    <font>
      <u/>
      <sz val="12"/>
      <color rgb="FF990000"/>
      <name val="Roboto"/>
    </font>
    <font>
      <b/>
      <sz val="11"/>
      <color rgb="FFF1C232"/>
      <name val="Roboto"/>
    </font>
    <font>
      <b/>
      <u/>
      <sz val="11"/>
      <color rgb="FF6D2FEC"/>
      <name val="Roboto"/>
    </font>
    <font>
      <b/>
      <sz val="11"/>
      <color rgb="FFFF0000"/>
      <name val="Roboto"/>
    </font>
    <font>
      <b/>
      <sz val="12"/>
      <color theme="1"/>
      <name val="Calibri"/>
    </font>
    <font>
      <b/>
      <sz val="16"/>
      <color rgb="FFFFFFFF"/>
      <name val="Roboto"/>
    </font>
    <font>
      <b/>
      <sz val="14"/>
      <color rgb="FFFFFFFF"/>
      <name val="Roboto"/>
    </font>
    <font>
      <b/>
      <sz val="11"/>
      <color rgb="FFD9D9D9"/>
      <name val="Roboto"/>
    </font>
    <font>
      <sz val="11"/>
      <color theme="1"/>
      <name val="Roboto Mono"/>
    </font>
    <font>
      <b/>
      <sz val="12"/>
      <color rgb="FF6929EC"/>
      <name val="Roboto"/>
    </font>
    <font>
      <b/>
      <u/>
      <sz val="12"/>
      <color rgb="FF6929EC"/>
      <name val="Roboto"/>
    </font>
    <font>
      <u/>
      <sz val="12"/>
      <color rgb="FFFFFFFF"/>
      <name val="Roboto"/>
    </font>
    <font>
      <sz val="11"/>
      <color rgb="FF666666"/>
      <name val="Roboto"/>
    </font>
    <font>
      <u/>
      <sz val="10"/>
      <color rgb="FFFFFFFF"/>
      <name val="Roboto"/>
    </font>
    <font>
      <sz val="10"/>
      <color rgb="FF434343"/>
      <name val="Roboto"/>
    </font>
    <font>
      <sz val="12"/>
      <color rgb="FF38761D"/>
      <name val="Calibri"/>
    </font>
    <font>
      <sz val="12"/>
      <color rgb="FF990000"/>
      <name val="Roboto"/>
    </font>
    <font>
      <b/>
      <sz val="11"/>
      <color rgb="FF5E4B13"/>
      <name val="Roboto"/>
    </font>
    <font>
      <sz val="12"/>
      <color rgb="FFFFFFFF"/>
      <name val="Roboto"/>
    </font>
    <font>
      <sz val="11"/>
      <color rgb="FFFFFFFF"/>
      <name val="Calibri"/>
    </font>
    <font>
      <sz val="11"/>
      <color rgb="FF000000"/>
      <name val="Roboto Mono"/>
    </font>
    <font>
      <u/>
      <sz val="12"/>
      <color rgb="FFFFFFFF"/>
      <name val="Roboto"/>
    </font>
    <font>
      <u/>
      <sz val="12"/>
      <color rgb="FFFFFFFF"/>
      <name val="Roboto"/>
    </font>
    <font>
      <u/>
      <sz val="10"/>
      <color rgb="FFFFFFFF"/>
      <name val="Roboto"/>
    </font>
    <font>
      <b/>
      <i/>
      <sz val="11"/>
      <color rgb="FF434343"/>
      <name val="Roboto"/>
    </font>
    <font>
      <sz val="11"/>
      <color rgb="FFFF0000"/>
      <name val="Roboto"/>
    </font>
    <font>
      <sz val="11"/>
      <color rgb="FF6AA84F"/>
      <name val="Roboto"/>
    </font>
    <font>
      <sz val="11"/>
      <color rgb="FF00B050"/>
      <name val="Roboto"/>
    </font>
    <font>
      <u/>
      <sz val="10"/>
      <color rgb="FFFFFFFF"/>
      <name val="Roboto"/>
    </font>
    <font>
      <u/>
      <sz val="12"/>
      <color rgb="FFFFFFFF"/>
      <name val="Roboto"/>
    </font>
    <font>
      <u/>
      <sz val="10"/>
      <color rgb="FFFFFFFF"/>
      <name val="Roboto"/>
    </font>
    <font>
      <b/>
      <sz val="14"/>
      <color rgb="FF434343"/>
      <name val="Roboto"/>
    </font>
    <font>
      <b/>
      <i/>
      <sz val="11"/>
      <color rgb="FF000000"/>
      <name val="Roboto"/>
    </font>
    <font>
      <sz val="11"/>
      <color theme="1"/>
      <name val="Arial"/>
    </font>
    <font>
      <sz val="11"/>
      <color rgb="FF000000"/>
      <name val="Calibri"/>
    </font>
    <font>
      <sz val="10"/>
      <color rgb="FF000000"/>
      <name val="Roboto"/>
    </font>
    <font>
      <sz val="12"/>
      <color rgb="FF000000"/>
      <name val="Calibri"/>
    </font>
    <font>
      <sz val="11"/>
      <color rgb="FFC00000"/>
      <name val="Roboto"/>
    </font>
    <font>
      <b/>
      <sz val="11"/>
      <color rgb="FFCC0100"/>
      <name val="Roboto"/>
    </font>
    <font>
      <b/>
      <sz val="11"/>
      <color rgb="FFC00000"/>
      <name val="Roboto"/>
    </font>
    <font>
      <sz val="11"/>
      <color rgb="FFFFFFFF"/>
      <name val="Roboto"/>
    </font>
    <font>
      <sz val="11"/>
      <color theme="1"/>
      <name val="Calibri"/>
      <scheme val="minor"/>
    </font>
    <font>
      <sz val="12"/>
      <color rgb="FFFFFFFF"/>
      <name val="Calibri"/>
    </font>
    <font>
      <b/>
      <sz val="14"/>
      <color rgb="FF999999"/>
      <name val="Roboto"/>
    </font>
    <font>
      <b/>
      <i/>
      <sz val="11"/>
      <color rgb="FF073763"/>
      <name val="Roboto"/>
    </font>
    <font>
      <sz val="11"/>
      <color rgb="FFB7B7B7"/>
      <name val="Roboto"/>
    </font>
    <font>
      <i/>
      <sz val="11"/>
      <color rgb="FF999999"/>
      <name val="Roboto"/>
    </font>
    <font>
      <u/>
      <sz val="10"/>
      <color rgb="FFFFFFFF"/>
      <name val="Roboto"/>
    </font>
    <font>
      <b/>
      <i/>
      <sz val="11"/>
      <color rgb="FFFFFFFF"/>
      <name val="Roboto"/>
    </font>
    <font>
      <u/>
      <sz val="10"/>
      <color rgb="FFFFFFFF"/>
      <name val="Roboto"/>
    </font>
    <font>
      <u/>
      <sz val="11"/>
      <color theme="10"/>
      <name val="HOBOTO"/>
    </font>
    <font>
      <u/>
      <sz val="11"/>
      <color theme="10"/>
      <name val="HOBOTO"/>
    </font>
    <font>
      <u/>
      <sz val="11"/>
      <color theme="10"/>
      <name val="HOBOTO"/>
    </font>
    <font>
      <u/>
      <sz val="11"/>
      <color rgb="FF0000FF"/>
      <name val="Arial"/>
    </font>
    <font>
      <sz val="11"/>
      <color theme="10"/>
      <name val="HOBOTO"/>
    </font>
    <font>
      <u/>
      <sz val="11"/>
      <color rgb="FF0000FF"/>
      <name val="Roboto"/>
    </font>
    <font>
      <u/>
      <sz val="11"/>
      <color theme="10"/>
      <name val="HOBOTO"/>
    </font>
    <font>
      <u/>
      <sz val="10"/>
      <color rgb="FFFFFFFF"/>
      <name val="Roboto"/>
    </font>
    <font>
      <b/>
      <sz val="19"/>
      <color rgb="FF274E13"/>
      <name val="Roboto"/>
    </font>
    <font>
      <b/>
      <sz val="12"/>
      <color rgb="FF274E13"/>
      <name val="Roboto"/>
    </font>
    <font>
      <b/>
      <sz val="8"/>
      <color rgb="FF274E13"/>
      <name val="Roboto"/>
    </font>
    <font>
      <b/>
      <sz val="10"/>
      <color rgb="FF666666"/>
      <name val="Roboto"/>
    </font>
    <font>
      <sz val="12"/>
      <color rgb="FFCC0000"/>
      <name val="Roboto"/>
    </font>
    <font>
      <sz val="11"/>
      <color rgb="FFCC0000"/>
      <name val="Roboto"/>
    </font>
    <font>
      <b/>
      <sz val="14"/>
      <color rgb="FF5E4B13"/>
      <name val="Roboto"/>
    </font>
    <font>
      <b/>
      <sz val="11"/>
      <color rgb="FF38761D"/>
      <name val="Roboto"/>
    </font>
    <font>
      <sz val="11"/>
      <color rgb="FFD8C7FA"/>
      <name val="Roboto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5F0FF"/>
        <bgColor rgb="FFF5F0FF"/>
      </patternFill>
    </fill>
    <fill>
      <patternFill patternType="solid">
        <fgColor rgb="FF6D2FEC"/>
        <bgColor rgb="FF6D2FEC"/>
      </patternFill>
    </fill>
    <fill>
      <patternFill patternType="solid">
        <fgColor rgb="FF6D2EEC"/>
        <bgColor rgb="FF6D2EEC"/>
      </patternFill>
    </fill>
    <fill>
      <patternFill patternType="solid">
        <fgColor rgb="FF93C47D"/>
        <bgColor rgb="FF93C47D"/>
      </patternFill>
    </fill>
    <fill>
      <patternFill patternType="solid">
        <fgColor rgb="FFB7FF00"/>
        <bgColor rgb="FFB7FF00"/>
      </patternFill>
    </fill>
    <fill>
      <patternFill patternType="solid">
        <fgColor rgb="FF6929EC"/>
        <bgColor rgb="FF6929EC"/>
      </patternFill>
    </fill>
    <fill>
      <patternFill patternType="solid">
        <fgColor rgb="FFCFE2F3"/>
        <bgColor rgb="FFCFE2F3"/>
      </patternFill>
    </fill>
    <fill>
      <patternFill patternType="solid">
        <fgColor rgb="FFF7F7F7"/>
        <bgColor rgb="FFF7F7F7"/>
      </patternFill>
    </fill>
    <fill>
      <patternFill patternType="solid">
        <fgColor rgb="FFEFEFEF"/>
        <bgColor rgb="FFEFEFEF"/>
      </patternFill>
    </fill>
    <fill>
      <patternFill patternType="solid">
        <fgColor rgb="FF403194"/>
        <bgColor rgb="FF403194"/>
      </patternFill>
    </fill>
    <fill>
      <patternFill patternType="solid">
        <fgColor theme="0"/>
        <bgColor theme="0"/>
      </patternFill>
    </fill>
    <fill>
      <patternFill patternType="solid">
        <fgColor rgb="FFF4F0FF"/>
        <bgColor rgb="FFF4F0FF"/>
      </patternFill>
    </fill>
    <fill>
      <patternFill patternType="solid">
        <fgColor rgb="FFF3F3F3"/>
        <bgColor rgb="FFF3F3F3"/>
      </patternFill>
    </fill>
    <fill>
      <patternFill patternType="solid">
        <fgColor rgb="FFFFE8E8"/>
        <bgColor rgb="FFFFE8E8"/>
      </patternFill>
    </fill>
    <fill>
      <patternFill patternType="solid">
        <fgColor rgb="FF7308FF"/>
        <bgColor rgb="FF7308FF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DDF0D8"/>
        <bgColor rgb="FFDDF0D8"/>
      </patternFill>
    </fill>
    <fill>
      <patternFill patternType="solid">
        <fgColor rgb="FFD6FF6F"/>
        <bgColor rgb="FFD6FF6F"/>
      </patternFill>
    </fill>
    <fill>
      <patternFill patternType="solid">
        <fgColor rgb="FF632FEC"/>
        <bgColor rgb="FF632FEC"/>
      </patternFill>
    </fill>
    <fill>
      <patternFill patternType="solid">
        <fgColor rgb="FFFFD55A"/>
        <bgColor rgb="FFFFD55A"/>
      </patternFill>
    </fill>
    <fill>
      <patternFill patternType="solid">
        <fgColor rgb="FFCC0100"/>
        <bgColor rgb="FFCC0100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E4F0C4"/>
        <bgColor rgb="FFE4F0C4"/>
      </patternFill>
    </fill>
    <fill>
      <patternFill patternType="solid">
        <fgColor rgb="FFC2DFF9"/>
        <bgColor rgb="FFC2DFF9"/>
      </patternFill>
    </fill>
    <fill>
      <patternFill patternType="solid">
        <fgColor rgb="FFE9D1FB"/>
        <bgColor rgb="FFE9D1FB"/>
      </patternFill>
    </fill>
    <fill>
      <patternFill patternType="solid">
        <fgColor rgb="FFFAF1FF"/>
        <bgColor rgb="FFFAF1FF"/>
      </patternFill>
    </fill>
  </fills>
  <borders count="504">
    <border>
      <left/>
      <right/>
      <top/>
      <bottom/>
      <diagonal/>
    </border>
    <border>
      <left/>
      <right/>
      <top/>
      <bottom/>
      <diagonal/>
    </border>
    <border>
      <left style="medium">
        <color rgb="FFCFE2F3"/>
      </left>
      <right/>
      <top style="medium">
        <color rgb="FFCFE2F3"/>
      </top>
      <bottom/>
      <diagonal/>
    </border>
    <border>
      <left/>
      <right/>
      <top style="medium">
        <color rgb="FFCFE2F3"/>
      </top>
      <bottom/>
      <diagonal/>
    </border>
    <border>
      <left/>
      <right/>
      <top style="medium">
        <color rgb="FFCFE2F3"/>
      </top>
      <bottom/>
      <diagonal/>
    </border>
    <border>
      <left/>
      <right/>
      <top style="medium">
        <color rgb="FFCFE2F3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FE2F3"/>
      </left>
      <right/>
      <top/>
      <bottom/>
      <diagonal/>
    </border>
    <border>
      <left/>
      <right style="medium">
        <color rgb="FFCFE2F3"/>
      </right>
      <top/>
      <bottom/>
      <diagonal/>
    </border>
    <border>
      <left style="medium">
        <color rgb="FFCFE2F3"/>
      </left>
      <right/>
      <top/>
      <bottom/>
      <diagonal/>
    </border>
    <border>
      <left/>
      <right/>
      <top style="dotted">
        <color rgb="FF1E0E77"/>
      </top>
      <bottom style="dotted">
        <color rgb="FF1E0E77"/>
      </bottom>
      <diagonal/>
    </border>
    <border>
      <left/>
      <right/>
      <top style="dotted">
        <color rgb="FF1E0E77"/>
      </top>
      <bottom style="dotted">
        <color rgb="FF1E0E77"/>
      </bottom>
      <diagonal/>
    </border>
    <border>
      <left/>
      <right/>
      <top style="dotted">
        <color rgb="FF1E0E77"/>
      </top>
      <bottom style="dotted">
        <color rgb="FF1E0E77"/>
      </bottom>
      <diagonal/>
    </border>
    <border>
      <left/>
      <right style="medium">
        <color rgb="FFCFE2F3"/>
      </right>
      <top/>
      <bottom/>
      <diagonal/>
    </border>
    <border>
      <left style="medium">
        <color rgb="FF1E0E77"/>
      </left>
      <right/>
      <top style="medium">
        <color rgb="FF1E0E77"/>
      </top>
      <bottom style="medium">
        <color rgb="FF1E0E77"/>
      </bottom>
      <diagonal/>
    </border>
    <border>
      <left/>
      <right/>
      <top style="medium">
        <color rgb="FF1E0E77"/>
      </top>
      <bottom style="medium">
        <color rgb="FF1E0E77"/>
      </bottom>
      <diagonal/>
    </border>
    <border>
      <left/>
      <right style="medium">
        <color rgb="FF1E0E77"/>
      </right>
      <top style="medium">
        <color rgb="FF1E0E77"/>
      </top>
      <bottom style="medium">
        <color rgb="FF1E0E77"/>
      </bottom>
      <diagonal/>
    </border>
    <border>
      <left style="medium">
        <color rgb="FF1E0E77"/>
      </left>
      <right/>
      <top style="medium">
        <color rgb="FF1E0E77"/>
      </top>
      <bottom/>
      <diagonal/>
    </border>
    <border>
      <left/>
      <right/>
      <top style="medium">
        <color rgb="FF1E0E77"/>
      </top>
      <bottom/>
      <diagonal/>
    </border>
    <border>
      <left/>
      <right style="medium">
        <color rgb="FF1E0E77"/>
      </right>
      <top style="medium">
        <color rgb="FF1E0E77"/>
      </top>
      <bottom/>
      <diagonal/>
    </border>
    <border>
      <left style="medium">
        <color rgb="FFC9DAF8"/>
      </left>
      <right style="thin">
        <color rgb="FFEFEFEF"/>
      </right>
      <top/>
      <bottom/>
      <diagonal/>
    </border>
    <border>
      <left/>
      <right/>
      <top style="medium">
        <color rgb="FF1E0E77"/>
      </top>
      <bottom/>
      <diagonal/>
    </border>
    <border>
      <left/>
      <right style="medium">
        <color rgb="FFC9DAF8"/>
      </right>
      <top style="medium">
        <color rgb="FF1E0E77"/>
      </top>
      <bottom/>
      <diagonal/>
    </border>
    <border>
      <left style="medium">
        <color rgb="FFCFE2F3"/>
      </left>
      <right/>
      <top style="thin">
        <color rgb="FF9FC5E8"/>
      </top>
      <bottom style="thin">
        <color rgb="FF9FC5E8"/>
      </bottom>
      <diagonal/>
    </border>
    <border>
      <left/>
      <right/>
      <top style="thin">
        <color rgb="FF9FC5E8"/>
      </top>
      <bottom style="thin">
        <color rgb="FF9FC5E8"/>
      </bottom>
      <diagonal/>
    </border>
    <border>
      <left/>
      <right style="medium">
        <color rgb="FFCFE2F3"/>
      </right>
      <top style="thin">
        <color rgb="FF9FC5E8"/>
      </top>
      <bottom style="thin">
        <color rgb="FF9FC5E8"/>
      </bottom>
      <diagonal/>
    </border>
    <border>
      <left/>
      <right style="medium">
        <color rgb="FFC9DAF8"/>
      </right>
      <top/>
      <bottom/>
      <diagonal/>
    </border>
    <border>
      <left style="medium">
        <color rgb="FFC9DAF8"/>
      </left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/>
      <top/>
      <bottom style="thin">
        <color rgb="FFEFEFEF"/>
      </bottom>
      <diagonal/>
    </border>
    <border>
      <left/>
      <right style="medium">
        <color rgb="FFC9DAF8"/>
      </right>
      <top/>
      <bottom style="thin">
        <color rgb="FFEFEFEF"/>
      </bottom>
      <diagonal/>
    </border>
    <border>
      <left style="medium">
        <color rgb="FFC9DAF8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/>
      <right style="medium">
        <color rgb="FFC9DAF8"/>
      </right>
      <top style="thin">
        <color rgb="FFEFEFEF"/>
      </top>
      <bottom style="thin">
        <color rgb="FFEFEFEF"/>
      </bottom>
      <diagonal/>
    </border>
    <border>
      <left style="medium">
        <color rgb="FFC9DAF8"/>
      </left>
      <right/>
      <top/>
      <bottom style="medium">
        <color rgb="FFC9DAF8"/>
      </bottom>
      <diagonal/>
    </border>
    <border>
      <left/>
      <right/>
      <top/>
      <bottom style="medium">
        <color rgb="FFC9DAF8"/>
      </bottom>
      <diagonal/>
    </border>
    <border>
      <left/>
      <right/>
      <top/>
      <bottom style="medium">
        <color rgb="FFC9DAF8"/>
      </bottom>
      <diagonal/>
    </border>
    <border>
      <left/>
      <right/>
      <top/>
      <bottom style="medium">
        <color rgb="FFC9DAF8"/>
      </bottom>
      <diagonal/>
    </border>
    <border>
      <left/>
      <right style="medium">
        <color rgb="FFC9DAF8"/>
      </right>
      <top/>
      <bottom style="medium">
        <color rgb="FFC9DAF8"/>
      </bottom>
      <diagonal/>
    </border>
    <border>
      <left style="medium">
        <color rgb="FFC9DAF8"/>
      </left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/>
      <top style="thin">
        <color rgb="FFEFEFEF"/>
      </top>
      <bottom/>
      <diagonal/>
    </border>
    <border>
      <left/>
      <right style="medium">
        <color rgb="FFC9DAF8"/>
      </right>
      <top style="thin">
        <color rgb="FFEFEFEF"/>
      </top>
      <bottom/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 style="medium">
        <color rgb="FFC9DAF8"/>
      </left>
      <right style="thin">
        <color rgb="FFEFEFEF"/>
      </right>
      <top style="thin">
        <color rgb="FFEFEFEF"/>
      </top>
      <bottom style="medium">
        <color rgb="FFC9DAF8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medium">
        <color rgb="FFC9DAF8"/>
      </bottom>
      <diagonal/>
    </border>
    <border>
      <left style="thin">
        <color rgb="FFEFEFEF"/>
      </left>
      <right/>
      <top style="thin">
        <color rgb="FFEFEFEF"/>
      </top>
      <bottom style="medium">
        <color rgb="FFC9DAF8"/>
      </bottom>
      <diagonal/>
    </border>
    <border>
      <left/>
      <right style="medium">
        <color rgb="FFC9DAF8"/>
      </right>
      <top style="thin">
        <color rgb="FFEFEFEF"/>
      </top>
      <bottom style="medium">
        <color rgb="FFC9DAF8"/>
      </bottom>
      <diagonal/>
    </border>
    <border>
      <left style="medium">
        <color rgb="FFC9DAF8"/>
      </left>
      <right style="thin">
        <color rgb="FFEFEFEF"/>
      </right>
      <top/>
      <bottom style="medium">
        <color rgb="FFC9DAF8"/>
      </bottom>
      <diagonal/>
    </border>
    <border>
      <left style="medium">
        <color rgb="FF1E0F77"/>
      </left>
      <right/>
      <top style="medium">
        <color rgb="FF1E0F77"/>
      </top>
      <bottom style="medium">
        <color rgb="FF1E0F77"/>
      </bottom>
      <diagonal/>
    </border>
    <border>
      <left/>
      <right/>
      <top style="medium">
        <color rgb="FF1E0F77"/>
      </top>
      <bottom style="medium">
        <color rgb="FF1E0F77"/>
      </bottom>
      <diagonal/>
    </border>
    <border>
      <left/>
      <right style="medium">
        <color rgb="FF1E0F77"/>
      </right>
      <top style="medium">
        <color rgb="FF1E0F77"/>
      </top>
      <bottom style="medium">
        <color rgb="FF1E0F77"/>
      </bottom>
      <diagonal/>
    </border>
    <border>
      <left style="medium">
        <color rgb="FF1E0E77"/>
      </left>
      <right style="medium">
        <color rgb="FF1E0E77"/>
      </right>
      <top style="medium">
        <color rgb="FF1E0E77"/>
      </top>
      <bottom style="medium">
        <color rgb="FF1E0E77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medium">
        <color rgb="FFC9DAF8"/>
      </left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 style="medium">
        <color rgb="FFC9DAF8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medium">
        <color rgb="FFC9DAF8"/>
      </right>
      <top/>
      <bottom style="thin">
        <color rgb="FFEFEFEF"/>
      </bottom>
      <diagonal/>
    </border>
    <border>
      <left/>
      <right/>
      <top style="thin">
        <color rgb="FFEFEFEF"/>
      </top>
      <bottom/>
      <diagonal/>
    </border>
    <border>
      <left/>
      <right/>
      <top style="thin">
        <color rgb="FFEFEFEF"/>
      </top>
      <bottom/>
      <diagonal/>
    </border>
    <border>
      <left style="thin">
        <color rgb="FFEFEFEF"/>
      </left>
      <right/>
      <top/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/>
      <right style="medium">
        <color rgb="FFC9DAF8"/>
      </right>
      <top/>
      <bottom style="thin">
        <color rgb="FFEFEFEF"/>
      </bottom>
      <diagonal/>
    </border>
    <border>
      <left style="thin">
        <color rgb="FFEFEFEF"/>
      </left>
      <right style="medium">
        <color rgb="FFC9DAF8"/>
      </right>
      <top style="thin">
        <color rgb="FFEFEFEF"/>
      </top>
      <bottom style="medium">
        <color rgb="FFC9DAF8"/>
      </bottom>
      <diagonal/>
    </border>
    <border>
      <left/>
      <right style="medium">
        <color rgb="FFC9DAF8"/>
      </right>
      <top/>
      <bottom style="medium">
        <color rgb="FFC9DAF8"/>
      </bottom>
      <diagonal/>
    </border>
    <border>
      <left/>
      <right/>
      <top/>
      <bottom/>
      <diagonal/>
    </border>
    <border>
      <left style="medium">
        <color rgb="FF1E0F77"/>
      </left>
      <right/>
      <top style="medium">
        <color rgb="FF1E0F77"/>
      </top>
      <bottom/>
      <diagonal/>
    </border>
    <border>
      <left/>
      <right style="medium">
        <color rgb="FF1E0F77"/>
      </right>
      <top style="medium">
        <color rgb="FF1E0F77"/>
      </top>
      <bottom/>
      <diagonal/>
    </border>
    <border>
      <left/>
      <right/>
      <top/>
      <bottom/>
      <diagonal/>
    </border>
    <border>
      <left style="medium">
        <color rgb="FF1E0F77"/>
      </left>
      <right/>
      <top/>
      <bottom style="medium">
        <color rgb="FF1E0F77"/>
      </bottom>
      <diagonal/>
    </border>
    <border>
      <left/>
      <right style="medium">
        <color rgb="FF1E0F77"/>
      </right>
      <top/>
      <bottom style="medium">
        <color rgb="FF1E0F77"/>
      </bottom>
      <diagonal/>
    </border>
    <border>
      <left style="medium">
        <color rgb="FF1E0F77"/>
      </left>
      <right style="medium">
        <color rgb="FF1E0F77"/>
      </right>
      <top style="medium">
        <color rgb="FF1E0F77"/>
      </top>
      <bottom style="medium">
        <color rgb="FF1E0F77"/>
      </bottom>
      <diagonal/>
    </border>
    <border>
      <left style="thin">
        <color rgb="FFEFEFEF"/>
      </left>
      <right style="thin">
        <color rgb="FFD9D9D9"/>
      </right>
      <top/>
      <bottom style="thin">
        <color rgb="FFEFEFEF"/>
      </bottom>
      <diagonal/>
    </border>
    <border>
      <left/>
      <right/>
      <top/>
      <bottom/>
      <diagonal/>
    </border>
    <border>
      <left style="thin">
        <color rgb="FFEFEFEF"/>
      </left>
      <right style="thin">
        <color rgb="FFD9D9D9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 style="medium">
        <color rgb="FFC9DAF8"/>
      </left>
      <right/>
      <top style="medium">
        <color rgb="FF9FC5E8"/>
      </top>
      <bottom style="medium">
        <color rgb="FF9FC5E8"/>
      </bottom>
      <diagonal/>
    </border>
    <border>
      <left/>
      <right style="medium">
        <color rgb="FFA4C2F4"/>
      </right>
      <top style="medium">
        <color rgb="FFA4C2F4"/>
      </top>
      <bottom style="medium">
        <color rgb="FFA4C2F4"/>
      </bottom>
      <diagonal/>
    </border>
    <border>
      <left/>
      <right style="medium">
        <color rgb="FF9FC5E8"/>
      </right>
      <top style="medium">
        <color rgb="FFA4C2F4"/>
      </top>
      <bottom style="medium">
        <color rgb="FFA4C2F4"/>
      </bottom>
      <diagonal/>
    </border>
    <border>
      <left style="medium">
        <color rgb="FF9FC5E8"/>
      </left>
      <right style="medium">
        <color rgb="FF9FC5E8"/>
      </right>
      <top style="medium">
        <color rgb="FFA4C2F4"/>
      </top>
      <bottom style="medium">
        <color rgb="FFA4C2F4"/>
      </bottom>
      <diagonal/>
    </border>
    <border>
      <left style="medium">
        <color rgb="FF9FC5E8"/>
      </left>
      <right style="medium">
        <color rgb="FFA4C2F4"/>
      </right>
      <top style="medium">
        <color rgb="FFA4C2F4"/>
      </top>
      <bottom style="medium">
        <color rgb="FFA4C2F4"/>
      </bottom>
      <diagonal/>
    </border>
    <border>
      <left style="medium">
        <color rgb="FFCFE2F3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medium">
        <color rgb="FFCFE2F3"/>
      </right>
      <top style="thin">
        <color rgb="FFEFEFEF"/>
      </top>
      <bottom style="thin">
        <color rgb="FFEFEFEF"/>
      </bottom>
      <diagonal/>
    </border>
    <border>
      <left style="medium">
        <color rgb="FFCFE2F3"/>
      </left>
      <right style="thin">
        <color rgb="FFEFEFEF"/>
      </right>
      <top/>
      <bottom style="thin">
        <color rgb="FFEFEFEF"/>
      </bottom>
      <diagonal/>
    </border>
    <border>
      <left style="medium">
        <color rgb="FFA4C2F4"/>
      </left>
      <right/>
      <top style="medium">
        <color rgb="FF9FC5E8"/>
      </top>
      <bottom style="medium">
        <color rgb="FF9FC5E8"/>
      </bottom>
      <diagonal/>
    </border>
    <border>
      <left style="medium">
        <color rgb="FFCFE2F3"/>
      </left>
      <right/>
      <top/>
      <bottom style="medium">
        <color rgb="FFCFE2F3"/>
      </bottom>
      <diagonal/>
    </border>
    <border>
      <left/>
      <right/>
      <top/>
      <bottom style="medium">
        <color rgb="FFCFE2F3"/>
      </bottom>
      <diagonal/>
    </border>
    <border>
      <left/>
      <right/>
      <top/>
      <bottom style="medium">
        <color rgb="FFCFE2F3"/>
      </bottom>
      <diagonal/>
    </border>
    <border>
      <left/>
      <right style="medium">
        <color rgb="FFCFE2F3"/>
      </right>
      <top/>
      <bottom style="medium">
        <color rgb="FFCFE2F3"/>
      </bottom>
      <diagonal/>
    </border>
    <border>
      <left/>
      <right style="medium">
        <color rgb="FFCFE2F3"/>
      </right>
      <top style="medium">
        <color rgb="FFCFE2F3"/>
      </top>
      <bottom/>
      <diagonal/>
    </border>
    <border>
      <left style="medium">
        <color rgb="FFCFE2F3"/>
      </left>
      <right/>
      <top/>
      <bottom/>
      <diagonal/>
    </border>
    <border>
      <left/>
      <right style="medium">
        <color rgb="FFCFE2F3"/>
      </right>
      <top/>
      <bottom/>
      <diagonal/>
    </border>
    <border>
      <left style="medium">
        <color rgb="FFCFE2F3"/>
      </left>
      <right/>
      <top style="medium">
        <color rgb="FFCFE2F3"/>
      </top>
      <bottom style="medium">
        <color rgb="FFCFE2F3"/>
      </bottom>
      <diagonal/>
    </border>
    <border>
      <left/>
      <right/>
      <top style="medium">
        <color rgb="FFCFE2F3"/>
      </top>
      <bottom style="medium">
        <color rgb="FFCFE2F3"/>
      </bottom>
      <diagonal/>
    </border>
    <border>
      <left/>
      <right style="medium">
        <color rgb="FFCFE2F3"/>
      </right>
      <top style="medium">
        <color rgb="FFCFE2F3"/>
      </top>
      <bottom style="medium">
        <color rgb="FFCFE2F3"/>
      </bottom>
      <diagonal/>
    </border>
    <border>
      <left style="medium">
        <color rgb="FFC0504D"/>
      </left>
      <right/>
      <top style="medium">
        <color rgb="FFC0504D"/>
      </top>
      <bottom style="medium">
        <color rgb="FFC0504D"/>
      </bottom>
      <diagonal/>
    </border>
    <border>
      <left/>
      <right/>
      <top style="medium">
        <color rgb="FFC0504D"/>
      </top>
      <bottom style="medium">
        <color rgb="FFC0504D"/>
      </bottom>
      <diagonal/>
    </border>
    <border>
      <left/>
      <right style="medium">
        <color rgb="FFC0504D"/>
      </right>
      <top style="medium">
        <color rgb="FFC0504D"/>
      </top>
      <bottom style="medium">
        <color rgb="FFC0504D"/>
      </bottom>
      <diagonal/>
    </border>
    <border>
      <left/>
      <right style="medium">
        <color rgb="FFC9DAF8"/>
      </right>
      <top/>
      <bottom/>
      <diagonal/>
    </border>
    <border>
      <left style="medium">
        <color rgb="FFC9DAF8"/>
      </left>
      <right style="thin">
        <color rgb="FFEFEFEF"/>
      </right>
      <top style="thin">
        <color rgb="FFCCCCCC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CCCCCC"/>
      </top>
      <bottom style="thin">
        <color rgb="FFEFEFEF"/>
      </bottom>
      <diagonal/>
    </border>
    <border>
      <left style="thin">
        <color rgb="FFEFEFEF"/>
      </left>
      <right/>
      <top style="thin">
        <color rgb="FFCCCCCC"/>
      </top>
      <bottom style="thin">
        <color rgb="FFEFEFEF"/>
      </bottom>
      <diagonal/>
    </border>
    <border>
      <left/>
      <right/>
      <top style="thin">
        <color rgb="FFCCCCCC"/>
      </top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 style="thin">
        <color rgb="FFEFEFEF"/>
      </left>
      <right/>
      <top/>
      <bottom style="medium">
        <color rgb="FFC9DAF8"/>
      </bottom>
      <diagonal/>
    </border>
    <border>
      <left/>
      <right/>
      <top/>
      <bottom style="medium">
        <color rgb="FFC9DAF8"/>
      </bottom>
      <diagonal/>
    </border>
    <border>
      <left style="thin">
        <color rgb="FFEFEFEF"/>
      </left>
      <right style="medium">
        <color rgb="FFCFE2F3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FE2F3"/>
      </left>
      <right/>
      <top style="medium">
        <color rgb="FFCFE2F3"/>
      </top>
      <bottom/>
      <diagonal/>
    </border>
    <border>
      <left/>
      <right/>
      <top style="medium">
        <color rgb="FFCFE2F3"/>
      </top>
      <bottom/>
      <diagonal/>
    </border>
    <border>
      <left/>
      <right style="medium">
        <color rgb="FFCFE2F3"/>
      </right>
      <top style="medium">
        <color rgb="FFCFE2F3"/>
      </top>
      <bottom/>
      <diagonal/>
    </border>
    <border>
      <left style="medium">
        <color rgb="FF9FC5E8"/>
      </left>
      <right style="medium">
        <color rgb="FF9FC5E8"/>
      </right>
      <top style="medium">
        <color rgb="FF9FC5E8"/>
      </top>
      <bottom style="medium">
        <color rgb="FF9FC5E8"/>
      </bottom>
      <diagonal/>
    </border>
    <border>
      <left style="medium">
        <color rgb="FF9FC5E8"/>
      </left>
      <right/>
      <top style="medium">
        <color rgb="FF9FC5E8"/>
      </top>
      <bottom style="medium">
        <color rgb="FF9FC5E8"/>
      </bottom>
      <diagonal/>
    </border>
    <border>
      <left style="medium">
        <color rgb="FFCFE2F3"/>
      </left>
      <right style="medium">
        <color rgb="FFCFE2F3"/>
      </right>
      <top style="medium">
        <color rgb="FFCFE2F3"/>
      </top>
      <bottom style="medium">
        <color rgb="FFCFE2F3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medium">
        <color rgb="FFCFE2F3"/>
      </right>
      <top style="thin">
        <color rgb="FFEFEFEF"/>
      </top>
      <bottom style="thin">
        <color rgb="FFEFEFEF"/>
      </bottom>
      <diagonal/>
    </border>
    <border>
      <left style="medium">
        <color rgb="FFF1C232"/>
      </left>
      <right/>
      <top style="medium">
        <color rgb="FFF1C232"/>
      </top>
      <bottom style="medium">
        <color rgb="FFF1C232"/>
      </bottom>
      <diagonal/>
    </border>
    <border>
      <left/>
      <right/>
      <top style="medium">
        <color rgb="FFF1C232"/>
      </top>
      <bottom style="medium">
        <color rgb="FFF1C232"/>
      </bottom>
      <diagonal/>
    </border>
    <border>
      <left/>
      <right style="medium">
        <color rgb="FFF1C232"/>
      </right>
      <top style="medium">
        <color rgb="FFF1C232"/>
      </top>
      <bottom style="medium">
        <color rgb="FFF1C232"/>
      </bottom>
      <diagonal/>
    </border>
    <border>
      <left style="medium">
        <color rgb="FF1E0F77"/>
      </left>
      <right style="medium">
        <color rgb="FF1E0F77"/>
      </right>
      <top style="medium">
        <color rgb="FF1E0F77"/>
      </top>
      <bottom/>
      <diagonal/>
    </border>
    <border>
      <left style="medium">
        <color rgb="FF1E0F77"/>
      </left>
      <right style="medium">
        <color rgb="FF1E0F77"/>
      </right>
      <top/>
      <bottom/>
      <diagonal/>
    </border>
    <border>
      <left style="medium">
        <color rgb="FF1E0F77"/>
      </left>
      <right style="medium">
        <color rgb="FF1E0F77"/>
      </right>
      <top/>
      <bottom style="medium">
        <color rgb="FF1E0F77"/>
      </bottom>
      <diagonal/>
    </border>
    <border>
      <left style="medium">
        <color rgb="FFCFE2F3"/>
      </left>
      <right style="thin">
        <color rgb="FFEFEFEF"/>
      </right>
      <top style="medium">
        <color rgb="FFD9D9D9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medium">
        <color rgb="FFD9D9D9"/>
      </top>
      <bottom style="thin">
        <color rgb="FFEFEFEF"/>
      </bottom>
      <diagonal/>
    </border>
    <border>
      <left style="thin">
        <color rgb="FFEFEFEF"/>
      </left>
      <right style="medium">
        <color rgb="FFCFE2F3"/>
      </right>
      <top style="medium">
        <color rgb="FFD9D9D9"/>
      </top>
      <bottom style="thin">
        <color rgb="FFEFEFEF"/>
      </bottom>
      <diagonal/>
    </border>
    <border>
      <left style="medium">
        <color rgb="FFCFE2F3"/>
      </left>
      <right style="thin">
        <color rgb="FFEFEFEF"/>
      </right>
      <top style="thin">
        <color rgb="FFEFEFEF"/>
      </top>
      <bottom style="medium">
        <color rgb="FFCFE2F3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medium">
        <color rgb="FFCFE2F3"/>
      </bottom>
      <diagonal/>
    </border>
    <border>
      <left style="thin">
        <color rgb="FFEFEFEF"/>
      </left>
      <right style="medium">
        <color rgb="FFCFE2F3"/>
      </right>
      <top style="thin">
        <color rgb="FFEFEFEF"/>
      </top>
      <bottom style="medium">
        <color rgb="FFCFE2F3"/>
      </bottom>
      <diagonal/>
    </border>
    <border>
      <left style="medium">
        <color rgb="FF9FC5E8"/>
      </left>
      <right/>
      <top style="medium">
        <color rgb="FFA4C2F4"/>
      </top>
      <bottom style="medium">
        <color rgb="FFA4C2F4"/>
      </bottom>
      <diagonal/>
    </border>
    <border>
      <left/>
      <right/>
      <top style="medium">
        <color rgb="FFA4C2F4"/>
      </top>
      <bottom style="medium">
        <color rgb="FFA4C2F4"/>
      </bottom>
      <diagonal/>
    </border>
    <border>
      <left/>
      <right style="medium">
        <color rgb="FF9FC5E8"/>
      </right>
      <top style="medium">
        <color rgb="FFA4C2F4"/>
      </top>
      <bottom style="medium">
        <color rgb="FFA4C2F4"/>
      </bottom>
      <diagonal/>
    </border>
    <border>
      <left/>
      <right/>
      <top style="medium">
        <color rgb="FFA4C2F4"/>
      </top>
      <bottom style="medium">
        <color rgb="FFA4C2F4"/>
      </bottom>
      <diagonal/>
    </border>
    <border>
      <left style="medium">
        <color rgb="FF93C47D"/>
      </left>
      <right/>
      <top style="medium">
        <color rgb="FF93C47D"/>
      </top>
      <bottom style="medium">
        <color rgb="FF93C47D"/>
      </bottom>
      <diagonal/>
    </border>
    <border>
      <left/>
      <right/>
      <top style="medium">
        <color rgb="FF93C47D"/>
      </top>
      <bottom style="medium">
        <color rgb="FF93C47D"/>
      </bottom>
      <diagonal/>
    </border>
    <border>
      <left/>
      <right style="medium">
        <color rgb="FF93C47D"/>
      </right>
      <top style="medium">
        <color rgb="FF93C47D"/>
      </top>
      <bottom style="medium">
        <color rgb="FF93C47D"/>
      </bottom>
      <diagonal/>
    </border>
    <border>
      <left style="medium">
        <color rgb="FFCFE2F3"/>
      </left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medium">
        <color rgb="FF1E0F77"/>
      </left>
      <right style="medium">
        <color rgb="FF1E0F77"/>
      </right>
      <top/>
      <bottom style="medium">
        <color rgb="FF1E0F77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medium">
        <color rgb="FF9FC5E8"/>
      </left>
      <right style="medium">
        <color rgb="FF9FC5E8"/>
      </right>
      <top style="thin">
        <color rgb="FFD9D9D9"/>
      </top>
      <bottom style="thin">
        <color rgb="FFD9D9D9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medium">
        <color rgb="FFCFE2F3"/>
      </left>
      <right style="thin">
        <color rgb="FFEFEFEF"/>
      </right>
      <top/>
      <bottom style="thin">
        <color rgb="FFEFEFEF"/>
      </bottom>
      <diagonal/>
    </border>
    <border>
      <left/>
      <right/>
      <top style="thin">
        <color rgb="FFEFEFEF"/>
      </top>
      <bottom/>
      <diagonal/>
    </border>
    <border>
      <left/>
      <right style="thin">
        <color rgb="FFEFEFEF"/>
      </right>
      <top style="thin">
        <color rgb="FFEFEFEF"/>
      </top>
      <bottom/>
      <diagonal/>
    </border>
    <border>
      <left style="medium">
        <color rgb="FF9FC5E8"/>
      </left>
      <right style="medium">
        <color rgb="FF9FC5E8"/>
      </right>
      <top style="thin">
        <color rgb="FFEFEFEF"/>
      </top>
      <bottom/>
      <diagonal/>
    </border>
    <border>
      <left/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 style="medium">
        <color rgb="FFCFE2F3"/>
      </right>
      <top style="thin">
        <color rgb="FFEFEFEF"/>
      </top>
      <bottom/>
      <diagonal/>
    </border>
    <border>
      <left style="medium">
        <color rgb="FFCFE2F3"/>
      </left>
      <right/>
      <top/>
      <bottom style="thin">
        <color rgb="FFEFEFEF"/>
      </bottom>
      <diagonal/>
    </border>
    <border>
      <left/>
      <right style="medium">
        <color rgb="FFCFE2F3"/>
      </right>
      <top/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medium">
        <color rgb="FF9FC5E8"/>
      </left>
      <right style="medium">
        <color rgb="FF9FC5E8"/>
      </right>
      <top style="thin">
        <color rgb="FFEFEFEF"/>
      </top>
      <bottom style="thin">
        <color rgb="FFEFEFEF"/>
      </bottom>
      <diagonal/>
    </border>
    <border>
      <left style="medium">
        <color rgb="FF9FC5E8"/>
      </left>
      <right/>
      <top style="medium">
        <color rgb="FF9FC5E8"/>
      </top>
      <bottom style="medium">
        <color rgb="FF9FC5E8"/>
      </bottom>
      <diagonal/>
    </border>
    <border>
      <left/>
      <right style="medium">
        <color rgb="FF9FC5E8"/>
      </right>
      <top style="medium">
        <color rgb="FF9FC5E8"/>
      </top>
      <bottom style="medium">
        <color rgb="FF9FC5E8"/>
      </bottom>
      <diagonal/>
    </border>
    <border>
      <left style="medium">
        <color rgb="FFCFE2F3"/>
      </left>
      <right/>
      <top/>
      <bottom style="medium">
        <color rgb="FFCFE2F3"/>
      </bottom>
      <diagonal/>
    </border>
    <border>
      <left/>
      <right/>
      <top/>
      <bottom style="medium">
        <color rgb="FFCFE2F3"/>
      </bottom>
      <diagonal/>
    </border>
    <border>
      <left/>
      <right style="medium">
        <color rgb="FFCFE2F3"/>
      </right>
      <top/>
      <bottom style="medium">
        <color rgb="FFCFE2F3"/>
      </bottom>
      <diagonal/>
    </border>
    <border>
      <left/>
      <right style="medium">
        <color rgb="FFCFE2F3"/>
      </right>
      <top style="medium">
        <color rgb="FFCFE2F3"/>
      </top>
      <bottom/>
      <diagonal/>
    </border>
    <border>
      <left style="medium">
        <color rgb="FF1E0F77"/>
      </left>
      <right/>
      <top style="medium">
        <color rgb="FF1E0F77"/>
      </top>
      <bottom/>
      <diagonal/>
    </border>
    <border>
      <left/>
      <right/>
      <top style="medium">
        <color rgb="FF1E0F77"/>
      </top>
      <bottom/>
      <diagonal/>
    </border>
    <border>
      <left/>
      <right style="medium">
        <color rgb="FF1E0F77"/>
      </right>
      <top style="medium">
        <color rgb="FF1E0F77"/>
      </top>
      <bottom/>
      <diagonal/>
    </border>
    <border>
      <left style="medium">
        <color rgb="FF9FC5E8"/>
      </left>
      <right/>
      <top style="medium">
        <color rgb="FF9FC5E8"/>
      </top>
      <bottom/>
      <diagonal/>
    </border>
    <border>
      <left/>
      <right/>
      <top style="medium">
        <color rgb="FF9FC5E8"/>
      </top>
      <bottom/>
      <diagonal/>
    </border>
    <border>
      <left/>
      <right/>
      <top style="medium">
        <color rgb="FF9FC5E8"/>
      </top>
      <bottom/>
      <diagonal/>
    </border>
    <border>
      <left/>
      <right style="medium">
        <color rgb="FF9FC5E8"/>
      </right>
      <top style="medium">
        <color rgb="FF9FC5E8"/>
      </top>
      <bottom/>
      <diagonal/>
    </border>
    <border>
      <left/>
      <right style="thin">
        <color rgb="FFEFEFEF"/>
      </right>
      <top style="medium">
        <color rgb="FF9FC5E8"/>
      </top>
      <bottom/>
      <diagonal/>
    </border>
    <border>
      <left style="thin">
        <color rgb="FFEFEFEF"/>
      </left>
      <right/>
      <top style="medium">
        <color rgb="FF9FC5E8"/>
      </top>
      <bottom/>
      <diagonal/>
    </border>
    <border>
      <left style="medium">
        <color rgb="FF9FC5E8"/>
      </left>
      <right/>
      <top/>
      <bottom/>
      <diagonal/>
    </border>
    <border>
      <left/>
      <right style="medium">
        <color rgb="FF9FC5E8"/>
      </right>
      <top/>
      <bottom/>
      <diagonal/>
    </border>
    <border>
      <left style="thin">
        <color rgb="FFEFEFEF"/>
      </left>
      <right/>
      <top/>
      <bottom/>
      <diagonal/>
    </border>
    <border>
      <left/>
      <right style="medium">
        <color rgb="FF9FC5E8"/>
      </right>
      <top/>
      <bottom/>
      <diagonal/>
    </border>
    <border>
      <left style="medium">
        <color rgb="FF9FC5E8"/>
      </left>
      <right/>
      <top/>
      <bottom/>
      <diagonal/>
    </border>
    <border>
      <left/>
      <right style="medium">
        <color rgb="FF9FC5E8"/>
      </right>
      <top/>
      <bottom/>
      <diagonal/>
    </border>
    <border>
      <left/>
      <right style="thin">
        <color rgb="FFEFEFEF"/>
      </right>
      <top/>
      <bottom/>
      <diagonal/>
    </border>
    <border>
      <left/>
      <right style="medium">
        <color rgb="FF9FC5E8"/>
      </right>
      <top style="thin">
        <color rgb="FFEFEFEF"/>
      </top>
      <bottom style="thin">
        <color rgb="FFEFEFEF"/>
      </bottom>
      <diagonal/>
    </border>
    <border>
      <left/>
      <right style="medium">
        <color rgb="FF9FC5E8"/>
      </right>
      <top/>
      <bottom style="thin">
        <color rgb="FFEFEFEF"/>
      </bottom>
      <diagonal/>
    </border>
    <border>
      <left style="medium">
        <color rgb="FF9FC5E8"/>
      </left>
      <right/>
      <top/>
      <bottom style="medium">
        <color rgb="FF9FC5E8"/>
      </bottom>
      <diagonal/>
    </border>
    <border>
      <left/>
      <right/>
      <top/>
      <bottom style="medium">
        <color rgb="FF9FC5E8"/>
      </bottom>
      <diagonal/>
    </border>
    <border>
      <left/>
      <right/>
      <top/>
      <bottom style="medium">
        <color rgb="FF9FC5E8"/>
      </bottom>
      <diagonal/>
    </border>
    <border>
      <left/>
      <right style="medium">
        <color rgb="FF9FC5E8"/>
      </right>
      <top/>
      <bottom style="medium">
        <color rgb="FF9FC5E8"/>
      </bottom>
      <diagonal/>
    </border>
    <border>
      <left/>
      <right/>
      <top/>
      <bottom style="medium">
        <color rgb="FF9FC5E8"/>
      </bottom>
      <diagonal/>
    </border>
    <border>
      <left/>
      <right/>
      <top/>
      <bottom style="medium">
        <color rgb="FF9FC5E8"/>
      </bottom>
      <diagonal/>
    </border>
    <border>
      <left/>
      <right style="thin">
        <color rgb="FFEFEFEF"/>
      </right>
      <top/>
      <bottom style="medium">
        <color rgb="FF9FC5E8"/>
      </bottom>
      <diagonal/>
    </border>
    <border>
      <left style="thin">
        <color rgb="FFEFEFEF"/>
      </left>
      <right/>
      <top style="thin">
        <color rgb="FFEFEFEF"/>
      </top>
      <bottom style="medium">
        <color rgb="FF9FC5E8"/>
      </bottom>
      <diagonal/>
    </border>
    <border>
      <left/>
      <right/>
      <top style="thin">
        <color rgb="FFEFEFEF"/>
      </top>
      <bottom style="medium">
        <color rgb="FF9FC5E8"/>
      </bottom>
      <diagonal/>
    </border>
    <border>
      <left/>
      <right style="medium">
        <color rgb="FF9FC5E8"/>
      </right>
      <top style="thin">
        <color rgb="FFEFEFEF"/>
      </top>
      <bottom style="medium">
        <color rgb="FF9FC5E8"/>
      </bottom>
      <diagonal/>
    </border>
    <border>
      <left style="medium">
        <color rgb="FF1E0F77"/>
      </left>
      <right/>
      <top/>
      <bottom/>
      <diagonal/>
    </border>
    <border>
      <left style="medium">
        <color rgb="FF1E0F77"/>
      </left>
      <right/>
      <top/>
      <bottom style="medium">
        <color rgb="FF1E0F77"/>
      </bottom>
      <diagonal/>
    </border>
    <border>
      <left/>
      <right/>
      <top/>
      <bottom style="medium">
        <color rgb="FF1E0F77"/>
      </bottom>
      <diagonal/>
    </border>
    <border>
      <left/>
      <right style="medium">
        <color rgb="FF1E0F77"/>
      </right>
      <top/>
      <bottom style="medium">
        <color rgb="FF1E0F77"/>
      </bottom>
      <diagonal/>
    </border>
    <border>
      <left style="medium">
        <color rgb="FF1E0F77"/>
      </left>
      <right style="medium">
        <color rgb="FF1E0F77"/>
      </right>
      <top/>
      <bottom/>
      <diagonal/>
    </border>
    <border>
      <left/>
      <right/>
      <top/>
      <bottom style="medium">
        <color rgb="FF1E0F77"/>
      </bottom>
      <diagonal/>
    </border>
    <border>
      <left style="medium">
        <color rgb="FF1E0F77"/>
      </left>
      <right/>
      <top/>
      <bottom style="medium">
        <color rgb="FF1E0F77"/>
      </bottom>
      <diagonal/>
    </border>
    <border>
      <left style="medium">
        <color rgb="FF1E0F77"/>
      </left>
      <right/>
      <top style="medium">
        <color rgb="FF1E0F77"/>
      </top>
      <bottom style="medium">
        <color rgb="FF1E0F77"/>
      </bottom>
      <diagonal/>
    </border>
    <border>
      <left style="thin">
        <color rgb="FFEFEFEF"/>
      </left>
      <right style="thin">
        <color rgb="FFEFEFEF"/>
      </right>
      <top style="medium">
        <color rgb="FFCFE2F3"/>
      </top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 style="thin">
        <color rgb="FFEFEFEF"/>
      </left>
      <right/>
      <top/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 style="medium">
        <color rgb="FFCFE2F3"/>
      </bottom>
      <diagonal/>
    </border>
    <border>
      <left/>
      <right style="thin">
        <color rgb="FFEFEFEF"/>
      </right>
      <top style="thin">
        <color rgb="FFEFEFEF"/>
      </top>
      <bottom style="medium">
        <color rgb="FFCFE2F3"/>
      </bottom>
      <diagonal/>
    </border>
    <border>
      <left style="medium">
        <color rgb="FF9FC5E8"/>
      </left>
      <right/>
      <top/>
      <bottom style="medium">
        <color rgb="FFA4C2F4"/>
      </bottom>
      <diagonal/>
    </border>
    <border>
      <left/>
      <right style="medium">
        <color rgb="FFCFE2F3"/>
      </right>
      <top/>
      <bottom style="medium">
        <color rgb="FFCFE2F3"/>
      </bottom>
      <diagonal/>
    </border>
    <border>
      <left style="medium">
        <color rgb="FFCFE2F3"/>
      </left>
      <right/>
      <top style="medium">
        <color rgb="FFCFE2F3"/>
      </top>
      <bottom/>
      <diagonal/>
    </border>
    <border>
      <left style="medium">
        <color rgb="FFCFE2F3"/>
      </left>
      <right/>
      <top/>
      <bottom style="thin">
        <color rgb="FFEFEFEF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medium">
        <color rgb="FF1E0F77"/>
      </top>
      <bottom style="medium">
        <color rgb="FF1E0F77"/>
      </bottom>
      <diagonal/>
    </border>
    <border>
      <left style="thin">
        <color rgb="FFCFE2F3"/>
      </left>
      <right/>
      <top/>
      <bottom/>
      <diagonal/>
    </border>
    <border>
      <left/>
      <right style="thin">
        <color rgb="FFCFE2F3"/>
      </right>
      <top/>
      <bottom/>
      <diagonal/>
    </border>
    <border>
      <left style="medium">
        <color rgb="FFCFE2F3"/>
      </left>
      <right/>
      <top/>
      <bottom style="thin">
        <color rgb="FFEFEFEF"/>
      </bottom>
      <diagonal/>
    </border>
    <border>
      <left style="thin">
        <color rgb="FFF7F7F7"/>
      </left>
      <right/>
      <top/>
      <bottom style="thin">
        <color rgb="FFF7F7F7"/>
      </bottom>
      <diagonal/>
    </border>
    <border>
      <left/>
      <right/>
      <top/>
      <bottom style="thin">
        <color rgb="FFF7F7F7"/>
      </bottom>
      <diagonal/>
    </border>
    <border>
      <left style="thin">
        <color rgb="FFF7F7F7"/>
      </left>
      <right style="thin">
        <color rgb="FFF7F7F7"/>
      </right>
      <top/>
      <bottom style="thin">
        <color rgb="FFF7F7F7"/>
      </bottom>
      <diagonal/>
    </border>
    <border>
      <left/>
      <right style="medium">
        <color rgb="FFCFE2F3"/>
      </right>
      <top style="thin">
        <color rgb="FFF7F7F7"/>
      </top>
      <bottom style="thin">
        <color rgb="FFF7F7F7"/>
      </bottom>
      <diagonal/>
    </border>
    <border>
      <left style="medium">
        <color rgb="FFCFE2F3"/>
      </left>
      <right/>
      <top/>
      <bottom style="thin">
        <color rgb="FFCFE2F3"/>
      </bottom>
      <diagonal/>
    </border>
    <border>
      <left style="thin">
        <color rgb="FFF7F7F7"/>
      </left>
      <right/>
      <top style="thin">
        <color rgb="FFF7F7F7"/>
      </top>
      <bottom style="thin">
        <color rgb="FFCFE2F3"/>
      </bottom>
      <diagonal/>
    </border>
    <border>
      <left/>
      <right/>
      <top style="thin">
        <color rgb="FFF7F7F7"/>
      </top>
      <bottom style="thin">
        <color rgb="FFCFE2F3"/>
      </bottom>
      <diagonal/>
    </border>
    <border>
      <left style="thin">
        <color rgb="FFF7F7F7"/>
      </left>
      <right style="thin">
        <color rgb="FFF7F7F7"/>
      </right>
      <top style="thin">
        <color rgb="FFF7F7F7"/>
      </top>
      <bottom style="thin">
        <color rgb="FFCFE2F3"/>
      </bottom>
      <diagonal/>
    </border>
    <border>
      <left style="thin">
        <color rgb="FFF7F7F7"/>
      </left>
      <right style="medium">
        <color rgb="FFCFE2F3"/>
      </right>
      <top style="thin">
        <color rgb="FFF7F7F7"/>
      </top>
      <bottom style="thin">
        <color rgb="FFCFE2F3"/>
      </bottom>
      <diagonal/>
    </border>
    <border>
      <left/>
      <right/>
      <top/>
      <bottom style="thin">
        <color rgb="FFF7F7F7"/>
      </bottom>
      <diagonal/>
    </border>
    <border>
      <left/>
      <right style="thin">
        <color rgb="FFEFEFEF"/>
      </right>
      <top/>
      <bottom style="thin">
        <color rgb="FFF7F7F7"/>
      </bottom>
      <diagonal/>
    </border>
    <border>
      <left/>
      <right style="thin">
        <color rgb="FFEFEFEF"/>
      </right>
      <top style="thin">
        <color rgb="FFF7F7F7"/>
      </top>
      <bottom style="thin">
        <color rgb="FFF7F7F7"/>
      </bottom>
      <diagonal/>
    </border>
    <border>
      <left/>
      <right style="medium">
        <color rgb="FFCFE2F3"/>
      </right>
      <top/>
      <bottom style="thin">
        <color rgb="FFF7F7F7"/>
      </bottom>
      <diagonal/>
    </border>
    <border>
      <left/>
      <right/>
      <top style="thin">
        <color rgb="FFF7F7F7"/>
      </top>
      <bottom style="thin">
        <color rgb="FFF7F7F7"/>
      </bottom>
      <diagonal/>
    </border>
    <border>
      <left/>
      <right style="thin">
        <color rgb="FFEFEFEF"/>
      </right>
      <top style="thin">
        <color rgb="FFF7F7F7"/>
      </top>
      <bottom style="thin">
        <color rgb="FFF7F7F7"/>
      </bottom>
      <diagonal/>
    </border>
    <border>
      <left/>
      <right style="medium">
        <color rgb="FFCFE2F3"/>
      </right>
      <top style="thin">
        <color rgb="FFF7F7F7"/>
      </top>
      <bottom style="thin">
        <color rgb="FFF7F7F7"/>
      </bottom>
      <diagonal/>
    </border>
    <border>
      <left style="medium">
        <color rgb="FFCFE2F3"/>
      </left>
      <right/>
      <top/>
      <bottom/>
      <diagonal/>
    </border>
    <border>
      <left style="medium">
        <color rgb="FFCFE2F3"/>
      </left>
      <right/>
      <top/>
      <bottom/>
      <diagonal/>
    </border>
    <border>
      <left style="medium">
        <color rgb="FFCFE2F3"/>
      </left>
      <right style="thin">
        <color rgb="FFEFEFEF"/>
      </right>
      <top/>
      <bottom style="medium">
        <color rgb="FFCFE2F3"/>
      </bottom>
      <diagonal/>
    </border>
    <border>
      <left/>
      <right/>
      <top style="thin">
        <color rgb="FFF7F7F7"/>
      </top>
      <bottom style="medium">
        <color rgb="FFCFE2F3"/>
      </bottom>
      <diagonal/>
    </border>
    <border>
      <left/>
      <right style="thin">
        <color rgb="FFEFEFEF"/>
      </right>
      <top style="thin">
        <color rgb="FFF7F7F7"/>
      </top>
      <bottom style="medium">
        <color rgb="FFCFE2F3"/>
      </bottom>
      <diagonal/>
    </border>
    <border>
      <left/>
      <right style="thin">
        <color rgb="FFEFEFEF"/>
      </right>
      <top style="thin">
        <color rgb="FFF7F7F7"/>
      </top>
      <bottom style="medium">
        <color rgb="FFCFE2F3"/>
      </bottom>
      <diagonal/>
    </border>
    <border>
      <left/>
      <right style="medium">
        <color rgb="FFCFE2F3"/>
      </right>
      <top style="thin">
        <color rgb="FFF7F7F7"/>
      </top>
      <bottom style="medium">
        <color rgb="FFCFE2F3"/>
      </bottom>
      <diagonal/>
    </border>
    <border>
      <left/>
      <right style="thin">
        <color rgb="FFEFEFEF"/>
      </right>
      <top style="thin">
        <color rgb="FFEFEFEF"/>
      </top>
      <bottom style="medium">
        <color rgb="FFCFE2F3"/>
      </bottom>
      <diagonal/>
    </border>
    <border>
      <left/>
      <right/>
      <top style="thin">
        <color rgb="FFEFEFEF"/>
      </top>
      <bottom style="medium">
        <color rgb="FFCFE2F3"/>
      </bottom>
      <diagonal/>
    </border>
    <border>
      <left/>
      <right style="medium">
        <color rgb="FFCFE2F3"/>
      </right>
      <top style="thin">
        <color rgb="FFEFEFEF"/>
      </top>
      <bottom style="medium">
        <color rgb="FFCFE2F3"/>
      </bottom>
      <diagonal/>
    </border>
    <border>
      <left/>
      <right/>
      <top/>
      <bottom style="medium">
        <color rgb="FFCFE2F3"/>
      </bottom>
      <diagonal/>
    </border>
    <border>
      <left style="medium">
        <color rgb="FFCFE2F3"/>
      </left>
      <right style="thin">
        <color rgb="FFEFEFEF"/>
      </right>
      <top style="medium">
        <color rgb="FFCFE2F3"/>
      </top>
      <bottom style="thin">
        <color rgb="FFEFEFEF"/>
      </bottom>
      <diagonal/>
    </border>
    <border>
      <left style="thin">
        <color rgb="FFEFEFEF"/>
      </left>
      <right/>
      <top style="medium">
        <color rgb="FFCFE2F3"/>
      </top>
      <bottom style="thin">
        <color rgb="FFEFEFEF"/>
      </bottom>
      <diagonal/>
    </border>
    <border>
      <left/>
      <right style="thin">
        <color rgb="FFEFEFEF"/>
      </right>
      <top style="medium">
        <color rgb="FFCFE2F3"/>
      </top>
      <bottom style="thin">
        <color rgb="FFEFEFEF"/>
      </bottom>
      <diagonal/>
    </border>
    <border>
      <left/>
      <right style="medium">
        <color rgb="FFCFE2F3"/>
      </right>
      <top style="medium">
        <color rgb="FFCFE2F3"/>
      </top>
      <bottom style="thin">
        <color rgb="FFEFEFEF"/>
      </bottom>
      <diagonal/>
    </border>
    <border>
      <left/>
      <right/>
      <top style="medium">
        <color rgb="FFCFE2F3"/>
      </top>
      <bottom style="thin">
        <color rgb="FFEFEFEF"/>
      </bottom>
      <diagonal/>
    </border>
    <border>
      <left/>
      <right/>
      <top style="medium">
        <color rgb="FFCFE2F3"/>
      </top>
      <bottom style="thin">
        <color rgb="FFEFEFEF"/>
      </bottom>
      <diagonal/>
    </border>
    <border>
      <left/>
      <right style="medium">
        <color rgb="FFCFE2F3"/>
      </right>
      <top style="medium">
        <color rgb="FFCFE2F3"/>
      </top>
      <bottom style="thin">
        <color rgb="FFEFEFEF"/>
      </bottom>
      <diagonal/>
    </border>
    <border>
      <left/>
      <right style="medium">
        <color rgb="FFCFE2F3"/>
      </right>
      <top style="thin">
        <color rgb="FFEFEFEF"/>
      </top>
      <bottom style="thin">
        <color rgb="FFEFEFEF"/>
      </bottom>
      <diagonal/>
    </border>
    <border>
      <left style="medium">
        <color rgb="FF9FC5E8"/>
      </left>
      <right/>
      <top style="medium">
        <color rgb="FF9FC5E8"/>
      </top>
      <bottom/>
      <diagonal/>
    </border>
    <border>
      <left/>
      <right style="medium">
        <color rgb="FF9FC5E8"/>
      </right>
      <top style="medium">
        <color rgb="FF9FC5E8"/>
      </top>
      <bottom/>
      <diagonal/>
    </border>
    <border>
      <left style="medium">
        <color rgb="FFCFE2F3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CFE2F3"/>
      </right>
      <top/>
      <bottom/>
      <diagonal/>
    </border>
    <border>
      <left style="medium">
        <color rgb="FF9FC5E8"/>
      </left>
      <right/>
      <top style="medium">
        <color rgb="FF1E0F77"/>
      </top>
      <bottom style="medium">
        <color rgb="FF9FC5E8"/>
      </bottom>
      <diagonal/>
    </border>
    <border>
      <left/>
      <right style="medium">
        <color rgb="FF9FC5E8"/>
      </right>
      <top style="medium">
        <color rgb="FF1E0F77"/>
      </top>
      <bottom style="medium">
        <color rgb="FF9FC5E8"/>
      </bottom>
      <diagonal/>
    </border>
    <border>
      <left style="thin">
        <color rgb="FFEFEFEF"/>
      </left>
      <right/>
      <top style="medium">
        <color rgb="FF9FC5E8"/>
      </top>
      <bottom style="thin">
        <color rgb="FFEFEFEF"/>
      </bottom>
      <diagonal/>
    </border>
    <border>
      <left/>
      <right style="thin">
        <color rgb="FFEFEFEF"/>
      </right>
      <top style="medium">
        <color rgb="FF9FC5E8"/>
      </top>
      <bottom style="thin">
        <color rgb="FFEFEFEF"/>
      </bottom>
      <diagonal/>
    </border>
    <border>
      <left style="thin">
        <color rgb="FFEFEFEF"/>
      </left>
      <right style="medium">
        <color rgb="FFCFE2F3"/>
      </right>
      <top style="medium">
        <color rgb="FFCFE2F3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 style="medium">
        <color rgb="FF9FC5E8"/>
      </bottom>
      <diagonal/>
    </border>
    <border>
      <left style="medium">
        <color rgb="FFCFE2F3"/>
      </left>
      <right style="thin">
        <color rgb="FFEFEFEF"/>
      </right>
      <top style="thin">
        <color rgb="FFEFEFEF"/>
      </top>
      <bottom/>
      <diagonal/>
    </border>
    <border>
      <left style="medium">
        <color rgb="FFCFE2F3"/>
      </left>
      <right style="thin">
        <color rgb="FFEFEFEF"/>
      </right>
      <top/>
      <bottom style="medium">
        <color rgb="FFCFE2F3"/>
      </bottom>
      <diagonal/>
    </border>
    <border>
      <left style="thin">
        <color rgb="FFEFEFEF"/>
      </left>
      <right style="thin">
        <color rgb="FFEFEFEF"/>
      </right>
      <top/>
      <bottom style="medium">
        <color rgb="FFCFE2F3"/>
      </bottom>
      <diagonal/>
    </border>
    <border>
      <left style="thin">
        <color rgb="FFEFEFEF"/>
      </left>
      <right/>
      <top style="medium">
        <color rgb="FF9FC5E8"/>
      </top>
      <bottom style="medium">
        <color rgb="FFCFE2F3"/>
      </bottom>
      <diagonal/>
    </border>
    <border>
      <left/>
      <right style="thin">
        <color rgb="FFEFEFEF"/>
      </right>
      <top style="medium">
        <color rgb="FF9FC5E8"/>
      </top>
      <bottom style="medium">
        <color rgb="FFCFE2F3"/>
      </bottom>
      <diagonal/>
    </border>
    <border>
      <left style="thin">
        <color rgb="FFEFEFEF"/>
      </left>
      <right style="medium">
        <color rgb="FFCFE2F3"/>
      </right>
      <top/>
      <bottom style="medium">
        <color rgb="FFCFE2F3"/>
      </bottom>
      <diagonal/>
    </border>
    <border>
      <left style="medium">
        <color rgb="FFCFE2F3"/>
      </left>
      <right/>
      <top/>
      <bottom style="medium">
        <color rgb="FFCFE2F3"/>
      </bottom>
      <diagonal/>
    </border>
    <border>
      <left/>
      <right style="medium">
        <color rgb="FFCFE2F3"/>
      </right>
      <top style="dotted">
        <color rgb="FF1E0E77"/>
      </top>
      <bottom style="dotted">
        <color rgb="FF1E0E77"/>
      </bottom>
      <diagonal/>
    </border>
    <border>
      <left/>
      <right style="medium">
        <color rgb="FF9FC5E8"/>
      </right>
      <top/>
      <bottom style="medium">
        <color rgb="FFA4C2F4"/>
      </bottom>
      <diagonal/>
    </border>
    <border>
      <left style="medium">
        <color rgb="FF9FC5E8"/>
      </left>
      <right/>
      <top style="medium">
        <color rgb="FF1E0F77"/>
      </top>
      <bottom style="medium">
        <color rgb="FFA4C2F4"/>
      </bottom>
      <diagonal/>
    </border>
    <border>
      <left/>
      <right style="medium">
        <color rgb="FF9FC5E8"/>
      </right>
      <top style="medium">
        <color rgb="FF1E0F77"/>
      </top>
      <bottom style="medium">
        <color rgb="FFA4C2F4"/>
      </bottom>
      <diagonal/>
    </border>
    <border>
      <left style="thin">
        <color rgb="FFEFEFEF"/>
      </left>
      <right/>
      <top style="thin">
        <color rgb="FFEFEFEF"/>
      </top>
      <bottom/>
      <diagonal/>
    </border>
    <border>
      <left/>
      <right style="thin">
        <color rgb="FFEFEFEF"/>
      </right>
      <top/>
      <bottom style="medium">
        <color rgb="FFCFE2F3"/>
      </bottom>
      <diagonal/>
    </border>
    <border>
      <left style="medium">
        <color rgb="FFCFE2F3"/>
      </left>
      <right/>
      <top/>
      <bottom/>
      <diagonal/>
    </border>
    <border>
      <left/>
      <right/>
      <top/>
      <bottom/>
      <diagonal/>
    </border>
    <border>
      <left/>
      <right style="medium">
        <color rgb="FFCFE2F3"/>
      </right>
      <top/>
      <bottom/>
      <diagonal/>
    </border>
    <border>
      <left style="thin">
        <color rgb="FFEFEFEF"/>
      </left>
      <right/>
      <top/>
      <bottom/>
      <diagonal/>
    </border>
    <border>
      <left style="thin">
        <color rgb="FFEFEFEF"/>
      </left>
      <right style="medium">
        <color rgb="FFCFE2F3"/>
      </right>
      <top/>
      <bottom/>
      <diagonal/>
    </border>
    <border>
      <left style="medium">
        <color rgb="FFCFE2F3"/>
      </left>
      <right style="medium">
        <color rgb="FFC2DFF9"/>
      </right>
      <top/>
      <bottom/>
      <diagonal/>
    </border>
    <border>
      <left style="medium">
        <color rgb="FFCFE2F3"/>
      </left>
      <right/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/>
      <bottom/>
      <diagonal/>
    </border>
    <border>
      <left/>
      <right/>
      <top style="thin">
        <color rgb="FFEFEFEF"/>
      </top>
      <bottom/>
      <diagonal/>
    </border>
    <border>
      <left/>
      <right style="thin">
        <color rgb="FFEFEFEF"/>
      </right>
      <top style="thin">
        <color rgb="FFEFEFEF"/>
      </top>
      <bottom/>
      <diagonal/>
    </border>
    <border>
      <left style="medium">
        <color rgb="FFCFE2F3"/>
      </left>
      <right/>
      <top style="thin">
        <color rgb="FFEFEFEF"/>
      </top>
      <bottom style="medium">
        <color rgb="FFCFE2F3"/>
      </bottom>
      <diagonal/>
    </border>
    <border>
      <left/>
      <right/>
      <top style="thin">
        <color rgb="FFEFEFEF"/>
      </top>
      <bottom style="medium">
        <color rgb="FFCFE2F3"/>
      </bottom>
      <diagonal/>
    </border>
    <border>
      <left style="thin">
        <color rgb="FFEFEFEF"/>
      </left>
      <right/>
      <top/>
      <bottom style="medium">
        <color rgb="FFCFE2F3"/>
      </bottom>
      <diagonal/>
    </border>
    <border>
      <left style="thin">
        <color rgb="FFEFEFEF"/>
      </left>
      <right/>
      <top/>
      <bottom style="medium">
        <color rgb="FFCFE2F3"/>
      </bottom>
      <diagonal/>
    </border>
    <border>
      <left/>
      <right style="thin">
        <color rgb="FFEFEFEF"/>
      </right>
      <top/>
      <bottom style="medium">
        <color rgb="FFCFE2F3"/>
      </bottom>
      <diagonal/>
    </border>
    <border>
      <left style="thin">
        <color rgb="FFEFEFEF"/>
      </left>
      <right style="medium">
        <color rgb="FFCFE2F3"/>
      </right>
      <top/>
      <bottom style="medium">
        <color rgb="FFCFE2F3"/>
      </bottom>
      <diagonal/>
    </border>
    <border>
      <left/>
      <right/>
      <top style="medium">
        <color rgb="FF9FC5E8"/>
      </top>
      <bottom style="medium">
        <color rgb="FF9FC5E8"/>
      </bottom>
      <diagonal/>
    </border>
    <border>
      <left style="medium">
        <color rgb="FF9FC5E8"/>
      </left>
      <right style="medium">
        <color rgb="FFCFE2F3"/>
      </right>
      <top style="medium">
        <color rgb="FF9FC5E8"/>
      </top>
      <bottom style="medium">
        <color rgb="FF9FC5E8"/>
      </bottom>
      <diagonal/>
    </border>
    <border>
      <left/>
      <right/>
      <top style="medium">
        <color rgb="FFCFE2F3"/>
      </top>
      <bottom/>
      <diagonal/>
    </border>
    <border>
      <left/>
      <right style="medium">
        <color rgb="FFCFE2F3"/>
      </right>
      <top/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 style="medium">
        <color rgb="FFCFE2F3"/>
      </right>
      <top/>
      <bottom style="thin">
        <color rgb="FFEFEFEF"/>
      </bottom>
      <diagonal/>
    </border>
    <border>
      <left style="thin">
        <color rgb="FFEFEFEF"/>
      </left>
      <right/>
      <top/>
      <bottom style="medium">
        <color rgb="FF9FC5E8"/>
      </bottom>
      <diagonal/>
    </border>
    <border>
      <left/>
      <right style="medium">
        <color rgb="FFCFE2F3"/>
      </right>
      <top style="medium">
        <color rgb="FF9FC5E8"/>
      </top>
      <bottom style="medium">
        <color rgb="FF9FC5E8"/>
      </bottom>
      <diagonal/>
    </border>
    <border>
      <left/>
      <right style="medium">
        <color rgb="FFCFE2F3"/>
      </right>
      <top style="medium">
        <color rgb="FF9FC5E8"/>
      </top>
      <bottom style="medium">
        <color rgb="FF9FC5E8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FE2F3"/>
      </left>
      <right style="medium">
        <color rgb="FFC2DFF9"/>
      </right>
      <top/>
      <bottom style="medium">
        <color rgb="FFCFE2F3"/>
      </bottom>
      <diagonal/>
    </border>
    <border>
      <left/>
      <right style="medium">
        <color rgb="FFCFE2F3"/>
      </right>
      <top style="thin">
        <color rgb="FFEFEFEF"/>
      </top>
      <bottom style="medium">
        <color rgb="FFCFE2F3"/>
      </bottom>
      <diagonal/>
    </border>
    <border>
      <left/>
      <right/>
      <top/>
      <bottom/>
      <diagonal/>
    </border>
    <border>
      <left/>
      <right style="medium">
        <color rgb="FFCFE2F3"/>
      </right>
      <top/>
      <bottom/>
      <diagonal/>
    </border>
    <border>
      <left style="medium">
        <color rgb="FFCFE2F3"/>
      </left>
      <right/>
      <top/>
      <bottom style="medium">
        <color rgb="FFC2DFF9"/>
      </bottom>
      <diagonal/>
    </border>
    <border>
      <left/>
      <right/>
      <top/>
      <bottom style="medium">
        <color rgb="FFC2DFF9"/>
      </bottom>
      <diagonal/>
    </border>
    <border>
      <left/>
      <right/>
      <top/>
      <bottom style="medium">
        <color rgb="FFC2DFF9"/>
      </bottom>
      <diagonal/>
    </border>
    <border>
      <left/>
      <right/>
      <top/>
      <bottom style="medium">
        <color rgb="FFC2DFF9"/>
      </bottom>
      <diagonal/>
    </border>
    <border>
      <left/>
      <right/>
      <top/>
      <bottom style="medium">
        <color rgb="FFC2DFF9"/>
      </bottom>
      <diagonal/>
    </border>
    <border>
      <left/>
      <right style="medium">
        <color rgb="FFCFE2F3"/>
      </right>
      <top/>
      <bottom style="medium">
        <color rgb="FFC2DFF9"/>
      </bottom>
      <diagonal/>
    </border>
    <border>
      <left style="medium">
        <color rgb="FFCFE2F3"/>
      </left>
      <right/>
      <top style="medium">
        <color rgb="FFEFEFEF"/>
      </top>
      <bottom style="thin">
        <color rgb="FFEFEFEF"/>
      </bottom>
      <diagonal/>
    </border>
    <border>
      <left/>
      <right/>
      <top style="medium">
        <color rgb="FFEFEFEF"/>
      </top>
      <bottom style="thin">
        <color rgb="FFEFEFEF"/>
      </bottom>
      <diagonal/>
    </border>
    <border>
      <left/>
      <right/>
      <top style="medium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medium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medium">
        <color rgb="FFCFE2F3"/>
      </bottom>
      <diagonal/>
    </border>
    <border>
      <left style="thin">
        <color rgb="FFEFEFEF"/>
      </left>
      <right/>
      <top style="thin">
        <color rgb="FFEFEFEF"/>
      </top>
      <bottom style="medium">
        <color rgb="FFC2DFF9"/>
      </bottom>
      <diagonal/>
    </border>
    <border>
      <left/>
      <right style="medium">
        <color rgb="FFCFE2F3"/>
      </right>
      <top style="thin">
        <color rgb="FFEFEFEF"/>
      </top>
      <bottom style="medium">
        <color rgb="FFC2DFF9"/>
      </bottom>
      <diagonal/>
    </border>
    <border>
      <left/>
      <right style="medium">
        <color rgb="FFCFE2F3"/>
      </right>
      <top/>
      <bottom/>
      <diagonal/>
    </border>
    <border>
      <left style="medium">
        <color rgb="FFCFE2F3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6FA8DC"/>
      </left>
      <right style="thin">
        <color rgb="FF6FA8DC"/>
      </right>
      <top style="thin">
        <color rgb="FF6FA8DC"/>
      </top>
      <bottom style="thin">
        <color rgb="FF6FA8DC"/>
      </bottom>
      <diagonal/>
    </border>
    <border>
      <left style="medium">
        <color rgb="FF1E0F77"/>
      </left>
      <right style="medium">
        <color rgb="FF1E0F77"/>
      </right>
      <top style="medium">
        <color rgb="FF1E0F77"/>
      </top>
      <bottom/>
      <diagonal/>
    </border>
    <border>
      <left style="medium">
        <color rgb="FF1E0F77"/>
      </left>
      <right/>
      <top style="medium">
        <color rgb="FF1E0F77"/>
      </top>
      <bottom/>
      <diagonal/>
    </border>
    <border>
      <left/>
      <right/>
      <top style="thin">
        <color rgb="FF9FC5E8"/>
      </top>
      <bottom style="thin">
        <color rgb="FF9FC5E8"/>
      </bottom>
      <diagonal/>
    </border>
    <border>
      <left/>
      <right/>
      <top style="thin">
        <color rgb="FF9FC5E8"/>
      </top>
      <bottom style="thin">
        <color rgb="FF9FC5E8"/>
      </bottom>
      <diagonal/>
    </border>
    <border>
      <left/>
      <right/>
      <top style="thin">
        <color rgb="FF9FC5E8"/>
      </top>
      <bottom style="thin">
        <color rgb="FF9FC5E8"/>
      </bottom>
      <diagonal/>
    </border>
    <border>
      <left/>
      <right style="medium">
        <color rgb="FFCFE2F3"/>
      </right>
      <top style="thin">
        <color rgb="FF9FC5E8"/>
      </top>
      <bottom style="thin">
        <color rgb="FF9FC5E8"/>
      </bottom>
      <diagonal/>
    </border>
    <border>
      <left style="medium">
        <color rgb="FFCFE2F3"/>
      </left>
      <right/>
      <top style="thin">
        <color rgb="FFEFEFEF"/>
      </top>
      <bottom/>
      <diagonal/>
    </border>
    <border>
      <left style="medium">
        <color rgb="FFCFE2F3"/>
      </left>
      <right/>
      <top style="thin">
        <color rgb="FF9FC5E8"/>
      </top>
      <bottom style="thin">
        <color rgb="FF93C47D"/>
      </bottom>
      <diagonal/>
    </border>
    <border>
      <left/>
      <right/>
      <top style="thin">
        <color rgb="FF9FC5E8"/>
      </top>
      <bottom style="thin">
        <color rgb="FF93C47D"/>
      </bottom>
      <diagonal/>
    </border>
    <border>
      <left/>
      <right/>
      <top style="thin">
        <color rgb="FF9FC5E8"/>
      </top>
      <bottom style="thin">
        <color rgb="FF93C47D"/>
      </bottom>
      <diagonal/>
    </border>
    <border>
      <left/>
      <right/>
      <top style="thin">
        <color rgb="FF9FC5E8"/>
      </top>
      <bottom style="thin">
        <color rgb="FF93C47D"/>
      </bottom>
      <diagonal/>
    </border>
    <border>
      <left/>
      <right/>
      <top style="thin">
        <color rgb="FF9FC5E8"/>
      </top>
      <bottom style="thin">
        <color rgb="FF93C47D"/>
      </bottom>
      <diagonal/>
    </border>
    <border>
      <left/>
      <right style="medium">
        <color rgb="FFCFE2F3"/>
      </right>
      <top style="thin">
        <color rgb="FF9FC5E8"/>
      </top>
      <bottom style="thin">
        <color rgb="FF93C47D"/>
      </bottom>
      <diagonal/>
    </border>
    <border>
      <left style="thin">
        <color rgb="FFEFEFEF"/>
      </left>
      <right style="thin">
        <color rgb="FFEFEFEF"/>
      </right>
      <top/>
      <bottom style="medium">
        <color rgb="FFCFE2F3"/>
      </bottom>
      <diagonal/>
    </border>
    <border>
      <left/>
      <right/>
      <top/>
      <bottom style="medium">
        <color rgb="FFCFE2F3"/>
      </bottom>
      <diagonal/>
    </border>
    <border>
      <left style="medium">
        <color rgb="FFCFE2F3"/>
      </left>
      <right/>
      <top style="medium">
        <color rgb="FF1E0F77"/>
      </top>
      <bottom style="thin">
        <color rgb="FFEFEFEF"/>
      </bottom>
      <diagonal/>
    </border>
    <border>
      <left/>
      <right style="medium">
        <color rgb="FF9FC5E8"/>
      </right>
      <top style="medium">
        <color rgb="FF1E0F77"/>
      </top>
      <bottom style="thin">
        <color rgb="FFEFEFEF"/>
      </bottom>
      <diagonal/>
    </border>
    <border>
      <left style="medium">
        <color rgb="FF9FC5E8"/>
      </left>
      <right style="medium">
        <color rgb="FF9FC5E8"/>
      </right>
      <top style="medium">
        <color rgb="FF9FC5E8"/>
      </top>
      <bottom style="thin">
        <color rgb="FFD9D9D9"/>
      </bottom>
      <diagonal/>
    </border>
    <border>
      <left/>
      <right style="thin">
        <color rgb="FFEFEFEF"/>
      </right>
      <top style="medium">
        <color rgb="FFCFE2F3"/>
      </top>
      <bottom style="thin">
        <color rgb="FFEFEFEF"/>
      </bottom>
      <diagonal/>
    </border>
    <border>
      <left style="medium">
        <color rgb="FF9FC5E8"/>
      </left>
      <right style="medium">
        <color rgb="FF9FC5E8"/>
      </right>
      <top style="thin">
        <color rgb="FFD9D9D9"/>
      </top>
      <bottom style="medium">
        <color rgb="FF9FC5E8"/>
      </bottom>
      <diagonal/>
    </border>
    <border>
      <left/>
      <right/>
      <top style="medium">
        <color rgb="FF1E0F77"/>
      </top>
      <bottom style="medium">
        <color rgb="FF1E0F77"/>
      </bottom>
      <diagonal/>
    </border>
    <border>
      <left/>
      <right style="medium">
        <color rgb="FF1E0F77"/>
      </right>
      <top style="medium">
        <color rgb="FF1E0F77"/>
      </top>
      <bottom style="medium">
        <color rgb="FF1E0F77"/>
      </bottom>
      <diagonal/>
    </border>
    <border>
      <left style="medium">
        <color rgb="FFCFE2F3"/>
      </left>
      <right style="thin">
        <color rgb="FFCFE2F3"/>
      </right>
      <top style="thin">
        <color rgb="FFEFEFEF"/>
      </top>
      <bottom style="thin">
        <color rgb="FFEFEFEF"/>
      </bottom>
      <diagonal/>
    </border>
    <border>
      <left/>
      <right style="thin">
        <color rgb="FFCFE2F3"/>
      </right>
      <top/>
      <bottom style="thin">
        <color rgb="FFCFE2F3"/>
      </bottom>
      <diagonal/>
    </border>
    <border>
      <left/>
      <right/>
      <top/>
      <bottom style="thin">
        <color rgb="FFCFE2F3"/>
      </bottom>
      <diagonal/>
    </border>
    <border>
      <left/>
      <right/>
      <top/>
      <bottom style="thin">
        <color rgb="FFCFE2F3"/>
      </bottom>
      <diagonal/>
    </border>
    <border>
      <left/>
      <right style="medium">
        <color rgb="FFCFE2F3"/>
      </right>
      <top/>
      <bottom style="thin">
        <color rgb="FFCFE2F3"/>
      </bottom>
      <diagonal/>
    </border>
    <border>
      <left style="medium">
        <color rgb="FFCFE2F3"/>
      </left>
      <right style="thin">
        <color rgb="FFCFE2F3"/>
      </right>
      <top/>
      <bottom style="thin">
        <color rgb="FFEFEFEF"/>
      </bottom>
      <diagonal/>
    </border>
    <border>
      <left style="medium">
        <color rgb="FFCFE2F3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>
      <left/>
      <right/>
      <top style="thin">
        <color rgb="FFCFE2F3"/>
      </top>
      <bottom style="thin">
        <color rgb="FFCFE2F3"/>
      </bottom>
      <diagonal/>
    </border>
    <border>
      <left/>
      <right/>
      <top style="thin">
        <color rgb="FFCFE2F3"/>
      </top>
      <bottom style="thin">
        <color rgb="FFCFE2F3"/>
      </bottom>
      <diagonal/>
    </border>
    <border>
      <left/>
      <right style="medium">
        <color rgb="FFCFE2F3"/>
      </right>
      <top style="thin">
        <color rgb="FFCFE2F3"/>
      </top>
      <bottom style="thin">
        <color rgb="FFCFE2F3"/>
      </bottom>
      <diagonal/>
    </border>
    <border>
      <left style="medium">
        <color rgb="FFCFE2F3"/>
      </left>
      <right style="thin">
        <color rgb="FFCFE2F3"/>
      </right>
      <top style="thin">
        <color rgb="FFEFEFEF"/>
      </top>
      <bottom style="medium">
        <color rgb="FFCFE2F3"/>
      </bottom>
      <diagonal/>
    </border>
    <border>
      <left style="medium">
        <color rgb="FFCFE2F3"/>
      </left>
      <right style="thin">
        <color rgb="FFCFE2F3"/>
      </right>
      <top style="thin">
        <color rgb="FFCFE2F3"/>
      </top>
      <bottom style="medium">
        <color rgb="FFCFE2F3"/>
      </bottom>
      <diagonal/>
    </border>
    <border>
      <left/>
      <right/>
      <top style="thin">
        <color rgb="FFCFE2F3"/>
      </top>
      <bottom style="medium">
        <color rgb="FFCFE2F3"/>
      </bottom>
      <diagonal/>
    </border>
    <border>
      <left/>
      <right/>
      <top style="thin">
        <color rgb="FFCFE2F3"/>
      </top>
      <bottom style="medium">
        <color rgb="FFCFE2F3"/>
      </bottom>
      <diagonal/>
    </border>
    <border>
      <left/>
      <right style="medium">
        <color rgb="FFCFE2F3"/>
      </right>
      <top style="thin">
        <color rgb="FFCFE2F3"/>
      </top>
      <bottom style="medium">
        <color rgb="FFCFE2F3"/>
      </bottom>
      <diagonal/>
    </border>
    <border>
      <left style="thin">
        <color rgb="FFEFEFEF"/>
      </left>
      <right style="thin">
        <color rgb="FFEFEFEF"/>
      </right>
      <top style="thin">
        <color rgb="FF000000"/>
      </top>
      <bottom style="thin">
        <color rgb="FFEFEFEF"/>
      </bottom>
      <diagonal/>
    </border>
    <border>
      <left style="thin">
        <color rgb="FFEFEFEF"/>
      </left>
      <right/>
      <top style="thin">
        <color rgb="FF000000"/>
      </top>
      <bottom style="thin">
        <color rgb="FFEFEFEF"/>
      </bottom>
      <diagonal/>
    </border>
    <border>
      <left/>
      <right style="medium">
        <color rgb="FFCFE2F3"/>
      </right>
      <top style="thin">
        <color rgb="FF000000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000000"/>
      </bottom>
      <diagonal/>
    </border>
    <border>
      <left style="thin">
        <color rgb="FFEFEFEF"/>
      </left>
      <right style="thin">
        <color rgb="FFEFEFEF"/>
      </right>
      <top/>
      <bottom style="medium">
        <color rgb="FF9FC5E8"/>
      </bottom>
      <diagonal/>
    </border>
    <border>
      <left/>
      <right style="thin">
        <color rgb="FF000000"/>
      </right>
      <top style="medium">
        <color rgb="FF1E0F77"/>
      </top>
      <bottom style="medium">
        <color rgb="FF1E0F77"/>
      </bottom>
      <diagonal/>
    </border>
    <border>
      <left/>
      <right/>
      <top style="medium">
        <color rgb="FF1E0F77"/>
      </top>
      <bottom style="medium">
        <color rgb="FF1E0F77"/>
      </bottom>
      <diagonal/>
    </border>
    <border>
      <left style="thin">
        <color rgb="FFEFEFEF"/>
      </left>
      <right/>
      <top style="medium">
        <color rgb="FFEFEFEF"/>
      </top>
      <bottom style="thin">
        <color rgb="FFEFEFEF"/>
      </bottom>
      <diagonal/>
    </border>
    <border>
      <left/>
      <right style="thin">
        <color rgb="FFEFEFEF"/>
      </right>
      <top style="medium">
        <color rgb="FFEFEFEF"/>
      </top>
      <bottom style="thin">
        <color rgb="FFEFEFEF"/>
      </bottom>
      <diagonal/>
    </border>
    <border>
      <left style="thin">
        <color rgb="FFEFEFEF"/>
      </left>
      <right style="medium">
        <color rgb="FFCFE2F3"/>
      </right>
      <top style="medium">
        <color rgb="FFEFEFEF"/>
      </top>
      <bottom style="thin">
        <color rgb="FFEFEFEF"/>
      </bottom>
      <diagonal/>
    </border>
    <border>
      <left style="medium">
        <color rgb="FFCFE2F3"/>
      </left>
      <right/>
      <top style="thin">
        <color rgb="FFEFEFEF"/>
      </top>
      <bottom style="medium">
        <color rgb="FFCFE2F3"/>
      </bottom>
      <diagonal/>
    </border>
    <border>
      <left style="medium">
        <color rgb="FFCFE2F3"/>
      </left>
      <right/>
      <top style="thin">
        <color rgb="FF9FC5E8"/>
      </top>
      <bottom/>
      <diagonal/>
    </border>
    <border>
      <left/>
      <right/>
      <top style="thin">
        <color rgb="FF9FC5E8"/>
      </top>
      <bottom/>
      <diagonal/>
    </border>
    <border>
      <left/>
      <right style="medium">
        <color rgb="FFCFE2F3"/>
      </right>
      <top style="thin">
        <color rgb="FF9FC5E8"/>
      </top>
      <bottom/>
      <diagonal/>
    </border>
    <border>
      <left style="medium">
        <color rgb="FFCFE2F3"/>
      </left>
      <right/>
      <top style="medium">
        <color rgb="FF9FC5E8"/>
      </top>
      <bottom style="medium">
        <color rgb="FF9FC5E8"/>
      </bottom>
      <diagonal/>
    </border>
    <border>
      <left/>
      <right/>
      <top style="medium">
        <color rgb="FF9FC5E8"/>
      </top>
      <bottom style="medium">
        <color rgb="FF9FC5E8"/>
      </bottom>
      <diagonal/>
    </border>
    <border>
      <left/>
      <right/>
      <top style="medium">
        <color rgb="FF9FC5E8"/>
      </top>
      <bottom style="medium">
        <color rgb="FF9FC5E8"/>
      </bottom>
      <diagonal/>
    </border>
    <border>
      <left/>
      <right/>
      <top style="medium">
        <color rgb="FF9FC5E8"/>
      </top>
      <bottom style="medium">
        <color rgb="FF9FC5E8"/>
      </bottom>
      <diagonal/>
    </border>
    <border>
      <left/>
      <right style="medium">
        <color rgb="FF6FA8DC"/>
      </right>
      <top style="medium">
        <color rgb="FF9FC5E8"/>
      </top>
      <bottom style="medium">
        <color rgb="FF9FC5E8"/>
      </bottom>
      <diagonal/>
    </border>
    <border>
      <left/>
      <right style="medium">
        <color rgb="FF9FC5E8"/>
      </right>
      <top style="medium">
        <color rgb="FF9FC5E8"/>
      </top>
      <bottom style="medium">
        <color rgb="FF9FC5E8"/>
      </bottom>
      <diagonal/>
    </border>
    <border>
      <left style="medium">
        <color rgb="FFCFE2F3"/>
      </left>
      <right style="thin">
        <color rgb="FFEFEFEF"/>
      </right>
      <top/>
      <bottom/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/>
      <right style="medium">
        <color rgb="FF6FA8DC"/>
      </right>
      <top/>
      <bottom style="thin">
        <color rgb="FFEFEFEF"/>
      </bottom>
      <diagonal/>
    </border>
    <border>
      <left/>
      <right style="thin">
        <color rgb="FFEFEFEF"/>
      </right>
      <top/>
      <bottom/>
      <diagonal/>
    </border>
    <border>
      <left/>
      <right style="medium">
        <color rgb="FF6FA8DC"/>
      </right>
      <top style="thin">
        <color rgb="FFEFEFEF"/>
      </top>
      <bottom style="thin">
        <color rgb="FFEFEFEF"/>
      </bottom>
      <diagonal/>
    </border>
    <border>
      <left style="medium">
        <color rgb="FF9FC5E8"/>
      </left>
      <right style="medium">
        <color rgb="FF6FA8DC"/>
      </right>
      <top style="medium">
        <color rgb="FF9FC5E8"/>
      </top>
      <bottom style="medium">
        <color rgb="FF9FC5E8"/>
      </bottom>
      <diagonal/>
    </border>
    <border>
      <left style="medium">
        <color rgb="FFCFE2F3"/>
      </left>
      <right/>
      <top style="thin">
        <color rgb="FF000000"/>
      </top>
      <bottom style="thin">
        <color rgb="FFEFEFEF"/>
      </bottom>
      <diagonal/>
    </border>
    <border>
      <left/>
      <right/>
      <top style="thin">
        <color rgb="FF000000"/>
      </top>
      <bottom style="thin">
        <color rgb="FFEFEFEF"/>
      </bottom>
      <diagonal/>
    </border>
    <border>
      <left/>
      <right style="thin">
        <color rgb="FFEFEFEF"/>
      </right>
      <top style="thin">
        <color rgb="FF000000"/>
      </top>
      <bottom style="thin">
        <color rgb="FFEFEFEF"/>
      </bottom>
      <diagonal/>
    </border>
    <border>
      <left style="medium">
        <color rgb="FFCFE2F3"/>
      </left>
      <right/>
      <top style="thin">
        <color rgb="FFEFEFEF"/>
      </top>
      <bottom style="thin">
        <color rgb="FF000000"/>
      </bottom>
      <diagonal/>
    </border>
    <border>
      <left/>
      <right/>
      <top style="thin">
        <color rgb="FFEFEFEF"/>
      </top>
      <bottom style="thin">
        <color rgb="FF000000"/>
      </bottom>
      <diagonal/>
    </border>
    <border>
      <left/>
      <right style="thin">
        <color rgb="FFEFEFEF"/>
      </right>
      <top style="thin">
        <color rgb="FFEFEFEF"/>
      </top>
      <bottom style="thin">
        <color rgb="FF000000"/>
      </bottom>
      <diagonal/>
    </border>
    <border>
      <left style="thin">
        <color rgb="FFEFEFEF"/>
      </left>
      <right/>
      <top style="thin">
        <color rgb="FFEFEFEF"/>
      </top>
      <bottom style="thin">
        <color rgb="FF000000"/>
      </bottom>
      <diagonal/>
    </border>
    <border>
      <left style="medium">
        <color rgb="FFCFE2F3"/>
      </left>
      <right/>
      <top style="thin">
        <color rgb="FFEFEFEF"/>
      </top>
      <bottom style="medium">
        <color rgb="FF9FC5E8"/>
      </bottom>
      <diagonal/>
    </border>
    <border>
      <left/>
      <right style="medium">
        <color rgb="FF6FA8DC"/>
      </right>
      <top style="thin">
        <color rgb="FFEFEFEF"/>
      </top>
      <bottom style="medium">
        <color rgb="FF9FC5E8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medium">
        <color rgb="FF9FC5E8"/>
      </left>
      <right style="medium">
        <color rgb="FF9FC5E8"/>
      </right>
      <top style="medium">
        <color rgb="FF9FC5E8"/>
      </top>
      <bottom/>
      <diagonal/>
    </border>
    <border>
      <left/>
      <right style="medium">
        <color rgb="FF6FA8DC"/>
      </right>
      <top style="thin">
        <color rgb="FF000000"/>
      </top>
      <bottom style="thin">
        <color rgb="FFEFEFEF"/>
      </bottom>
      <diagonal/>
    </border>
    <border>
      <left/>
      <right style="medium">
        <color rgb="FF6FA8DC"/>
      </right>
      <top style="thin">
        <color rgb="FFEFEFEF"/>
      </top>
      <bottom/>
      <diagonal/>
    </border>
    <border>
      <left style="thin">
        <color rgb="FFEFEFEF"/>
      </left>
      <right style="medium">
        <color rgb="FFCFE2F3"/>
      </right>
      <top style="thin">
        <color rgb="FFEFEFEF"/>
      </top>
      <bottom/>
      <diagonal/>
    </border>
    <border>
      <left/>
      <right/>
      <top style="medium">
        <color rgb="FF9FC5E8"/>
      </top>
      <bottom style="thin">
        <color rgb="FFEFEFEF"/>
      </bottom>
      <diagonal/>
    </border>
    <border>
      <left/>
      <right/>
      <top/>
      <bottom style="thin">
        <color rgb="FFB7B7B7"/>
      </bottom>
      <diagonal/>
    </border>
    <border>
      <left style="medium">
        <color rgb="FFCFE2F3"/>
      </left>
      <right style="thin">
        <color rgb="FFCFE2F3"/>
      </right>
      <top style="medium">
        <color rgb="FFCFE2F3"/>
      </top>
      <bottom style="medium">
        <color rgb="FFCFE2F3"/>
      </bottom>
      <diagonal/>
    </border>
    <border>
      <left style="thin">
        <color rgb="FFCFE2F3"/>
      </left>
      <right style="medium">
        <color rgb="FFCFE2F3"/>
      </right>
      <top style="medium">
        <color rgb="FFCFE2F3"/>
      </top>
      <bottom style="medium">
        <color rgb="FFCFE2F3"/>
      </bottom>
      <diagonal/>
    </border>
    <border>
      <left style="thin">
        <color rgb="FFCFE2F3"/>
      </left>
      <right style="thin">
        <color rgb="FFEFEFEF"/>
      </right>
      <top style="medium">
        <color rgb="FF9FC5E8"/>
      </top>
      <bottom style="medium">
        <color rgb="FFCFE2F3"/>
      </bottom>
      <diagonal/>
    </border>
    <border>
      <left/>
      <right/>
      <top style="medium">
        <color rgb="FF9FC5E8"/>
      </top>
      <bottom style="medium">
        <color rgb="FFCFE2F3"/>
      </bottom>
      <diagonal/>
    </border>
    <border>
      <left/>
      <right style="medium">
        <color rgb="FFCFE2F3"/>
      </right>
      <top style="medium">
        <color rgb="FF9FC5E8"/>
      </top>
      <bottom style="medium">
        <color rgb="FFCFE2F3"/>
      </bottom>
      <diagonal/>
    </border>
    <border>
      <left style="medium">
        <color rgb="FFCFE2F3"/>
      </left>
      <right style="thin">
        <color rgb="FFCFE2F3"/>
      </right>
      <top style="medium">
        <color rgb="FFCFE2F3"/>
      </top>
      <bottom/>
      <diagonal/>
    </border>
    <border>
      <left style="thin">
        <color rgb="FFCFE2F3"/>
      </left>
      <right style="medium">
        <color rgb="FFCFE2F3"/>
      </right>
      <top style="medium">
        <color rgb="FFCFE2F3"/>
      </top>
      <bottom/>
      <diagonal/>
    </border>
    <border>
      <left style="medium">
        <color rgb="FFCFE2F3"/>
      </left>
      <right style="thin">
        <color rgb="FFCFE2F3"/>
      </right>
      <top/>
      <bottom/>
      <diagonal/>
    </border>
    <border>
      <left style="thin">
        <color rgb="FFCFE2F3"/>
      </left>
      <right style="medium">
        <color rgb="FFCFE2F3"/>
      </right>
      <top/>
      <bottom/>
      <diagonal/>
    </border>
    <border>
      <left/>
      <right style="medium">
        <color rgb="FFCFE2F3"/>
      </right>
      <top style="thin">
        <color rgb="FFEFEFEF"/>
      </top>
      <bottom/>
      <diagonal/>
    </border>
    <border>
      <left style="medium">
        <color rgb="FFCFE2F3"/>
      </left>
      <right style="thin">
        <color rgb="FFCFE2F3"/>
      </right>
      <top/>
      <bottom style="medium">
        <color rgb="FFCFE2F3"/>
      </bottom>
      <diagonal/>
    </border>
    <border>
      <left style="thin">
        <color rgb="FFCFE2F3"/>
      </left>
      <right style="medium">
        <color rgb="FFCFE2F3"/>
      </right>
      <top/>
      <bottom style="medium">
        <color rgb="FFCFE2F3"/>
      </bottom>
      <diagonal/>
    </border>
    <border>
      <left style="thin">
        <color rgb="FFCFE2F3"/>
      </left>
      <right style="thin">
        <color rgb="FFEFEFEF"/>
      </right>
      <top style="medium">
        <color rgb="FFCFE2F3"/>
      </top>
      <bottom style="medium">
        <color rgb="FFCFE2F3"/>
      </bottom>
      <diagonal/>
    </border>
    <border>
      <left style="thin">
        <color rgb="FFEFEFEF"/>
      </left>
      <right/>
      <top style="medium">
        <color rgb="FFCFE2F3"/>
      </top>
      <bottom style="medium">
        <color rgb="FFCFE2F3"/>
      </bottom>
      <diagonal/>
    </border>
    <border>
      <left/>
      <right style="thin">
        <color rgb="FFEFEFEF"/>
      </right>
      <top style="medium">
        <color rgb="FFCFE2F3"/>
      </top>
      <bottom style="medium">
        <color rgb="FFCFE2F3"/>
      </bottom>
      <diagonal/>
    </border>
    <border>
      <left style="thin">
        <color rgb="FFCFE2F3"/>
      </left>
      <right style="thin">
        <color rgb="FFEFEFEF"/>
      </right>
      <top style="medium">
        <color rgb="FFCFE2F3"/>
      </top>
      <bottom style="thin">
        <color rgb="FFEFEFEF"/>
      </bottom>
      <diagonal/>
    </border>
    <border>
      <left style="thin">
        <color rgb="FFCFE2F3"/>
      </left>
      <right style="thin">
        <color rgb="FFEFEFEF"/>
      </right>
      <top style="thin">
        <color rgb="FFEFEFEF"/>
      </top>
      <bottom/>
      <diagonal/>
    </border>
    <border>
      <left style="thin">
        <color rgb="FFF7F7F7"/>
      </left>
      <right/>
      <top/>
      <bottom style="thin">
        <color rgb="FFF7F7F7"/>
      </bottom>
      <diagonal/>
    </border>
    <border>
      <left/>
      <right/>
      <top/>
      <bottom style="thin">
        <color rgb="FFF7F7F7"/>
      </bottom>
      <diagonal/>
    </border>
    <border>
      <left style="thin">
        <color rgb="FFF7F7F7"/>
      </left>
      <right style="thin">
        <color rgb="FFF7F7F7"/>
      </right>
      <top/>
      <bottom style="thin">
        <color rgb="FFF7F7F7"/>
      </bottom>
      <diagonal/>
    </border>
    <border>
      <left style="medium">
        <color rgb="FFCFE2F3"/>
      </left>
      <right/>
      <top/>
      <bottom style="thin">
        <color rgb="FFCFE2F3"/>
      </bottom>
      <diagonal/>
    </border>
    <border>
      <left style="thin">
        <color rgb="FFF7F7F7"/>
      </left>
      <right/>
      <top/>
      <bottom style="thin">
        <color rgb="FFCFE2F3"/>
      </bottom>
      <diagonal/>
    </border>
    <border>
      <left/>
      <right/>
      <top/>
      <bottom style="thin">
        <color rgb="FFCFE2F3"/>
      </bottom>
      <diagonal/>
    </border>
    <border>
      <left style="thin">
        <color rgb="FFF7F7F7"/>
      </left>
      <right style="thin">
        <color rgb="FFF7F7F7"/>
      </right>
      <top/>
      <bottom style="thin">
        <color rgb="FFCFE2F3"/>
      </bottom>
      <diagonal/>
    </border>
    <border>
      <left/>
      <right style="medium">
        <color rgb="FFCFE2F3"/>
      </right>
      <top style="thin">
        <color rgb="FFF7F7F7"/>
      </top>
      <bottom style="thin">
        <color rgb="FFCFE2F3"/>
      </bottom>
      <diagonal/>
    </border>
    <border>
      <left style="thin">
        <color rgb="FFEFEFEF"/>
      </left>
      <right style="medium">
        <color rgb="FFCFE2F3"/>
      </right>
      <top style="thin">
        <color rgb="FF000000"/>
      </top>
      <bottom style="thin">
        <color rgb="FFEFEFEF"/>
      </bottom>
      <diagonal/>
    </border>
    <border>
      <left style="medium">
        <color rgb="FFCFE2F3"/>
      </left>
      <right/>
      <top style="thin">
        <color rgb="FF000000"/>
      </top>
      <bottom style="thin">
        <color rgb="FFEFEFEF"/>
      </bottom>
      <diagonal/>
    </border>
    <border>
      <left style="thin">
        <color rgb="FFEFEFEF"/>
      </left>
      <right style="medium">
        <color rgb="FFCFE2F3"/>
      </right>
      <top style="thin">
        <color rgb="FFEFEFEF"/>
      </top>
      <bottom style="thin">
        <color rgb="FF000000"/>
      </bottom>
      <diagonal/>
    </border>
    <border>
      <left style="medium">
        <color rgb="FFCFE2F3"/>
      </left>
      <right/>
      <top style="thin">
        <color rgb="FFEFEFEF"/>
      </top>
      <bottom style="thin">
        <color rgb="FF000000"/>
      </bottom>
      <diagonal/>
    </border>
    <border>
      <left/>
      <right style="medium">
        <color rgb="FF9FC5E8"/>
      </right>
      <top style="medium">
        <color rgb="FFCFE2F3"/>
      </top>
      <bottom style="thin">
        <color rgb="FFEFEFEF"/>
      </bottom>
      <diagonal/>
    </border>
    <border>
      <left/>
      <right style="medium">
        <color rgb="FF9FC5E8"/>
      </right>
      <top style="thin">
        <color rgb="FFEFEFEF"/>
      </top>
      <bottom style="medium">
        <color rgb="FFCFE2F3"/>
      </bottom>
      <diagonal/>
    </border>
    <border>
      <left/>
      <right style="thin">
        <color rgb="FFEFEFEF"/>
      </right>
      <top/>
      <bottom style="medium">
        <color rgb="FFCFE2F3"/>
      </bottom>
      <diagonal/>
    </border>
    <border>
      <left/>
      <right/>
      <top style="thin">
        <color rgb="FFEFEFEF"/>
      </top>
      <bottom style="medium">
        <color rgb="FFCFE2F3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medium">
        <color rgb="FF9FC5E8"/>
      </right>
      <top style="thin">
        <color rgb="FF9FC5E8"/>
      </top>
      <bottom style="thin">
        <color rgb="FF9FC5E8"/>
      </bottom>
      <diagonal/>
    </border>
    <border>
      <left style="medium">
        <color rgb="FFCFE2F3"/>
      </left>
      <right/>
      <top style="thin">
        <color rgb="FF9FC5E8"/>
      </top>
      <bottom/>
      <diagonal/>
    </border>
    <border>
      <left/>
      <right/>
      <top style="thin">
        <color rgb="FF9FC5E8"/>
      </top>
      <bottom/>
      <diagonal/>
    </border>
    <border>
      <left/>
      <right/>
      <top style="thin">
        <color rgb="FF9FC5E8"/>
      </top>
      <bottom/>
      <diagonal/>
    </border>
    <border>
      <left style="medium">
        <color rgb="FFCFE2F3"/>
      </left>
      <right/>
      <top/>
      <bottom style="thin">
        <color rgb="FF9FC5E8"/>
      </bottom>
      <diagonal/>
    </border>
    <border>
      <left/>
      <right/>
      <top/>
      <bottom style="thin">
        <color rgb="FF9FC5E8"/>
      </bottom>
      <diagonal/>
    </border>
    <border>
      <left/>
      <right/>
      <top/>
      <bottom style="thin">
        <color rgb="FF9FC5E8"/>
      </bottom>
      <diagonal/>
    </border>
    <border>
      <left style="medium">
        <color rgb="FFCFE2F3"/>
      </left>
      <right style="thin">
        <color rgb="FFEFEFEF"/>
      </right>
      <top style="thin">
        <color rgb="FFEFEFEF"/>
      </top>
      <bottom/>
      <diagonal/>
    </border>
    <border>
      <left style="medium">
        <color rgb="FFCFE2F3"/>
      </left>
      <right style="medium">
        <color rgb="FFCFE2F3"/>
      </right>
      <top style="thin">
        <color rgb="FFEFEFEF"/>
      </top>
      <bottom style="thin">
        <color rgb="FFEFEFEF"/>
      </bottom>
      <diagonal/>
    </border>
    <border>
      <left/>
      <right style="thin">
        <color rgb="FFB7B7B7"/>
      </right>
      <top/>
      <bottom/>
      <diagonal/>
    </border>
    <border>
      <left style="medium">
        <color rgb="FFCFE2F3"/>
      </left>
      <right style="thin">
        <color rgb="FFCFE2F3"/>
      </right>
      <top style="thin">
        <color rgb="FFEFEFEF"/>
      </top>
      <bottom/>
      <diagonal/>
    </border>
    <border>
      <left/>
      <right style="medium">
        <color rgb="FFCFE2F3"/>
      </right>
      <top style="thin">
        <color rgb="FFCFE2F3"/>
      </top>
      <bottom/>
      <diagonal/>
    </border>
    <border>
      <left/>
      <right style="medium">
        <color rgb="FFCFE2F3"/>
      </right>
      <top/>
      <bottom/>
      <diagonal/>
    </border>
    <border>
      <left style="medium">
        <color rgb="FFCFE2F3"/>
      </left>
      <right style="thin">
        <color rgb="FFCFE2F3"/>
      </right>
      <top/>
      <bottom style="thin">
        <color rgb="FFEFEFEF"/>
      </bottom>
      <diagonal/>
    </border>
    <border>
      <left/>
      <right style="medium">
        <color rgb="FFCFE2F3"/>
      </right>
      <top/>
      <bottom style="thin">
        <color rgb="FFCFE2F3"/>
      </bottom>
      <diagonal/>
    </border>
    <border>
      <left style="medium">
        <color rgb="FFCFE2F3"/>
      </left>
      <right style="thin">
        <color rgb="FFCFE2F3"/>
      </right>
      <top/>
      <bottom/>
      <diagonal/>
    </border>
    <border>
      <left/>
      <right/>
      <top style="thin">
        <color rgb="FFCFE2F3"/>
      </top>
      <bottom style="thin">
        <color rgb="FFCFE2F3"/>
      </bottom>
      <diagonal/>
    </border>
    <border>
      <left/>
      <right style="medium">
        <color rgb="FFCFE2F3"/>
      </right>
      <top style="thin">
        <color rgb="FFCFE2F3"/>
      </top>
      <bottom style="thin">
        <color rgb="FFCFE2F3"/>
      </bottom>
      <diagonal/>
    </border>
    <border>
      <left/>
      <right style="medium">
        <color rgb="FFCFE2F3"/>
      </right>
      <top/>
      <bottom style="medium">
        <color rgb="FFCFE2F3"/>
      </bottom>
      <diagonal/>
    </border>
    <border>
      <left/>
      <right style="medium">
        <color rgb="FFCFE2F3"/>
      </right>
      <top style="thin">
        <color rgb="FFCFE2F3"/>
      </top>
      <bottom/>
      <diagonal/>
    </border>
    <border>
      <left/>
      <right/>
      <top style="thin">
        <color rgb="FFCFE2F3"/>
      </top>
      <bottom style="thin">
        <color rgb="FFCFE2F3"/>
      </bottom>
      <diagonal/>
    </border>
    <border>
      <left style="medium">
        <color rgb="FFCFE2F3"/>
      </left>
      <right style="thin">
        <color rgb="FFCFE2F3"/>
      </right>
      <top style="thin">
        <color rgb="FFEFEFEF"/>
      </top>
      <bottom/>
      <diagonal/>
    </border>
    <border>
      <left style="medium">
        <color rgb="FFCFE2F3"/>
      </left>
      <right style="thin">
        <color rgb="FFEFEFEF"/>
      </right>
      <top style="thin">
        <color rgb="FFCFE2F3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CFE2F3"/>
      </top>
      <bottom style="thin">
        <color rgb="FFEFEFEF"/>
      </bottom>
      <diagonal/>
    </border>
    <border>
      <left style="thin">
        <color rgb="FFEFEFEF"/>
      </left>
      <right style="medium">
        <color rgb="FFCFE2F3"/>
      </right>
      <top style="thin">
        <color rgb="FFCFE2F3"/>
      </top>
      <bottom style="thin">
        <color rgb="FFEFEFEF"/>
      </bottom>
      <diagonal/>
    </border>
    <border>
      <left style="medium">
        <color rgb="FFCFE2F3"/>
      </left>
      <right style="thin">
        <color rgb="FFEFEFEF"/>
      </right>
      <top style="thin">
        <color rgb="FF000000"/>
      </top>
      <bottom style="thin">
        <color rgb="FFEFEFEF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FE2F3"/>
      </left>
      <right/>
      <top style="thin">
        <color rgb="FFCFE2F3"/>
      </top>
      <bottom/>
      <diagonal/>
    </border>
    <border>
      <left/>
      <right style="medium">
        <color rgb="FFCFE2F3"/>
      </right>
      <top style="thin">
        <color rgb="FFCFE2F3"/>
      </top>
      <bottom/>
      <diagonal/>
    </border>
    <border>
      <left/>
      <right style="medium">
        <color rgb="FFCFE2F3"/>
      </right>
      <top/>
      <bottom style="thin">
        <color rgb="FFCFE2F3"/>
      </bottom>
      <diagonal/>
    </border>
    <border>
      <left/>
      <right/>
      <top/>
      <bottom style="thin">
        <color rgb="FFCFE2F3"/>
      </bottom>
      <diagonal/>
    </border>
    <border>
      <left/>
      <right style="thin">
        <color rgb="FFEFEFEF"/>
      </right>
      <top/>
      <bottom style="thin">
        <color rgb="FFCFE2F3"/>
      </bottom>
      <diagonal/>
    </border>
    <border>
      <left/>
      <right style="medium">
        <color rgb="FFCFE2F3"/>
      </right>
      <top/>
      <bottom style="thin">
        <color rgb="FFCFE2F3"/>
      </bottom>
      <diagonal/>
    </border>
    <border>
      <left/>
      <right style="thin">
        <color rgb="FFEFEFEF"/>
      </right>
      <top style="thin">
        <color rgb="FFEFEFEF"/>
      </top>
      <bottom style="thin">
        <color rgb="FFCFE2F3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CFE2F3"/>
      </bottom>
      <diagonal/>
    </border>
    <border>
      <left style="thin">
        <color rgb="FFEFEFEF"/>
      </left>
      <right style="medium">
        <color rgb="FFCFE2F3"/>
      </right>
      <top style="thin">
        <color rgb="FFEFEFEF"/>
      </top>
      <bottom style="thin">
        <color rgb="FFCFE2F3"/>
      </bottom>
      <diagonal/>
    </border>
    <border>
      <left style="thin">
        <color rgb="FFCFE2F3"/>
      </left>
      <right style="thin">
        <color rgb="FFCFE2F3"/>
      </right>
      <top style="medium">
        <color rgb="FF1E0F77"/>
      </top>
      <bottom/>
      <diagonal/>
    </border>
    <border>
      <left/>
      <right style="thin">
        <color rgb="FFEFEFEF"/>
      </right>
      <top style="thin">
        <color rgb="FFCFE2F3"/>
      </top>
      <bottom style="thin">
        <color rgb="FFEFEFEF"/>
      </bottom>
      <diagonal/>
    </border>
    <border>
      <left style="thin">
        <color rgb="FFEFEFEF"/>
      </left>
      <right/>
      <top style="thin">
        <color rgb="FFCFE2F3"/>
      </top>
      <bottom style="thin">
        <color rgb="FFEFEFEF"/>
      </bottom>
      <diagonal/>
    </border>
    <border>
      <left style="thin">
        <color rgb="FFCFE2F3"/>
      </left>
      <right style="thin">
        <color rgb="FFCFE2F3"/>
      </right>
      <top/>
      <bottom/>
      <diagonal/>
    </border>
    <border>
      <left style="thin">
        <color rgb="FFCFE2F3"/>
      </left>
      <right style="thin">
        <color rgb="FFCFE2F3"/>
      </right>
      <top/>
      <bottom/>
      <diagonal/>
    </border>
    <border>
      <left/>
      <right style="thin">
        <color rgb="FFCFE2F3"/>
      </right>
      <top/>
      <bottom/>
      <diagonal/>
    </border>
    <border>
      <left style="medium">
        <color rgb="FFCFE2F3"/>
      </left>
      <right style="thin">
        <color rgb="FFCFE2F3"/>
      </right>
      <top/>
      <bottom/>
      <diagonal/>
    </border>
    <border>
      <left/>
      <right style="thin">
        <color rgb="FFCFE2F3"/>
      </right>
      <top style="thin">
        <color rgb="FFCFE2F3"/>
      </top>
      <bottom/>
      <diagonal/>
    </border>
    <border>
      <left/>
      <right style="thin">
        <color rgb="FFCFE2F3"/>
      </right>
      <top/>
      <bottom/>
      <diagonal/>
    </border>
    <border>
      <left style="medium">
        <color rgb="FFCFE2F3"/>
      </left>
      <right style="thin">
        <color rgb="FFCFE2F3"/>
      </right>
      <top/>
      <bottom/>
      <diagonal/>
    </border>
    <border>
      <left/>
      <right style="thin">
        <color rgb="FFCFE2F3"/>
      </right>
      <top/>
      <bottom/>
      <diagonal/>
    </border>
    <border>
      <left/>
      <right style="thin">
        <color rgb="FFCFE2F3"/>
      </right>
      <top style="thin">
        <color rgb="FFCFE2F3"/>
      </top>
      <bottom style="thin">
        <color rgb="FFCFE2F3"/>
      </bottom>
      <diagonal/>
    </border>
    <border>
      <left style="thin">
        <color rgb="FFEFEFEF"/>
      </left>
      <right/>
      <top style="thin">
        <color rgb="FFEFEFEF"/>
      </top>
      <bottom style="medium">
        <color rgb="FFA4C2F4"/>
      </bottom>
      <diagonal/>
    </border>
    <border>
      <left/>
      <right style="medium">
        <color rgb="FF9FC5E8"/>
      </right>
      <top style="thin">
        <color rgb="FFEFEFEF"/>
      </top>
      <bottom style="medium">
        <color rgb="FFA4C2F4"/>
      </bottom>
      <diagonal/>
    </border>
    <border>
      <left/>
      <right style="medium">
        <color rgb="FF9FC5E8"/>
      </right>
      <top style="thin">
        <color rgb="FFEFEFEF"/>
      </top>
      <bottom/>
      <diagonal/>
    </border>
    <border>
      <left style="thin">
        <color rgb="FFEFEFEF"/>
      </left>
      <right/>
      <top style="medium">
        <color rgb="FF9FC5E8"/>
      </top>
      <bottom style="medium">
        <color rgb="FFA4C2F4"/>
      </bottom>
      <diagonal/>
    </border>
    <border>
      <left/>
      <right style="thin">
        <color rgb="FFEFEFEF"/>
      </right>
      <top style="medium">
        <color rgb="FF9FC5E8"/>
      </top>
      <bottom style="medium">
        <color rgb="FFA4C2F4"/>
      </bottom>
      <diagonal/>
    </border>
    <border>
      <left style="thin">
        <color rgb="FFEFEFEF"/>
      </left>
      <right/>
      <top/>
      <bottom style="medium">
        <color rgb="FFA4C2F4"/>
      </bottom>
      <diagonal/>
    </border>
    <border>
      <left style="thin">
        <color rgb="FFEFEFEF"/>
      </left>
      <right/>
      <top style="thin">
        <color rgb="FF9FC5E8"/>
      </top>
      <bottom style="thin">
        <color rgb="FFEFEFEF"/>
      </bottom>
      <diagonal/>
    </border>
    <border>
      <left/>
      <right style="medium">
        <color rgb="FFC9DAF8"/>
      </right>
      <top style="thin">
        <color rgb="FF9FC5E8"/>
      </top>
      <bottom style="thin">
        <color rgb="FFEFEFEF"/>
      </bottom>
      <diagonal/>
    </border>
    <border>
      <left style="medium">
        <color rgb="FF1E0E77"/>
      </left>
      <right/>
      <top style="medium">
        <color rgb="FF1E0E77"/>
      </top>
      <bottom style="thin">
        <color rgb="FF9FC5E8"/>
      </bottom>
      <diagonal/>
    </border>
    <border>
      <left/>
      <right/>
      <top style="medium">
        <color rgb="FF1E0E77"/>
      </top>
      <bottom style="thin">
        <color rgb="FF9FC5E8"/>
      </bottom>
      <diagonal/>
    </border>
    <border>
      <left/>
      <right style="medium">
        <color rgb="FF1E0E77"/>
      </right>
      <top style="medium">
        <color rgb="FF1E0E77"/>
      </top>
      <bottom style="thin">
        <color rgb="FF9FC5E8"/>
      </bottom>
      <diagonal/>
    </border>
    <border>
      <left style="thin">
        <color rgb="FFEFEFEF"/>
      </left>
      <right/>
      <top style="thin">
        <color rgb="FFEFEFEF"/>
      </top>
      <bottom style="thin">
        <color rgb="FF9FC5E8"/>
      </bottom>
      <diagonal/>
    </border>
    <border>
      <left/>
      <right style="medium">
        <color rgb="FFC9DAF8"/>
      </right>
      <top style="thin">
        <color rgb="FFEFEFEF"/>
      </top>
      <bottom style="thin">
        <color rgb="FF9FC5E8"/>
      </bottom>
      <diagonal/>
    </border>
    <border>
      <left/>
      <right/>
      <top style="medium">
        <color rgb="FF1E0F77"/>
      </top>
      <bottom style="thin">
        <color rgb="FFEFEFEF"/>
      </bottom>
      <diagonal/>
    </border>
    <border>
      <left/>
      <right style="medium">
        <color rgb="FFC9DAF8"/>
      </right>
      <top style="medium">
        <color rgb="FF1E0F77"/>
      </top>
      <bottom style="thin">
        <color rgb="FFEFEFEF"/>
      </bottom>
      <diagonal/>
    </border>
    <border>
      <left style="thin">
        <color rgb="FFEFEFEF"/>
      </left>
      <right/>
      <top style="medium">
        <color rgb="FF1E0F77"/>
      </top>
      <bottom style="thin">
        <color rgb="FFEFEFEF"/>
      </bottom>
      <diagonal/>
    </border>
    <border>
      <left/>
      <right/>
      <top style="thin">
        <color rgb="FFEFEFEF"/>
      </top>
      <bottom style="medium">
        <color rgb="FFC9DAF8"/>
      </bottom>
      <diagonal/>
    </border>
  </borders>
  <cellStyleXfs count="2">
    <xf numFmtId="0" fontId="0" fillId="0" borderId="0"/>
    <xf numFmtId="0" fontId="83" fillId="0" borderId="305"/>
  </cellStyleXfs>
  <cellXfs count="2178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/>
    <xf numFmtId="0" fontId="4" fillId="4" borderId="5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9" fillId="0" borderId="10" xfId="0" applyFont="1" applyBorder="1"/>
    <xf numFmtId="0" fontId="9" fillId="0" borderId="0" xfId="0" applyFont="1"/>
    <xf numFmtId="0" fontId="9" fillId="2" borderId="1" xfId="0" applyFont="1" applyFill="1" applyBorder="1"/>
    <xf numFmtId="0" fontId="10" fillId="0" borderId="0" xfId="0" applyFont="1"/>
    <xf numFmtId="0" fontId="10" fillId="0" borderId="9" xfId="0" applyFont="1" applyBorder="1"/>
    <xf numFmtId="0" fontId="10" fillId="0" borderId="0" xfId="0" applyFont="1" applyAlignment="1">
      <alignment horizontal="right"/>
    </xf>
    <xf numFmtId="0" fontId="11" fillId="0" borderId="0" xfId="0" applyFont="1"/>
    <xf numFmtId="0" fontId="2" fillId="0" borderId="10" xfId="0" applyFont="1" applyBorder="1"/>
    <xf numFmtId="0" fontId="10" fillId="2" borderId="1" xfId="0" applyFont="1" applyFill="1" applyBorder="1"/>
    <xf numFmtId="0" fontId="10" fillId="2" borderId="11" xfId="0" applyFont="1" applyFill="1" applyBorder="1"/>
    <xf numFmtId="0" fontId="13" fillId="2" borderId="1" xfId="0" applyFont="1" applyFill="1" applyBorder="1" applyAlignment="1">
      <alignment horizontal="center" vertical="center"/>
    </xf>
    <xf numFmtId="0" fontId="2" fillId="2" borderId="15" xfId="0" applyFont="1" applyFill="1" applyBorder="1"/>
    <xf numFmtId="0" fontId="14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right" vertical="center" wrapText="1"/>
    </xf>
    <xf numFmtId="0" fontId="17" fillId="0" borderId="0" xfId="0" applyFont="1"/>
    <xf numFmtId="0" fontId="17" fillId="0" borderId="9" xfId="0" applyFont="1" applyBorder="1"/>
    <xf numFmtId="0" fontId="19" fillId="0" borderId="0" xfId="0" applyFont="1"/>
    <xf numFmtId="0" fontId="20" fillId="2" borderId="1" xfId="0" applyFont="1" applyFill="1" applyBorder="1" applyAlignment="1">
      <alignment horizontal="left" vertical="center" wrapText="1"/>
    </xf>
    <xf numFmtId="0" fontId="19" fillId="0" borderId="9" xfId="0" applyFont="1" applyBorder="1"/>
    <xf numFmtId="0" fontId="21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1" fillId="10" borderId="2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21" fillId="2" borderId="29" xfId="0" applyFont="1" applyFill="1" applyBorder="1" applyAlignment="1">
      <alignment horizontal="center" vertical="center" wrapText="1"/>
    </xf>
    <xf numFmtId="0" fontId="19" fillId="2" borderId="30" xfId="0" applyFont="1" applyFill="1" applyBorder="1" applyAlignment="1">
      <alignment vertical="center"/>
    </xf>
    <xf numFmtId="0" fontId="21" fillId="10" borderId="33" xfId="0" applyFont="1" applyFill="1" applyBorder="1" applyAlignment="1">
      <alignment horizontal="center" vertical="center" wrapText="1"/>
    </xf>
    <xf numFmtId="0" fontId="19" fillId="0" borderId="34" xfId="0" applyFont="1" applyBorder="1" applyAlignment="1">
      <alignment vertical="center"/>
    </xf>
    <xf numFmtId="0" fontId="21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/>
    </xf>
    <xf numFmtId="49" fontId="20" fillId="2" borderId="1" xfId="0" applyNumberFormat="1" applyFont="1" applyFill="1" applyBorder="1" applyAlignment="1">
      <alignment horizontal="left" vertical="center" wrapText="1"/>
    </xf>
    <xf numFmtId="0" fontId="21" fillId="2" borderId="33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left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left" vertical="center" wrapText="1"/>
    </xf>
    <xf numFmtId="0" fontId="21" fillId="10" borderId="42" xfId="0" applyFont="1" applyFill="1" applyBorder="1" applyAlignment="1">
      <alignment horizontal="center" vertical="center" wrapText="1"/>
    </xf>
    <xf numFmtId="0" fontId="19" fillId="10" borderId="43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left" wrapText="1"/>
    </xf>
    <xf numFmtId="2" fontId="20" fillId="2" borderId="1" xfId="0" applyNumberFormat="1" applyFont="1" applyFill="1" applyBorder="1" applyAlignment="1">
      <alignment horizontal="left" vertical="center" wrapText="1"/>
    </xf>
    <xf numFmtId="0" fontId="21" fillId="10" borderId="29" xfId="0" applyFont="1" applyFill="1" applyBorder="1" applyAlignment="1">
      <alignment horizontal="center" vertical="center" wrapText="1"/>
    </xf>
    <xf numFmtId="0" fontId="19" fillId="10" borderId="30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right" vertical="center"/>
    </xf>
    <xf numFmtId="0" fontId="19" fillId="10" borderId="34" xfId="0" applyFont="1" applyFill="1" applyBorder="1" applyAlignment="1">
      <alignment vertical="center"/>
    </xf>
    <xf numFmtId="0" fontId="19" fillId="0" borderId="46" xfId="0" applyFont="1" applyBorder="1" applyAlignment="1">
      <alignment vertical="center"/>
    </xf>
    <xf numFmtId="49" fontId="19" fillId="2" borderId="1" xfId="0" applyNumberFormat="1" applyFont="1" applyFill="1" applyBorder="1" applyAlignment="1">
      <alignment horizontal="right" vertical="center"/>
    </xf>
    <xf numFmtId="0" fontId="19" fillId="2" borderId="34" xfId="0" applyFont="1" applyFill="1" applyBorder="1" applyAlignment="1">
      <alignment vertical="center"/>
    </xf>
    <xf numFmtId="0" fontId="19" fillId="0" borderId="10" xfId="0" applyFont="1" applyBorder="1"/>
    <xf numFmtId="0" fontId="19" fillId="2" borderId="1" xfId="0" applyFont="1" applyFill="1" applyBorder="1"/>
    <xf numFmtId="0" fontId="21" fillId="2" borderId="47" xfId="0" applyFont="1" applyFill="1" applyBorder="1" applyAlignment="1">
      <alignment horizontal="center" vertical="center" wrapText="1"/>
    </xf>
    <xf numFmtId="0" fontId="19" fillId="2" borderId="48" xfId="0" applyFont="1" applyFill="1" applyBorder="1" applyAlignment="1">
      <alignment vertical="center"/>
    </xf>
    <xf numFmtId="0" fontId="21" fillId="2" borderId="2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vertical="center"/>
    </xf>
    <xf numFmtId="0" fontId="21" fillId="10" borderId="3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1" fillId="10" borderId="38" xfId="0" applyFont="1" applyFill="1" applyBorder="1" applyAlignment="1">
      <alignment horizontal="left" vertical="center" wrapText="1"/>
    </xf>
    <xf numFmtId="0" fontId="21" fillId="2" borderId="5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right"/>
    </xf>
    <xf numFmtId="0" fontId="19" fillId="2" borderId="11" xfId="0" applyFont="1" applyFill="1" applyBorder="1"/>
    <xf numFmtId="0" fontId="19" fillId="2" borderId="15" xfId="0" applyFont="1" applyFill="1" applyBorder="1"/>
    <xf numFmtId="0" fontId="17" fillId="2" borderId="1" xfId="0" applyFont="1" applyFill="1" applyBorder="1"/>
    <xf numFmtId="0" fontId="17" fillId="2" borderId="11" xfId="0" applyFont="1" applyFill="1" applyBorder="1"/>
    <xf numFmtId="0" fontId="31" fillId="12" borderId="55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9" xfId="0" applyFont="1" applyBorder="1" applyAlignment="1">
      <alignment vertical="center"/>
    </xf>
    <xf numFmtId="0" fontId="21" fillId="0" borderId="58" xfId="0" applyFont="1" applyBorder="1" applyAlignment="1">
      <alignment horizontal="center" vertical="center" wrapText="1"/>
    </xf>
    <xf numFmtId="0" fontId="19" fillId="0" borderId="10" xfId="0" applyFont="1" applyBorder="1" applyAlignment="1">
      <alignment vertical="center"/>
    </xf>
    <xf numFmtId="164" fontId="1" fillId="0" borderId="35" xfId="0" applyNumberFormat="1" applyFont="1" applyBorder="1" applyAlignment="1">
      <alignment horizontal="right" vertical="center" wrapText="1"/>
    </xf>
    <xf numFmtId="167" fontId="19" fillId="0" borderId="60" xfId="0" applyNumberFormat="1" applyFont="1" applyBorder="1" applyAlignment="1">
      <alignment horizontal="right" vertical="center"/>
    </xf>
    <xf numFmtId="0" fontId="19" fillId="10" borderId="59" xfId="0" applyFont="1" applyFill="1" applyBorder="1" applyAlignment="1">
      <alignment horizontal="right" vertical="center"/>
    </xf>
    <xf numFmtId="0" fontId="19" fillId="0" borderId="34" xfId="0" applyFont="1" applyBorder="1" applyAlignment="1">
      <alignment vertical="center" wrapText="1"/>
    </xf>
    <xf numFmtId="167" fontId="19" fillId="0" borderId="59" xfId="0" applyNumberFormat="1" applyFont="1" applyBorder="1" applyAlignment="1">
      <alignment horizontal="right" vertical="center"/>
    </xf>
    <xf numFmtId="0" fontId="19" fillId="10" borderId="48" xfId="0" applyFont="1" applyFill="1" applyBorder="1" applyAlignment="1">
      <alignment vertical="center"/>
    </xf>
    <xf numFmtId="0" fontId="19" fillId="10" borderId="66" xfId="0" applyFont="1" applyFill="1" applyBorder="1" applyAlignment="1">
      <alignment horizontal="right" vertical="center"/>
    </xf>
    <xf numFmtId="49" fontId="31" fillId="8" borderId="55" xfId="0" applyNumberFormat="1" applyFont="1" applyFill="1" applyBorder="1" applyAlignment="1">
      <alignment horizontal="center" vertical="center"/>
    </xf>
    <xf numFmtId="0" fontId="31" fillId="12" borderId="74" xfId="0" applyFont="1" applyFill="1" applyBorder="1" applyAlignment="1">
      <alignment horizontal="center" vertical="center" wrapText="1"/>
    </xf>
    <xf numFmtId="0" fontId="31" fillId="12" borderId="74" xfId="0" applyFont="1" applyFill="1" applyBorder="1" applyAlignment="1">
      <alignment horizontal="right" vertical="center"/>
    </xf>
    <xf numFmtId="0" fontId="19" fillId="0" borderId="46" xfId="0" applyFont="1" applyBorder="1" applyAlignment="1">
      <alignment horizontal="right" vertical="center"/>
    </xf>
    <xf numFmtId="0" fontId="21" fillId="0" borderId="33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19" fillId="0" borderId="48" xfId="0" applyFont="1" applyBorder="1" applyAlignment="1">
      <alignment vertical="center"/>
    </xf>
    <xf numFmtId="167" fontId="19" fillId="0" borderId="66" xfId="0" applyNumberFormat="1" applyFont="1" applyBorder="1" applyAlignment="1">
      <alignment horizontal="right" vertical="center"/>
    </xf>
    <xf numFmtId="0" fontId="33" fillId="14" borderId="79" xfId="0" applyFont="1" applyFill="1" applyBorder="1" applyAlignment="1">
      <alignment horizontal="center" vertical="center" wrapText="1"/>
    </xf>
    <xf numFmtId="0" fontId="26" fillId="14" borderId="80" xfId="0" applyFont="1" applyFill="1" applyBorder="1" applyAlignment="1">
      <alignment vertical="center"/>
    </xf>
    <xf numFmtId="167" fontId="27" fillId="14" borderId="81" xfId="0" applyNumberFormat="1" applyFont="1" applyFill="1" applyBorder="1" applyAlignment="1">
      <alignment horizontal="right" vertical="center" wrapText="1"/>
    </xf>
    <xf numFmtId="43" fontId="27" fillId="14" borderId="82" xfId="0" applyNumberFormat="1" applyFont="1" applyFill="1" applyBorder="1" applyAlignment="1">
      <alignment horizontal="right" vertical="center" wrapText="1"/>
    </xf>
    <xf numFmtId="10" fontId="26" fillId="14" borderId="82" xfId="0" applyNumberFormat="1" applyFont="1" applyFill="1" applyBorder="1" applyAlignment="1">
      <alignment horizontal="right" vertical="center"/>
    </xf>
    <xf numFmtId="0" fontId="26" fillId="14" borderId="82" xfId="0" applyFont="1" applyFill="1" applyBorder="1" applyAlignment="1">
      <alignment horizontal="right" vertical="center"/>
    </xf>
    <xf numFmtId="0" fontId="34" fillId="2" borderId="1" xfId="0" applyFont="1" applyFill="1" applyBorder="1" applyAlignment="1">
      <alignment horizontal="right" vertical="center"/>
    </xf>
    <xf numFmtId="0" fontId="35" fillId="2" borderId="1" xfId="0" applyFont="1" applyFill="1" applyBorder="1" applyAlignment="1">
      <alignment horizontal="center" vertical="center" wrapText="1"/>
    </xf>
    <xf numFmtId="0" fontId="21" fillId="0" borderId="84" xfId="0" applyFont="1" applyBorder="1" applyAlignment="1">
      <alignment horizontal="center" vertical="center" wrapText="1"/>
    </xf>
    <xf numFmtId="0" fontId="21" fillId="10" borderId="84" xfId="0" applyFont="1" applyFill="1" applyBorder="1" applyAlignment="1">
      <alignment horizontal="center" vertical="center" wrapText="1"/>
    </xf>
    <xf numFmtId="0" fontId="21" fillId="0" borderId="86" xfId="0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4" fontId="2" fillId="0" borderId="0" xfId="0" applyNumberFormat="1" applyFont="1"/>
    <xf numFmtId="0" fontId="21" fillId="2" borderId="84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left" vertical="center"/>
    </xf>
    <xf numFmtId="0" fontId="19" fillId="2" borderId="34" xfId="0" applyFont="1" applyFill="1" applyBorder="1" applyAlignment="1">
      <alignment horizontal="right" vertical="center"/>
    </xf>
    <xf numFmtId="0" fontId="19" fillId="10" borderId="34" xfId="0" applyFont="1" applyFill="1" applyBorder="1" applyAlignment="1">
      <alignment horizontal="right" vertical="center"/>
    </xf>
    <xf numFmtId="0" fontId="19" fillId="2" borderId="34" xfId="0" applyFont="1" applyFill="1" applyBorder="1" applyAlignment="1">
      <alignment vertical="center"/>
    </xf>
    <xf numFmtId="0" fontId="19" fillId="10" borderId="34" xfId="0" applyFont="1" applyFill="1" applyBorder="1" applyAlignment="1">
      <alignment vertical="center"/>
    </xf>
    <xf numFmtId="0" fontId="33" fillId="14" borderId="87" xfId="0" applyFont="1" applyFill="1" applyBorder="1" applyAlignment="1">
      <alignment horizontal="center" vertical="center" wrapText="1"/>
    </xf>
    <xf numFmtId="0" fontId="26" fillId="14" borderId="81" xfId="0" applyFont="1" applyFill="1" applyBorder="1" applyAlignment="1">
      <alignment vertical="center"/>
    </xf>
    <xf numFmtId="167" fontId="27" fillId="14" borderId="82" xfId="0" applyNumberFormat="1" applyFont="1" applyFill="1" applyBorder="1" applyAlignment="1">
      <alignment horizontal="right" vertical="center" wrapText="1"/>
    </xf>
    <xf numFmtId="0" fontId="19" fillId="0" borderId="88" xfId="0" applyFont="1" applyBorder="1"/>
    <xf numFmtId="0" fontId="19" fillId="0" borderId="89" xfId="0" applyFont="1" applyBorder="1" applyAlignment="1">
      <alignment horizontal="right"/>
    </xf>
    <xf numFmtId="0" fontId="19" fillId="0" borderId="89" xfId="0" applyFont="1" applyBorder="1"/>
    <xf numFmtId="0" fontId="17" fillId="2" borderId="90" xfId="0" applyFont="1" applyFill="1" applyBorder="1" applyAlignment="1">
      <alignment horizontal="right" vertical="center"/>
    </xf>
    <xf numFmtId="0" fontId="2" fillId="0" borderId="89" xfId="0" applyFont="1" applyBorder="1"/>
    <xf numFmtId="0" fontId="19" fillId="0" borderId="91" xfId="0" applyFont="1" applyBorder="1"/>
    <xf numFmtId="0" fontId="2" fillId="0" borderId="0" xfId="0" applyFont="1" applyAlignment="1">
      <alignment horizontal="right"/>
    </xf>
    <xf numFmtId="0" fontId="2" fillId="0" borderId="0" xfId="0" applyFont="1"/>
    <xf numFmtId="0" fontId="19" fillId="2" borderId="1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 wrapText="1"/>
    </xf>
    <xf numFmtId="0" fontId="19" fillId="15" borderId="11" xfId="0" applyFont="1" applyFill="1" applyBorder="1" applyAlignment="1">
      <alignment vertical="center"/>
    </xf>
    <xf numFmtId="0" fontId="19" fillId="15" borderId="1" xfId="0" applyFont="1" applyFill="1" applyBorder="1" applyAlignment="1">
      <alignment vertical="center" wrapText="1"/>
    </xf>
    <xf numFmtId="0" fontId="19" fillId="15" borderId="11" xfId="0" applyFont="1" applyFill="1" applyBorder="1" applyAlignment="1">
      <alignment vertical="center"/>
    </xf>
    <xf numFmtId="0" fontId="19" fillId="2" borderId="11" xfId="0" applyFont="1" applyFill="1" applyBorder="1" applyAlignment="1">
      <alignment vertical="center"/>
    </xf>
    <xf numFmtId="0" fontId="19" fillId="10" borderId="11" xfId="0" applyFont="1" applyFill="1" applyBorder="1" applyAlignment="1">
      <alignment vertical="center"/>
    </xf>
    <xf numFmtId="0" fontId="19" fillId="10" borderId="1" xfId="0" applyFont="1" applyFill="1" applyBorder="1" applyAlignment="1">
      <alignment vertical="center" wrapText="1"/>
    </xf>
    <xf numFmtId="0" fontId="2" fillId="0" borderId="91" xfId="0" applyFont="1" applyBorder="1"/>
    <xf numFmtId="0" fontId="27" fillId="2" borderId="101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vertical="center" wrapText="1"/>
    </xf>
    <xf numFmtId="0" fontId="21" fillId="0" borderId="102" xfId="0" applyFont="1" applyBorder="1" applyAlignment="1">
      <alignment horizontal="center" vertical="center" wrapText="1"/>
    </xf>
    <xf numFmtId="0" fontId="19" fillId="0" borderId="103" xfId="0" applyFont="1" applyBorder="1" applyAlignment="1">
      <alignment vertical="center"/>
    </xf>
    <xf numFmtId="0" fontId="19" fillId="10" borderId="34" xfId="0" applyFont="1" applyFill="1" applyBorder="1"/>
    <xf numFmtId="0" fontId="21" fillId="2" borderId="42" xfId="0" applyFont="1" applyFill="1" applyBorder="1" applyAlignment="1">
      <alignment horizontal="center" vertical="center" wrapText="1"/>
    </xf>
    <xf numFmtId="0" fontId="19" fillId="2" borderId="43" xfId="0" applyFont="1" applyFill="1" applyBorder="1"/>
    <xf numFmtId="0" fontId="21" fillId="10" borderId="47" xfId="0" applyFont="1" applyFill="1" applyBorder="1" applyAlignment="1">
      <alignment horizontal="center" vertical="center" wrapText="1"/>
    </xf>
    <xf numFmtId="167" fontId="19" fillId="0" borderId="75" xfId="0" applyNumberFormat="1" applyFont="1" applyBorder="1" applyAlignment="1">
      <alignment vertical="center"/>
    </xf>
    <xf numFmtId="0" fontId="19" fillId="0" borderId="63" xfId="0" applyFont="1" applyBorder="1" applyAlignment="1">
      <alignment vertical="center"/>
    </xf>
    <xf numFmtId="167" fontId="19" fillId="0" borderId="46" xfId="0" applyNumberFormat="1" applyFont="1" applyBorder="1" applyAlignment="1">
      <alignment vertical="center"/>
    </xf>
    <xf numFmtId="4" fontId="19" fillId="0" borderId="60" xfId="0" applyNumberFormat="1" applyFont="1" applyBorder="1" applyAlignment="1">
      <alignment vertical="center"/>
    </xf>
    <xf numFmtId="0" fontId="19" fillId="10" borderId="77" xfId="0" applyFont="1" applyFill="1" applyBorder="1" applyAlignment="1">
      <alignment vertical="center"/>
    </xf>
    <xf numFmtId="0" fontId="19" fillId="10" borderId="78" xfId="0" applyFont="1" applyFill="1" applyBorder="1" applyAlignment="1">
      <alignment vertical="center"/>
    </xf>
    <xf numFmtId="0" fontId="19" fillId="10" borderId="59" xfId="0" applyFont="1" applyFill="1" applyBorder="1" applyAlignment="1">
      <alignment vertical="center"/>
    </xf>
    <xf numFmtId="167" fontId="19" fillId="0" borderId="77" xfId="0" applyNumberFormat="1" applyFont="1" applyBorder="1" applyAlignment="1">
      <alignment vertical="center"/>
    </xf>
    <xf numFmtId="0" fontId="19" fillId="0" borderId="35" xfId="0" applyFont="1" applyBorder="1" applyAlignment="1">
      <alignment vertical="center"/>
    </xf>
    <xf numFmtId="167" fontId="19" fillId="0" borderId="34" xfId="0" applyNumberFormat="1" applyFont="1" applyBorder="1" applyAlignment="1">
      <alignment vertical="center"/>
    </xf>
    <xf numFmtId="167" fontId="19" fillId="0" borderId="59" xfId="0" applyNumberFormat="1" applyFont="1" applyBorder="1" applyAlignment="1">
      <alignment vertical="center"/>
    </xf>
    <xf numFmtId="164" fontId="27" fillId="14" borderId="83" xfId="0" applyNumberFormat="1" applyFont="1" applyFill="1" applyBorder="1" applyAlignment="1">
      <alignment horizontal="right" vertical="center" wrapText="1"/>
    </xf>
    <xf numFmtId="3" fontId="19" fillId="0" borderId="34" xfId="0" applyNumberFormat="1" applyFont="1" applyBorder="1" applyAlignment="1">
      <alignment horizontal="right" vertical="center"/>
    </xf>
    <xf numFmtId="4" fontId="19" fillId="2" borderId="85" xfId="0" applyNumberFormat="1" applyFont="1" applyFill="1" applyBorder="1" applyAlignment="1">
      <alignment vertical="center"/>
    </xf>
    <xf numFmtId="3" fontId="19" fillId="10" borderId="34" xfId="0" applyNumberFormat="1" applyFont="1" applyFill="1" applyBorder="1" applyAlignment="1">
      <alignment horizontal="right" vertical="center"/>
    </xf>
    <xf numFmtId="4" fontId="19" fillId="10" borderId="85" xfId="0" applyNumberFormat="1" applyFont="1" applyFill="1" applyBorder="1" applyAlignment="1">
      <alignment vertical="center"/>
    </xf>
    <xf numFmtId="3" fontId="19" fillId="0" borderId="46" xfId="0" applyNumberFormat="1" applyFont="1" applyBorder="1" applyAlignment="1">
      <alignment horizontal="right" vertical="center"/>
    </xf>
    <xf numFmtId="4" fontId="19" fillId="2" borderId="110" xfId="0" applyNumberFormat="1" applyFont="1" applyFill="1" applyBorder="1" applyAlignment="1">
      <alignment vertical="center"/>
    </xf>
    <xf numFmtId="164" fontId="19" fillId="10" borderId="77" xfId="0" applyNumberFormat="1" applyFont="1" applyFill="1" applyBorder="1" applyAlignment="1">
      <alignment vertical="center"/>
    </xf>
    <xf numFmtId="0" fontId="19" fillId="2" borderId="77" xfId="0" applyFont="1" applyFill="1" applyBorder="1" applyAlignment="1">
      <alignment horizontal="right" vertical="center"/>
    </xf>
    <xf numFmtId="0" fontId="19" fillId="2" borderId="78" xfId="0" applyFont="1" applyFill="1" applyBorder="1" applyAlignment="1">
      <alignment vertical="center"/>
    </xf>
    <xf numFmtId="3" fontId="19" fillId="2" borderId="34" xfId="0" applyNumberFormat="1" applyFont="1" applyFill="1" applyBorder="1" applyAlignment="1">
      <alignment horizontal="right" vertical="center"/>
    </xf>
    <xf numFmtId="167" fontId="19" fillId="10" borderId="77" xfId="0" applyNumberFormat="1" applyFont="1" applyFill="1" applyBorder="1" applyAlignment="1">
      <alignment vertical="center"/>
    </xf>
    <xf numFmtId="167" fontId="19" fillId="2" borderId="77" xfId="0" applyNumberFormat="1" applyFont="1" applyFill="1" applyBorder="1" applyAlignment="1">
      <alignment vertical="center"/>
    </xf>
    <xf numFmtId="0" fontId="19" fillId="2" borderId="77" xfId="0" applyFont="1" applyFill="1" applyBorder="1" applyAlignment="1">
      <alignment vertical="center"/>
    </xf>
    <xf numFmtId="0" fontId="19" fillId="2" borderId="78" xfId="0" applyFont="1" applyFill="1" applyBorder="1" applyAlignment="1">
      <alignment vertical="center"/>
    </xf>
    <xf numFmtId="0" fontId="19" fillId="2" borderId="34" xfId="0" applyFont="1" applyFill="1" applyBorder="1" applyAlignment="1">
      <alignment horizontal="right" vertical="center"/>
    </xf>
    <xf numFmtId="3" fontId="19" fillId="2" borderId="34" xfId="0" applyNumberFormat="1" applyFont="1" applyFill="1" applyBorder="1" applyAlignment="1">
      <alignment horizontal="right" vertical="center"/>
    </xf>
    <xf numFmtId="4" fontId="19" fillId="2" borderId="85" xfId="0" applyNumberFormat="1" applyFont="1" applyFill="1" applyBorder="1" applyAlignment="1">
      <alignment vertical="center"/>
    </xf>
    <xf numFmtId="0" fontId="19" fillId="10" borderId="77" xfId="0" applyFont="1" applyFill="1" applyBorder="1" applyAlignment="1">
      <alignment vertical="center"/>
    </xf>
    <xf numFmtId="0" fontId="19" fillId="10" borderId="34" xfId="0" applyFont="1" applyFill="1" applyBorder="1" applyAlignment="1">
      <alignment horizontal="right" vertical="center"/>
    </xf>
    <xf numFmtId="3" fontId="19" fillId="10" borderId="34" xfId="0" applyNumberFormat="1" applyFont="1" applyFill="1" applyBorder="1" applyAlignment="1">
      <alignment horizontal="right" vertical="center"/>
    </xf>
    <xf numFmtId="4" fontId="19" fillId="10" borderId="85" xfId="0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115" xfId="0" applyFont="1" applyBorder="1"/>
    <xf numFmtId="0" fontId="2" fillId="0" borderId="116" xfId="0" applyFont="1" applyBorder="1" applyAlignment="1">
      <alignment horizontal="center"/>
    </xf>
    <xf numFmtId="0" fontId="2" fillId="0" borderId="116" xfId="0" applyFont="1" applyBorder="1"/>
    <xf numFmtId="0" fontId="2" fillId="0" borderId="117" xfId="0" applyFont="1" applyBorder="1"/>
    <xf numFmtId="0" fontId="47" fillId="2" borderId="15" xfId="0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/>
    </xf>
    <xf numFmtId="0" fontId="2" fillId="2" borderId="11" xfId="0" applyFont="1" applyFill="1" applyBorder="1"/>
    <xf numFmtId="0" fontId="50" fillId="2" borderId="1" xfId="0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9" xfId="0" applyFont="1" applyBorder="1"/>
    <xf numFmtId="0" fontId="50" fillId="14" borderId="118" xfId="0" applyFont="1" applyFill="1" applyBorder="1" applyAlignment="1">
      <alignment horizontal="center" vertical="center"/>
    </xf>
    <xf numFmtId="0" fontId="52" fillId="14" borderId="119" xfId="0" applyFont="1" applyFill="1" applyBorder="1" applyAlignment="1">
      <alignment vertical="center"/>
    </xf>
    <xf numFmtId="0" fontId="1" fillId="0" borderId="120" xfId="0" applyFont="1" applyBorder="1" applyAlignment="1">
      <alignment vertical="center"/>
    </xf>
    <xf numFmtId="0" fontId="1" fillId="13" borderId="120" xfId="0" applyFont="1" applyFill="1" applyBorder="1" applyAlignment="1">
      <alignment vertical="center"/>
    </xf>
    <xf numFmtId="0" fontId="2" fillId="0" borderId="88" xfId="0" applyFont="1" applyBorder="1"/>
    <xf numFmtId="0" fontId="2" fillId="0" borderId="89" xfId="0" applyFont="1" applyBorder="1" applyAlignment="1">
      <alignment horizontal="center"/>
    </xf>
    <xf numFmtId="0" fontId="48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0" fillId="0" borderId="0" xfId="0" applyFont="1" applyAlignment="1">
      <alignment horizontal="center" vertical="top"/>
    </xf>
    <xf numFmtId="0" fontId="10" fillId="0" borderId="115" xfId="0" applyFont="1" applyBorder="1" applyAlignment="1">
      <alignment horizontal="center" vertical="top"/>
    </xf>
    <xf numFmtId="0" fontId="53" fillId="10" borderId="84" xfId="0" applyFont="1" applyFill="1" applyBorder="1" applyAlignment="1">
      <alignment horizontal="center" vertical="center" wrapText="1"/>
    </xf>
    <xf numFmtId="0" fontId="55" fillId="19" borderId="122" xfId="0" applyFont="1" applyFill="1" applyBorder="1" applyAlignment="1">
      <alignment horizontal="center" vertical="center" wrapText="1"/>
    </xf>
    <xf numFmtId="0" fontId="54" fillId="10" borderId="123" xfId="0" applyFont="1" applyFill="1" applyBorder="1" applyAlignment="1">
      <alignment vertical="center"/>
    </xf>
    <xf numFmtId="0" fontId="56" fillId="2" borderId="1" xfId="0" applyFont="1" applyFill="1" applyBorder="1" applyAlignment="1">
      <alignment horizontal="left" vertical="center" wrapText="1"/>
    </xf>
    <xf numFmtId="0" fontId="57" fillId="2" borderId="1" xfId="0" applyFont="1" applyFill="1" applyBorder="1" applyAlignment="1">
      <alignment vertical="center"/>
    </xf>
    <xf numFmtId="0" fontId="10" fillId="0" borderId="0" xfId="0" applyFont="1" applyAlignment="1">
      <alignment wrapText="1"/>
    </xf>
    <xf numFmtId="0" fontId="27" fillId="0" borderId="0" xfId="0" applyFont="1" applyAlignment="1">
      <alignment horizontal="center"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60" fillId="0" borderId="0" xfId="0" applyFont="1"/>
    <xf numFmtId="0" fontId="60" fillId="0" borderId="9" xfId="0" applyFont="1" applyBorder="1"/>
    <xf numFmtId="0" fontId="61" fillId="0" borderId="10" xfId="0" applyFont="1" applyBorder="1"/>
    <xf numFmtId="0" fontId="61" fillId="0" borderId="0" xfId="0" applyFont="1"/>
    <xf numFmtId="0" fontId="17" fillId="0" borderId="0" xfId="0" applyFont="1" applyAlignment="1">
      <alignment vertical="center"/>
    </xf>
    <xf numFmtId="0" fontId="17" fillId="0" borderId="9" xfId="0" applyFont="1" applyBorder="1" applyAlignment="1">
      <alignment vertical="center"/>
    </xf>
    <xf numFmtId="0" fontId="62" fillId="0" borderId="130" xfId="0" applyFont="1" applyBorder="1" applyAlignment="1">
      <alignment vertical="center"/>
    </xf>
    <xf numFmtId="0" fontId="1" fillId="0" borderId="131" xfId="0" applyFont="1" applyBorder="1" applyAlignment="1">
      <alignment vertical="center"/>
    </xf>
    <xf numFmtId="0" fontId="1" fillId="0" borderId="131" xfId="0" applyFont="1" applyBorder="1" applyAlignment="1">
      <alignment horizontal="left" vertical="center" wrapText="1"/>
    </xf>
    <xf numFmtId="164" fontId="2" fillId="0" borderId="131" xfId="0" applyNumberFormat="1" applyFont="1" applyBorder="1" applyAlignment="1">
      <alignment horizontal="right" vertical="center"/>
    </xf>
    <xf numFmtId="0" fontId="1" fillId="0" borderId="131" xfId="0" applyFont="1" applyBorder="1" applyAlignment="1">
      <alignment vertical="center" wrapText="1"/>
    </xf>
    <xf numFmtId="164" fontId="19" fillId="0" borderId="131" xfId="0" applyNumberFormat="1" applyFont="1" applyBorder="1" applyAlignment="1">
      <alignment horizontal="right" vertical="center"/>
    </xf>
    <xf numFmtId="164" fontId="1" fillId="0" borderId="132" xfId="0" applyNumberFormat="1" applyFont="1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2" fillId="0" borderId="84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4" xfId="0" applyFont="1" applyBorder="1" applyAlignment="1">
      <alignment horizontal="left" vertical="center" wrapText="1"/>
    </xf>
    <xf numFmtId="164" fontId="2" fillId="0" borderId="34" xfId="0" applyNumberFormat="1" applyFont="1" applyBorder="1" applyAlignment="1">
      <alignment horizontal="right" vertical="center"/>
    </xf>
    <xf numFmtId="0" fontId="1" fillId="0" borderId="34" xfId="0" applyFont="1" applyBorder="1" applyAlignment="1">
      <alignment vertical="center" wrapText="1"/>
    </xf>
    <xf numFmtId="164" fontId="19" fillId="0" borderId="34" xfId="0" applyNumberFormat="1" applyFont="1" applyBorder="1" applyAlignment="1">
      <alignment horizontal="right" vertical="center"/>
    </xf>
    <xf numFmtId="164" fontId="1" fillId="0" borderId="85" xfId="0" applyNumberFormat="1" applyFont="1" applyBorder="1" applyAlignment="1">
      <alignment horizontal="right" vertical="center"/>
    </xf>
    <xf numFmtId="0" fontId="62" fillId="21" borderId="84" xfId="0" applyFont="1" applyFill="1" applyBorder="1" applyAlignment="1">
      <alignment vertical="center"/>
    </xf>
    <xf numFmtId="168" fontId="27" fillId="22" borderId="34" xfId="0" applyNumberFormat="1" applyFont="1" applyFill="1" applyBorder="1" applyAlignment="1">
      <alignment horizontal="left" vertical="center"/>
    </xf>
    <xf numFmtId="0" fontId="1" fillId="21" borderId="34" xfId="0" applyFont="1" applyFill="1" applyBorder="1" applyAlignment="1">
      <alignment vertical="center"/>
    </xf>
    <xf numFmtId="0" fontId="1" fillId="21" borderId="34" xfId="0" applyFont="1" applyFill="1" applyBorder="1" applyAlignment="1">
      <alignment horizontal="left" vertical="center" wrapText="1"/>
    </xf>
    <xf numFmtId="164" fontId="2" fillId="21" borderId="34" xfId="0" applyNumberFormat="1" applyFont="1" applyFill="1" applyBorder="1" applyAlignment="1">
      <alignment horizontal="right" vertical="center"/>
    </xf>
    <xf numFmtId="0" fontId="1" fillId="21" borderId="34" xfId="0" applyFont="1" applyFill="1" applyBorder="1" applyAlignment="1">
      <alignment vertical="center" wrapText="1"/>
    </xf>
    <xf numFmtId="164" fontId="19" fillId="21" borderId="34" xfId="0" applyNumberFormat="1" applyFont="1" applyFill="1" applyBorder="1" applyAlignment="1">
      <alignment horizontal="right" vertical="center"/>
    </xf>
    <xf numFmtId="164" fontId="1" fillId="21" borderId="85" xfId="0" applyNumberFormat="1" applyFont="1" applyFill="1" applyBorder="1" applyAlignment="1">
      <alignment horizontal="right" vertical="center"/>
    </xf>
    <xf numFmtId="164" fontId="27" fillId="22" borderId="85" xfId="0" applyNumberFormat="1" applyFont="1" applyFill="1" applyBorder="1" applyAlignment="1">
      <alignment horizontal="right" vertical="center"/>
    </xf>
    <xf numFmtId="0" fontId="62" fillId="20" borderId="84" xfId="0" applyFont="1" applyFill="1" applyBorder="1" applyAlignment="1">
      <alignment vertical="center"/>
    </xf>
    <xf numFmtId="0" fontId="1" fillId="20" borderId="34" xfId="0" applyFont="1" applyFill="1" applyBorder="1" applyAlignment="1">
      <alignment vertical="center"/>
    </xf>
    <xf numFmtId="0" fontId="1" fillId="20" borderId="34" xfId="0" applyFont="1" applyFill="1" applyBorder="1" applyAlignment="1">
      <alignment horizontal="left" vertical="center" wrapText="1"/>
    </xf>
    <xf numFmtId="164" fontId="2" fillId="20" borderId="34" xfId="0" applyNumberFormat="1" applyFont="1" applyFill="1" applyBorder="1" applyAlignment="1">
      <alignment horizontal="right" vertical="center"/>
    </xf>
    <xf numFmtId="0" fontId="1" fillId="20" borderId="34" xfId="0" applyFont="1" applyFill="1" applyBorder="1" applyAlignment="1">
      <alignment vertical="center" wrapText="1"/>
    </xf>
    <xf numFmtId="164" fontId="19" fillId="20" borderId="34" xfId="0" applyNumberFormat="1" applyFont="1" applyFill="1" applyBorder="1" applyAlignment="1">
      <alignment horizontal="right" vertical="center"/>
    </xf>
    <xf numFmtId="164" fontId="27" fillId="23" borderId="85" xfId="0" applyNumberFormat="1" applyFont="1" applyFill="1" applyBorder="1" applyAlignment="1">
      <alignment horizontal="right" vertical="center"/>
    </xf>
    <xf numFmtId="0" fontId="1" fillId="0" borderId="34" xfId="0" applyFont="1" applyBorder="1" applyAlignment="1">
      <alignment horizontal="right" vertical="center"/>
    </xf>
    <xf numFmtId="164" fontId="2" fillId="0" borderId="34" xfId="0" applyNumberFormat="1" applyFont="1" applyBorder="1" applyAlignment="1">
      <alignment vertical="center"/>
    </xf>
    <xf numFmtId="0" fontId="62" fillId="0" borderId="133" xfId="0" applyFont="1" applyBorder="1" applyAlignment="1">
      <alignment vertical="center"/>
    </xf>
    <xf numFmtId="0" fontId="1" fillId="0" borderId="134" xfId="0" applyFont="1" applyBorder="1" applyAlignment="1">
      <alignment vertical="center"/>
    </xf>
    <xf numFmtId="0" fontId="1" fillId="0" borderId="134" xfId="0" applyFont="1" applyBorder="1" applyAlignment="1">
      <alignment horizontal="left" vertical="center" wrapText="1"/>
    </xf>
    <xf numFmtId="164" fontId="2" fillId="0" borderId="134" xfId="0" applyNumberFormat="1" applyFont="1" applyBorder="1" applyAlignment="1">
      <alignment horizontal="right" vertical="center"/>
    </xf>
    <xf numFmtId="0" fontId="1" fillId="0" borderId="134" xfId="0" applyFont="1" applyBorder="1" applyAlignment="1">
      <alignment vertical="center" wrapText="1"/>
    </xf>
    <xf numFmtId="164" fontId="19" fillId="0" borderId="134" xfId="0" applyNumberFormat="1" applyFont="1" applyBorder="1" applyAlignment="1">
      <alignment horizontal="right" vertical="center"/>
    </xf>
    <xf numFmtId="164" fontId="1" fillId="0" borderId="135" xfId="0" applyNumberFormat="1" applyFont="1" applyBorder="1" applyAlignment="1">
      <alignment horizontal="right" vertical="center"/>
    </xf>
    <xf numFmtId="0" fontId="26" fillId="14" borderId="81" xfId="0" applyFont="1" applyFill="1" applyBorder="1" applyAlignment="1">
      <alignment horizontal="right" vertical="center"/>
    </xf>
    <xf numFmtId="0" fontId="2" fillId="0" borderId="89" xfId="0" applyFont="1" applyBorder="1" applyAlignment="1">
      <alignment horizontal="right"/>
    </xf>
    <xf numFmtId="0" fontId="2" fillId="0" borderId="89" xfId="0" applyFont="1" applyBorder="1" applyAlignment="1">
      <alignment wrapText="1"/>
    </xf>
    <xf numFmtId="164" fontId="2" fillId="0" borderId="89" xfId="0" applyNumberFormat="1" applyFont="1" applyBorder="1"/>
    <xf numFmtId="0" fontId="2" fillId="0" borderId="0" xfId="0" applyFont="1" applyAlignment="1">
      <alignment wrapText="1"/>
    </xf>
    <xf numFmtId="0" fontId="1" fillId="0" borderId="0" xfId="0" applyFont="1" applyAlignment="1">
      <alignment horizontal="right" vertical="top"/>
    </xf>
    <xf numFmtId="0" fontId="38" fillId="0" borderId="0" xfId="0" applyFont="1"/>
    <xf numFmtId="0" fontId="1" fillId="0" borderId="114" xfId="0" applyFont="1" applyBorder="1"/>
    <xf numFmtId="0" fontId="1" fillId="0" borderId="114" xfId="0" applyFont="1" applyBorder="1" applyAlignment="1">
      <alignment horizontal="left" vertical="center" wrapText="1"/>
    </xf>
    <xf numFmtId="0" fontId="1" fillId="0" borderId="0" xfId="0" applyFont="1"/>
    <xf numFmtId="0" fontId="49" fillId="18" borderId="114" xfId="0" applyFont="1" applyFill="1" applyBorder="1" applyAlignment="1">
      <alignment horizontal="center" vertical="center"/>
    </xf>
    <xf numFmtId="0" fontId="27" fillId="0" borderId="0" xfId="0" applyFont="1"/>
    <xf numFmtId="0" fontId="62" fillId="2" borderId="130" xfId="0" applyFont="1" applyFill="1" applyBorder="1" applyAlignment="1">
      <alignment vertical="center"/>
    </xf>
    <xf numFmtId="0" fontId="1" fillId="2" borderId="131" xfId="0" applyFont="1" applyFill="1" applyBorder="1" applyAlignment="1">
      <alignment vertical="center"/>
    </xf>
    <xf numFmtId="0" fontId="1" fillId="2" borderId="131" xfId="0" applyFont="1" applyFill="1" applyBorder="1" applyAlignment="1">
      <alignment horizontal="left" vertical="center" wrapText="1"/>
    </xf>
    <xf numFmtId="0" fontId="1" fillId="2" borderId="131" xfId="0" applyFont="1" applyFill="1" applyBorder="1" applyAlignment="1">
      <alignment vertical="center" wrapText="1"/>
    </xf>
    <xf numFmtId="164" fontId="19" fillId="2" borderId="131" xfId="0" applyNumberFormat="1" applyFont="1" applyFill="1" applyBorder="1" applyAlignment="1">
      <alignment horizontal="right" vertical="center"/>
    </xf>
    <xf numFmtId="164" fontId="19" fillId="2" borderId="34" xfId="0" applyNumberFormat="1" applyFont="1" applyFill="1" applyBorder="1" applyAlignment="1">
      <alignment horizontal="right" vertical="center"/>
    </xf>
    <xf numFmtId="164" fontId="1" fillId="2" borderId="132" xfId="0" applyNumberFormat="1" applyFont="1" applyFill="1" applyBorder="1" applyAlignment="1">
      <alignment horizontal="right" vertical="center"/>
    </xf>
    <xf numFmtId="0" fontId="62" fillId="10" borderId="84" xfId="0" applyFont="1" applyFill="1" applyBorder="1" applyAlignment="1">
      <alignment vertical="center"/>
    </xf>
    <xf numFmtId="0" fontId="1" fillId="10" borderId="34" xfId="0" applyFont="1" applyFill="1" applyBorder="1" applyAlignment="1">
      <alignment vertical="center"/>
    </xf>
    <xf numFmtId="0" fontId="1" fillId="10" borderId="34" xfId="0" applyFont="1" applyFill="1" applyBorder="1" applyAlignment="1">
      <alignment horizontal="left" vertical="center" wrapText="1"/>
    </xf>
    <xf numFmtId="0" fontId="1" fillId="10" borderId="34" xfId="0" applyFont="1" applyFill="1" applyBorder="1" applyAlignment="1">
      <alignment vertical="center" wrapText="1"/>
    </xf>
    <xf numFmtId="164" fontId="19" fillId="10" borderId="34" xfId="0" applyNumberFormat="1" applyFont="1" applyFill="1" applyBorder="1" applyAlignment="1">
      <alignment horizontal="right" vertical="center"/>
    </xf>
    <xf numFmtId="164" fontId="1" fillId="10" borderId="85" xfId="0" applyNumberFormat="1" applyFont="1" applyFill="1" applyBorder="1" applyAlignment="1">
      <alignment horizontal="right" vertical="center"/>
    </xf>
    <xf numFmtId="0" fontId="62" fillId="2" borderId="84" xfId="0" applyFont="1" applyFill="1" applyBorder="1" applyAlignment="1">
      <alignment vertical="center"/>
    </xf>
    <xf numFmtId="0" fontId="1" fillId="2" borderId="34" xfId="0" applyFont="1" applyFill="1" applyBorder="1" applyAlignment="1">
      <alignment vertical="center"/>
    </xf>
    <xf numFmtId="0" fontId="1" fillId="2" borderId="34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vertical="center" wrapText="1"/>
    </xf>
    <xf numFmtId="164" fontId="1" fillId="2" borderId="85" xfId="0" applyNumberFormat="1" applyFont="1" applyFill="1" applyBorder="1" applyAlignment="1">
      <alignment horizontal="right" vertical="center"/>
    </xf>
    <xf numFmtId="165" fontId="1" fillId="10" borderId="34" xfId="0" applyNumberFormat="1" applyFont="1" applyFill="1" applyBorder="1" applyAlignment="1">
      <alignment horizontal="left" vertical="center"/>
    </xf>
    <xf numFmtId="164" fontId="19" fillId="10" borderId="34" xfId="0" applyNumberFormat="1" applyFont="1" applyFill="1" applyBorder="1" applyAlignment="1">
      <alignment vertical="center"/>
    </xf>
    <xf numFmtId="0" fontId="1" fillId="10" borderId="34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164" fontId="19" fillId="2" borderId="34" xfId="0" applyNumberFormat="1" applyFont="1" applyFill="1" applyBorder="1" applyAlignment="1">
      <alignment vertical="center"/>
    </xf>
    <xf numFmtId="0" fontId="62" fillId="0" borderId="84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4" xfId="0" applyFont="1" applyBorder="1" applyAlignment="1">
      <alignment horizontal="left" vertical="center" wrapText="1"/>
    </xf>
    <xf numFmtId="164" fontId="2" fillId="0" borderId="34" xfId="0" applyNumberFormat="1" applyFont="1" applyBorder="1" applyAlignment="1">
      <alignment horizontal="right" vertical="center"/>
    </xf>
    <xf numFmtId="0" fontId="1" fillId="0" borderId="34" xfId="0" applyFont="1" applyBorder="1" applyAlignment="1">
      <alignment vertical="center" wrapText="1"/>
    </xf>
    <xf numFmtId="164" fontId="19" fillId="0" borderId="34" xfId="0" applyNumberFormat="1" applyFont="1" applyBorder="1" applyAlignment="1">
      <alignment horizontal="right" vertical="center"/>
    </xf>
    <xf numFmtId="164" fontId="1" fillId="0" borderId="85" xfId="0" applyNumberFormat="1" applyFont="1" applyBorder="1" applyAlignment="1">
      <alignment horizontal="right" vertical="center"/>
    </xf>
    <xf numFmtId="0" fontId="1" fillId="0" borderId="34" xfId="0" applyFont="1" applyBorder="1" applyAlignment="1">
      <alignment horizontal="right" vertical="center"/>
    </xf>
    <xf numFmtId="164" fontId="2" fillId="0" borderId="34" xfId="0" applyNumberFormat="1" applyFont="1" applyBorder="1" applyAlignment="1">
      <alignment vertical="center"/>
    </xf>
    <xf numFmtId="0" fontId="19" fillId="0" borderId="0" xfId="0" applyFont="1" applyAlignment="1">
      <alignment wrapText="1"/>
    </xf>
    <xf numFmtId="0" fontId="19" fillId="0" borderId="115" xfId="0" applyFont="1" applyBorder="1"/>
    <xf numFmtId="0" fontId="19" fillId="0" borderId="116" xfId="0" applyFont="1" applyBorder="1"/>
    <xf numFmtId="0" fontId="19" fillId="0" borderId="116" xfId="0" applyFont="1" applyBorder="1" applyAlignment="1">
      <alignment wrapText="1"/>
    </xf>
    <xf numFmtId="0" fontId="19" fillId="0" borderId="116" xfId="0" applyFont="1" applyBorder="1" applyAlignment="1">
      <alignment horizontal="right"/>
    </xf>
    <xf numFmtId="0" fontId="19" fillId="0" borderId="117" xfId="0" applyFont="1" applyBorder="1"/>
    <xf numFmtId="0" fontId="63" fillId="2" borderId="1" xfId="0" applyFont="1" applyFill="1" applyBorder="1" applyAlignment="1">
      <alignment horizontal="center" vertical="center" wrapText="1"/>
    </xf>
    <xf numFmtId="0" fontId="64" fillId="10" borderId="143" xfId="0" applyFont="1" applyFill="1" applyBorder="1" applyAlignment="1">
      <alignment horizontal="center" vertical="center" wrapText="1"/>
    </xf>
    <xf numFmtId="0" fontId="54" fillId="10" borderId="144" xfId="0" applyFont="1" applyFill="1" applyBorder="1" applyAlignment="1">
      <alignment vertical="center"/>
    </xf>
    <xf numFmtId="0" fontId="65" fillId="19" borderId="145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 wrapText="1"/>
    </xf>
    <xf numFmtId="0" fontId="31" fillId="12" borderId="146" xfId="0" applyFont="1" applyFill="1" applyBorder="1" applyAlignment="1">
      <alignment horizontal="center" vertical="center" wrapText="1"/>
    </xf>
    <xf numFmtId="0" fontId="21" fillId="14" borderId="118" xfId="0" applyFont="1" applyFill="1" applyBorder="1" applyAlignment="1">
      <alignment horizontal="center" vertical="center" wrapText="1"/>
    </xf>
    <xf numFmtId="164" fontId="26" fillId="14" borderId="82" xfId="0" applyNumberFormat="1" applyFont="1" applyFill="1" applyBorder="1" applyAlignment="1">
      <alignment horizontal="right" vertical="center"/>
    </xf>
    <xf numFmtId="0" fontId="26" fillId="3" borderId="148" xfId="0" applyFont="1" applyFill="1" applyBorder="1" applyAlignment="1">
      <alignment horizontal="right"/>
    </xf>
    <xf numFmtId="164" fontId="1" fillId="2" borderId="149" xfId="0" applyNumberFormat="1" applyFont="1" applyFill="1" applyBorder="1" applyAlignment="1">
      <alignment horizontal="right" vertical="center"/>
    </xf>
    <xf numFmtId="0" fontId="1" fillId="2" borderId="34" xfId="0" applyFont="1" applyFill="1" applyBorder="1" applyAlignment="1">
      <alignment horizontal="right" vertical="center"/>
    </xf>
    <xf numFmtId="164" fontId="1" fillId="2" borderId="34" xfId="0" applyNumberFormat="1" applyFont="1" applyFill="1" applyBorder="1" applyAlignment="1">
      <alignment horizontal="right" vertical="center"/>
    </xf>
    <xf numFmtId="0" fontId="21" fillId="10" borderId="150" xfId="0" applyFont="1" applyFill="1" applyBorder="1" applyAlignment="1">
      <alignment horizontal="center" vertical="center" wrapText="1"/>
    </xf>
    <xf numFmtId="164" fontId="19" fillId="10" borderId="149" xfId="0" applyNumberFormat="1" applyFont="1" applyFill="1" applyBorder="1" applyAlignment="1">
      <alignment horizontal="right"/>
    </xf>
    <xf numFmtId="0" fontId="19" fillId="10" borderId="34" xfId="0" applyFont="1" applyFill="1" applyBorder="1" applyAlignment="1">
      <alignment horizontal="right"/>
    </xf>
    <xf numFmtId="164" fontId="19" fillId="10" borderId="85" xfId="0" applyNumberFormat="1" applyFont="1" applyFill="1" applyBorder="1" applyAlignment="1">
      <alignment horizontal="right"/>
    </xf>
    <xf numFmtId="0" fontId="19" fillId="2" borderId="1" xfId="0" applyFont="1" applyFill="1" applyBorder="1" applyAlignment="1">
      <alignment wrapText="1"/>
    </xf>
    <xf numFmtId="0" fontId="21" fillId="2" borderId="150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right"/>
    </xf>
    <xf numFmtId="164" fontId="1" fillId="10" borderId="149" xfId="0" applyNumberFormat="1" applyFont="1" applyFill="1" applyBorder="1" applyAlignment="1">
      <alignment horizontal="right" vertical="center"/>
    </xf>
    <xf numFmtId="0" fontId="1" fillId="10" borderId="34" xfId="0" applyFont="1" applyFill="1" applyBorder="1" applyAlignment="1">
      <alignment horizontal="right" vertical="center"/>
    </xf>
    <xf numFmtId="164" fontId="1" fillId="10" borderId="34" xfId="0" applyNumberFormat="1" applyFont="1" applyFill="1" applyBorder="1" applyAlignment="1">
      <alignment horizontal="right" vertical="center"/>
    </xf>
    <xf numFmtId="0" fontId="27" fillId="3" borderId="153" xfId="0" applyFont="1" applyFill="1" applyBorder="1" applyAlignment="1">
      <alignment horizontal="right" vertical="center"/>
    </xf>
    <xf numFmtId="164" fontId="1" fillId="10" borderId="154" xfId="0" applyNumberFormat="1" applyFont="1" applyFill="1" applyBorder="1" applyAlignment="1">
      <alignment horizontal="right" vertical="center"/>
    </xf>
    <xf numFmtId="0" fontId="1" fillId="10" borderId="43" xfId="0" applyFont="1" applyFill="1" applyBorder="1" applyAlignment="1">
      <alignment horizontal="right" vertical="center"/>
    </xf>
    <xf numFmtId="164" fontId="1" fillId="10" borderId="43" xfId="0" applyNumberFormat="1" applyFont="1" applyFill="1" applyBorder="1" applyAlignment="1">
      <alignment horizontal="right" vertical="center"/>
    </xf>
    <xf numFmtId="164" fontId="1" fillId="10" borderId="155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164" fontId="27" fillId="10" borderId="149" xfId="0" applyNumberFormat="1" applyFont="1" applyFill="1" applyBorder="1" applyAlignment="1">
      <alignment horizontal="right" vertical="center"/>
    </xf>
    <xf numFmtId="0" fontId="27" fillId="10" borderId="34" xfId="0" applyFont="1" applyFill="1" applyBorder="1" applyAlignment="1">
      <alignment horizontal="right" vertical="center"/>
    </xf>
    <xf numFmtId="164" fontId="27" fillId="10" borderId="34" xfId="0" applyNumberFormat="1" applyFont="1" applyFill="1" applyBorder="1" applyAlignment="1">
      <alignment horizontal="right" vertical="center"/>
    </xf>
    <xf numFmtId="0" fontId="1" fillId="2" borderId="144" xfId="0" applyFont="1" applyFill="1" applyBorder="1" applyAlignment="1">
      <alignment wrapText="1"/>
    </xf>
    <xf numFmtId="0" fontId="19" fillId="10" borderId="1" xfId="0" applyFont="1" applyFill="1" applyBorder="1"/>
    <xf numFmtId="0" fontId="1" fillId="10" borderId="144" xfId="0" applyFont="1" applyFill="1" applyBorder="1" applyAlignment="1">
      <alignment wrapText="1"/>
    </xf>
    <xf numFmtId="0" fontId="1" fillId="13" borderId="34" xfId="0" applyFont="1" applyFill="1" applyBorder="1" applyAlignment="1">
      <alignment horizontal="right" vertical="center"/>
    </xf>
    <xf numFmtId="164" fontId="1" fillId="13" borderId="34" xfId="0" applyNumberFormat="1" applyFont="1" applyFill="1" applyBorder="1" applyAlignment="1">
      <alignment horizontal="right" vertical="center"/>
    </xf>
    <xf numFmtId="43" fontId="19" fillId="0" borderId="0" xfId="0" applyNumberFormat="1" applyFont="1"/>
    <xf numFmtId="0" fontId="19" fillId="13" borderId="11" xfId="0" applyFont="1" applyFill="1" applyBorder="1"/>
    <xf numFmtId="0" fontId="27" fillId="3" borderId="160" xfId="0" applyFont="1" applyFill="1" applyBorder="1" applyAlignment="1">
      <alignment horizontal="right" vertical="center"/>
    </xf>
    <xf numFmtId="0" fontId="21" fillId="14" borderId="119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right" vertical="center"/>
    </xf>
    <xf numFmtId="164" fontId="1" fillId="2" borderId="43" xfId="0" applyNumberFormat="1" applyFont="1" applyFill="1" applyBorder="1" applyAlignment="1">
      <alignment horizontal="right" vertical="center"/>
    </xf>
    <xf numFmtId="164" fontId="1" fillId="2" borderId="155" xfId="0" applyNumberFormat="1" applyFont="1" applyFill="1" applyBorder="1" applyAlignment="1">
      <alignment horizontal="right" vertical="center"/>
    </xf>
    <xf numFmtId="43" fontId="26" fillId="14" borderId="82" xfId="0" applyNumberFormat="1" applyFont="1" applyFill="1" applyBorder="1" applyAlignment="1">
      <alignment horizontal="right" vertical="center"/>
    </xf>
    <xf numFmtId="0" fontId="19" fillId="0" borderId="89" xfId="0" applyFont="1" applyBorder="1" applyAlignment="1">
      <alignment wrapText="1"/>
    </xf>
    <xf numFmtId="0" fontId="2" fillId="15" borderId="11" xfId="0" applyFont="1" applyFill="1" applyBorder="1"/>
    <xf numFmtId="0" fontId="46" fillId="15" borderId="1" xfId="0" applyFont="1" applyFill="1" applyBorder="1" applyAlignment="1">
      <alignment horizontal="left" vertical="center"/>
    </xf>
    <xf numFmtId="0" fontId="38" fillId="15" borderId="1" xfId="0" applyFont="1" applyFill="1" applyBorder="1" applyAlignment="1">
      <alignment horizontal="left" vertical="center"/>
    </xf>
    <xf numFmtId="0" fontId="38" fillId="15" borderId="15" xfId="0" applyFont="1" applyFill="1" applyBorder="1" applyAlignment="1">
      <alignment horizontal="left" vertical="center"/>
    </xf>
    <xf numFmtId="0" fontId="21" fillId="0" borderId="9" xfId="0" applyFont="1" applyBorder="1" applyAlignment="1">
      <alignment horizontal="center" vertical="center" wrapText="1"/>
    </xf>
    <xf numFmtId="0" fontId="21" fillId="2" borderId="11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horizontal="center" vertical="center" wrapText="1"/>
    </xf>
    <xf numFmtId="0" fontId="21" fillId="10" borderId="11" xfId="0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vertical="center"/>
    </xf>
    <xf numFmtId="0" fontId="21" fillId="15" borderId="11" xfId="0" applyFont="1" applyFill="1" applyBorder="1" applyAlignment="1">
      <alignment horizontal="center" vertical="center" wrapText="1"/>
    </xf>
    <xf numFmtId="0" fontId="10" fillId="0" borderId="115" xfId="0" applyFont="1" applyBorder="1"/>
    <xf numFmtId="0" fontId="1" fillId="0" borderId="116" xfId="0" applyFont="1" applyBorder="1"/>
    <xf numFmtId="0" fontId="1" fillId="0" borderId="116" xfId="0" applyFont="1" applyBorder="1" applyAlignment="1">
      <alignment horizontal="right" vertical="center"/>
    </xf>
    <xf numFmtId="0" fontId="2" fillId="2" borderId="166" xfId="0" applyFont="1" applyFill="1" applyBorder="1"/>
    <xf numFmtId="0" fontId="54" fillId="2" borderId="1" xfId="0" applyFont="1" applyFill="1" applyBorder="1" applyAlignment="1">
      <alignment vertical="center"/>
    </xf>
    <xf numFmtId="0" fontId="21" fillId="0" borderId="170" xfId="0" applyFont="1" applyBorder="1" applyAlignment="1">
      <alignment horizontal="center" vertical="center" wrapText="1"/>
    </xf>
    <xf numFmtId="0" fontId="2" fillId="0" borderId="171" xfId="0" applyFont="1" applyBorder="1"/>
    <xf numFmtId="0" fontId="47" fillId="2" borderId="172" xfId="0" applyFont="1" applyFill="1" applyBorder="1" applyAlignment="1">
      <alignment horizontal="center" vertical="center"/>
    </xf>
    <xf numFmtId="0" fontId="2" fillId="0" borderId="173" xfId="0" applyFont="1" applyBorder="1"/>
    <xf numFmtId="0" fontId="2" fillId="0" borderId="176" xfId="0" applyFont="1" applyBorder="1"/>
    <xf numFmtId="0" fontId="2" fillId="0" borderId="177" xfId="0" applyFont="1" applyBorder="1"/>
    <xf numFmtId="0" fontId="47" fillId="2" borderId="180" xfId="0" applyFont="1" applyFill="1" applyBorder="1" applyAlignment="1">
      <alignment horizontal="center" vertical="center"/>
    </xf>
    <xf numFmtId="0" fontId="21" fillId="2" borderId="181" xfId="0" applyFont="1" applyFill="1" applyBorder="1" applyAlignment="1">
      <alignment horizontal="center" vertical="center" wrapText="1"/>
    </xf>
    <xf numFmtId="164" fontId="1" fillId="10" borderId="149" xfId="0" applyNumberFormat="1" applyFont="1" applyFill="1" applyBorder="1" applyAlignment="1">
      <alignment horizontal="right" vertical="center" wrapText="1"/>
    </xf>
    <xf numFmtId="0" fontId="1" fillId="2" borderId="181" xfId="0" applyFont="1" applyFill="1" applyBorder="1"/>
    <xf numFmtId="0" fontId="19" fillId="11" borderId="34" xfId="0" applyFont="1" applyFill="1" applyBorder="1" applyAlignment="1">
      <alignment vertical="center"/>
    </xf>
    <xf numFmtId="0" fontId="2" fillId="11" borderId="1" xfId="0" applyFont="1" applyFill="1" applyBorder="1"/>
    <xf numFmtId="0" fontId="47" fillId="2" borderId="185" xfId="0" applyFont="1" applyFill="1" applyBorder="1" applyAlignment="1">
      <alignment horizontal="center" vertical="center"/>
    </xf>
    <xf numFmtId="0" fontId="2" fillId="0" borderId="186" xfId="0" applyFont="1" applyBorder="1"/>
    <xf numFmtId="164" fontId="1" fillId="2" borderId="187" xfId="0" applyNumberFormat="1" applyFont="1" applyFill="1" applyBorder="1" applyAlignment="1">
      <alignment horizontal="right" vertical="center" wrapText="1"/>
    </xf>
    <xf numFmtId="0" fontId="47" fillId="2" borderId="187" xfId="0" applyFont="1" applyFill="1" applyBorder="1" applyAlignment="1">
      <alignment horizontal="center" vertical="center"/>
    </xf>
    <xf numFmtId="0" fontId="1" fillId="2" borderId="188" xfId="0" applyFont="1" applyFill="1" applyBorder="1"/>
    <xf numFmtId="0" fontId="31" fillId="12" borderId="195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1" fillId="12" borderId="201" xfId="0" applyFont="1" applyFill="1" applyBorder="1" applyAlignment="1">
      <alignment horizontal="center" vertical="center" wrapText="1"/>
    </xf>
    <xf numFmtId="0" fontId="31" fillId="12" borderId="202" xfId="0" applyFont="1" applyFill="1" applyBorder="1" applyAlignment="1">
      <alignment horizontal="center" vertical="center" wrapText="1"/>
    </xf>
    <xf numFmtId="17" fontId="1" fillId="2" borderId="150" xfId="0" applyNumberFormat="1" applyFont="1" applyFill="1" applyBorder="1" applyAlignment="1">
      <alignment horizontal="left"/>
    </xf>
    <xf numFmtId="43" fontId="1" fillId="2" borderId="30" xfId="0" applyNumberFormat="1" applyFont="1" applyFill="1" applyBorder="1" applyAlignment="1">
      <alignment horizontal="right" vertical="center"/>
    </xf>
    <xf numFmtId="43" fontId="1" fillId="2" borderId="203" xfId="0" applyNumberFormat="1" applyFont="1" applyFill="1" applyBorder="1" applyAlignment="1">
      <alignment horizontal="right" vertical="center"/>
    </xf>
    <xf numFmtId="164" fontId="1" fillId="2" borderId="203" xfId="0" applyNumberFormat="1" applyFont="1" applyFill="1" applyBorder="1" applyAlignment="1">
      <alignment horizontal="right" vertical="center"/>
    </xf>
    <xf numFmtId="0" fontId="2" fillId="2" borderId="204" xfId="0" applyFont="1" applyFill="1" applyBorder="1" applyAlignment="1">
      <alignment horizontal="right"/>
    </xf>
    <xf numFmtId="0" fontId="1" fillId="2" borderId="85" xfId="0" applyFont="1" applyFill="1" applyBorder="1" applyAlignment="1">
      <alignment horizontal="right" vertical="center"/>
    </xf>
    <xf numFmtId="0" fontId="1" fillId="2" borderId="203" xfId="0" applyFont="1" applyFill="1" applyBorder="1" applyAlignment="1">
      <alignment horizontal="right" vertical="center"/>
    </xf>
    <xf numFmtId="164" fontId="1" fillId="2" borderId="205" xfId="0" applyNumberFormat="1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right" vertical="center"/>
    </xf>
    <xf numFmtId="17" fontId="1" fillId="15" borderId="84" xfId="0" applyNumberFormat="1" applyFont="1" applyFill="1" applyBorder="1" applyAlignment="1">
      <alignment horizontal="left"/>
    </xf>
    <xf numFmtId="43" fontId="1" fillId="15" borderId="34" xfId="0" applyNumberFormat="1" applyFont="1" applyFill="1" applyBorder="1" applyAlignment="1">
      <alignment horizontal="right" vertical="center"/>
    </xf>
    <xf numFmtId="164" fontId="1" fillId="15" borderId="34" xfId="0" applyNumberFormat="1" applyFont="1" applyFill="1" applyBorder="1" applyAlignment="1">
      <alignment horizontal="right" vertical="center"/>
    </xf>
    <xf numFmtId="164" fontId="1" fillId="15" borderId="78" xfId="0" applyNumberFormat="1" applyFont="1" applyFill="1" applyBorder="1" applyAlignment="1">
      <alignment horizontal="right" vertical="center"/>
    </xf>
    <xf numFmtId="4" fontId="67" fillId="15" borderId="85" xfId="0" applyNumberFormat="1" applyFont="1" applyFill="1" applyBorder="1" applyAlignment="1">
      <alignment horizontal="right" vertical="center"/>
    </xf>
    <xf numFmtId="0" fontId="1" fillId="15" borderId="34" xfId="0" applyFont="1" applyFill="1" applyBorder="1" applyAlignment="1">
      <alignment horizontal="right" vertical="center"/>
    </xf>
    <xf numFmtId="17" fontId="1" fillId="2" borderId="84" xfId="0" applyNumberFormat="1" applyFont="1" applyFill="1" applyBorder="1" applyAlignment="1">
      <alignment horizontal="left"/>
    </xf>
    <xf numFmtId="43" fontId="1" fillId="2" borderId="34" xfId="0" applyNumberFormat="1" applyFont="1" applyFill="1" applyBorder="1" applyAlignment="1">
      <alignment horizontal="right" vertical="center"/>
    </xf>
    <xf numFmtId="164" fontId="1" fillId="2" borderId="78" xfId="0" applyNumberFormat="1" applyFont="1" applyFill="1" applyBorder="1" applyAlignment="1">
      <alignment horizontal="right" vertical="center"/>
    </xf>
    <xf numFmtId="4" fontId="67" fillId="2" borderId="85" xfId="0" applyNumberFormat="1" applyFont="1" applyFill="1" applyBorder="1" applyAlignment="1">
      <alignment horizontal="right" vertical="center"/>
    </xf>
    <xf numFmtId="4" fontId="68" fillId="15" borderId="85" xfId="0" applyNumberFormat="1" applyFont="1" applyFill="1" applyBorder="1" applyAlignment="1">
      <alignment horizontal="right" vertical="center"/>
    </xf>
    <xf numFmtId="4" fontId="69" fillId="2" borderId="85" xfId="0" applyNumberFormat="1" applyFont="1" applyFill="1" applyBorder="1" applyAlignment="1">
      <alignment horizontal="right" vertical="center"/>
    </xf>
    <xf numFmtId="17" fontId="1" fillId="15" borderId="133" xfId="0" applyNumberFormat="1" applyFont="1" applyFill="1" applyBorder="1" applyAlignment="1">
      <alignment horizontal="left"/>
    </xf>
    <xf numFmtId="43" fontId="1" fillId="15" borderId="134" xfId="0" applyNumberFormat="1" applyFont="1" applyFill="1" applyBorder="1" applyAlignment="1">
      <alignment horizontal="right" vertical="center"/>
    </xf>
    <xf numFmtId="164" fontId="1" fillId="15" borderId="134" xfId="0" applyNumberFormat="1" applyFont="1" applyFill="1" applyBorder="1" applyAlignment="1">
      <alignment horizontal="right" vertical="center"/>
    </xf>
    <xf numFmtId="0" fontId="1" fillId="15" borderId="134" xfId="0" applyFont="1" applyFill="1" applyBorder="1" applyAlignment="1">
      <alignment horizontal="right" vertical="center"/>
    </xf>
    <xf numFmtId="164" fontId="26" fillId="0" borderId="82" xfId="0" applyNumberFormat="1" applyFont="1" applyBorder="1" applyAlignment="1">
      <alignment horizontal="left" vertical="center"/>
    </xf>
    <xf numFmtId="4" fontId="26" fillId="14" borderId="82" xfId="0" applyNumberFormat="1" applyFont="1" applyFill="1" applyBorder="1" applyAlignment="1">
      <alignment horizontal="right" vertical="center"/>
    </xf>
    <xf numFmtId="164" fontId="26" fillId="14" borderId="208" xfId="0" applyNumberFormat="1" applyFont="1" applyFill="1" applyBorder="1" applyAlignment="1">
      <alignment horizontal="right" vertical="center"/>
    </xf>
    <xf numFmtId="164" fontId="26" fillId="2" borderId="1" xfId="0" applyNumberFormat="1" applyFont="1" applyFill="1" applyBorder="1" applyAlignment="1">
      <alignment horizontal="right" vertical="center"/>
    </xf>
    <xf numFmtId="0" fontId="10" fillId="0" borderId="88" xfId="0" applyFont="1" applyBorder="1"/>
    <xf numFmtId="0" fontId="2" fillId="2" borderId="209" xfId="0" applyFont="1" applyFill="1" applyBorder="1"/>
    <xf numFmtId="167" fontId="1" fillId="0" borderId="0" xfId="0" applyNumberFormat="1" applyFont="1" applyAlignment="1">
      <alignment horizontal="center" vertical="top"/>
    </xf>
    <xf numFmtId="0" fontId="54" fillId="2" borderId="210" xfId="0" applyFont="1" applyFill="1" applyBorder="1" applyAlignment="1">
      <alignment vertical="center"/>
    </xf>
    <xf numFmtId="0" fontId="70" fillId="2" borderId="5" xfId="0" applyFont="1" applyFill="1" applyBorder="1" applyAlignment="1">
      <alignment horizontal="center" vertical="center" wrapText="1"/>
    </xf>
    <xf numFmtId="0" fontId="54" fillId="2" borderId="5" xfId="0" applyFont="1" applyFill="1" applyBorder="1" applyAlignment="1">
      <alignment vertical="center"/>
    </xf>
    <xf numFmtId="0" fontId="2" fillId="2" borderId="5" xfId="0" applyFont="1" applyFill="1" applyBorder="1"/>
    <xf numFmtId="0" fontId="71" fillId="10" borderId="211" xfId="0" applyFont="1" applyFill="1" applyBorder="1" applyAlignment="1">
      <alignment horizontal="center" vertical="center" wrapText="1"/>
    </xf>
    <xf numFmtId="0" fontId="54" fillId="10" borderId="204" xfId="0" applyFont="1" applyFill="1" applyBorder="1" applyAlignment="1">
      <alignment vertical="center"/>
    </xf>
    <xf numFmtId="0" fontId="72" fillId="19" borderId="212" xfId="0" applyFont="1" applyFill="1" applyBorder="1" applyAlignment="1">
      <alignment horizontal="center" vertical="center" wrapText="1"/>
    </xf>
    <xf numFmtId="0" fontId="54" fillId="10" borderId="15" xfId="0" applyFont="1" applyFill="1" applyBorder="1" applyAlignment="1">
      <alignment vertical="center"/>
    </xf>
    <xf numFmtId="0" fontId="1" fillId="0" borderId="9" xfId="0" applyFont="1" applyBorder="1"/>
    <xf numFmtId="167" fontId="1" fillId="0" borderId="0" xfId="0" applyNumberFormat="1" applyFont="1"/>
    <xf numFmtId="0" fontId="1" fillId="0" borderId="0" xfId="0" applyFont="1" applyAlignment="1">
      <alignment horizontal="right"/>
    </xf>
    <xf numFmtId="0" fontId="1" fillId="2" borderId="11" xfId="0" applyFont="1" applyFill="1" applyBorder="1"/>
    <xf numFmtId="0" fontId="1" fillId="2" borderId="1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73" fillId="2" borderId="1" xfId="0" applyFont="1" applyFill="1" applyBorder="1" applyAlignment="1">
      <alignment horizontal="left" vertical="center"/>
    </xf>
    <xf numFmtId="0" fontId="48" fillId="2" borderId="1" xfId="0" applyFont="1" applyFill="1" applyBorder="1" applyAlignment="1">
      <alignment horizontal="left" vertical="center"/>
    </xf>
    <xf numFmtId="0" fontId="48" fillId="2" borderId="1" xfId="0" applyFont="1" applyFill="1" applyBorder="1" applyAlignment="1">
      <alignment horizontal="center" vertical="center"/>
    </xf>
    <xf numFmtId="0" fontId="48" fillId="2" borderId="210" xfId="0" applyFont="1" applyFill="1" applyBorder="1" applyAlignment="1">
      <alignment horizontal="center" vertical="center"/>
    </xf>
    <xf numFmtId="0" fontId="48" fillId="2" borderId="5" xfId="0" applyFont="1" applyFill="1" applyBorder="1" applyAlignment="1">
      <alignment horizontal="center" vertical="center"/>
    </xf>
    <xf numFmtId="0" fontId="48" fillId="2" borderId="11" xfId="0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vertical="center" wrapText="1"/>
    </xf>
    <xf numFmtId="0" fontId="21" fillId="0" borderId="216" xfId="0" applyFont="1" applyBorder="1" applyAlignment="1">
      <alignment horizontal="center" vertical="center" wrapText="1"/>
    </xf>
    <xf numFmtId="0" fontId="26" fillId="0" borderId="219" xfId="0" applyFont="1" applyBorder="1" applyAlignment="1">
      <alignment horizontal="left"/>
    </xf>
    <xf numFmtId="0" fontId="1" fillId="2" borderId="220" xfId="0" applyFont="1" applyFill="1" applyBorder="1" applyAlignment="1">
      <alignment horizontal="center" vertical="center"/>
    </xf>
    <xf numFmtId="0" fontId="21" fillId="10" borderId="221" xfId="0" applyFont="1" applyFill="1" applyBorder="1" applyAlignment="1">
      <alignment horizontal="center" vertical="center" wrapText="1"/>
    </xf>
    <xf numFmtId="0" fontId="26" fillId="10" borderId="224" xfId="0" applyFont="1" applyFill="1" applyBorder="1" applyAlignment="1">
      <alignment horizontal="left"/>
    </xf>
    <xf numFmtId="0" fontId="19" fillId="10" borderId="225" xfId="0" applyFont="1" applyFill="1" applyBorder="1" applyAlignment="1">
      <alignment horizontal="center"/>
    </xf>
    <xf numFmtId="0" fontId="74" fillId="2" borderId="11" xfId="0" applyFont="1" applyFill="1" applyBorder="1" applyAlignment="1">
      <alignment vertical="center" wrapText="1"/>
    </xf>
    <xf numFmtId="0" fontId="74" fillId="2" borderId="15" xfId="0" applyFont="1" applyFill="1" applyBorder="1" applyAlignment="1">
      <alignment vertical="center" wrapText="1"/>
    </xf>
    <xf numFmtId="0" fontId="14" fillId="2" borderId="228" xfId="0" applyFont="1" applyFill="1" applyBorder="1" applyAlignment="1">
      <alignment horizontal="center" vertical="center"/>
    </xf>
    <xf numFmtId="0" fontId="1" fillId="2" borderId="229" xfId="0" applyFont="1" applyFill="1" applyBorder="1" applyAlignment="1">
      <alignment horizontal="right" vertical="center"/>
    </xf>
    <xf numFmtId="0" fontId="14" fillId="10" borderId="228" xfId="0" applyFont="1" applyFill="1" applyBorder="1" applyAlignment="1">
      <alignment horizontal="center" vertical="center"/>
    </xf>
    <xf numFmtId="0" fontId="1" fillId="10" borderId="220" xfId="0" applyFont="1" applyFill="1" applyBorder="1" applyAlignment="1">
      <alignment horizontal="right" vertical="center"/>
    </xf>
    <xf numFmtId="0" fontId="1" fillId="0" borderId="232" xfId="0" applyFont="1" applyBorder="1" applyAlignment="1">
      <alignment horizontal="right" vertical="center"/>
    </xf>
    <xf numFmtId="0" fontId="48" fillId="2" borderId="1" xfId="0" applyFont="1" applyFill="1" applyBorder="1" applyAlignment="1">
      <alignment horizontal="center" vertical="center"/>
    </xf>
    <xf numFmtId="0" fontId="45" fillId="10" borderId="228" xfId="0" applyFont="1" applyFill="1" applyBorder="1" applyAlignment="1">
      <alignment horizontal="center" vertical="center"/>
    </xf>
    <xf numFmtId="0" fontId="45" fillId="2" borderId="228" xfId="0" applyFont="1" applyFill="1" applyBorder="1" applyAlignment="1">
      <alignment horizontal="center" vertical="center"/>
    </xf>
    <xf numFmtId="0" fontId="1" fillId="2" borderId="220" xfId="0" applyFont="1" applyFill="1" applyBorder="1" applyAlignment="1">
      <alignment horizontal="right" vertical="center"/>
    </xf>
    <xf numFmtId="0" fontId="27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" fillId="2" borderId="220" xfId="0" applyFont="1" applyFill="1" applyBorder="1" applyAlignment="1">
      <alignment horizontal="right" vertical="center"/>
    </xf>
    <xf numFmtId="0" fontId="27" fillId="2" borderId="1" xfId="0" applyFont="1" applyFill="1" applyBorder="1" applyAlignment="1">
      <alignment horizontal="center" vertical="center" wrapText="1"/>
    </xf>
    <xf numFmtId="0" fontId="31" fillId="2" borderId="15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9" fillId="2" borderId="15" xfId="0" applyFont="1" applyFill="1" applyBorder="1" applyAlignment="1">
      <alignment horizontal="right"/>
    </xf>
    <xf numFmtId="0" fontId="19" fillId="2" borderId="1" xfId="0" applyFont="1" applyFill="1" applyBorder="1" applyAlignment="1">
      <alignment horizontal="right"/>
    </xf>
    <xf numFmtId="0" fontId="76" fillId="2" borderId="1" xfId="0" applyFont="1" applyFill="1" applyBorder="1" applyAlignment="1">
      <alignment vertical="center"/>
    </xf>
    <xf numFmtId="0" fontId="76" fillId="2" borderId="11" xfId="0" applyFont="1" applyFill="1" applyBorder="1" applyAlignment="1">
      <alignment vertical="center"/>
    </xf>
    <xf numFmtId="0" fontId="21" fillId="10" borderId="235" xfId="0" applyFont="1" applyFill="1" applyBorder="1" applyAlignment="1">
      <alignment horizontal="center" vertical="center" wrapText="1"/>
    </xf>
    <xf numFmtId="0" fontId="19" fillId="10" borderId="238" xfId="0" applyFont="1" applyFill="1" applyBorder="1" applyAlignment="1">
      <alignment horizontal="center" vertical="center"/>
    </xf>
    <xf numFmtId="0" fontId="1" fillId="10" borderId="239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62" fillId="2" borderId="1" xfId="0" applyFont="1" applyFill="1" applyBorder="1" applyAlignment="1">
      <alignment horizontal="center" vertical="center" wrapText="1"/>
    </xf>
    <xf numFmtId="167" fontId="77" fillId="2" borderId="1" xfId="0" applyNumberFormat="1" applyFont="1" applyFill="1" applyBorder="1" applyAlignment="1">
      <alignment vertical="center"/>
    </xf>
    <xf numFmtId="0" fontId="78" fillId="2" borderId="11" xfId="0" applyFont="1" applyFill="1" applyBorder="1" applyAlignment="1">
      <alignment horizontal="right" vertical="center"/>
    </xf>
    <xf numFmtId="0" fontId="18" fillId="2" borderId="11" xfId="0" applyFont="1" applyFill="1" applyBorder="1" applyAlignment="1">
      <alignment horizontal="center" vertical="center"/>
    </xf>
    <xf numFmtId="0" fontId="1" fillId="10" borderId="90" xfId="0" applyFont="1" applyFill="1" applyBorder="1" applyAlignment="1">
      <alignment horizontal="center" vertical="center" wrapText="1"/>
    </xf>
    <xf numFmtId="0" fontId="1" fillId="10" borderId="240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right" vertical="center"/>
    </xf>
    <xf numFmtId="0" fontId="78" fillId="2" borderId="1" xfId="0" applyFont="1" applyFill="1" applyBorder="1" applyAlignment="1">
      <alignment horizontal="right" vertical="center"/>
    </xf>
    <xf numFmtId="0" fontId="1" fillId="2" borderId="244" xfId="0" applyFont="1" applyFill="1" applyBorder="1" applyAlignment="1">
      <alignment horizontal="right" vertical="center" wrapText="1"/>
    </xf>
    <xf numFmtId="170" fontId="1" fillId="2" borderId="203" xfId="0" applyNumberFormat="1" applyFont="1" applyFill="1" applyBorder="1" applyAlignment="1">
      <alignment horizontal="right" vertical="center" wrapText="1"/>
    </xf>
    <xf numFmtId="164" fontId="1" fillId="2" borderId="247" xfId="0" applyNumberFormat="1" applyFont="1" applyFill="1" applyBorder="1" applyAlignment="1">
      <alignment horizontal="left" vertical="center" wrapText="1"/>
    </xf>
    <xf numFmtId="164" fontId="1" fillId="2" borderId="15" xfId="0" applyNumberFormat="1" applyFont="1" applyFill="1" applyBorder="1" applyAlignment="1">
      <alignment horizontal="right" vertical="center" wrapText="1"/>
    </xf>
    <xf numFmtId="0" fontId="1" fillId="15" borderId="84" xfId="0" applyFont="1" applyFill="1" applyBorder="1" applyAlignment="1">
      <alignment horizontal="right" vertical="center" wrapText="1"/>
    </xf>
    <xf numFmtId="170" fontId="1" fillId="15" borderId="34" xfId="0" applyNumberFormat="1" applyFont="1" applyFill="1" applyBorder="1" applyAlignment="1">
      <alignment horizontal="right" vertical="center" wrapText="1"/>
    </xf>
    <xf numFmtId="164" fontId="1" fillId="15" borderId="123" xfId="0" applyNumberFormat="1" applyFont="1" applyFill="1" applyBorder="1" applyAlignment="1">
      <alignment horizontal="left" vertical="center" wrapText="1"/>
    </xf>
    <xf numFmtId="0" fontId="1" fillId="2" borderId="84" xfId="0" applyFont="1" applyFill="1" applyBorder="1" applyAlignment="1">
      <alignment horizontal="right" vertical="center" wrapText="1"/>
    </xf>
    <xf numFmtId="170" fontId="1" fillId="2" borderId="34" xfId="0" applyNumberFormat="1" applyFont="1" applyFill="1" applyBorder="1" applyAlignment="1">
      <alignment horizontal="right" vertical="center" wrapText="1"/>
    </xf>
    <xf numFmtId="164" fontId="1" fillId="2" borderId="123" xfId="0" applyNumberFormat="1" applyFont="1" applyFill="1" applyBorder="1" applyAlignment="1">
      <alignment horizontal="left" vertical="center" wrapText="1"/>
    </xf>
    <xf numFmtId="165" fontId="2" fillId="0" borderId="0" xfId="0" applyNumberFormat="1" applyFont="1"/>
    <xf numFmtId="170" fontId="2" fillId="0" borderId="0" xfId="0" applyNumberFormat="1" applyFont="1"/>
    <xf numFmtId="167" fontId="2" fillId="0" borderId="0" xfId="0" applyNumberFormat="1" applyFont="1"/>
    <xf numFmtId="0" fontId="1" fillId="0" borderId="115" xfId="0" applyFont="1" applyBorder="1" applyAlignment="1">
      <alignment horizontal="center" vertical="top"/>
    </xf>
    <xf numFmtId="0" fontId="1" fillId="0" borderId="116" xfId="0" applyFont="1" applyBorder="1" applyAlignment="1">
      <alignment horizontal="center" vertical="top"/>
    </xf>
    <xf numFmtId="0" fontId="31" fillId="2" borderId="1" xfId="0" applyFont="1" applyFill="1" applyBorder="1" applyAlignment="1">
      <alignment horizontal="center"/>
    </xf>
    <xf numFmtId="0" fontId="31" fillId="2" borderId="252" xfId="0" applyFont="1" applyFill="1" applyBorder="1" applyAlignment="1">
      <alignment horizontal="center"/>
    </xf>
    <xf numFmtId="0" fontId="31" fillId="2" borderId="172" xfId="0" applyFont="1" applyFill="1" applyBorder="1" applyAlignment="1">
      <alignment horizontal="center"/>
    </xf>
    <xf numFmtId="0" fontId="31" fillId="2" borderId="253" xfId="0" applyFont="1" applyFill="1" applyBorder="1" applyAlignment="1">
      <alignment horizontal="center"/>
    </xf>
    <xf numFmtId="0" fontId="31" fillId="2" borderId="180" xfId="0" applyFont="1" applyFill="1" applyBorder="1" applyAlignment="1">
      <alignment horizontal="center"/>
    </xf>
    <xf numFmtId="0" fontId="31" fillId="2" borderId="181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7" fillId="2" borderId="1" xfId="0" applyFont="1" applyFill="1" applyBorder="1" applyAlignment="1">
      <alignment horizontal="left"/>
    </xf>
    <xf numFmtId="0" fontId="41" fillId="2" borderId="1" xfId="0" applyFont="1" applyFill="1" applyBorder="1" applyAlignment="1">
      <alignment horizontal="left"/>
    </xf>
    <xf numFmtId="0" fontId="31" fillId="28" borderId="1" xfId="0" applyFont="1" applyFill="1" applyBorder="1" applyAlignment="1">
      <alignment horizontal="center"/>
    </xf>
    <xf numFmtId="0" fontId="31" fillId="29" borderId="1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31" fillId="2" borderId="185" xfId="0" applyFont="1" applyFill="1" applyBorder="1" applyAlignment="1">
      <alignment horizontal="center"/>
    </xf>
    <xf numFmtId="0" fontId="31" fillId="2" borderId="187" xfId="0" applyFont="1" applyFill="1" applyBorder="1" applyAlignment="1">
      <alignment horizontal="center"/>
    </xf>
    <xf numFmtId="0" fontId="31" fillId="2" borderId="188" xfId="0" applyFont="1" applyFill="1" applyBorder="1" applyAlignment="1">
      <alignment horizontal="center"/>
    </xf>
    <xf numFmtId="164" fontId="26" fillId="2" borderId="1" xfId="0" applyNumberFormat="1" applyFont="1" applyFill="1" applyBorder="1" applyAlignment="1">
      <alignment horizontal="left" vertical="center"/>
    </xf>
    <xf numFmtId="0" fontId="1" fillId="2" borderId="254" xfId="0" applyFont="1" applyFill="1" applyBorder="1" applyAlignment="1">
      <alignment horizontal="center" vertical="top"/>
    </xf>
    <xf numFmtId="17" fontId="31" fillId="12" borderId="74" xfId="0" applyNumberFormat="1" applyFont="1" applyFill="1" applyBorder="1" applyAlignment="1">
      <alignment horizontal="center" vertical="center" wrapText="1"/>
    </xf>
    <xf numFmtId="0" fontId="2" fillId="0" borderId="255" xfId="0" applyFont="1" applyBorder="1"/>
    <xf numFmtId="164" fontId="26" fillId="14" borderId="118" xfId="0" applyNumberFormat="1" applyFont="1" applyFill="1" applyBorder="1" applyAlignment="1">
      <alignment horizontal="right" vertical="center" wrapText="1"/>
    </xf>
    <xf numFmtId="164" fontId="26" fillId="14" borderId="118" xfId="0" applyNumberFormat="1" applyFont="1" applyFill="1" applyBorder="1" applyAlignment="1">
      <alignment horizontal="right" vertical="center"/>
    </xf>
    <xf numFmtId="164" fontId="1" fillId="2" borderId="203" xfId="0" applyNumberFormat="1" applyFont="1" applyFill="1" applyBorder="1" applyAlignment="1">
      <alignment horizontal="right" vertical="center" wrapText="1"/>
    </xf>
    <xf numFmtId="164" fontId="1" fillId="2" borderId="260" xfId="0" applyNumberFormat="1" applyFont="1" applyFill="1" applyBorder="1" applyAlignment="1">
      <alignment horizontal="right" vertical="center" wrapText="1"/>
    </xf>
    <xf numFmtId="164" fontId="1" fillId="15" borderId="34" xfId="0" applyNumberFormat="1" applyFont="1" applyFill="1" applyBorder="1" applyAlignment="1">
      <alignment horizontal="right" vertical="center" wrapText="1"/>
    </xf>
    <xf numFmtId="164" fontId="1" fillId="15" borderId="85" xfId="0" applyNumberFormat="1" applyFont="1" applyFill="1" applyBorder="1" applyAlignment="1">
      <alignment horizontal="right" vertical="center" wrapText="1"/>
    </xf>
    <xf numFmtId="164" fontId="1" fillId="2" borderId="34" xfId="0" applyNumberFormat="1" applyFont="1" applyFill="1" applyBorder="1" applyAlignment="1">
      <alignment horizontal="right" vertical="center" wrapText="1"/>
    </xf>
    <xf numFmtId="164" fontId="1" fillId="2" borderId="85" xfId="0" applyNumberFormat="1" applyFont="1" applyFill="1" applyBorder="1" applyAlignment="1">
      <alignment horizontal="right" vertical="center" wrapText="1"/>
    </xf>
    <xf numFmtId="0" fontId="26" fillId="14" borderId="118" xfId="0" applyFont="1" applyFill="1" applyBorder="1" applyAlignment="1">
      <alignment horizontal="right" vertical="center"/>
    </xf>
    <xf numFmtId="0" fontId="1" fillId="15" borderId="262" xfId="0" applyFont="1" applyFill="1" applyBorder="1" applyAlignment="1">
      <alignment horizontal="right" vertical="center" wrapText="1"/>
    </xf>
    <xf numFmtId="164" fontId="1" fillId="15" borderId="43" xfId="0" applyNumberFormat="1" applyFont="1" applyFill="1" applyBorder="1" applyAlignment="1">
      <alignment horizontal="right" vertical="center" wrapText="1"/>
    </xf>
    <xf numFmtId="164" fontId="1" fillId="15" borderId="155" xfId="0" applyNumberFormat="1" applyFont="1" applyFill="1" applyBorder="1" applyAlignment="1">
      <alignment horizontal="right" vertical="center" wrapText="1"/>
    </xf>
    <xf numFmtId="0" fontId="1" fillId="0" borderId="263" xfId="0" applyFont="1" applyBorder="1" applyAlignment="1">
      <alignment horizontal="right" vertical="center" wrapText="1"/>
    </xf>
    <xf numFmtId="164" fontId="10" fillId="0" borderId="264" xfId="0" applyNumberFormat="1" applyFont="1" applyBorder="1" applyAlignment="1">
      <alignment horizontal="right" vertical="center" wrapText="1"/>
    </xf>
    <xf numFmtId="164" fontId="1" fillId="0" borderId="264" xfId="0" applyNumberFormat="1" applyFont="1" applyBorder="1" applyAlignment="1">
      <alignment horizontal="right" vertical="center" wrapText="1"/>
    </xf>
    <xf numFmtId="164" fontId="1" fillId="0" borderId="267" xfId="0" applyNumberFormat="1" applyFont="1" applyBorder="1" applyAlignment="1">
      <alignment horizontal="right" vertical="center" wrapText="1"/>
    </xf>
    <xf numFmtId="0" fontId="1" fillId="2" borderId="268" xfId="0" applyFont="1" applyFill="1" applyBorder="1"/>
    <xf numFmtId="0" fontId="54" fillId="10" borderId="1" xfId="0" applyFont="1" applyFill="1" applyBorder="1" applyAlignment="1">
      <alignment vertical="center"/>
    </xf>
    <xf numFmtId="164" fontId="1" fillId="2" borderId="78" xfId="0" applyNumberFormat="1" applyFont="1" applyFill="1" applyBorder="1" applyAlignment="1">
      <alignment horizontal="right" vertical="center" wrapText="1"/>
    </xf>
    <xf numFmtId="0" fontId="10" fillId="0" borderId="116" xfId="0" applyFont="1" applyBorder="1" applyAlignment="1">
      <alignment horizontal="center" vertical="top"/>
    </xf>
    <xf numFmtId="0" fontId="10" fillId="0" borderId="117" xfId="0" applyFont="1" applyBorder="1" applyAlignment="1">
      <alignment horizontal="center" vertical="top"/>
    </xf>
    <xf numFmtId="0" fontId="54" fillId="10" borderId="143" xfId="0" applyFont="1" applyFill="1" applyBorder="1" applyAlignment="1">
      <alignment vertical="center"/>
    </xf>
    <xf numFmtId="0" fontId="1" fillId="0" borderId="10" xfId="0" applyFont="1" applyBorder="1"/>
    <xf numFmtId="0" fontId="1" fillId="0" borderId="9" xfId="0" applyFont="1" applyBorder="1" applyAlignment="1">
      <alignment horizontal="center" vertical="top"/>
    </xf>
    <xf numFmtId="0" fontId="82" fillId="0" borderId="0" xfId="0" applyFont="1"/>
    <xf numFmtId="0" fontId="82" fillId="0" borderId="9" xfId="0" applyFont="1" applyBorder="1"/>
    <xf numFmtId="0" fontId="33" fillId="2" borderId="11" xfId="0" applyFont="1" applyFill="1" applyBorder="1" applyAlignment="1">
      <alignment horizontal="left" vertical="center" wrapText="1"/>
    </xf>
    <xf numFmtId="43" fontId="1" fillId="2" borderId="205" xfId="0" applyNumberFormat="1" applyFont="1" applyFill="1" applyBorder="1" applyAlignment="1">
      <alignment horizontal="right"/>
    </xf>
    <xf numFmtId="43" fontId="1" fillId="2" borderId="278" xfId="0" applyNumberFormat="1" applyFont="1" applyFill="1" applyBorder="1" applyAlignment="1">
      <alignment horizontal="right"/>
    </xf>
    <xf numFmtId="10" fontId="1" fillId="2" borderId="279" xfId="0" applyNumberFormat="1" applyFont="1" applyFill="1" applyBorder="1" applyAlignment="1">
      <alignment horizontal="right"/>
    </xf>
    <xf numFmtId="0" fontId="33" fillId="2" borderId="280" xfId="0" applyFont="1" applyFill="1" applyBorder="1" applyAlignment="1">
      <alignment horizontal="left" vertical="center" wrapText="1"/>
    </xf>
    <xf numFmtId="167" fontId="1" fillId="2" borderId="85" xfId="0" applyNumberFormat="1" applyFont="1" applyFill="1" applyBorder="1" applyAlignment="1">
      <alignment horizontal="right" vertical="center"/>
    </xf>
    <xf numFmtId="0" fontId="2" fillId="0" borderId="10" xfId="0" applyFont="1" applyBorder="1"/>
    <xf numFmtId="0" fontId="83" fillId="0" borderId="0" xfId="0" applyFont="1"/>
    <xf numFmtId="0" fontId="33" fillId="10" borderId="11" xfId="0" applyFont="1" applyFill="1" applyBorder="1" applyAlignment="1">
      <alignment horizontal="left" vertical="center" wrapText="1"/>
    </xf>
    <xf numFmtId="2" fontId="1" fillId="10" borderId="78" xfId="0" applyNumberFormat="1" applyFont="1" applyFill="1" applyBorder="1" applyAlignment="1">
      <alignment horizontal="right"/>
    </xf>
    <xf numFmtId="2" fontId="1" fillId="10" borderId="278" xfId="0" applyNumberFormat="1" applyFont="1" applyFill="1" applyBorder="1" applyAlignment="1">
      <alignment horizontal="right"/>
    </xf>
    <xf numFmtId="10" fontId="1" fillId="10" borderId="279" xfId="0" applyNumberFormat="1" applyFont="1" applyFill="1" applyBorder="1" applyAlignment="1">
      <alignment horizontal="right"/>
    </xf>
    <xf numFmtId="0" fontId="33" fillId="10" borderId="280" xfId="0" applyFont="1" applyFill="1" applyBorder="1" applyAlignment="1">
      <alignment horizontal="left" vertical="center" wrapText="1"/>
    </xf>
    <xf numFmtId="167" fontId="1" fillId="10" borderId="85" xfId="0" applyNumberFormat="1" applyFont="1" applyFill="1" applyBorder="1" applyAlignment="1">
      <alignment horizontal="right" vertical="center"/>
    </xf>
    <xf numFmtId="0" fontId="2" fillId="2" borderId="15" xfId="0" applyFont="1" applyFill="1" applyBorder="1"/>
    <xf numFmtId="0" fontId="2" fillId="2" borderId="1" xfId="0" applyFont="1" applyFill="1" applyBorder="1"/>
    <xf numFmtId="0" fontId="2" fillId="0" borderId="0" xfId="0" applyFont="1"/>
    <xf numFmtId="2" fontId="1" fillId="2" borderId="78" xfId="0" applyNumberFormat="1" applyFont="1" applyFill="1" applyBorder="1" applyAlignment="1">
      <alignment horizontal="right"/>
    </xf>
    <xf numFmtId="2" fontId="1" fillId="2" borderId="278" xfId="0" applyNumberFormat="1" applyFont="1" applyFill="1" applyBorder="1" applyAlignment="1">
      <alignment horizontal="right"/>
    </xf>
    <xf numFmtId="0" fontId="2" fillId="2" borderId="34" xfId="0" applyFont="1" applyFill="1" applyBorder="1" applyAlignment="1">
      <alignment horizontal="right"/>
    </xf>
    <xf numFmtId="167" fontId="1" fillId="2" borderId="85" xfId="0" applyNumberFormat="1" applyFont="1" applyFill="1" applyBorder="1" applyAlignment="1">
      <alignment horizontal="right" vertical="center"/>
    </xf>
    <xf numFmtId="0" fontId="2" fillId="10" borderId="43" xfId="0" applyFont="1" applyFill="1" applyBorder="1" applyAlignment="1">
      <alignment horizontal="right" vertical="center"/>
    </xf>
    <xf numFmtId="167" fontId="1" fillId="10" borderId="155" xfId="0" applyNumberFormat="1" applyFont="1" applyFill="1" applyBorder="1" applyAlignment="1">
      <alignment horizontal="right" vertical="center"/>
    </xf>
    <xf numFmtId="0" fontId="2" fillId="30" borderId="15" xfId="0" applyFont="1" applyFill="1" applyBorder="1"/>
    <xf numFmtId="0" fontId="33" fillId="2" borderId="268" xfId="0" applyFont="1" applyFill="1" applyBorder="1" applyAlignment="1">
      <alignment horizontal="left" vertical="center" wrapText="1"/>
    </xf>
    <xf numFmtId="2" fontId="1" fillId="2" borderId="287" xfId="0" applyNumberFormat="1" applyFont="1" applyFill="1" applyBorder="1" applyAlignment="1">
      <alignment horizontal="right"/>
    </xf>
    <xf numFmtId="43" fontId="1" fillId="2" borderId="287" xfId="0" applyNumberFormat="1" applyFont="1" applyFill="1" applyBorder="1" applyAlignment="1">
      <alignment horizontal="right"/>
    </xf>
    <xf numFmtId="10" fontId="1" fillId="2" borderId="290" xfId="0" applyNumberFormat="1" applyFont="1" applyFill="1" applyBorder="1" applyAlignment="1">
      <alignment horizontal="right"/>
    </xf>
    <xf numFmtId="164" fontId="26" fillId="14" borderId="292" xfId="0" applyNumberFormat="1" applyFont="1" applyFill="1" applyBorder="1" applyAlignment="1">
      <alignment horizontal="right" vertical="center"/>
    </xf>
    <xf numFmtId="0" fontId="2" fillId="2" borderId="293" xfId="0" applyFont="1" applyFill="1" applyBorder="1"/>
    <xf numFmtId="0" fontId="2" fillId="2" borderId="68" xfId="0" applyFont="1" applyFill="1" applyBorder="1"/>
    <xf numFmtId="0" fontId="2" fillId="2" borderId="294" xfId="0" applyFont="1" applyFill="1" applyBorder="1"/>
    <xf numFmtId="0" fontId="2" fillId="2" borderId="94" xfId="0" applyFont="1" applyFill="1" applyBorder="1"/>
    <xf numFmtId="2" fontId="1" fillId="2" borderId="295" xfId="0" applyNumberFormat="1" applyFont="1" applyFill="1" applyBorder="1" applyAlignment="1">
      <alignment horizontal="right"/>
    </xf>
    <xf numFmtId="10" fontId="1" fillId="2" borderId="85" xfId="0" applyNumberFormat="1" applyFont="1" applyFill="1" applyBorder="1" applyAlignment="1">
      <alignment horizontal="right"/>
    </xf>
    <xf numFmtId="0" fontId="1" fillId="2" borderId="46" xfId="0" applyFont="1" applyFill="1" applyBorder="1" applyAlignment="1">
      <alignment horizontal="right" vertical="center"/>
    </xf>
    <xf numFmtId="167" fontId="1" fillId="2" borderId="297" xfId="0" applyNumberFormat="1" applyFont="1" applyFill="1" applyBorder="1" applyAlignment="1">
      <alignment horizontal="right" vertical="center"/>
    </xf>
    <xf numFmtId="10" fontId="1" fillId="10" borderId="85" xfId="0" applyNumberFormat="1" applyFont="1" applyFill="1" applyBorder="1" applyAlignment="1">
      <alignment horizontal="right"/>
    </xf>
    <xf numFmtId="0" fontId="1" fillId="10" borderId="149" xfId="0" applyFont="1" applyFill="1" applyBorder="1" applyAlignment="1">
      <alignment horizontal="right" vertical="center"/>
    </xf>
    <xf numFmtId="0" fontId="1" fillId="10" borderId="123" xfId="0" applyFont="1" applyFill="1" applyBorder="1" applyAlignment="1">
      <alignment horizontal="right" vertical="center"/>
    </xf>
    <xf numFmtId="164" fontId="26" fillId="14" borderId="268" xfId="0" applyNumberFormat="1" applyFont="1" applyFill="1" applyBorder="1" applyAlignment="1">
      <alignment horizontal="left" vertical="center"/>
    </xf>
    <xf numFmtId="10" fontId="26" fillId="14" borderId="300" xfId="0" applyNumberFormat="1" applyFont="1" applyFill="1" applyBorder="1" applyAlignment="1">
      <alignment horizontal="right" vertical="center"/>
    </xf>
    <xf numFmtId="0" fontId="33" fillId="2" borderId="303" xfId="0" applyFont="1" applyFill="1" applyBorder="1" applyAlignment="1">
      <alignment horizontal="left" vertical="center" wrapText="1"/>
    </xf>
    <xf numFmtId="0" fontId="1" fillId="10" borderId="240" xfId="0" applyFont="1" applyFill="1" applyBorder="1" applyAlignment="1">
      <alignment horizontal="right" vertical="center"/>
    </xf>
    <xf numFmtId="0" fontId="1" fillId="10" borderId="304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/>
    </xf>
    <xf numFmtId="0" fontId="10" fillId="0" borderId="10" xfId="0" applyFont="1" applyBorder="1"/>
    <xf numFmtId="0" fontId="84" fillId="0" borderId="10" xfId="0" applyFont="1" applyBorder="1"/>
    <xf numFmtId="0" fontId="84" fillId="0" borderId="0" xfId="0" applyFont="1"/>
    <xf numFmtId="0" fontId="1" fillId="2" borderId="34" xfId="0" applyFont="1" applyFill="1" applyBorder="1"/>
    <xf numFmtId="0" fontId="1" fillId="2" borderId="34" xfId="0" applyFont="1" applyFill="1" applyBorder="1" applyAlignment="1">
      <alignment horizontal="right"/>
    </xf>
    <xf numFmtId="0" fontId="1" fillId="10" borderId="34" xfId="0" applyFont="1" applyFill="1" applyBorder="1"/>
    <xf numFmtId="0" fontId="1" fillId="10" borderId="34" xfId="0" applyFont="1" applyFill="1" applyBorder="1" applyAlignment="1">
      <alignment horizontal="right"/>
    </xf>
    <xf numFmtId="0" fontId="83" fillId="0" borderId="0" xfId="0" applyFont="1"/>
    <xf numFmtId="0" fontId="1" fillId="2" borderId="134" xfId="0" applyFont="1" applyFill="1" applyBorder="1"/>
    <xf numFmtId="0" fontId="1" fillId="2" borderId="134" xfId="0" applyFont="1" applyFill="1" applyBorder="1" applyAlignment="1">
      <alignment horizontal="right"/>
    </xf>
    <xf numFmtId="0" fontId="10" fillId="0" borderId="89" xfId="0" applyFont="1" applyBorder="1"/>
    <xf numFmtId="0" fontId="10" fillId="0" borderId="91" xfId="0" applyFont="1" applyBorder="1"/>
    <xf numFmtId="0" fontId="38" fillId="15" borderId="11" xfId="0" applyFont="1" applyFill="1" applyBorder="1" applyAlignment="1">
      <alignment horizontal="left" vertical="center"/>
    </xf>
    <xf numFmtId="0" fontId="33" fillId="2" borderId="11" xfId="0" applyFont="1" applyFill="1" applyBorder="1" applyAlignment="1">
      <alignment vertical="center"/>
    </xf>
    <xf numFmtId="0" fontId="33" fillId="10" borderId="1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33" fillId="10" borderId="11" xfId="0" applyFont="1" applyFill="1" applyBorder="1" applyAlignment="1">
      <alignment vertical="center"/>
    </xf>
    <xf numFmtId="0" fontId="33" fillId="2" borderId="11" xfId="0" applyFont="1" applyFill="1" applyBorder="1" applyAlignment="1">
      <alignment vertical="center"/>
    </xf>
    <xf numFmtId="0" fontId="33" fillId="10" borderId="307" xfId="0" applyFont="1" applyFill="1" applyBorder="1" applyAlignment="1">
      <alignment vertical="center"/>
    </xf>
    <xf numFmtId="0" fontId="1" fillId="10" borderId="308" xfId="0" applyFont="1" applyFill="1" applyBorder="1" applyAlignment="1">
      <alignment vertical="center" wrapText="1"/>
    </xf>
    <xf numFmtId="0" fontId="1" fillId="0" borderId="0" xfId="0" applyFont="1" applyAlignment="1">
      <alignment horizontal="left" vertical="top"/>
    </xf>
    <xf numFmtId="0" fontId="1" fillId="2" borderId="210" xfId="0" applyFont="1" applyFill="1" applyBorder="1" applyAlignment="1">
      <alignment horizontal="center" vertical="top"/>
    </xf>
    <xf numFmtId="0" fontId="1" fillId="0" borderId="116" xfId="0" applyFont="1" applyBorder="1" applyAlignment="1">
      <alignment horizontal="left" vertical="top"/>
    </xf>
    <xf numFmtId="0" fontId="1" fillId="0" borderId="117" xfId="0" applyFon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1" fillId="2" borderId="15" xfId="0" applyFont="1" applyFill="1" applyBorder="1"/>
    <xf numFmtId="4" fontId="2" fillId="2" borderId="1" xfId="0" applyNumberFormat="1" applyFont="1" applyFill="1" applyBorder="1"/>
    <xf numFmtId="9" fontId="2" fillId="2" borderId="1" xfId="0" applyNumberFormat="1" applyFont="1" applyFill="1" applyBorder="1" applyAlignment="1">
      <alignment horizontal="left"/>
    </xf>
    <xf numFmtId="0" fontId="1" fillId="2" borderId="84" xfId="0" applyFont="1" applyFill="1" applyBorder="1" applyAlignment="1">
      <alignment vertical="center"/>
    </xf>
    <xf numFmtId="0" fontId="1" fillId="2" borderId="85" xfId="0" applyFont="1" applyFill="1" applyBorder="1" applyAlignment="1">
      <alignment vertical="center"/>
    </xf>
    <xf numFmtId="0" fontId="1" fillId="2" borderId="316" xfId="0" applyFont="1" applyFill="1" applyBorder="1" applyAlignment="1">
      <alignment horizontal="left" vertical="center"/>
    </xf>
    <xf numFmtId="0" fontId="1" fillId="2" borderId="316" xfId="0" applyFont="1" applyFill="1" applyBorder="1" applyAlignment="1">
      <alignment horizontal="right" vertical="center"/>
    </xf>
    <xf numFmtId="4" fontId="1" fillId="2" borderId="316" xfId="0" applyNumberFormat="1" applyFont="1" applyFill="1" applyBorder="1" applyAlignment="1">
      <alignment horizontal="right" vertical="center"/>
    </xf>
    <xf numFmtId="0" fontId="1" fillId="10" borderId="84" xfId="0" applyFont="1" applyFill="1" applyBorder="1" applyAlignment="1">
      <alignment vertical="center"/>
    </xf>
    <xf numFmtId="0" fontId="1" fillId="10" borderId="85" xfId="0" applyFont="1" applyFill="1" applyBorder="1" applyAlignment="1">
      <alignment vertical="center"/>
    </xf>
    <xf numFmtId="0" fontId="33" fillId="10" borderId="11" xfId="0" applyFont="1" applyFill="1" applyBorder="1" applyAlignment="1">
      <alignment vertical="center" wrapText="1"/>
    </xf>
    <xf numFmtId="0" fontId="1" fillId="10" borderId="34" xfId="0" applyFont="1" applyFill="1" applyBorder="1" applyAlignment="1">
      <alignment horizontal="left" vertical="center"/>
    </xf>
    <xf numFmtId="0" fontId="10" fillId="10" borderId="34" xfId="0" applyFont="1" applyFill="1" applyBorder="1" applyAlignment="1">
      <alignment horizontal="right" vertical="center"/>
    </xf>
    <xf numFmtId="0" fontId="33" fillId="2" borderId="11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horizontal="right" vertical="center" wrapText="1"/>
    </xf>
    <xf numFmtId="164" fontId="1" fillId="10" borderId="78" xfId="0" applyNumberFormat="1" applyFont="1" applyFill="1" applyBorder="1" applyAlignment="1">
      <alignment horizontal="right" vertical="center"/>
    </xf>
    <xf numFmtId="0" fontId="1" fillId="2" borderId="134" xfId="0" applyFont="1" applyFill="1" applyBorder="1" applyAlignment="1">
      <alignment horizontal="left" vertical="center"/>
    </xf>
    <xf numFmtId="0" fontId="1" fillId="2" borderId="134" xfId="0" applyFont="1" applyFill="1" applyBorder="1" applyAlignment="1">
      <alignment horizontal="right" vertical="center"/>
    </xf>
    <xf numFmtId="0" fontId="10" fillId="2" borderId="134" xfId="0" applyFont="1" applyFill="1" applyBorder="1" applyAlignment="1">
      <alignment horizontal="right" vertical="center"/>
    </xf>
    <xf numFmtId="43" fontId="2" fillId="2" borderId="1" xfId="0" applyNumberFormat="1" applyFont="1" applyFill="1" applyBorder="1"/>
    <xf numFmtId="0" fontId="85" fillId="2" borderId="210" xfId="0" applyFont="1" applyFill="1" applyBorder="1" applyAlignment="1">
      <alignment horizontal="center" vertical="center"/>
    </xf>
    <xf numFmtId="0" fontId="48" fillId="2" borderId="76" xfId="0" applyFont="1" applyFill="1" applyBorder="1" applyAlignment="1">
      <alignment horizontal="center" vertical="center"/>
    </xf>
    <xf numFmtId="0" fontId="48" fillId="2" borderId="320" xfId="0" applyFont="1" applyFill="1" applyBorder="1" applyAlignment="1">
      <alignment horizontal="center" vertical="center"/>
    </xf>
    <xf numFmtId="0" fontId="1" fillId="0" borderId="133" xfId="0" applyFont="1" applyBorder="1" applyAlignment="1">
      <alignment vertical="center"/>
    </xf>
    <xf numFmtId="0" fontId="1" fillId="0" borderId="134" xfId="0" applyFont="1" applyBorder="1" applyAlignment="1">
      <alignment vertical="center"/>
    </xf>
    <xf numFmtId="0" fontId="1" fillId="0" borderId="135" xfId="0" applyFont="1" applyBorder="1" applyAlignment="1">
      <alignment vertical="center"/>
    </xf>
    <xf numFmtId="0" fontId="2" fillId="13" borderId="1" xfId="0" applyFont="1" applyFill="1" applyBorder="1"/>
    <xf numFmtId="0" fontId="2" fillId="2" borderId="1" xfId="0" applyFont="1" applyFill="1" applyBorder="1" applyAlignment="1"/>
    <xf numFmtId="0" fontId="33" fillId="0" borderId="9" xfId="0" applyFont="1" applyBorder="1" applyAlignment="1">
      <alignment vertical="center" wrapText="1"/>
    </xf>
    <xf numFmtId="0" fontId="1" fillId="0" borderId="34" xfId="0" applyFont="1" applyBorder="1" applyAlignment="1">
      <alignment horizontal="left" vertical="center"/>
    </xf>
    <xf numFmtId="0" fontId="10" fillId="0" borderId="34" xfId="0" applyFont="1" applyBorder="1" applyAlignment="1">
      <alignment horizontal="right" vertical="center"/>
    </xf>
    <xf numFmtId="0" fontId="1" fillId="10" borderId="34" xfId="0" applyFont="1" applyFill="1" applyBorder="1" applyAlignment="1">
      <alignment horizontal="left" vertical="center"/>
    </xf>
    <xf numFmtId="0" fontId="1" fillId="10" borderId="34" xfId="0" applyFont="1" applyFill="1" applyBorder="1" applyAlignment="1">
      <alignment horizontal="right" vertical="center"/>
    </xf>
    <xf numFmtId="4" fontId="10" fillId="10" borderId="34" xfId="0" applyNumberFormat="1" applyFont="1" applyFill="1" applyBorder="1" applyAlignment="1">
      <alignment horizontal="right" vertical="center"/>
    </xf>
    <xf numFmtId="0" fontId="33" fillId="0" borderId="88" xfId="0" applyFont="1" applyBorder="1" applyAlignment="1">
      <alignment wrapText="1"/>
    </xf>
    <xf numFmtId="0" fontId="1" fillId="0" borderId="134" xfId="0" applyFont="1" applyBorder="1" applyAlignment="1">
      <alignment horizontal="left" vertical="center"/>
    </xf>
    <xf numFmtId="0" fontId="1" fillId="0" borderId="134" xfId="0" applyFont="1" applyBorder="1" applyAlignment="1">
      <alignment horizontal="right" vertical="center"/>
    </xf>
    <xf numFmtId="0" fontId="10" fillId="0" borderId="134" xfId="0" applyFont="1" applyBorder="1" applyAlignment="1">
      <alignment horizontal="right" vertical="center"/>
    </xf>
    <xf numFmtId="164" fontId="2" fillId="2" borderId="1" xfId="0" applyNumberFormat="1" applyFont="1" applyFill="1" applyBorder="1"/>
    <xf numFmtId="0" fontId="31" fillId="31" borderId="32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left" vertical="center" wrapText="1"/>
    </xf>
    <xf numFmtId="0" fontId="31" fillId="32" borderId="322" xfId="0" applyFont="1" applyFill="1" applyBorder="1" applyAlignment="1">
      <alignment horizontal="center" vertical="center" wrapText="1"/>
    </xf>
    <xf numFmtId="0" fontId="31" fillId="12" borderId="323" xfId="0" applyFont="1" applyFill="1" applyBorder="1" applyAlignment="1">
      <alignment horizontal="center" vertical="center" wrapText="1"/>
    </xf>
    <xf numFmtId="0" fontId="31" fillId="12" borderId="324" xfId="0" applyFont="1" applyFill="1" applyBorder="1" applyAlignment="1">
      <alignment horizontal="center" vertical="center" wrapText="1"/>
    </xf>
    <xf numFmtId="0" fontId="86" fillId="32" borderId="326" xfId="0" applyFont="1" applyFill="1" applyBorder="1" applyAlignment="1">
      <alignment vertical="center" wrapText="1"/>
    </xf>
    <xf numFmtId="0" fontId="86" fillId="32" borderId="328" xfId="0" applyFont="1" applyFill="1" applyBorder="1" applyAlignment="1">
      <alignment vertical="center" wrapText="1"/>
    </xf>
    <xf numFmtId="0" fontId="86" fillId="2" borderId="15" xfId="0" applyFont="1" applyFill="1" applyBorder="1" applyAlignment="1">
      <alignment wrapText="1"/>
    </xf>
    <xf numFmtId="0" fontId="86" fillId="2" borderId="1" xfId="0" applyFont="1" applyFill="1" applyBorder="1" applyAlignment="1">
      <alignment wrapText="1"/>
    </xf>
    <xf numFmtId="17" fontId="1" fillId="0" borderId="46" xfId="0" applyNumberFormat="1" applyFont="1" applyBorder="1" applyAlignment="1">
      <alignment vertical="center" wrapText="1"/>
    </xf>
    <xf numFmtId="43" fontId="1" fillId="0" borderId="35" xfId="0" applyNumberFormat="1" applyFont="1" applyBorder="1" applyAlignment="1">
      <alignment horizontal="right" vertical="center" wrapText="1"/>
    </xf>
    <xf numFmtId="43" fontId="1" fillId="0" borderId="34" xfId="0" applyNumberFormat="1" applyFont="1" applyBorder="1" applyAlignment="1">
      <alignment horizontal="right" vertical="center" wrapText="1"/>
    </xf>
    <xf numFmtId="0" fontId="1" fillId="0" borderId="297" xfId="0" applyFont="1" applyBorder="1" applyAlignment="1">
      <alignment vertical="center" wrapText="1"/>
    </xf>
    <xf numFmtId="17" fontId="1" fillId="10" borderId="34" xfId="0" applyNumberFormat="1" applyFont="1" applyFill="1" applyBorder="1" applyAlignment="1">
      <alignment vertical="center" wrapText="1"/>
    </xf>
    <xf numFmtId="164" fontId="1" fillId="10" borderId="78" xfId="0" applyNumberFormat="1" applyFont="1" applyFill="1" applyBorder="1" applyAlignment="1">
      <alignment horizontal="right" vertical="center" wrapText="1"/>
    </xf>
    <xf numFmtId="43" fontId="1" fillId="10" borderId="78" xfId="0" applyNumberFormat="1" applyFont="1" applyFill="1" applyBorder="1" applyAlignment="1">
      <alignment horizontal="right" vertical="center" wrapText="1"/>
    </xf>
    <xf numFmtId="43" fontId="1" fillId="10" borderId="34" xfId="0" applyNumberFormat="1" applyFont="1" applyFill="1" applyBorder="1" applyAlignment="1">
      <alignment horizontal="right" vertical="center" wrapText="1"/>
    </xf>
    <xf numFmtId="0" fontId="1" fillId="10" borderId="110" xfId="0" applyFont="1" applyFill="1" applyBorder="1" applyAlignment="1">
      <alignment vertical="center" wrapText="1"/>
    </xf>
    <xf numFmtId="17" fontId="1" fillId="0" borderId="34" xfId="0" applyNumberFormat="1" applyFont="1" applyBorder="1" applyAlignment="1">
      <alignment vertical="center" wrapText="1"/>
    </xf>
    <xf numFmtId="43" fontId="1" fillId="2" borderId="78" xfId="0" applyNumberFormat="1" applyFont="1" applyFill="1" applyBorder="1" applyAlignment="1">
      <alignment horizontal="right" vertical="center" wrapText="1"/>
    </xf>
    <xf numFmtId="43" fontId="1" fillId="2" borderId="34" xfId="0" applyNumberFormat="1" applyFont="1" applyFill="1" applyBorder="1" applyAlignment="1">
      <alignment horizontal="right" vertical="center" wrapText="1"/>
    </xf>
    <xf numFmtId="0" fontId="1" fillId="2" borderId="85" xfId="0" applyFont="1" applyFill="1" applyBorder="1" applyAlignment="1">
      <alignment vertical="center" wrapText="1"/>
    </xf>
    <xf numFmtId="17" fontId="1" fillId="2" borderId="34" xfId="0" applyNumberFormat="1" applyFont="1" applyFill="1" applyBorder="1" applyAlignment="1">
      <alignment vertical="center" wrapText="1"/>
    </xf>
    <xf numFmtId="17" fontId="1" fillId="2" borderId="43" xfId="0" applyNumberFormat="1" applyFont="1" applyFill="1" applyBorder="1" applyAlignment="1">
      <alignment vertical="center" wrapText="1"/>
    </xf>
    <xf numFmtId="164" fontId="1" fillId="2" borderId="273" xfId="0" applyNumberFormat="1" applyFont="1" applyFill="1" applyBorder="1" applyAlignment="1">
      <alignment horizontal="right" vertical="center" wrapText="1"/>
    </xf>
    <xf numFmtId="43" fontId="1" fillId="2" borderId="273" xfId="0" applyNumberFormat="1" applyFont="1" applyFill="1" applyBorder="1" applyAlignment="1">
      <alignment horizontal="right" vertical="center" wrapText="1"/>
    </xf>
    <xf numFmtId="43" fontId="1" fillId="2" borderId="43" xfId="0" applyNumberFormat="1" applyFont="1" applyFill="1" applyBorder="1" applyAlignment="1">
      <alignment horizontal="right" vertical="center" wrapText="1"/>
    </xf>
    <xf numFmtId="0" fontId="86" fillId="31" borderId="332" xfId="0" applyFont="1" applyFill="1" applyBorder="1" applyAlignment="1">
      <alignment vertical="center" wrapText="1"/>
    </xf>
    <xf numFmtId="0" fontId="86" fillId="31" borderId="335" xfId="0" applyFont="1" applyFill="1" applyBorder="1" applyAlignment="1">
      <alignment vertical="center" wrapText="1"/>
    </xf>
    <xf numFmtId="164" fontId="1" fillId="0" borderId="63" xfId="0" applyNumberFormat="1" applyFont="1" applyBorder="1" applyAlignment="1">
      <alignment horizontal="right" vertical="center" wrapText="1"/>
    </xf>
    <xf numFmtId="43" fontId="1" fillId="0" borderId="63" xfId="0" applyNumberFormat="1" applyFont="1" applyBorder="1" applyAlignment="1">
      <alignment horizontal="right" vertical="center" wrapText="1"/>
    </xf>
    <xf numFmtId="43" fontId="1" fillId="0" borderId="46" xfId="0" applyNumberFormat="1" applyFont="1" applyBorder="1" applyAlignment="1">
      <alignment horizontal="right" vertical="center" wrapText="1"/>
    </xf>
    <xf numFmtId="0" fontId="1" fillId="2" borderId="336" xfId="0" applyFont="1" applyFill="1" applyBorder="1" applyAlignment="1">
      <alignment vertical="center"/>
    </xf>
    <xf numFmtId="164" fontId="1" fillId="2" borderId="287" xfId="0" applyNumberFormat="1" applyFont="1" applyFill="1" applyBorder="1" applyAlignment="1">
      <alignment horizontal="right" vertical="center"/>
    </xf>
    <xf numFmtId="164" fontId="1" fillId="2" borderId="336" xfId="0" applyNumberFormat="1" applyFont="1" applyFill="1" applyBorder="1" applyAlignment="1">
      <alignment horizontal="right" vertical="center"/>
    </xf>
    <xf numFmtId="0" fontId="1" fillId="2" borderId="290" xfId="0" applyFont="1" applyFill="1" applyBorder="1" applyAlignment="1">
      <alignment vertical="center"/>
    </xf>
    <xf numFmtId="0" fontId="2" fillId="2" borderId="268" xfId="0" applyFont="1" applyFill="1" applyBorder="1"/>
    <xf numFmtId="0" fontId="1" fillId="0" borderId="89" xfId="0" applyFont="1" applyBorder="1"/>
    <xf numFmtId="164" fontId="1" fillId="0" borderId="89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33" fillId="2" borderId="268" xfId="0" applyFont="1" applyFill="1" applyBorder="1" applyAlignment="1">
      <alignment vertical="center"/>
    </xf>
    <xf numFmtId="0" fontId="1" fillId="2" borderId="90" xfId="0" applyFont="1" applyFill="1" applyBorder="1" applyAlignment="1">
      <alignment wrapText="1"/>
    </xf>
    <xf numFmtId="2" fontId="26" fillId="14" borderId="340" xfId="0" applyNumberFormat="1" applyFont="1" applyFill="1" applyBorder="1" applyAlignment="1">
      <alignment horizontal="right" vertical="center"/>
    </xf>
    <xf numFmtId="2" fontId="1" fillId="2" borderId="341" xfId="0" applyNumberFormat="1" applyFont="1" applyFill="1" applyBorder="1" applyAlignment="1">
      <alignment horizontal="right" vertical="center"/>
    </xf>
    <xf numFmtId="2" fontId="1" fillId="2" borderId="203" xfId="0" applyNumberFormat="1" applyFont="1" applyFill="1" applyBorder="1" applyAlignment="1">
      <alignment horizontal="right" vertical="center"/>
    </xf>
    <xf numFmtId="2" fontId="1" fillId="2" borderId="260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wrapText="1"/>
    </xf>
    <xf numFmtId="2" fontId="26" fillId="14" borderId="148" xfId="0" applyNumberFormat="1" applyFont="1" applyFill="1" applyBorder="1" applyAlignment="1">
      <alignment horizontal="right" vertical="center"/>
    </xf>
    <xf numFmtId="2" fontId="1" fillId="10" borderId="149" xfId="0" applyNumberFormat="1" applyFont="1" applyFill="1" applyBorder="1" applyAlignment="1">
      <alignment horizontal="right" vertical="center"/>
    </xf>
    <xf numFmtId="2" fontId="1" fillId="10" borderId="34" xfId="0" applyNumberFormat="1" applyFont="1" applyFill="1" applyBorder="1" applyAlignment="1">
      <alignment horizontal="right" vertical="center"/>
    </xf>
    <xf numFmtId="2" fontId="1" fillId="10" borderId="85" xfId="0" applyNumberFormat="1" applyFont="1" applyFill="1" applyBorder="1" applyAlignment="1">
      <alignment horizontal="right" vertical="center"/>
    </xf>
    <xf numFmtId="2" fontId="1" fillId="2" borderId="149" xfId="0" applyNumberFormat="1" applyFont="1" applyFill="1" applyBorder="1" applyAlignment="1">
      <alignment horizontal="right" vertical="center"/>
    </xf>
    <xf numFmtId="2" fontId="1" fillId="2" borderId="34" xfId="0" applyNumberFormat="1" applyFont="1" applyFill="1" applyBorder="1" applyAlignment="1">
      <alignment horizontal="right" vertical="center"/>
    </xf>
    <xf numFmtId="2" fontId="1" fillId="2" borderId="85" xfId="0" applyNumberFormat="1" applyFont="1" applyFill="1" applyBorder="1" applyAlignment="1">
      <alignment horizontal="right" vertical="center"/>
    </xf>
    <xf numFmtId="2" fontId="26" fillId="14" borderId="342" xfId="0" applyNumberFormat="1" applyFont="1" applyFill="1" applyBorder="1" applyAlignment="1">
      <alignment horizontal="right" vertical="center"/>
    </xf>
    <xf numFmtId="2" fontId="1" fillId="10" borderId="154" xfId="0" applyNumberFormat="1" applyFont="1" applyFill="1" applyBorder="1" applyAlignment="1">
      <alignment horizontal="right" vertical="center"/>
    </xf>
    <xf numFmtId="2" fontId="1" fillId="10" borderId="43" xfId="0" applyNumberFormat="1" applyFont="1" applyFill="1" applyBorder="1" applyAlignment="1">
      <alignment horizontal="right" vertical="center"/>
    </xf>
    <xf numFmtId="2" fontId="1" fillId="10" borderId="155" xfId="0" applyNumberFormat="1" applyFont="1" applyFill="1" applyBorder="1" applyAlignment="1">
      <alignment horizontal="right" vertical="center"/>
    </xf>
    <xf numFmtId="2" fontId="26" fillId="14" borderId="118" xfId="0" applyNumberFormat="1" applyFont="1" applyFill="1" applyBorder="1" applyAlignment="1">
      <alignment horizontal="right" vertical="center"/>
    </xf>
    <xf numFmtId="0" fontId="31" fillId="12" borderId="343" xfId="0" applyFont="1" applyFill="1" applyBorder="1" applyAlignment="1">
      <alignment horizontal="center" vertical="center" wrapText="1"/>
    </xf>
    <xf numFmtId="0" fontId="31" fillId="12" borderId="344" xfId="0" applyFont="1" applyFill="1" applyBorder="1" applyAlignment="1">
      <alignment horizontal="center" vertical="center" wrapText="1"/>
    </xf>
    <xf numFmtId="0" fontId="21" fillId="2" borderId="345" xfId="0" applyFont="1" applyFill="1" applyBorder="1" applyAlignment="1">
      <alignment vertical="center" wrapText="1"/>
    </xf>
    <xf numFmtId="0" fontId="26" fillId="33" borderId="346" xfId="0" applyFont="1" applyFill="1" applyBorder="1" applyAlignment="1">
      <alignment vertical="center" wrapText="1"/>
    </xf>
    <xf numFmtId="0" fontId="21" fillId="2" borderId="350" xfId="0" applyFont="1" applyFill="1" applyBorder="1" applyAlignment="1">
      <alignment vertical="center" wrapText="1"/>
    </xf>
    <xf numFmtId="0" fontId="26" fillId="2" borderId="1" xfId="0" applyFont="1" applyFill="1" applyBorder="1" applyAlignment="1">
      <alignment vertical="center" wrapText="1"/>
    </xf>
    <xf numFmtId="0" fontId="26" fillId="33" borderId="351" xfId="0" applyFont="1" applyFill="1" applyBorder="1" applyAlignment="1">
      <alignment vertical="center" wrapText="1"/>
    </xf>
    <xf numFmtId="0" fontId="26" fillId="2" borderId="11" xfId="0" applyFont="1" applyFill="1" applyBorder="1" applyAlignment="1">
      <alignment vertical="center" wrapText="1"/>
    </xf>
    <xf numFmtId="0" fontId="21" fillId="2" borderId="355" xfId="0" applyFont="1" applyFill="1" applyBorder="1" applyAlignment="1">
      <alignment vertical="center" wrapText="1"/>
    </xf>
    <xf numFmtId="0" fontId="26" fillId="33" borderId="356" xfId="0" applyFont="1" applyFill="1" applyBorder="1" applyAlignment="1">
      <alignment vertical="center" wrapText="1"/>
    </xf>
    <xf numFmtId="0" fontId="87" fillId="2" borderId="11" xfId="0" applyFont="1" applyFill="1" applyBorder="1" applyAlignment="1">
      <alignment vertical="center"/>
    </xf>
    <xf numFmtId="0" fontId="87" fillId="15" borderId="11" xfId="0" applyFont="1" applyFill="1" applyBorder="1" applyAlignment="1">
      <alignment vertical="center"/>
    </xf>
    <xf numFmtId="0" fontId="87" fillId="15" borderId="268" xfId="0" applyFont="1" applyFill="1" applyBorder="1" applyAlignment="1">
      <alignment vertical="center"/>
    </xf>
    <xf numFmtId="0" fontId="1" fillId="0" borderId="0" xfId="0" applyFont="1" applyAlignment="1">
      <alignment horizontal="right" vertical="center" wrapText="1"/>
    </xf>
    <xf numFmtId="0" fontId="1" fillId="0" borderId="116" xfId="0" applyFont="1" applyBorder="1" applyAlignment="1">
      <alignment horizontal="right" vertical="center" wrapText="1"/>
    </xf>
    <xf numFmtId="0" fontId="82" fillId="2" borderId="1" xfId="0" applyFont="1" applyFill="1" applyBorder="1"/>
    <xf numFmtId="2" fontId="1" fillId="2" borderId="360" xfId="0" applyNumberFormat="1" applyFont="1" applyFill="1" applyBorder="1" applyAlignment="1">
      <alignment horizontal="right" vertical="center" wrapText="1"/>
    </xf>
    <xf numFmtId="2" fontId="1" fillId="10" borderId="43" xfId="0" applyNumberFormat="1" applyFont="1" applyFill="1" applyBorder="1" applyAlignment="1">
      <alignment horizontal="right" vertical="center" wrapText="1"/>
    </xf>
    <xf numFmtId="0" fontId="1" fillId="2" borderId="262" xfId="0" applyFont="1" applyFill="1" applyBorder="1"/>
    <xf numFmtId="43" fontId="1" fillId="2" borderId="30" xfId="0" applyNumberFormat="1" applyFont="1" applyFill="1" applyBorder="1" applyAlignment="1">
      <alignment horizontal="right" vertical="center" wrapText="1"/>
    </xf>
    <xf numFmtId="2" fontId="1" fillId="2" borderId="30" xfId="0" applyNumberFormat="1" applyFont="1" applyFill="1" applyBorder="1" applyAlignment="1">
      <alignment horizontal="right" vertical="center" wrapText="1"/>
    </xf>
    <xf numFmtId="164" fontId="26" fillId="14" borderId="118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right" vertical="center" wrapText="1"/>
    </xf>
    <xf numFmtId="0" fontId="1" fillId="2" borderId="84" xfId="0" applyFont="1" applyFill="1" applyBorder="1"/>
    <xf numFmtId="0" fontId="1" fillId="2" borderId="360" xfId="0" applyFont="1" applyFill="1" applyBorder="1"/>
    <xf numFmtId="164" fontId="1" fillId="2" borderId="360" xfId="0" applyNumberFormat="1" applyFont="1" applyFill="1" applyBorder="1" applyAlignment="1">
      <alignment horizontal="right" vertical="center" wrapText="1"/>
    </xf>
    <xf numFmtId="0" fontId="1" fillId="10" borderId="84" xfId="0" applyFont="1" applyFill="1" applyBorder="1"/>
    <xf numFmtId="164" fontId="1" fillId="10" borderId="34" xfId="0" applyNumberFormat="1" applyFont="1" applyFill="1" applyBorder="1" applyAlignment="1">
      <alignment horizontal="right" vertical="center" wrapText="1"/>
    </xf>
    <xf numFmtId="0" fontId="1" fillId="2" borderId="363" xfId="0" applyFont="1" applyFill="1" applyBorder="1"/>
    <xf numFmtId="164" fontId="1" fillId="2" borderId="363" xfId="0" applyNumberFormat="1" applyFont="1" applyFill="1" applyBorder="1" applyAlignment="1">
      <alignment horizontal="right" vertical="center" wrapText="1"/>
    </xf>
    <xf numFmtId="2" fontId="1" fillId="2" borderId="364" xfId="0" applyNumberFormat="1" applyFont="1" applyFill="1" applyBorder="1" applyAlignment="1">
      <alignment horizontal="right" vertical="center" wrapText="1"/>
    </xf>
    <xf numFmtId="164" fontId="26" fillId="2" borderId="11" xfId="0" applyNumberFormat="1" applyFont="1" applyFill="1" applyBorder="1" applyAlignment="1">
      <alignment horizontal="center" vertical="center"/>
    </xf>
    <xf numFmtId="0" fontId="1" fillId="2" borderId="211" xfId="0" applyFont="1" applyFill="1" applyBorder="1" applyAlignment="1">
      <alignment horizontal="center" vertical="center"/>
    </xf>
    <xf numFmtId="164" fontId="1" fillId="2" borderId="316" xfId="0" applyNumberFormat="1" applyFont="1" applyFill="1" applyBorder="1" applyAlignment="1">
      <alignment horizontal="right" vertical="center"/>
    </xf>
    <xf numFmtId="164" fontId="1" fillId="2" borderId="369" xfId="0" applyNumberFormat="1" applyFont="1" applyFill="1" applyBorder="1" applyAlignment="1">
      <alignment horizontal="right" vertical="center"/>
    </xf>
    <xf numFmtId="0" fontId="62" fillId="0" borderId="9" xfId="0" applyFont="1" applyBorder="1" applyAlignment="1">
      <alignment horizontal="right" vertical="center"/>
    </xf>
    <xf numFmtId="0" fontId="62" fillId="2" borderId="150" xfId="0" applyFont="1" applyFill="1" applyBorder="1" applyAlignment="1">
      <alignment horizontal="right" vertical="center"/>
    </xf>
    <xf numFmtId="0" fontId="1" fillId="2" borderId="30" xfId="0" applyFont="1" applyFill="1" applyBorder="1" applyAlignment="1">
      <alignment horizontal="right" vertical="center"/>
    </xf>
    <xf numFmtId="164" fontId="1" fillId="2" borderId="30" xfId="0" applyNumberFormat="1" applyFont="1" applyFill="1" applyBorder="1" applyAlignment="1">
      <alignment horizontal="right" vertical="center"/>
    </xf>
    <xf numFmtId="10" fontId="1" fillId="2" borderId="110" xfId="0" applyNumberFormat="1" applyFont="1" applyFill="1" applyBorder="1" applyAlignment="1">
      <alignment horizontal="right" vertical="center"/>
    </xf>
    <xf numFmtId="0" fontId="1" fillId="10" borderId="143" xfId="0" applyFont="1" applyFill="1" applyBorder="1" applyAlignment="1">
      <alignment horizontal="center" vertical="center"/>
    </xf>
    <xf numFmtId="0" fontId="62" fillId="10" borderId="84" xfId="0" applyFont="1" applyFill="1" applyBorder="1" applyAlignment="1">
      <alignment horizontal="right" vertical="center"/>
    </xf>
    <xf numFmtId="43" fontId="1" fillId="10" borderId="34" xfId="0" applyNumberFormat="1" applyFont="1" applyFill="1" applyBorder="1" applyAlignment="1">
      <alignment horizontal="right" vertical="center"/>
    </xf>
    <xf numFmtId="10" fontId="1" fillId="10" borderId="85" xfId="0" applyNumberFormat="1" applyFont="1" applyFill="1" applyBorder="1" applyAlignment="1">
      <alignment horizontal="right" vertical="center"/>
    </xf>
    <xf numFmtId="0" fontId="1" fillId="2" borderId="143" xfId="0" applyFont="1" applyFill="1" applyBorder="1" applyAlignment="1">
      <alignment horizontal="center" vertical="center"/>
    </xf>
    <xf numFmtId="0" fontId="62" fillId="2" borderId="84" xfId="0" applyFont="1" applyFill="1" applyBorder="1" applyAlignment="1">
      <alignment horizontal="right" vertical="center"/>
    </xf>
    <xf numFmtId="0" fontId="1" fillId="10" borderId="370" xfId="0" applyFont="1" applyFill="1" applyBorder="1" applyAlignment="1">
      <alignment horizontal="center" vertical="center"/>
    </xf>
    <xf numFmtId="164" fontId="1" fillId="10" borderId="134" xfId="0" applyNumberFormat="1" applyFont="1" applyFill="1" applyBorder="1" applyAlignment="1">
      <alignment horizontal="right" vertical="center"/>
    </xf>
    <xf numFmtId="0" fontId="62" fillId="2" borderId="262" xfId="0" applyFont="1" applyFill="1" applyBorder="1" applyAlignment="1">
      <alignment horizontal="right" vertical="center"/>
    </xf>
    <xf numFmtId="43" fontId="1" fillId="2" borderId="43" xfId="0" applyNumberFormat="1" applyFont="1" applyFill="1" applyBorder="1" applyAlignment="1">
      <alignment horizontal="right" vertical="center"/>
    </xf>
    <xf numFmtId="0" fontId="62" fillId="10" borderId="262" xfId="0" applyFont="1" applyFill="1" applyBorder="1" applyAlignment="1">
      <alignment horizontal="right" vertical="center"/>
    </xf>
    <xf numFmtId="43" fontId="1" fillId="10" borderId="43" xfId="0" applyNumberFormat="1" applyFont="1" applyFill="1" applyBorder="1" applyAlignment="1">
      <alignment horizontal="right" vertical="center"/>
    </xf>
    <xf numFmtId="10" fontId="26" fillId="14" borderId="118" xfId="0" applyNumberFormat="1" applyFont="1" applyFill="1" applyBorder="1" applyAlignment="1">
      <alignment horizontal="right" vertical="center"/>
    </xf>
    <xf numFmtId="0" fontId="82" fillId="0" borderId="10" xfId="0" applyFont="1" applyBorder="1"/>
    <xf numFmtId="0" fontId="1" fillId="0" borderId="9" xfId="0" applyFont="1" applyBorder="1" applyAlignment="1">
      <alignment horizontal="right" vertical="center"/>
    </xf>
    <xf numFmtId="0" fontId="1" fillId="10" borderId="84" xfId="0" applyFont="1" applyFill="1" applyBorder="1" applyAlignment="1">
      <alignment horizontal="right" vertical="center"/>
    </xf>
    <xf numFmtId="164" fontId="1" fillId="2" borderId="260" xfId="0" applyNumberFormat="1" applyFont="1" applyFill="1" applyBorder="1" applyAlignment="1">
      <alignment horizontal="right" vertical="center"/>
    </xf>
    <xf numFmtId="0" fontId="1" fillId="2" borderId="84" xfId="0" applyFont="1" applyFill="1" applyBorder="1" applyAlignment="1">
      <alignment horizontal="right" vertical="center"/>
    </xf>
    <xf numFmtId="10" fontId="1" fillId="2" borderId="85" xfId="0" applyNumberFormat="1" applyFont="1" applyFill="1" applyBorder="1" applyAlignment="1">
      <alignment horizontal="right" vertical="center"/>
    </xf>
    <xf numFmtId="0" fontId="1" fillId="15" borderId="143" xfId="0" applyFont="1" applyFill="1" applyBorder="1" applyAlignment="1">
      <alignment horizontal="center" vertical="center"/>
    </xf>
    <xf numFmtId="0" fontId="1" fillId="15" borderId="370" xfId="0" applyFont="1" applyFill="1" applyBorder="1" applyAlignment="1">
      <alignment horizontal="center" vertical="center"/>
    </xf>
    <xf numFmtId="0" fontId="2" fillId="0" borderId="147" xfId="0" applyFont="1" applyBorder="1"/>
    <xf numFmtId="164" fontId="1" fillId="10" borderId="110" xfId="0" applyNumberFormat="1" applyFont="1" applyFill="1" applyBorder="1" applyAlignment="1">
      <alignment horizontal="right" vertical="center"/>
    </xf>
    <xf numFmtId="0" fontId="18" fillId="8" borderId="74" xfId="0" applyFont="1" applyFill="1" applyBorder="1" applyAlignment="1">
      <alignment horizontal="center" vertical="center"/>
    </xf>
    <xf numFmtId="0" fontId="88" fillId="2" borderId="1" xfId="0" applyFont="1" applyFill="1" applyBorder="1" applyAlignment="1">
      <alignment vertical="center" wrapText="1"/>
    </xf>
    <xf numFmtId="0" fontId="88" fillId="2" borderId="15" xfId="0" applyFont="1" applyFill="1" applyBorder="1" applyAlignment="1">
      <alignment vertical="center" wrapText="1"/>
    </xf>
    <xf numFmtId="164" fontId="26" fillId="14" borderId="376" xfId="0" applyNumberFormat="1" applyFont="1" applyFill="1" applyBorder="1" applyAlignment="1">
      <alignment horizontal="right" vertical="center"/>
    </xf>
    <xf numFmtId="164" fontId="26" fillId="14" borderId="379" xfId="0" applyNumberFormat="1" applyFont="1" applyFill="1" applyBorder="1" applyAlignment="1">
      <alignment horizontal="right" vertical="center"/>
    </xf>
    <xf numFmtId="0" fontId="2" fillId="2" borderId="380" xfId="0" applyFont="1" applyFill="1" applyBorder="1"/>
    <xf numFmtId="0" fontId="1" fillId="2" borderId="204" xfId="0" applyFont="1" applyFill="1" applyBorder="1"/>
    <xf numFmtId="0" fontId="1" fillId="2" borderId="381" xfId="0" applyFont="1" applyFill="1" applyBorder="1"/>
    <xf numFmtId="0" fontId="2" fillId="2" borderId="383" xfId="0" applyFont="1" applyFill="1" applyBorder="1"/>
    <xf numFmtId="0" fontId="1" fillId="0" borderId="46" xfId="0" applyFont="1" applyBorder="1" applyAlignment="1">
      <alignment horizontal="right" vertical="center"/>
    </xf>
    <xf numFmtId="164" fontId="1" fillId="0" borderId="46" xfId="0" applyNumberFormat="1" applyFont="1" applyBorder="1" applyAlignment="1">
      <alignment horizontal="right" vertical="center"/>
    </xf>
    <xf numFmtId="10" fontId="1" fillId="0" borderId="297" xfId="0" applyNumberFormat="1" applyFont="1" applyBorder="1" applyAlignment="1">
      <alignment horizontal="right" vertical="center"/>
    </xf>
    <xf numFmtId="0" fontId="2" fillId="10" borderId="380" xfId="0" applyFont="1" applyFill="1" applyBorder="1"/>
    <xf numFmtId="0" fontId="1" fillId="10" borderId="144" xfId="0" applyFont="1" applyFill="1" applyBorder="1"/>
    <xf numFmtId="0" fontId="1" fillId="10" borderId="149" xfId="0" applyFont="1" applyFill="1" applyBorder="1"/>
    <xf numFmtId="0" fontId="2" fillId="10" borderId="383" xfId="0" applyFont="1" applyFill="1" applyBorder="1"/>
    <xf numFmtId="10" fontId="1" fillId="10" borderId="34" xfId="0" applyNumberFormat="1" applyFont="1" applyFill="1" applyBorder="1" applyAlignment="1">
      <alignment horizontal="right" vertical="center"/>
    </xf>
    <xf numFmtId="0" fontId="1" fillId="2" borderId="144" xfId="0" applyFont="1" applyFill="1" applyBorder="1"/>
    <xf numFmtId="0" fontId="1" fillId="2" borderId="149" xfId="0" applyFont="1" applyFill="1" applyBorder="1"/>
    <xf numFmtId="0" fontId="2" fillId="2" borderId="381" xfId="0" applyFont="1" applyFill="1" applyBorder="1"/>
    <xf numFmtId="164" fontId="1" fillId="0" borderId="34" xfId="0" applyNumberFormat="1" applyFont="1" applyBorder="1" applyAlignment="1">
      <alignment horizontal="right" vertical="center"/>
    </xf>
    <xf numFmtId="43" fontId="1" fillId="10" borderId="78" xfId="0" applyNumberFormat="1" applyFont="1" applyFill="1" applyBorder="1" applyAlignment="1">
      <alignment vertical="center"/>
    </xf>
    <xf numFmtId="10" fontId="26" fillId="14" borderId="385" xfId="0" applyNumberFormat="1" applyFont="1" applyFill="1" applyBorder="1" applyAlignment="1">
      <alignment horizontal="right" vertical="center"/>
    </xf>
    <xf numFmtId="0" fontId="1" fillId="2" borderId="360" xfId="0" applyFont="1" applyFill="1" applyBorder="1" applyAlignment="1">
      <alignment horizontal="right" vertical="center"/>
    </xf>
    <xf numFmtId="10" fontId="1" fillId="0" borderId="85" xfId="0" applyNumberFormat="1" applyFont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1" fillId="2" borderId="363" xfId="0" applyFont="1" applyFill="1" applyBorder="1" applyAlignment="1">
      <alignment horizontal="right" vertical="center"/>
    </xf>
    <xf numFmtId="4" fontId="1" fillId="10" borderId="34" xfId="0" applyNumberFormat="1" applyFont="1" applyFill="1" applyBorder="1" applyAlignment="1">
      <alignment horizontal="right" vertical="center"/>
    </xf>
    <xf numFmtId="164" fontId="1" fillId="0" borderId="34" xfId="0" applyNumberFormat="1" applyFont="1" applyBorder="1" applyAlignment="1">
      <alignment horizontal="right" vertical="center"/>
    </xf>
    <xf numFmtId="10" fontId="1" fillId="0" borderId="85" xfId="0" applyNumberFormat="1" applyFont="1" applyBorder="1" applyAlignment="1">
      <alignment horizontal="right" vertical="center"/>
    </xf>
    <xf numFmtId="0" fontId="1" fillId="10" borderId="34" xfId="0" applyFont="1" applyFill="1" applyBorder="1" applyAlignment="1">
      <alignment horizontal="right" vertical="center"/>
    </xf>
    <xf numFmtId="4" fontId="1" fillId="10" borderId="34" xfId="0" applyNumberFormat="1" applyFont="1" applyFill="1" applyBorder="1" applyAlignment="1">
      <alignment horizontal="right" vertical="center"/>
    </xf>
    <xf numFmtId="10" fontId="1" fillId="10" borderId="34" xfId="0" applyNumberFormat="1" applyFont="1" applyFill="1" applyBorder="1" applyAlignment="1">
      <alignment horizontal="right" vertical="center"/>
    </xf>
    <xf numFmtId="0" fontId="1" fillId="10" borderId="43" xfId="0" applyFont="1" applyFill="1" applyBorder="1" applyAlignment="1">
      <alignment horizontal="right" vertical="center"/>
    </xf>
    <xf numFmtId="4" fontId="1" fillId="10" borderId="43" xfId="0" applyNumberFormat="1" applyFont="1" applyFill="1" applyBorder="1" applyAlignment="1">
      <alignment horizontal="right" vertical="center"/>
    </xf>
    <xf numFmtId="164" fontId="1" fillId="0" borderId="395" xfId="0" applyNumberFormat="1" applyFont="1" applyBorder="1" applyAlignment="1">
      <alignment horizontal="right" vertical="center"/>
    </xf>
    <xf numFmtId="0" fontId="26" fillId="14" borderId="118" xfId="0" applyFont="1" applyFill="1" applyBorder="1" applyAlignment="1">
      <alignment horizontal="right" vertical="center"/>
    </xf>
    <xf numFmtId="164" fontId="26" fillId="14" borderId="396" xfId="0" applyNumberFormat="1" applyFont="1" applyFill="1" applyBorder="1" applyAlignment="1">
      <alignment horizontal="right" vertical="center"/>
    </xf>
    <xf numFmtId="10" fontId="26" fillId="14" borderId="385" xfId="0" applyNumberFormat="1" applyFont="1" applyFill="1" applyBorder="1" applyAlignment="1">
      <alignment horizontal="right" vertical="center"/>
    </xf>
    <xf numFmtId="0" fontId="50" fillId="2" borderId="383" xfId="0" applyFont="1" applyFill="1" applyBorder="1"/>
    <xf numFmtId="0" fontId="62" fillId="0" borderId="147" xfId="0" applyFont="1" applyBorder="1" applyAlignment="1">
      <alignment horizontal="right" vertical="center"/>
    </xf>
    <xf numFmtId="0" fontId="1" fillId="10" borderId="1" xfId="0" applyFont="1" applyFill="1" applyBorder="1" applyAlignment="1">
      <alignment horizontal="right" vertical="center"/>
    </xf>
    <xf numFmtId="0" fontId="50" fillId="10" borderId="383" xfId="0" applyFont="1" applyFill="1" applyBorder="1"/>
    <xf numFmtId="0" fontId="1" fillId="2" borderId="383" xfId="0" applyFont="1" applyFill="1" applyBorder="1"/>
    <xf numFmtId="0" fontId="2" fillId="0" borderId="182" xfId="0" applyFont="1" applyBorder="1"/>
    <xf numFmtId="0" fontId="1" fillId="2" borderId="383" xfId="0" applyFont="1" applyFill="1" applyBorder="1" applyAlignment="1">
      <alignment horizontal="right" vertical="center"/>
    </xf>
    <xf numFmtId="10" fontId="2" fillId="2" borderId="15" xfId="0" applyNumberFormat="1" applyFont="1" applyFill="1" applyBorder="1"/>
    <xf numFmtId="0" fontId="2" fillId="10" borderId="11" xfId="0" applyFont="1" applyFill="1" applyBorder="1"/>
    <xf numFmtId="0" fontId="1" fillId="2" borderId="154" xfId="0" applyFont="1" applyFill="1" applyBorder="1"/>
    <xf numFmtId="0" fontId="1" fillId="0" borderId="182" xfId="0" applyFont="1" applyBorder="1" applyAlignment="1">
      <alignment horizontal="right" vertical="center"/>
    </xf>
    <xf numFmtId="164" fontId="1" fillId="0" borderId="182" xfId="0" applyNumberFormat="1" applyFont="1" applyBorder="1" applyAlignment="1">
      <alignment horizontal="right" vertical="center"/>
    </xf>
    <xf numFmtId="0" fontId="1" fillId="2" borderId="383" xfId="0" applyFont="1" applyFill="1" applyBorder="1" applyAlignment="1">
      <alignment horizontal="right" vertical="center"/>
    </xf>
    <xf numFmtId="10" fontId="1" fillId="0" borderId="399" xfId="0" applyNumberFormat="1" applyFont="1" applyBorder="1" applyAlignment="1">
      <alignment horizontal="right" vertical="center"/>
    </xf>
    <xf numFmtId="0" fontId="1" fillId="0" borderId="182" xfId="0" applyFont="1" applyBorder="1" applyAlignment="1">
      <alignment horizontal="right" vertical="center"/>
    </xf>
    <xf numFmtId="164" fontId="1" fillId="0" borderId="182" xfId="0" applyNumberFormat="1" applyFont="1" applyBorder="1" applyAlignment="1">
      <alignment horizontal="right" vertical="center"/>
    </xf>
    <xf numFmtId="0" fontId="2" fillId="0" borderId="182" xfId="0" applyFont="1" applyBorder="1"/>
    <xf numFmtId="4" fontId="1" fillId="2" borderId="383" xfId="0" applyNumberFormat="1" applyFont="1" applyFill="1" applyBorder="1" applyAlignment="1">
      <alignment horizontal="right" vertical="center"/>
    </xf>
    <xf numFmtId="0" fontId="26" fillId="14" borderId="396" xfId="0" applyFont="1" applyFill="1" applyBorder="1" applyAlignment="1">
      <alignment horizontal="right" vertical="center"/>
    </xf>
    <xf numFmtId="164" fontId="19" fillId="2" borderId="34" xfId="0" applyNumberFormat="1" applyFont="1" applyFill="1" applyBorder="1" applyAlignment="1">
      <alignment horizontal="right"/>
    </xf>
    <xf numFmtId="164" fontId="19" fillId="10" borderId="34" xfId="0" applyNumberFormat="1" applyFont="1" applyFill="1" applyBorder="1" applyAlignment="1">
      <alignment horizontal="right"/>
    </xf>
    <xf numFmtId="10" fontId="2" fillId="2" borderId="15" xfId="0" applyNumberFormat="1" applyFont="1" applyFill="1" applyBorder="1"/>
    <xf numFmtId="0" fontId="2" fillId="14" borderId="396" xfId="0" applyFont="1" applyFill="1" applyBorder="1" applyAlignment="1">
      <alignment horizontal="right" vertical="center"/>
    </xf>
    <xf numFmtId="164" fontId="2" fillId="14" borderId="118" xfId="0" applyNumberFormat="1" applyFont="1" applyFill="1" applyBorder="1" applyAlignment="1">
      <alignment horizontal="right" vertical="center"/>
    </xf>
    <xf numFmtId="10" fontId="2" fillId="14" borderId="118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9" fillId="2" borderId="360" xfId="0" applyFont="1" applyFill="1" applyBorder="1" applyAlignment="1">
      <alignment horizontal="right"/>
    </xf>
    <xf numFmtId="43" fontId="19" fillId="2" borderId="34" xfId="0" applyNumberFormat="1" applyFont="1" applyFill="1" applyBorder="1" applyAlignment="1">
      <alignment horizontal="right"/>
    </xf>
    <xf numFmtId="43" fontId="19" fillId="10" borderId="34" xfId="0" applyNumberFormat="1" applyFont="1" applyFill="1" applyBorder="1" applyAlignment="1">
      <alignment horizontal="right"/>
    </xf>
    <xf numFmtId="43" fontId="1" fillId="2" borderId="383" xfId="0" applyNumberFormat="1" applyFont="1" applyFill="1" applyBorder="1" applyAlignment="1">
      <alignment horizontal="right" vertical="center"/>
    </xf>
    <xf numFmtId="43" fontId="1" fillId="0" borderId="182" xfId="0" applyNumberFormat="1" applyFont="1" applyBorder="1" applyAlignment="1">
      <alignment horizontal="right" vertical="center"/>
    </xf>
    <xf numFmtId="0" fontId="26" fillId="14" borderId="118" xfId="0" applyFont="1" applyFill="1" applyBorder="1" applyAlignment="1">
      <alignment horizontal="right"/>
    </xf>
    <xf numFmtId="167" fontId="26" fillId="14" borderId="396" xfId="0" applyNumberFormat="1" applyFont="1" applyFill="1" applyBorder="1" applyAlignment="1">
      <alignment horizontal="right" vertical="center"/>
    </xf>
    <xf numFmtId="0" fontId="62" fillId="2" borderId="149" xfId="0" applyFont="1" applyFill="1" applyBorder="1" applyAlignment="1">
      <alignment horizontal="right" vertical="center"/>
    </xf>
    <xf numFmtId="0" fontId="1" fillId="2" borderId="90" xfId="0" applyFont="1" applyFill="1" applyBorder="1" applyAlignment="1">
      <alignment horizontal="right" vertical="center"/>
    </xf>
    <xf numFmtId="0" fontId="10" fillId="2" borderId="90" xfId="0" applyFont="1" applyFill="1" applyBorder="1"/>
    <xf numFmtId="0" fontId="84" fillId="2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right" vertical="center"/>
    </xf>
    <xf numFmtId="0" fontId="49" fillId="2" borderId="1" xfId="0" applyFont="1" applyFill="1" applyBorder="1" applyAlignment="1">
      <alignment horizontal="center" vertical="center"/>
    </xf>
    <xf numFmtId="0" fontId="89" fillId="19" borderId="401" xfId="0" applyFont="1" applyFill="1" applyBorder="1" applyAlignment="1">
      <alignment horizontal="center" vertical="center" wrapText="1"/>
    </xf>
    <xf numFmtId="0" fontId="1" fillId="2" borderId="228" xfId="0" applyFont="1" applyFill="1" applyBorder="1" applyAlignment="1">
      <alignment horizontal="center" vertical="center"/>
    </xf>
    <xf numFmtId="0" fontId="1" fillId="10" borderId="228" xfId="0" applyFont="1" applyFill="1" applyBorder="1" applyAlignment="1">
      <alignment horizontal="center" vertical="center"/>
    </xf>
    <xf numFmtId="0" fontId="1" fillId="10" borderId="220" xfId="0" applyFont="1" applyFill="1" applyBorder="1" applyAlignment="1">
      <alignment horizontal="center" vertical="center"/>
    </xf>
    <xf numFmtId="0" fontId="82" fillId="2" borderId="15" xfId="0" applyFont="1" applyFill="1" applyBorder="1" applyAlignment="1">
      <alignment horizontal="right"/>
    </xf>
    <xf numFmtId="0" fontId="61" fillId="2" borderId="1" xfId="0" applyFont="1" applyFill="1" applyBorder="1"/>
    <xf numFmtId="49" fontId="74" fillId="9" borderId="402" xfId="0" applyNumberFormat="1" applyFont="1" applyFill="1" applyBorder="1" applyAlignment="1">
      <alignment horizontal="left" vertical="center" wrapText="1"/>
    </xf>
    <xf numFmtId="164" fontId="26" fillId="14" borderId="403" xfId="0" applyNumberFormat="1" applyFont="1" applyFill="1" applyBorder="1" applyAlignment="1">
      <alignment horizontal="right" vertical="center"/>
    </xf>
    <xf numFmtId="171" fontId="1" fillId="2" borderId="404" xfId="0" applyNumberFormat="1" applyFont="1" applyFill="1" applyBorder="1" applyAlignment="1">
      <alignment horizontal="right" vertical="center" wrapText="1"/>
    </xf>
    <xf numFmtId="164" fontId="82" fillId="2" borderId="15" xfId="0" applyNumberFormat="1" applyFont="1" applyFill="1" applyBorder="1" applyAlignment="1">
      <alignment horizontal="right" vertical="center" wrapText="1"/>
    </xf>
    <xf numFmtId="171" fontId="1" fillId="2" borderId="341" xfId="0" applyNumberFormat="1" applyFont="1" applyFill="1" applyBorder="1" applyAlignment="1">
      <alignment horizontal="right" vertical="center" wrapText="1"/>
    </xf>
    <xf numFmtId="171" fontId="1" fillId="10" borderId="154" xfId="0" applyNumberFormat="1" applyFont="1" applyFill="1" applyBorder="1" applyAlignment="1">
      <alignment horizontal="right" vertical="center" wrapText="1"/>
    </xf>
    <xf numFmtId="171" fontId="1" fillId="2" borderId="240" xfId="0" applyNumberFormat="1" applyFont="1" applyFill="1" applyBorder="1" applyAlignment="1">
      <alignment horizontal="right" vertical="center" wrapText="1"/>
    </xf>
    <xf numFmtId="171" fontId="1" fillId="2" borderId="414" xfId="0" applyNumberFormat="1" applyFont="1" applyFill="1" applyBorder="1" applyAlignment="1">
      <alignment horizontal="right" vertical="center" wrapText="1"/>
    </xf>
    <xf numFmtId="0" fontId="61" fillId="2" borderId="15" xfId="0" applyFont="1" applyFill="1" applyBorder="1"/>
    <xf numFmtId="171" fontId="1" fillId="10" borderId="240" xfId="0" applyNumberFormat="1" applyFont="1" applyFill="1" applyBorder="1" applyAlignment="1">
      <alignment horizontal="right" vertical="center" wrapText="1"/>
    </xf>
    <xf numFmtId="171" fontId="1" fillId="2" borderId="417" xfId="0" applyNumberFormat="1" applyFont="1" applyFill="1" applyBorder="1" applyAlignment="1">
      <alignment horizontal="right" vertical="center" wrapText="1"/>
    </xf>
    <xf numFmtId="171" fontId="1" fillId="10" borderId="418" xfId="0" applyNumberFormat="1" applyFont="1" applyFill="1" applyBorder="1" applyAlignment="1">
      <alignment horizontal="right" vertical="center" wrapText="1"/>
    </xf>
    <xf numFmtId="171" fontId="1" fillId="2" borderId="134" xfId="0" applyNumberFormat="1" applyFont="1" applyFill="1" applyBorder="1" applyAlignment="1">
      <alignment horizontal="right" vertical="center" wrapText="1"/>
    </xf>
    <xf numFmtId="164" fontId="82" fillId="2" borderId="1" xfId="0" applyNumberFormat="1" applyFont="1" applyFill="1" applyBorder="1" applyAlignment="1">
      <alignment horizontal="right" vertical="center" wrapText="1"/>
    </xf>
    <xf numFmtId="0" fontId="82" fillId="2" borderId="15" xfId="0" applyFont="1" applyFill="1" applyBorder="1" applyAlignment="1">
      <alignment horizontal="right" vertical="center" wrapText="1"/>
    </xf>
    <xf numFmtId="0" fontId="82" fillId="2" borderId="1" xfId="0" applyFont="1" applyFill="1" applyBorder="1" applyAlignment="1">
      <alignment horizontal="right" vertical="center" wrapText="1"/>
    </xf>
    <xf numFmtId="0" fontId="61" fillId="2" borderId="209" xfId="0" applyFont="1" applyFill="1" applyBorder="1"/>
    <xf numFmtId="49" fontId="90" fillId="2" borderId="1" xfId="0" applyNumberFormat="1" applyFont="1" applyFill="1" applyBorder="1" applyAlignment="1">
      <alignment horizontal="left" vertical="center" wrapText="1"/>
    </xf>
    <xf numFmtId="164" fontId="31" fillId="2" borderId="1" xfId="0" applyNumberFormat="1" applyFont="1" applyFill="1" applyBorder="1" applyAlignment="1">
      <alignment horizontal="right" vertical="center"/>
    </xf>
    <xf numFmtId="171" fontId="82" fillId="2" borderId="1" xfId="0" applyNumberFormat="1" applyFont="1" applyFill="1" applyBorder="1" applyAlignment="1">
      <alignment horizontal="right" vertical="center" wrapText="1"/>
    </xf>
    <xf numFmtId="4" fontId="31" fillId="2" borderId="1" xfId="0" applyNumberFormat="1" applyFont="1" applyFill="1" applyBorder="1" applyAlignment="1">
      <alignment horizontal="right" vertical="center"/>
    </xf>
    <xf numFmtId="0" fontId="26" fillId="0" borderId="219" xfId="0" applyFont="1" applyBorder="1" applyAlignment="1">
      <alignment horizontal="left" wrapText="1"/>
    </xf>
    <xf numFmtId="0" fontId="27" fillId="10" borderId="228" xfId="0" applyFont="1" applyFill="1" applyBorder="1" applyAlignment="1">
      <alignment horizontal="left" vertical="center" wrapText="1"/>
    </xf>
    <xf numFmtId="0" fontId="19" fillId="2" borderId="421" xfId="0" applyFont="1" applyFill="1" applyBorder="1" applyAlignment="1">
      <alignment horizontal="left" wrapText="1"/>
    </xf>
    <xf numFmtId="0" fontId="1" fillId="10" borderId="228" xfId="0" applyFont="1" applyFill="1" applyBorder="1" applyAlignment="1">
      <alignment horizontal="left" vertical="center" wrapText="1"/>
    </xf>
    <xf numFmtId="0" fontId="21" fillId="0" borderId="422" xfId="0" applyFont="1" applyBorder="1" applyAlignment="1">
      <alignment horizontal="center" vertical="center" wrapText="1"/>
    </xf>
    <xf numFmtId="0" fontId="19" fillId="2" borderId="425" xfId="0" applyFont="1" applyFill="1" applyBorder="1" applyAlignment="1">
      <alignment horizontal="left" wrapText="1"/>
    </xf>
    <xf numFmtId="0" fontId="1" fillId="2" borderId="426" xfId="0" applyFont="1" applyFill="1" applyBorder="1" applyAlignment="1">
      <alignment horizontal="center" vertical="center"/>
    </xf>
    <xf numFmtId="0" fontId="19" fillId="10" borderId="238" xfId="0" applyFont="1" applyFill="1" applyBorder="1" applyAlignment="1">
      <alignment horizontal="center" vertical="center"/>
    </xf>
    <xf numFmtId="0" fontId="19" fillId="10" borderId="239" xfId="0" applyFont="1" applyFill="1" applyBorder="1" applyAlignment="1">
      <alignment horizontal="center" vertical="center"/>
    </xf>
    <xf numFmtId="167" fontId="61" fillId="2" borderId="1" xfId="0" applyNumberFormat="1" applyFont="1" applyFill="1" applyBorder="1"/>
    <xf numFmtId="0" fontId="61" fillId="2" borderId="1" xfId="0" applyFont="1" applyFill="1" applyBorder="1" applyAlignment="1">
      <alignment horizontal="right"/>
    </xf>
    <xf numFmtId="0" fontId="1" fillId="0" borderId="114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2" fillId="0" borderId="116" xfId="0" applyFont="1" applyBorder="1" applyAlignment="1">
      <alignment vertical="center"/>
    </xf>
    <xf numFmtId="0" fontId="2" fillId="0" borderId="117" xfId="0" applyFont="1" applyBorder="1" applyAlignment="1">
      <alignment vertical="center"/>
    </xf>
    <xf numFmtId="0" fontId="54" fillId="10" borderId="11" xfId="0" applyFont="1" applyFill="1" applyBorder="1" applyAlignment="1">
      <alignment vertical="center"/>
    </xf>
    <xf numFmtId="0" fontId="82" fillId="2" borderId="1" xfId="0" applyFont="1" applyFill="1" applyBorder="1" applyAlignment="1">
      <alignment vertical="center"/>
    </xf>
    <xf numFmtId="0" fontId="82" fillId="0" borderId="9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61" fillId="0" borderId="10" xfId="0" applyFont="1" applyBorder="1" applyAlignment="1">
      <alignment vertical="center"/>
    </xf>
    <xf numFmtId="0" fontId="1" fillId="2" borderId="360" xfId="0" applyFont="1" applyFill="1" applyBorder="1" applyAlignment="1">
      <alignment horizontal="right" vertical="center" wrapText="1"/>
    </xf>
    <xf numFmtId="43" fontId="1" fillId="2" borderId="360" xfId="0" applyNumberFormat="1" applyFont="1" applyFill="1" applyBorder="1" applyAlignment="1">
      <alignment horizontal="right" vertical="center" wrapText="1"/>
    </xf>
    <xf numFmtId="2" fontId="1" fillId="2" borderId="427" xfId="0" applyNumberFormat="1" applyFont="1" applyFill="1" applyBorder="1" applyAlignment="1">
      <alignment horizontal="right" vertical="center" wrapText="1"/>
    </xf>
    <xf numFmtId="0" fontId="1" fillId="2" borderId="428" xfId="0" applyFont="1" applyFill="1" applyBorder="1" applyAlignment="1">
      <alignment vertical="center" wrapText="1"/>
    </xf>
    <xf numFmtId="0" fontId="1" fillId="10" borderId="34" xfId="0" applyFont="1" applyFill="1" applyBorder="1" applyAlignment="1">
      <alignment horizontal="right" vertical="center" wrapText="1"/>
    </xf>
    <xf numFmtId="43" fontId="1" fillId="10" borderId="85" xfId="0" applyNumberFormat="1" applyFont="1" applyFill="1" applyBorder="1" applyAlignment="1">
      <alignment horizontal="right" vertical="center" wrapText="1"/>
    </xf>
    <xf numFmtId="0" fontId="1" fillId="10" borderId="143" xfId="0" applyFont="1" applyFill="1" applyBorder="1" applyAlignment="1">
      <alignment vertical="center" wrapText="1"/>
    </xf>
    <xf numFmtId="43" fontId="1" fillId="2" borderId="85" xfId="0" applyNumberFormat="1" applyFont="1" applyFill="1" applyBorder="1" applyAlignment="1">
      <alignment horizontal="right" vertical="center" wrapText="1"/>
    </xf>
    <xf numFmtId="0" fontId="1" fillId="2" borderId="143" xfId="0" applyFont="1" applyFill="1" applyBorder="1" applyAlignment="1">
      <alignment vertical="center" wrapText="1"/>
    </xf>
    <xf numFmtId="2" fontId="1" fillId="2" borderId="34" xfId="0" applyNumberFormat="1" applyFont="1" applyFill="1" applyBorder="1" applyAlignment="1">
      <alignment horizontal="right" vertical="center" wrapText="1"/>
    </xf>
    <xf numFmtId="2" fontId="1" fillId="10" borderId="85" xfId="0" applyNumberFormat="1" applyFont="1" applyFill="1" applyBorder="1" applyAlignment="1">
      <alignment horizontal="right" vertical="center" wrapText="1"/>
    </xf>
    <xf numFmtId="2" fontId="1" fillId="10" borderId="34" xfId="0" applyNumberFormat="1" applyFont="1" applyFill="1" applyBorder="1" applyAlignment="1">
      <alignment horizontal="right" vertical="center" wrapText="1"/>
    </xf>
    <xf numFmtId="2" fontId="1" fillId="2" borderId="85" xfId="0" applyNumberFormat="1" applyFont="1" applyFill="1" applyBorder="1" applyAlignment="1">
      <alignment horizontal="right" vertical="center" wrapText="1"/>
    </xf>
    <xf numFmtId="0" fontId="1" fillId="10" borderId="363" xfId="0" applyFont="1" applyFill="1" applyBorder="1" applyAlignment="1">
      <alignment horizontal="right" vertical="center" wrapText="1"/>
    </xf>
    <xf numFmtId="43" fontId="1" fillId="10" borderId="363" xfId="0" applyNumberFormat="1" applyFont="1" applyFill="1" applyBorder="1" applyAlignment="1">
      <alignment horizontal="right" vertical="center" wrapText="1"/>
    </xf>
    <xf numFmtId="2" fontId="1" fillId="10" borderId="429" xfId="0" applyNumberFormat="1" applyFont="1" applyFill="1" applyBorder="1" applyAlignment="1">
      <alignment horizontal="right" vertical="center" wrapText="1"/>
    </xf>
    <xf numFmtId="0" fontId="1" fillId="10" borderId="430" xfId="0" applyFont="1" applyFill="1" applyBorder="1" applyAlignment="1">
      <alignment vertical="center" wrapText="1"/>
    </xf>
    <xf numFmtId="2" fontId="1" fillId="10" borderId="363" xfId="0" applyNumberFormat="1" applyFont="1" applyFill="1" applyBorder="1" applyAlignment="1">
      <alignment horizontal="right" vertical="center" wrapText="1"/>
    </xf>
    <xf numFmtId="43" fontId="26" fillId="14" borderId="118" xfId="0" applyNumberFormat="1" applyFont="1" applyFill="1" applyBorder="1" applyAlignment="1">
      <alignment horizontal="right" vertical="center"/>
    </xf>
    <xf numFmtId="0" fontId="2" fillId="0" borderId="9" xfId="0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2" borderId="380" xfId="0" applyFont="1" applyFill="1" applyBorder="1" applyAlignment="1">
      <alignment vertical="center" wrapText="1"/>
    </xf>
    <xf numFmtId="0" fontId="1" fillId="2" borderId="341" xfId="0" applyFont="1" applyFill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10" borderId="380" xfId="0" applyFont="1" applyFill="1" applyBorder="1" applyAlignment="1">
      <alignment vertical="center" wrapText="1"/>
    </xf>
    <xf numFmtId="0" fontId="1" fillId="10" borderId="149" xfId="0" applyFont="1" applyFill="1" applyBorder="1" applyAlignment="1">
      <alignment vertical="center" wrapText="1"/>
    </xf>
    <xf numFmtId="0" fontId="1" fillId="2" borderId="149" xfId="0" applyFont="1" applyFill="1" applyBorder="1" applyAlignment="1">
      <alignment vertical="center" wrapText="1"/>
    </xf>
    <xf numFmtId="0" fontId="1" fillId="2" borderId="235" xfId="0" applyFont="1" applyFill="1" applyBorder="1" applyAlignment="1">
      <alignment vertical="center" wrapText="1"/>
    </xf>
    <xf numFmtId="0" fontId="1" fillId="2" borderId="240" xfId="0" applyFont="1" applyFill="1" applyBorder="1" applyAlignment="1">
      <alignment vertical="center" wrapText="1"/>
    </xf>
    <xf numFmtId="0" fontId="2" fillId="0" borderId="177" xfId="0" applyFont="1" applyBorder="1" applyAlignment="1">
      <alignment vertical="center" wrapText="1"/>
    </xf>
    <xf numFmtId="0" fontId="1" fillId="2" borderId="383" xfId="0" applyFont="1" applyFill="1" applyBorder="1" applyAlignment="1">
      <alignment vertical="center" wrapText="1"/>
    </xf>
    <xf numFmtId="0" fontId="1" fillId="10" borderId="383" xfId="0" applyFont="1" applyFill="1" applyBorder="1" applyAlignment="1">
      <alignment vertical="center" wrapText="1"/>
    </xf>
    <xf numFmtId="0" fontId="1" fillId="2" borderId="433" xfId="0" applyFont="1" applyFill="1" applyBorder="1" applyAlignment="1">
      <alignment vertical="center" wrapText="1"/>
    </xf>
    <xf numFmtId="0" fontId="1" fillId="2" borderId="133" xfId="0" applyFont="1" applyFill="1" applyBorder="1" applyAlignment="1">
      <alignment vertical="center" wrapText="1"/>
    </xf>
    <xf numFmtId="0" fontId="1" fillId="2" borderId="434" xfId="0" applyFont="1" applyFill="1" applyBorder="1" applyAlignment="1">
      <alignment vertical="center" wrapText="1"/>
    </xf>
    <xf numFmtId="0" fontId="1" fillId="0" borderId="263" xfId="0" applyFont="1" applyBorder="1" applyAlignment="1">
      <alignment vertical="center" wrapText="1"/>
    </xf>
    <xf numFmtId="0" fontId="1" fillId="0" borderId="207" xfId="0" applyFont="1" applyBorder="1" applyAlignment="1">
      <alignment vertical="center" wrapText="1"/>
    </xf>
    <xf numFmtId="0" fontId="2" fillId="2" borderId="268" xfId="0" applyFont="1" applyFill="1" applyBorder="1" applyAlignment="1">
      <alignment vertical="center"/>
    </xf>
    <xf numFmtId="0" fontId="1" fillId="2" borderId="90" xfId="0" applyFont="1" applyFill="1" applyBorder="1" applyAlignment="1">
      <alignment vertical="center"/>
    </xf>
    <xf numFmtId="0" fontId="2" fillId="2" borderId="90" xfId="0" applyFont="1" applyFill="1" applyBorder="1" applyAlignment="1">
      <alignment vertical="center"/>
    </xf>
    <xf numFmtId="0" fontId="2" fillId="2" borderId="209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top"/>
    </xf>
    <xf numFmtId="0" fontId="91" fillId="19" borderId="435" xfId="0" applyFont="1" applyFill="1" applyBorder="1" applyAlignment="1">
      <alignment horizontal="center" vertical="center" wrapText="1"/>
    </xf>
    <xf numFmtId="0" fontId="84" fillId="0" borderId="9" xfId="0" applyFont="1" applyBorder="1"/>
    <xf numFmtId="0" fontId="1" fillId="0" borderId="244" xfId="0" applyFont="1" applyBorder="1" applyAlignment="1">
      <alignment horizontal="left" vertical="center"/>
    </xf>
    <xf numFmtId="0" fontId="92" fillId="0" borderId="34" xfId="0" applyFont="1" applyBorder="1" applyAlignment="1">
      <alignment vertical="center"/>
    </xf>
    <xf numFmtId="0" fontId="1" fillId="0" borderId="203" xfId="0" applyFont="1" applyBorder="1" applyAlignment="1">
      <alignment horizontal="right" vertical="center"/>
    </xf>
    <xf numFmtId="43" fontId="1" fillId="0" borderId="203" xfId="0" applyNumberFormat="1" applyFont="1" applyBorder="1" applyAlignment="1">
      <alignment horizontal="right" vertical="center"/>
    </xf>
    <xf numFmtId="0" fontId="1" fillId="0" borderId="203" xfId="0" applyFont="1" applyBorder="1" applyAlignment="1">
      <alignment vertical="center"/>
    </xf>
    <xf numFmtId="0" fontId="1" fillId="0" borderId="260" xfId="0" applyFont="1" applyBorder="1" applyAlignment="1">
      <alignment vertical="center"/>
    </xf>
    <xf numFmtId="0" fontId="1" fillId="0" borderId="249" xfId="0" applyFont="1" applyBorder="1" applyAlignment="1">
      <alignment vertical="center"/>
    </xf>
    <xf numFmtId="0" fontId="93" fillId="0" borderId="203" xfId="0" applyFont="1" applyBorder="1" applyAlignment="1">
      <alignment vertical="center" wrapText="1"/>
    </xf>
    <xf numFmtId="0" fontId="1" fillId="0" borderId="84" xfId="0" applyFont="1" applyBorder="1" applyAlignment="1">
      <alignment horizontal="left" vertical="center"/>
    </xf>
    <xf numFmtId="43" fontId="1" fillId="0" borderId="34" xfId="0" applyNumberFormat="1" applyFont="1" applyBorder="1" applyAlignment="1">
      <alignment horizontal="right" vertical="center"/>
    </xf>
    <xf numFmtId="0" fontId="1" fillId="0" borderId="34" xfId="0" applyFont="1" applyBorder="1" applyAlignment="1">
      <alignment vertical="center"/>
    </xf>
    <xf numFmtId="0" fontId="1" fillId="0" borderId="85" xfId="0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94" fillId="0" borderId="34" xfId="0" applyFont="1" applyBorder="1" applyAlignment="1">
      <alignment vertical="center" wrapText="1"/>
    </xf>
    <xf numFmtId="0" fontId="1" fillId="0" borderId="34" xfId="0" applyFont="1" applyBorder="1" applyAlignment="1">
      <alignment horizontal="right" vertical="center"/>
    </xf>
    <xf numFmtId="43" fontId="1" fillId="0" borderId="34" xfId="0" applyNumberFormat="1" applyFont="1" applyBorder="1" applyAlignment="1">
      <alignment horizontal="right" vertical="center"/>
    </xf>
    <xf numFmtId="0" fontId="1" fillId="0" borderId="85" xfId="0" applyFont="1" applyBorder="1" applyAlignment="1">
      <alignment vertical="center"/>
    </xf>
    <xf numFmtId="0" fontId="95" fillId="0" borderId="34" xfId="0" applyFont="1" applyBorder="1" applyAlignment="1">
      <alignment vertical="center" wrapText="1"/>
    </xf>
    <xf numFmtId="0" fontId="1" fillId="0" borderId="56" xfId="0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96" fillId="0" borderId="34" xfId="0" applyFont="1" applyBorder="1" applyAlignment="1">
      <alignment vertical="center" wrapText="1"/>
    </xf>
    <xf numFmtId="0" fontId="1" fillId="0" borderId="84" xfId="0" applyFont="1" applyBorder="1" applyAlignment="1">
      <alignment vertical="center"/>
    </xf>
    <xf numFmtId="0" fontId="97" fillId="0" borderId="34" xfId="0" applyFont="1" applyBorder="1" applyAlignment="1">
      <alignment vertical="center" wrapText="1"/>
    </xf>
    <xf numFmtId="0" fontId="1" fillId="0" borderId="133" xfId="0" applyFont="1" applyBorder="1" applyAlignment="1">
      <alignment horizontal="left" vertical="center"/>
    </xf>
    <xf numFmtId="0" fontId="98" fillId="0" borderId="134" xfId="0" applyFont="1" applyBorder="1" applyAlignment="1">
      <alignment vertical="center"/>
    </xf>
    <xf numFmtId="0" fontId="1" fillId="0" borderId="134" xfId="0" applyFont="1" applyBorder="1" applyAlignment="1">
      <alignment horizontal="right" vertical="center"/>
    </xf>
    <xf numFmtId="164" fontId="1" fillId="0" borderId="134" xfId="0" applyNumberFormat="1" applyFont="1" applyBorder="1" applyAlignment="1">
      <alignment horizontal="right" vertical="center"/>
    </xf>
    <xf numFmtId="0" fontId="1" fillId="0" borderId="135" xfId="0" applyFont="1" applyBorder="1" applyAlignment="1">
      <alignment vertical="center"/>
    </xf>
    <xf numFmtId="0" fontId="1" fillId="0" borderId="283" xfId="0" applyFont="1" applyBorder="1" applyAlignment="1">
      <alignment vertical="center"/>
    </xf>
    <xf numFmtId="0" fontId="10" fillId="2" borderId="1" xfId="0" applyFont="1" applyFill="1" applyBorder="1" applyAlignment="1">
      <alignment wrapText="1"/>
    </xf>
    <xf numFmtId="0" fontId="10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3" fillId="2" borderId="1" xfId="0" applyFont="1" applyFill="1" applyBorder="1" applyAlignment="1">
      <alignment vertical="center" wrapText="1"/>
    </xf>
    <xf numFmtId="0" fontId="23" fillId="2" borderId="180" xfId="0" applyFont="1" applyFill="1" applyBorder="1" applyAlignment="1">
      <alignment vertical="center" wrapText="1"/>
    </xf>
    <xf numFmtId="0" fontId="1" fillId="2" borderId="150" xfId="0" applyFont="1" applyFill="1" applyBorder="1" applyAlignment="1">
      <alignment vertical="center" wrapText="1"/>
    </xf>
    <xf numFmtId="0" fontId="1" fillId="2" borderId="30" xfId="0" applyFont="1" applyFill="1" applyBorder="1" applyAlignment="1">
      <alignment vertical="center" wrapText="1"/>
    </xf>
    <xf numFmtId="0" fontId="1" fillId="2" borderId="30" xfId="0" applyFont="1" applyFill="1" applyBorder="1" applyAlignment="1">
      <alignment horizontal="right" vertical="center" wrapText="1"/>
    </xf>
    <xf numFmtId="43" fontId="1" fillId="2" borderId="110" xfId="0" applyNumberFormat="1" applyFont="1" applyFill="1" applyBorder="1" applyAlignment="1">
      <alignment vertical="center" wrapText="1"/>
    </xf>
    <xf numFmtId="164" fontId="1" fillId="2" borderId="30" xfId="0" applyNumberFormat="1" applyFont="1" applyFill="1" applyBorder="1" applyAlignment="1">
      <alignment horizontal="right" vertical="center" wrapText="1"/>
    </xf>
    <xf numFmtId="0" fontId="1" fillId="2" borderId="110" xfId="0" applyFont="1" applyFill="1" applyBorder="1" applyAlignment="1">
      <alignment vertical="center" wrapText="1"/>
    </xf>
    <xf numFmtId="165" fontId="1" fillId="10" borderId="84" xfId="0" applyNumberFormat="1" applyFont="1" applyFill="1" applyBorder="1" applyAlignment="1">
      <alignment horizontal="left" vertical="center" wrapText="1"/>
    </xf>
    <xf numFmtId="43" fontId="1" fillId="10" borderId="85" xfId="0" applyNumberFormat="1" applyFont="1" applyFill="1" applyBorder="1" applyAlignment="1">
      <alignment vertical="center" wrapText="1"/>
    </xf>
    <xf numFmtId="0" fontId="1" fillId="10" borderId="84" xfId="0" applyFont="1" applyFill="1" applyBorder="1" applyAlignment="1">
      <alignment vertical="center" wrapText="1"/>
    </xf>
    <xf numFmtId="0" fontId="1" fillId="10" borderId="85" xfId="0" applyFont="1" applyFill="1" applyBorder="1" applyAlignment="1">
      <alignment vertical="center" wrapText="1"/>
    </xf>
    <xf numFmtId="0" fontId="1" fillId="2" borderId="84" xfId="0" applyFont="1" applyFill="1" applyBorder="1" applyAlignment="1">
      <alignment vertical="center" wrapText="1"/>
    </xf>
    <xf numFmtId="0" fontId="1" fillId="10" borderId="262" xfId="0" applyFont="1" applyFill="1" applyBorder="1" applyAlignment="1">
      <alignment vertical="center" wrapText="1"/>
    </xf>
    <xf numFmtId="0" fontId="1" fillId="10" borderId="43" xfId="0" applyFont="1" applyFill="1" applyBorder="1" applyAlignment="1">
      <alignment vertical="center" wrapText="1"/>
    </xf>
    <xf numFmtId="164" fontId="1" fillId="10" borderId="43" xfId="0" applyNumberFormat="1" applyFont="1" applyFill="1" applyBorder="1" applyAlignment="1">
      <alignment vertical="center" wrapText="1"/>
    </xf>
    <xf numFmtId="0" fontId="1" fillId="10" borderId="155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43" fontId="1" fillId="2" borderId="85" xfId="0" applyNumberFormat="1" applyFont="1" applyFill="1" applyBorder="1" applyAlignment="1">
      <alignment vertical="center" wrapText="1"/>
    </xf>
    <xf numFmtId="0" fontId="1" fillId="10" borderId="43" xfId="0" applyFont="1" applyFill="1" applyBorder="1" applyAlignment="1">
      <alignment vertical="center" wrapText="1"/>
    </xf>
    <xf numFmtId="43" fontId="1" fillId="10" borderId="155" xfId="0" applyNumberFormat="1" applyFont="1" applyFill="1" applyBorder="1" applyAlignment="1">
      <alignment vertical="center" wrapText="1"/>
    </xf>
    <xf numFmtId="0" fontId="1" fillId="10" borderId="34" xfId="0" applyFont="1" applyFill="1" applyBorder="1" applyAlignment="1">
      <alignment horizontal="right" vertical="center" wrapText="1"/>
    </xf>
    <xf numFmtId="0" fontId="1" fillId="13" borderId="262" xfId="0" applyFont="1" applyFill="1" applyBorder="1" applyAlignment="1">
      <alignment vertical="center" wrapText="1"/>
    </xf>
    <xf numFmtId="0" fontId="1" fillId="13" borderId="43" xfId="0" applyFont="1" applyFill="1" applyBorder="1" applyAlignment="1">
      <alignment vertical="center" wrapText="1"/>
    </xf>
    <xf numFmtId="164" fontId="1" fillId="13" borderId="43" xfId="0" applyNumberFormat="1" applyFont="1" applyFill="1" applyBorder="1" applyAlignment="1">
      <alignment vertical="center" wrapText="1"/>
    </xf>
    <xf numFmtId="0" fontId="1" fillId="13" borderId="34" xfId="0" applyFont="1" applyFill="1" applyBorder="1" applyAlignment="1">
      <alignment vertical="center" wrapText="1"/>
    </xf>
    <xf numFmtId="43" fontId="1" fillId="13" borderId="155" xfId="0" applyNumberFormat="1" applyFont="1" applyFill="1" applyBorder="1" applyAlignment="1">
      <alignment vertical="center" wrapText="1"/>
    </xf>
    <xf numFmtId="0" fontId="1" fillId="13" borderId="443" xfId="0" applyFont="1" applyFill="1" applyBorder="1" applyAlignment="1">
      <alignment vertical="center" wrapText="1"/>
    </xf>
    <xf numFmtId="0" fontId="1" fillId="13" borderId="395" xfId="0" applyFont="1" applyFill="1" applyBorder="1" applyAlignment="1">
      <alignment vertical="center" wrapText="1"/>
    </xf>
    <xf numFmtId="164" fontId="1" fillId="13" borderId="395" xfId="0" applyNumberFormat="1" applyFont="1" applyFill="1" applyBorder="1" applyAlignment="1">
      <alignment vertical="center" wrapText="1"/>
    </xf>
    <xf numFmtId="43" fontId="1" fillId="13" borderId="399" xfId="0" applyNumberFormat="1" applyFont="1" applyFill="1" applyBorder="1" applyAlignment="1">
      <alignment vertical="center" wrapText="1"/>
    </xf>
    <xf numFmtId="0" fontId="1" fillId="2" borderId="86" xfId="0" applyFont="1" applyFill="1" applyBorder="1" applyAlignment="1">
      <alignment vertical="center" wrapText="1"/>
    </xf>
    <xf numFmtId="0" fontId="1" fillId="2" borderId="46" xfId="0" applyFont="1" applyFill="1" applyBorder="1" applyAlignment="1">
      <alignment vertical="center" wrapText="1"/>
    </xf>
    <xf numFmtId="0" fontId="1" fillId="2" borderId="46" xfId="0" applyFont="1" applyFill="1" applyBorder="1" applyAlignment="1">
      <alignment horizontal="right" vertical="center" wrapText="1"/>
    </xf>
    <xf numFmtId="43" fontId="1" fillId="2" borderId="46" xfId="0" applyNumberFormat="1" applyFont="1" applyFill="1" applyBorder="1" applyAlignment="1">
      <alignment horizontal="right" vertical="center" wrapText="1"/>
    </xf>
    <xf numFmtId="43" fontId="1" fillId="2" borderId="297" xfId="0" applyNumberFormat="1" applyFont="1" applyFill="1" applyBorder="1" applyAlignment="1">
      <alignment vertical="center" wrapText="1"/>
    </xf>
    <xf numFmtId="0" fontId="1" fillId="10" borderId="443" xfId="0" applyFont="1" applyFill="1" applyBorder="1" applyAlignment="1">
      <alignment vertical="center" wrapText="1"/>
    </xf>
    <xf numFmtId="0" fontId="1" fillId="10" borderId="395" xfId="0" applyFont="1" applyFill="1" applyBorder="1" applyAlignment="1">
      <alignment vertical="center" wrapText="1"/>
    </xf>
    <xf numFmtId="0" fontId="1" fillId="10" borderId="395" xfId="0" applyFont="1" applyFill="1" applyBorder="1" applyAlignment="1">
      <alignment horizontal="right" vertical="center" wrapText="1"/>
    </xf>
    <xf numFmtId="43" fontId="1" fillId="10" borderId="395" xfId="0" applyNumberFormat="1" applyFont="1" applyFill="1" applyBorder="1" applyAlignment="1">
      <alignment horizontal="right" vertical="center" wrapText="1"/>
    </xf>
    <xf numFmtId="43" fontId="1" fillId="10" borderId="399" xfId="0" applyNumberFormat="1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right" vertical="center" wrapText="1"/>
    </xf>
    <xf numFmtId="43" fontId="1" fillId="10" borderId="1" xfId="0" applyNumberFormat="1" applyFont="1" applyFill="1" applyBorder="1" applyAlignment="1">
      <alignment horizontal="right" vertical="center" wrapText="1"/>
    </xf>
    <xf numFmtId="0" fontId="84" fillId="2" borderId="1" xfId="0" applyFont="1" applyFill="1" applyBorder="1" applyAlignment="1">
      <alignment wrapText="1"/>
    </xf>
    <xf numFmtId="0" fontId="84" fillId="0" borderId="9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0" xfId="0" applyFont="1" applyBorder="1" applyAlignment="1">
      <alignment wrapText="1"/>
    </xf>
    <xf numFmtId="0" fontId="1" fillId="10" borderId="43" xfId="0" applyFont="1" applyFill="1" applyBorder="1" applyAlignment="1">
      <alignment horizontal="right" vertical="center" wrapText="1"/>
    </xf>
    <xf numFmtId="43" fontId="1" fillId="10" borderId="43" xfId="0" applyNumberFormat="1" applyFont="1" applyFill="1" applyBorder="1" applyAlignment="1">
      <alignment horizontal="right" vertical="center" wrapText="1"/>
    </xf>
    <xf numFmtId="0" fontId="1" fillId="10" borderId="30" xfId="0" applyFont="1" applyFill="1" applyBorder="1" applyAlignment="1">
      <alignment vertical="center" wrapText="1"/>
    </xf>
    <xf numFmtId="0" fontId="1" fillId="10" borderId="150" xfId="0" applyFont="1" applyFill="1" applyBorder="1" applyAlignment="1">
      <alignment vertical="center" wrapText="1"/>
    </xf>
    <xf numFmtId="0" fontId="1" fillId="10" borderId="30" xfId="0" applyFont="1" applyFill="1" applyBorder="1" applyAlignment="1">
      <alignment horizontal="right" vertical="center" wrapText="1"/>
    </xf>
    <xf numFmtId="43" fontId="1" fillId="10" borderId="30" xfId="0" applyNumberFormat="1" applyFont="1" applyFill="1" applyBorder="1" applyAlignment="1">
      <alignment horizontal="right" vertical="center" wrapText="1"/>
    </xf>
    <xf numFmtId="43" fontId="1" fillId="10" borderId="110" xfId="0" applyNumberFormat="1" applyFont="1" applyFill="1" applyBorder="1" applyAlignment="1">
      <alignment vertical="center" wrapText="1"/>
    </xf>
    <xf numFmtId="165" fontId="1" fillId="2" borderId="262" xfId="0" applyNumberFormat="1" applyFont="1" applyFill="1" applyBorder="1" applyAlignment="1">
      <alignment vertical="center" wrapText="1"/>
    </xf>
    <xf numFmtId="0" fontId="1" fillId="2" borderId="43" xfId="0" applyFont="1" applyFill="1" applyBorder="1" applyAlignment="1">
      <alignment vertical="center" wrapText="1"/>
    </xf>
    <xf numFmtId="43" fontId="1" fillId="2" borderId="43" xfId="0" applyNumberFormat="1" applyFont="1" applyFill="1" applyBorder="1" applyAlignment="1">
      <alignment vertical="center" wrapText="1"/>
    </xf>
    <xf numFmtId="43" fontId="1" fillId="2" borderId="155" xfId="0" applyNumberFormat="1" applyFont="1" applyFill="1" applyBorder="1" applyAlignment="1">
      <alignment vertical="center" wrapText="1"/>
    </xf>
    <xf numFmtId="2" fontId="1" fillId="10" borderId="85" xfId="0" applyNumberFormat="1" applyFont="1" applyFill="1" applyBorder="1" applyAlignment="1">
      <alignment vertical="center" wrapText="1"/>
    </xf>
    <xf numFmtId="2" fontId="1" fillId="2" borderId="85" xfId="0" applyNumberFormat="1" applyFont="1" applyFill="1" applyBorder="1" applyAlignment="1">
      <alignment vertical="center" wrapText="1"/>
    </xf>
    <xf numFmtId="165" fontId="1" fillId="2" borderId="84" xfId="0" applyNumberFormat="1" applyFont="1" applyFill="1" applyBorder="1" applyAlignment="1">
      <alignment horizontal="left" vertical="center" wrapText="1"/>
    </xf>
    <xf numFmtId="0" fontId="1" fillId="2" borderId="262" xfId="0" applyFont="1" applyFill="1" applyBorder="1" applyAlignment="1">
      <alignment vertical="center" wrapText="1"/>
    </xf>
    <xf numFmtId="0" fontId="1" fillId="2" borderId="43" xfId="0" applyFont="1" applyFill="1" applyBorder="1" applyAlignment="1">
      <alignment horizontal="right" vertical="center" wrapText="1"/>
    </xf>
    <xf numFmtId="0" fontId="1" fillId="2" borderId="443" xfId="0" applyFont="1" applyFill="1" applyBorder="1" applyAlignment="1">
      <alignment vertical="center" wrapText="1"/>
    </xf>
    <xf numFmtId="0" fontId="1" fillId="2" borderId="395" xfId="0" applyFont="1" applyFill="1" applyBorder="1" applyAlignment="1">
      <alignment vertical="center" wrapText="1"/>
    </xf>
    <xf numFmtId="0" fontId="1" fillId="2" borderId="395" xfId="0" applyFont="1" applyFill="1" applyBorder="1" applyAlignment="1">
      <alignment horizontal="right" vertical="center" wrapText="1"/>
    </xf>
    <xf numFmtId="43" fontId="1" fillId="2" borderId="395" xfId="0" applyNumberFormat="1" applyFont="1" applyFill="1" applyBorder="1" applyAlignment="1">
      <alignment horizontal="right" vertical="center" wrapText="1"/>
    </xf>
    <xf numFmtId="43" fontId="1" fillId="2" borderId="399" xfId="0" applyNumberFormat="1" applyFont="1" applyFill="1" applyBorder="1" applyAlignment="1">
      <alignment vertical="center" wrapText="1"/>
    </xf>
    <xf numFmtId="0" fontId="1" fillId="10" borderId="86" xfId="0" applyFont="1" applyFill="1" applyBorder="1" applyAlignment="1">
      <alignment vertical="center" wrapText="1"/>
    </xf>
    <xf numFmtId="0" fontId="1" fillId="10" borderId="46" xfId="0" applyFont="1" applyFill="1" applyBorder="1" applyAlignment="1">
      <alignment vertical="center" wrapText="1"/>
    </xf>
    <xf numFmtId="0" fontId="1" fillId="10" borderId="46" xfId="0" applyFont="1" applyFill="1" applyBorder="1" applyAlignment="1">
      <alignment horizontal="right" vertical="center" wrapText="1"/>
    </xf>
    <xf numFmtId="43" fontId="1" fillId="10" borderId="46" xfId="0" applyNumberFormat="1" applyFont="1" applyFill="1" applyBorder="1" applyAlignment="1">
      <alignment horizontal="right" vertical="center" wrapText="1"/>
    </xf>
    <xf numFmtId="43" fontId="1" fillId="10" borderId="297" xfId="0" applyNumberFormat="1" applyFont="1" applyFill="1" applyBorder="1" applyAlignment="1">
      <alignment vertical="center" wrapText="1"/>
    </xf>
    <xf numFmtId="0" fontId="1" fillId="2" borderId="46" xfId="0" applyFont="1" applyFill="1" applyBorder="1" applyAlignment="1">
      <alignment horizontal="right" vertical="center" wrapText="1"/>
    </xf>
    <xf numFmtId="0" fontId="1" fillId="2" borderId="34" xfId="0" applyFont="1" applyFill="1" applyBorder="1" applyAlignment="1">
      <alignment horizontal="right" vertical="center" wrapText="1"/>
    </xf>
    <xf numFmtId="0" fontId="1" fillId="2" borderId="395" xfId="0" applyFont="1" applyFill="1" applyBorder="1" applyAlignment="1">
      <alignment horizontal="right" vertical="center" wrapText="1"/>
    </xf>
    <xf numFmtId="0" fontId="1" fillId="10" borderId="46" xfId="0" applyFont="1" applyFill="1" applyBorder="1" applyAlignment="1">
      <alignment horizontal="right" vertical="center" wrapText="1"/>
    </xf>
    <xf numFmtId="0" fontId="1" fillId="0" borderId="84" xfId="0" applyFont="1" applyBorder="1" applyAlignment="1">
      <alignment vertical="center" wrapText="1"/>
    </xf>
    <xf numFmtId="0" fontId="1" fillId="0" borderId="34" xfId="0" applyFont="1" applyBorder="1" applyAlignment="1">
      <alignment horizontal="right" vertical="center" wrapText="1"/>
    </xf>
    <xf numFmtId="43" fontId="1" fillId="0" borderId="85" xfId="0" applyNumberFormat="1" applyFont="1" applyBorder="1" applyAlignment="1">
      <alignment vertical="center" wrapText="1"/>
    </xf>
    <xf numFmtId="0" fontId="1" fillId="2" borderId="134" xfId="0" applyFont="1" applyFill="1" applyBorder="1" applyAlignment="1">
      <alignment vertical="center" wrapText="1"/>
    </xf>
    <xf numFmtId="0" fontId="1" fillId="2" borderId="134" xfId="0" applyFont="1" applyFill="1" applyBorder="1" applyAlignment="1">
      <alignment horizontal="right" vertical="center" wrapText="1"/>
    </xf>
    <xf numFmtId="164" fontId="1" fillId="2" borderId="134" xfId="0" applyNumberFormat="1" applyFont="1" applyFill="1" applyBorder="1" applyAlignment="1">
      <alignment horizontal="right" vertical="center" wrapText="1"/>
    </xf>
    <xf numFmtId="0" fontId="1" fillId="2" borderId="135" xfId="0" applyFont="1" applyFill="1" applyBorder="1" applyAlignment="1">
      <alignment vertical="center" wrapText="1"/>
    </xf>
    <xf numFmtId="0" fontId="1" fillId="10" borderId="395" xfId="0" applyFont="1" applyFill="1" applyBorder="1" applyAlignment="1">
      <alignment horizontal="right" vertical="center" wrapText="1"/>
    </xf>
    <xf numFmtId="43" fontId="1" fillId="2" borderId="134" xfId="0" applyNumberFormat="1" applyFont="1" applyFill="1" applyBorder="1" applyAlignment="1">
      <alignment horizontal="right" vertical="center" wrapText="1"/>
    </xf>
    <xf numFmtId="43" fontId="1" fillId="2" borderId="135" xfId="0" applyNumberFormat="1" applyFont="1" applyFill="1" applyBorder="1" applyAlignment="1">
      <alignment vertical="center" wrapText="1"/>
    </xf>
    <xf numFmtId="0" fontId="10" fillId="0" borderId="88" xfId="0" applyFont="1" applyBorder="1" applyAlignment="1">
      <alignment wrapText="1"/>
    </xf>
    <xf numFmtId="43" fontId="2" fillId="0" borderId="0" xfId="0" applyNumberFormat="1" applyFont="1"/>
    <xf numFmtId="43" fontId="10" fillId="0" borderId="0" xfId="0" applyNumberFormat="1" applyFont="1"/>
    <xf numFmtId="0" fontId="48" fillId="2" borderId="15" xfId="0" applyFont="1" applyFill="1" applyBorder="1" applyAlignment="1">
      <alignment horizontal="center" vertical="center"/>
    </xf>
    <xf numFmtId="175" fontId="31" fillId="12" borderId="202" xfId="0" applyNumberFormat="1" applyFont="1" applyFill="1" applyBorder="1" applyAlignment="1">
      <alignment horizontal="center" vertical="center" wrapText="1"/>
    </xf>
    <xf numFmtId="0" fontId="31" fillId="2" borderId="15" xfId="0" applyFont="1" applyFill="1" applyBorder="1" applyAlignment="1">
      <alignment horizontal="center" vertical="center"/>
    </xf>
    <xf numFmtId="0" fontId="21" fillId="2" borderId="444" xfId="0" applyFont="1" applyFill="1" applyBorder="1" applyAlignment="1">
      <alignment vertical="center"/>
    </xf>
    <xf numFmtId="2" fontId="1" fillId="2" borderId="34" xfId="0" applyNumberFormat="1" applyFont="1" applyFill="1" applyBorder="1" applyAlignment="1">
      <alignment vertical="center"/>
    </xf>
    <xf numFmtId="0" fontId="21" fillId="2" borderId="143" xfId="0" applyFont="1" applyFill="1" applyBorder="1" applyAlignment="1">
      <alignment vertical="center"/>
    </xf>
    <xf numFmtId="164" fontId="1" fillId="2" borderId="30" xfId="0" applyNumberFormat="1" applyFont="1" applyFill="1" applyBorder="1" applyAlignment="1">
      <alignment vertical="center"/>
    </xf>
    <xf numFmtId="0" fontId="10" fillId="2" borderId="34" xfId="0" applyFont="1" applyFill="1" applyBorder="1" applyAlignment="1">
      <alignment horizontal="right" vertical="center"/>
    </xf>
    <xf numFmtId="164" fontId="1" fillId="0" borderId="297" xfId="0" applyNumberFormat="1" applyFont="1" applyBorder="1" applyAlignment="1">
      <alignment horizontal="right" vertical="center"/>
    </xf>
    <xf numFmtId="0" fontId="27" fillId="2" borderId="15" xfId="0" applyFont="1" applyFill="1" applyBorder="1" applyAlignment="1">
      <alignment wrapText="1"/>
    </xf>
    <xf numFmtId="0" fontId="21" fillId="10" borderId="444" xfId="0" applyFont="1" applyFill="1" applyBorder="1" applyAlignment="1">
      <alignment vertical="center"/>
    </xf>
    <xf numFmtId="2" fontId="1" fillId="10" borderId="34" xfId="0" applyNumberFormat="1" applyFont="1" applyFill="1" applyBorder="1" applyAlignment="1">
      <alignment vertical="center"/>
    </xf>
    <xf numFmtId="0" fontId="21" fillId="10" borderId="143" xfId="0" applyFont="1" applyFill="1" applyBorder="1" applyAlignment="1">
      <alignment vertical="center"/>
    </xf>
    <xf numFmtId="4" fontId="1" fillId="10" borderId="34" xfId="0" applyNumberFormat="1" applyFont="1" applyFill="1" applyBorder="1" applyAlignment="1">
      <alignment vertical="center"/>
    </xf>
    <xf numFmtId="0" fontId="27" fillId="2" borderId="15" xfId="0" applyFont="1" applyFill="1" applyBorder="1"/>
    <xf numFmtId="4" fontId="1" fillId="10" borderId="34" xfId="0" applyNumberFormat="1" applyFont="1" applyFill="1" applyBorder="1" applyAlignment="1">
      <alignment vertical="center" wrapText="1"/>
    </xf>
    <xf numFmtId="0" fontId="10" fillId="13" borderId="1" xfId="0" applyFont="1" applyFill="1" applyBorder="1"/>
    <xf numFmtId="0" fontId="21" fillId="0" borderId="281" xfId="0" applyFont="1" applyBorder="1" applyAlignment="1">
      <alignment vertical="center"/>
    </xf>
    <xf numFmtId="0" fontId="1" fillId="0" borderId="85" xfId="0" applyFont="1" applyBorder="1" applyAlignment="1">
      <alignment vertical="center"/>
    </xf>
    <xf numFmtId="0" fontId="48" fillId="13" borderId="1" xfId="0" applyFont="1" applyFill="1" applyBorder="1" applyAlignment="1">
      <alignment horizontal="center" vertical="center"/>
    </xf>
    <xf numFmtId="0" fontId="49" fillId="2" borderId="15" xfId="0" applyFont="1" applyFill="1" applyBorder="1" applyAlignment="1">
      <alignment horizontal="center" vertical="center"/>
    </xf>
    <xf numFmtId="0" fontId="21" fillId="0" borderId="285" xfId="0" applyFont="1" applyBorder="1" applyAlignment="1">
      <alignment vertical="center"/>
    </xf>
    <xf numFmtId="0" fontId="1" fillId="0" borderId="285" xfId="0" applyFont="1" applyBorder="1"/>
    <xf numFmtId="0" fontId="2" fillId="0" borderId="317" xfId="0" applyFont="1" applyBorder="1"/>
    <xf numFmtId="0" fontId="2" fillId="0" borderId="207" xfId="0" applyFont="1" applyBorder="1"/>
    <xf numFmtId="0" fontId="1" fillId="0" borderId="134" xfId="0" applyFont="1" applyBorder="1"/>
    <xf numFmtId="0" fontId="1" fillId="0" borderId="135" xfId="0" applyFont="1" applyBorder="1"/>
    <xf numFmtId="0" fontId="10" fillId="0" borderId="0" xfId="0" applyFont="1"/>
    <xf numFmtId="0" fontId="27" fillId="2" borderId="15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/>
    </xf>
    <xf numFmtId="169" fontId="31" fillId="12" borderId="202" xfId="0" applyNumberFormat="1" applyFont="1" applyFill="1" applyBorder="1" applyAlignment="1">
      <alignment horizontal="center" vertical="center" wrapText="1"/>
    </xf>
    <xf numFmtId="164" fontId="21" fillId="14" borderId="11" xfId="0" applyNumberFormat="1" applyFont="1" applyFill="1" applyBorder="1" applyAlignment="1">
      <alignment horizontal="left" vertical="center"/>
    </xf>
    <xf numFmtId="0" fontId="21" fillId="2" borderId="11" xfId="0" applyFont="1" applyFill="1" applyBorder="1" applyAlignment="1">
      <alignment vertical="center"/>
    </xf>
    <xf numFmtId="164" fontId="1" fillId="2" borderId="360" xfId="0" applyNumberFormat="1" applyFont="1" applyFill="1" applyBorder="1" applyAlignment="1">
      <alignment vertical="center"/>
    </xf>
    <xf numFmtId="164" fontId="1" fillId="2" borderId="427" xfId="0" applyNumberFormat="1" applyFont="1" applyFill="1" applyBorder="1" applyAlignment="1">
      <alignment vertical="center"/>
    </xf>
    <xf numFmtId="164" fontId="2" fillId="0" borderId="0" xfId="0" applyNumberFormat="1" applyFont="1"/>
    <xf numFmtId="0" fontId="21" fillId="10" borderId="11" xfId="0" applyFont="1" applyFill="1" applyBorder="1" applyAlignment="1">
      <alignment vertical="center"/>
    </xf>
    <xf numFmtId="164" fontId="1" fillId="10" borderId="363" xfId="0" applyNumberFormat="1" applyFont="1" applyFill="1" applyBorder="1" applyAlignment="1">
      <alignment vertical="center"/>
    </xf>
    <xf numFmtId="164" fontId="1" fillId="10" borderId="429" xfId="0" applyNumberFormat="1" applyFont="1" applyFill="1" applyBorder="1" applyAlignment="1">
      <alignment vertical="center"/>
    </xf>
    <xf numFmtId="0" fontId="21" fillId="2" borderId="11" xfId="0" applyFont="1" applyFill="1" applyBorder="1" applyAlignment="1">
      <alignment vertical="center" wrapText="1"/>
    </xf>
    <xf numFmtId="164" fontId="1" fillId="10" borderId="34" xfId="0" applyNumberFormat="1" applyFont="1" applyFill="1" applyBorder="1" applyAlignment="1">
      <alignment vertical="center"/>
    </xf>
    <xf numFmtId="164" fontId="1" fillId="10" borderId="85" xfId="0" applyNumberFormat="1" applyFont="1" applyFill="1" applyBorder="1" applyAlignment="1">
      <alignment vertical="center"/>
    </xf>
    <xf numFmtId="164" fontId="1" fillId="2" borderId="34" xfId="0" applyNumberFormat="1" applyFont="1" applyFill="1" applyBorder="1" applyAlignment="1">
      <alignment vertical="center"/>
    </xf>
    <xf numFmtId="164" fontId="1" fillId="2" borderId="85" xfId="0" applyNumberFormat="1" applyFont="1" applyFill="1" applyBorder="1" applyAlignment="1">
      <alignment vertical="center"/>
    </xf>
    <xf numFmtId="164" fontId="1" fillId="2" borderId="363" xfId="0" applyNumberFormat="1" applyFont="1" applyFill="1" applyBorder="1" applyAlignment="1">
      <alignment vertical="center"/>
    </xf>
    <xf numFmtId="164" fontId="1" fillId="2" borderId="429" xfId="0" applyNumberFormat="1" applyFont="1" applyFill="1" applyBorder="1" applyAlignment="1">
      <alignment vertical="center"/>
    </xf>
    <xf numFmtId="164" fontId="21" fillId="14" borderId="11" xfId="0" applyNumberFormat="1" applyFont="1" applyFill="1" applyBorder="1" applyAlignment="1">
      <alignment horizontal="left" vertical="center" wrapText="1"/>
    </xf>
    <xf numFmtId="0" fontId="21" fillId="10" borderId="268" xfId="0" applyFont="1" applyFill="1" applyBorder="1" applyAlignment="1">
      <alignment vertical="center"/>
    </xf>
    <xf numFmtId="164" fontId="1" fillId="10" borderId="134" xfId="0" applyNumberFormat="1" applyFont="1" applyFill="1" applyBorder="1" applyAlignment="1">
      <alignment vertical="center"/>
    </xf>
    <xf numFmtId="164" fontId="1" fillId="10" borderId="135" xfId="0" applyNumberFormat="1" applyFont="1" applyFill="1" applyBorder="1" applyAlignment="1">
      <alignment vertical="center"/>
    </xf>
    <xf numFmtId="0" fontId="1" fillId="10" borderId="1" xfId="0" applyFont="1" applyFill="1" applyBorder="1"/>
    <xf numFmtId="0" fontId="21" fillId="2" borderId="370" xfId="0" applyFont="1" applyFill="1" applyBorder="1" applyAlignment="1">
      <alignment vertical="center"/>
    </xf>
    <xf numFmtId="0" fontId="99" fillId="19" borderId="445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/>
    </xf>
    <xf numFmtId="0" fontId="1" fillId="0" borderId="360" xfId="0" applyFont="1" applyBorder="1" applyAlignment="1">
      <alignment vertical="center"/>
    </xf>
    <xf numFmtId="0" fontId="1" fillId="0" borderId="427" xfId="0" applyFont="1" applyBorder="1" applyAlignment="1">
      <alignment horizontal="right" vertical="center"/>
    </xf>
    <xf numFmtId="0" fontId="1" fillId="34" borderId="34" xfId="0" applyFont="1" applyFill="1" applyBorder="1" applyAlignment="1">
      <alignment vertical="center"/>
    </xf>
    <xf numFmtId="0" fontId="1" fillId="34" borderId="85" xfId="0" applyFont="1" applyFill="1" applyBorder="1" applyAlignment="1">
      <alignment horizontal="right" vertical="center"/>
    </xf>
    <xf numFmtId="0" fontId="1" fillId="0" borderId="85" xfId="0" applyFont="1" applyBorder="1" applyAlignment="1">
      <alignment horizontal="right" vertical="center"/>
    </xf>
    <xf numFmtId="0" fontId="1" fillId="0" borderId="395" xfId="0" applyFont="1" applyBorder="1" applyAlignment="1">
      <alignment vertical="center"/>
    </xf>
    <xf numFmtId="0" fontId="1" fillId="0" borderId="399" xfId="0" applyFont="1" applyBorder="1" applyAlignment="1">
      <alignment horizontal="right" vertical="center"/>
    </xf>
    <xf numFmtId="0" fontId="18" fillId="2" borderId="451" xfId="0" applyFont="1" applyFill="1" applyBorder="1" applyAlignment="1">
      <alignment horizontal="left" vertical="center"/>
    </xf>
    <xf numFmtId="0" fontId="18" fillId="2" borderId="452" xfId="0" applyFont="1" applyFill="1" applyBorder="1" applyAlignment="1">
      <alignment horizontal="left" vertical="center"/>
    </xf>
    <xf numFmtId="0" fontId="18" fillId="2" borderId="453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vertical="center"/>
    </xf>
    <xf numFmtId="0" fontId="1" fillId="2" borderId="110" xfId="0" applyFont="1" applyFill="1" applyBorder="1" applyAlignment="1">
      <alignment horizontal="right" vertical="center"/>
    </xf>
    <xf numFmtId="0" fontId="1" fillId="2" borderId="451" xfId="0" applyFont="1" applyFill="1" applyBorder="1" applyAlignment="1">
      <alignment horizontal="left" vertical="center" wrapText="1"/>
    </xf>
    <xf numFmtId="0" fontId="1" fillId="2" borderId="452" xfId="0" applyFont="1" applyFill="1" applyBorder="1" applyAlignment="1">
      <alignment horizontal="left" vertical="center" wrapText="1"/>
    </xf>
    <xf numFmtId="0" fontId="82" fillId="2" borderId="452" xfId="0" applyFont="1" applyFill="1" applyBorder="1" applyAlignment="1">
      <alignment vertical="center"/>
    </xf>
    <xf numFmtId="0" fontId="82" fillId="2" borderId="453" xfId="0" applyFont="1" applyFill="1" applyBorder="1" applyAlignment="1">
      <alignment horizontal="right" vertical="center"/>
    </xf>
    <xf numFmtId="0" fontId="1" fillId="2" borderId="30" xfId="0" applyFont="1" applyFill="1" applyBorder="1" applyAlignment="1">
      <alignment vertical="center"/>
    </xf>
    <xf numFmtId="0" fontId="1" fillId="2" borderId="110" xfId="0" applyFont="1" applyFill="1" applyBorder="1" applyAlignment="1">
      <alignment vertical="center"/>
    </xf>
    <xf numFmtId="0" fontId="21" fillId="2" borderId="451" xfId="0" applyFont="1" applyFill="1" applyBorder="1" applyAlignment="1">
      <alignment vertical="center" wrapText="1"/>
    </xf>
    <xf numFmtId="0" fontId="26" fillId="33" borderId="452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vertical="center"/>
    </xf>
    <xf numFmtId="0" fontId="1" fillId="34" borderId="1" xfId="0" applyFont="1" applyFill="1" applyBorder="1" applyAlignment="1">
      <alignment vertical="center"/>
    </xf>
    <xf numFmtId="0" fontId="1" fillId="34" borderId="15" xfId="0" applyFont="1" applyFill="1" applyBorder="1" applyAlignment="1">
      <alignment horizontal="right" vertical="center"/>
    </xf>
    <xf numFmtId="0" fontId="1" fillId="2" borderId="452" xfId="0" applyFont="1" applyFill="1" applyBorder="1" applyAlignment="1">
      <alignment vertical="center"/>
    </xf>
    <xf numFmtId="0" fontId="1" fillId="2" borderId="453" xfId="0" applyFont="1" applyFill="1" applyBorder="1" applyAlignment="1">
      <alignment vertical="center"/>
    </xf>
    <xf numFmtId="0" fontId="1" fillId="0" borderId="297" xfId="0" applyFont="1" applyBorder="1" applyAlignment="1">
      <alignment horizontal="right" vertical="center"/>
    </xf>
    <xf numFmtId="0" fontId="1" fillId="13" borderId="134" xfId="0" applyFont="1" applyFill="1" applyBorder="1" applyAlignment="1">
      <alignment vertical="center"/>
    </xf>
    <xf numFmtId="0" fontId="1" fillId="2" borderId="134" xfId="0" applyFont="1" applyFill="1" applyBorder="1" applyAlignment="1">
      <alignment vertical="center"/>
    </xf>
    <xf numFmtId="0" fontId="1" fillId="2" borderId="135" xfId="0" applyFont="1" applyFill="1" applyBorder="1" applyAlignment="1">
      <alignment horizontal="right" vertical="center"/>
    </xf>
    <xf numFmtId="0" fontId="1" fillId="13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right" vertical="center"/>
    </xf>
    <xf numFmtId="0" fontId="2" fillId="0" borderId="89" xfId="0" applyFont="1" applyBorder="1" applyAlignment="1">
      <alignment horizontal="left"/>
    </xf>
    <xf numFmtId="0" fontId="37" fillId="10" borderId="210" xfId="0" applyFont="1" applyFill="1" applyBorder="1" applyAlignment="1">
      <alignment vertical="center"/>
    </xf>
    <xf numFmtId="0" fontId="37" fillId="10" borderId="5" xfId="0" applyFont="1" applyFill="1" applyBorder="1" applyAlignment="1">
      <alignment vertical="center"/>
    </xf>
    <xf numFmtId="0" fontId="37" fillId="10" borderId="166" xfId="0" applyFont="1" applyFill="1" applyBorder="1" applyAlignment="1">
      <alignment vertical="center"/>
    </xf>
    <xf numFmtId="0" fontId="19" fillId="15" borderId="268" xfId="0" applyFont="1" applyFill="1" applyBorder="1" applyAlignment="1">
      <alignment vertical="center"/>
    </xf>
    <xf numFmtId="0" fontId="26" fillId="33" borderId="455" xfId="0" applyFont="1" applyFill="1" applyBorder="1" applyAlignment="1">
      <alignment vertical="center" wrapText="1"/>
    </xf>
    <xf numFmtId="165" fontId="19" fillId="2" borderId="84" xfId="0" applyNumberFormat="1" applyFont="1" applyFill="1" applyBorder="1" applyAlignment="1">
      <alignment horizontal="left"/>
    </xf>
    <xf numFmtId="0" fontId="19" fillId="2" borderId="34" xfId="0" applyFont="1" applyFill="1" applyBorder="1"/>
    <xf numFmtId="0" fontId="19" fillId="2" borderId="34" xfId="0" applyFont="1" applyFill="1" applyBorder="1" applyAlignment="1">
      <alignment horizontal="right"/>
    </xf>
    <xf numFmtId="164" fontId="19" fillId="2" borderId="85" xfId="0" applyNumberFormat="1" applyFont="1" applyFill="1" applyBorder="1" applyAlignment="1">
      <alignment horizontal="right"/>
    </xf>
    <xf numFmtId="0" fontId="2" fillId="2" borderId="451" xfId="0" applyFont="1" applyFill="1" applyBorder="1"/>
    <xf numFmtId="0" fontId="2" fillId="0" borderId="354" xfId="0" applyFont="1" applyBorder="1"/>
    <xf numFmtId="0" fontId="21" fillId="2" borderId="457" xfId="0" applyFont="1" applyFill="1" applyBorder="1" applyAlignment="1">
      <alignment vertical="center" wrapText="1"/>
    </xf>
    <xf numFmtId="0" fontId="19" fillId="0" borderId="86" xfId="0" applyFont="1" applyBorder="1"/>
    <xf numFmtId="0" fontId="19" fillId="0" borderId="46" xfId="0" applyFont="1" applyBorder="1"/>
    <xf numFmtId="0" fontId="19" fillId="0" borderId="46" xfId="0" applyFont="1" applyBorder="1" applyAlignment="1">
      <alignment horizontal="right"/>
    </xf>
    <xf numFmtId="164" fontId="19" fillId="0" borderId="297" xfId="0" applyNumberFormat="1" applyFont="1" applyBorder="1" applyAlignment="1">
      <alignment horizontal="right"/>
    </xf>
    <xf numFmtId="165" fontId="19" fillId="2" borderId="458" xfId="0" applyNumberFormat="1" applyFont="1" applyFill="1" applyBorder="1" applyAlignment="1">
      <alignment horizontal="left"/>
    </xf>
    <xf numFmtId="0" fontId="19" fillId="2" borderId="459" xfId="0" applyFont="1" applyFill="1" applyBorder="1"/>
    <xf numFmtId="0" fontId="19" fillId="2" borderId="459" xfId="0" applyFont="1" applyFill="1" applyBorder="1" applyAlignment="1">
      <alignment horizontal="right"/>
    </xf>
    <xf numFmtId="164" fontId="19" fillId="2" borderId="460" xfId="0" applyNumberFormat="1" applyFont="1" applyFill="1" applyBorder="1" applyAlignment="1">
      <alignment horizontal="right"/>
    </xf>
    <xf numFmtId="0" fontId="21" fillId="2" borderId="457" xfId="0" applyFont="1" applyFill="1" applyBorder="1"/>
    <xf numFmtId="0" fontId="19" fillId="0" borderId="458" xfId="0" applyFont="1" applyBorder="1"/>
    <xf numFmtId="0" fontId="19" fillId="0" borderId="459" xfId="0" applyFont="1" applyBorder="1"/>
    <xf numFmtId="0" fontId="19" fillId="0" borderId="459" xfId="0" applyFont="1" applyBorder="1" applyAlignment="1">
      <alignment horizontal="right"/>
    </xf>
    <xf numFmtId="164" fontId="19" fillId="0" borderId="460" xfId="0" applyNumberFormat="1" applyFont="1" applyBorder="1" applyAlignment="1">
      <alignment horizontal="right"/>
    </xf>
    <xf numFmtId="0" fontId="1" fillId="2" borderId="254" xfId="0" applyFont="1" applyFill="1" applyBorder="1"/>
    <xf numFmtId="0" fontId="31" fillId="2" borderId="1" xfId="0" applyFont="1" applyFill="1" applyBorder="1" applyAlignment="1">
      <alignment horizontal="center" vertical="center"/>
    </xf>
    <xf numFmtId="0" fontId="31" fillId="2" borderId="254" xfId="0" applyFont="1" applyFill="1" applyBorder="1" applyAlignment="1">
      <alignment horizontal="center" vertical="center"/>
    </xf>
    <xf numFmtId="0" fontId="54" fillId="2" borderId="461" xfId="0" applyFont="1" applyFill="1" applyBorder="1" applyAlignment="1">
      <alignment horizontal="left" vertical="center" wrapText="1"/>
    </xf>
    <xf numFmtId="0" fontId="1" fillId="2" borderId="427" xfId="0" applyFont="1" applyFill="1" applyBorder="1"/>
    <xf numFmtId="0" fontId="54" fillId="10" borderId="84" xfId="0" applyFont="1" applyFill="1" applyBorder="1" applyAlignment="1">
      <alignment horizontal="left" vertical="center" wrapText="1"/>
    </xf>
    <xf numFmtId="0" fontId="1" fillId="10" borderId="85" xfId="0" applyFont="1" applyFill="1" applyBorder="1"/>
    <xf numFmtId="0" fontId="54" fillId="2" borderId="84" xfId="0" applyFont="1" applyFill="1" applyBorder="1" applyAlignment="1">
      <alignment horizontal="left" vertical="center" wrapText="1"/>
    </xf>
    <xf numFmtId="0" fontId="1" fillId="2" borderId="85" xfId="0" applyFont="1" applyFill="1" applyBorder="1"/>
    <xf numFmtId="0" fontId="54" fillId="2" borderId="133" xfId="0" applyFont="1" applyFill="1" applyBorder="1" applyAlignment="1">
      <alignment horizontal="left" vertical="center" wrapText="1"/>
    </xf>
    <xf numFmtId="0" fontId="1" fillId="2" borderId="135" xfId="0" applyFont="1" applyFill="1" applyBorder="1"/>
    <xf numFmtId="0" fontId="2" fillId="10" borderId="1" xfId="0" applyFont="1" applyFill="1" applyBorder="1" applyAlignment="1">
      <alignment horizontal="left"/>
    </xf>
    <xf numFmtId="0" fontId="34" fillId="2" borderId="462" xfId="0" applyFont="1" applyFill="1" applyBorder="1" applyAlignment="1">
      <alignment horizontal="left" vertical="center"/>
    </xf>
    <xf numFmtId="0" fontId="10" fillId="2" borderId="462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/>
    </xf>
    <xf numFmtId="168" fontId="19" fillId="2" borderId="84" xfId="0" applyNumberFormat="1" applyFont="1" applyFill="1" applyBorder="1" applyAlignment="1">
      <alignment horizontal="left"/>
    </xf>
    <xf numFmtId="0" fontId="19" fillId="2" borderId="34" xfId="0" applyFont="1" applyFill="1" applyBorder="1" applyAlignment="1">
      <alignment wrapText="1"/>
    </xf>
    <xf numFmtId="167" fontId="19" fillId="2" borderId="85" xfId="0" applyNumberFormat="1" applyFont="1" applyFill="1" applyBorder="1"/>
    <xf numFmtId="164" fontId="19" fillId="2" borderId="1" xfId="0" applyNumberFormat="1" applyFont="1" applyFill="1" applyBorder="1" applyAlignment="1">
      <alignment horizontal="right"/>
    </xf>
    <xf numFmtId="168" fontId="19" fillId="34" borderId="34" xfId="0" applyNumberFormat="1" applyFont="1" applyFill="1" applyBorder="1" applyAlignment="1">
      <alignment horizontal="left"/>
    </xf>
    <xf numFmtId="0" fontId="19" fillId="34" borderId="34" xfId="0" applyFont="1" applyFill="1" applyBorder="1" applyAlignment="1">
      <alignment wrapText="1"/>
    </xf>
    <xf numFmtId="167" fontId="19" fillId="34" borderId="85" xfId="0" applyNumberFormat="1" applyFont="1" applyFill="1" applyBorder="1"/>
    <xf numFmtId="176" fontId="19" fillId="2" borderId="84" xfId="0" applyNumberFormat="1" applyFont="1" applyFill="1" applyBorder="1" applyAlignment="1">
      <alignment horizontal="left"/>
    </xf>
    <xf numFmtId="176" fontId="19" fillId="34" borderId="34" xfId="0" applyNumberFormat="1" applyFont="1" applyFill="1" applyBorder="1" applyAlignment="1">
      <alignment horizontal="left"/>
    </xf>
    <xf numFmtId="0" fontId="19" fillId="2" borderId="383" xfId="0" applyFont="1" applyFill="1" applyBorder="1" applyAlignment="1">
      <alignment wrapText="1"/>
    </xf>
    <xf numFmtId="167" fontId="19" fillId="2" borderId="15" xfId="0" applyNumberFormat="1" applyFont="1" applyFill="1" applyBorder="1"/>
    <xf numFmtId="0" fontId="19" fillId="34" borderId="383" xfId="0" applyFont="1" applyFill="1" applyBorder="1" applyAlignment="1">
      <alignment wrapText="1"/>
    </xf>
    <xf numFmtId="167" fontId="19" fillId="34" borderId="15" xfId="0" applyNumberFormat="1" applyFont="1" applyFill="1" applyBorder="1"/>
    <xf numFmtId="176" fontId="19" fillId="2" borderId="1" xfId="0" applyNumberFormat="1" applyFont="1" applyFill="1" applyBorder="1" applyAlignment="1">
      <alignment horizontal="left"/>
    </xf>
    <xf numFmtId="168" fontId="19" fillId="34" borderId="1" xfId="0" applyNumberFormat="1" applyFont="1" applyFill="1" applyBorder="1" applyAlignment="1">
      <alignment horizontal="left"/>
    </xf>
    <xf numFmtId="168" fontId="19" fillId="2" borderId="1" xfId="0" applyNumberFormat="1" applyFont="1" applyFill="1" applyBorder="1" applyAlignment="1">
      <alignment horizontal="left"/>
    </xf>
    <xf numFmtId="168" fontId="19" fillId="34" borderId="469" xfId="0" applyNumberFormat="1" applyFont="1" applyFill="1" applyBorder="1" applyAlignment="1">
      <alignment horizontal="left"/>
    </xf>
    <xf numFmtId="0" fontId="19" fillId="34" borderId="470" xfId="0" applyFont="1" applyFill="1" applyBorder="1" applyAlignment="1">
      <alignment wrapText="1"/>
    </xf>
    <xf numFmtId="167" fontId="19" fillId="34" borderId="471" xfId="0" applyNumberFormat="1" applyFont="1" applyFill="1" applyBorder="1"/>
    <xf numFmtId="0" fontId="10" fillId="0" borderId="9" xfId="0" applyFont="1" applyBorder="1" applyAlignment="1">
      <alignment horizontal="left"/>
    </xf>
    <xf numFmtId="167" fontId="2" fillId="0" borderId="10" xfId="0" applyNumberFormat="1" applyFont="1" applyBorder="1"/>
    <xf numFmtId="0" fontId="19" fillId="2" borderId="458" xfId="0" applyFont="1" applyFill="1" applyBorder="1" applyAlignment="1">
      <alignment horizontal="left"/>
    </xf>
    <xf numFmtId="0" fontId="19" fillId="2" borderId="459" xfId="0" applyFont="1" applyFill="1" applyBorder="1" applyAlignment="1">
      <alignment wrapText="1"/>
    </xf>
    <xf numFmtId="167" fontId="19" fillId="2" borderId="460" xfId="0" applyNumberFormat="1" applyFont="1" applyFill="1" applyBorder="1" applyAlignment="1">
      <alignment horizontal="right"/>
    </xf>
    <xf numFmtId="0" fontId="19" fillId="34" borderId="149" xfId="0" applyFont="1" applyFill="1" applyBorder="1" applyAlignment="1">
      <alignment horizontal="left"/>
    </xf>
    <xf numFmtId="0" fontId="19" fillId="34" borderId="34" xfId="0" applyFont="1" applyFill="1" applyBorder="1" applyAlignment="1">
      <alignment wrapText="1"/>
    </xf>
    <xf numFmtId="167" fontId="19" fillId="34" borderId="85" xfId="0" applyNumberFormat="1" applyFont="1" applyFill="1" applyBorder="1" applyAlignment="1">
      <alignment horizontal="right"/>
    </xf>
    <xf numFmtId="0" fontId="19" fillId="2" borderId="84" xfId="0" applyFont="1" applyFill="1" applyBorder="1" applyAlignment="1">
      <alignment horizontal="left"/>
    </xf>
    <xf numFmtId="0" fontId="19" fillId="2" borderId="34" xfId="0" applyFont="1" applyFill="1" applyBorder="1" applyAlignment="1">
      <alignment wrapText="1"/>
    </xf>
    <xf numFmtId="167" fontId="19" fillId="2" borderId="85" xfId="0" applyNumberFormat="1" applyFont="1" applyFill="1" applyBorder="1" applyAlignment="1">
      <alignment horizontal="right"/>
    </xf>
    <xf numFmtId="0" fontId="19" fillId="34" borderId="472" xfId="0" applyFont="1" applyFill="1" applyBorder="1" applyAlignment="1">
      <alignment horizontal="left"/>
    </xf>
    <xf numFmtId="0" fontId="19" fillId="34" borderId="473" xfId="0" applyFont="1" applyFill="1" applyBorder="1" applyAlignment="1">
      <alignment wrapText="1"/>
    </xf>
    <xf numFmtId="167" fontId="19" fillId="34" borderId="474" xfId="0" applyNumberFormat="1" applyFont="1" applyFill="1" applyBorder="1" applyAlignment="1">
      <alignment horizontal="right"/>
    </xf>
    <xf numFmtId="0" fontId="19" fillId="2" borderId="458" xfId="0" applyFont="1" applyFill="1" applyBorder="1" applyAlignment="1">
      <alignment horizontal="left"/>
    </xf>
    <xf numFmtId="0" fontId="19" fillId="2" borderId="459" xfId="0" applyFont="1" applyFill="1" applyBorder="1" applyAlignment="1">
      <alignment wrapText="1"/>
    </xf>
    <xf numFmtId="167" fontId="19" fillId="2" borderId="460" xfId="0" applyNumberFormat="1" applyFont="1" applyFill="1" applyBorder="1" applyAlignment="1">
      <alignment horizontal="right"/>
    </xf>
    <xf numFmtId="0" fontId="19" fillId="34" borderId="34" xfId="0" applyFont="1" applyFill="1" applyBorder="1" applyAlignment="1">
      <alignment horizontal="left"/>
    </xf>
    <xf numFmtId="167" fontId="19" fillId="34" borderId="85" xfId="0" applyNumberFormat="1" applyFont="1" applyFill="1" applyBorder="1" applyAlignment="1">
      <alignment horizontal="right"/>
    </xf>
    <xf numFmtId="0" fontId="19" fillId="2" borderId="84" xfId="0" applyFont="1" applyFill="1" applyBorder="1" applyAlignment="1">
      <alignment horizontal="left"/>
    </xf>
    <xf numFmtId="167" fontId="19" fillId="2" borderId="85" xfId="0" applyNumberFormat="1" applyFont="1" applyFill="1" applyBorder="1" applyAlignment="1">
      <alignment horizontal="right"/>
    </xf>
    <xf numFmtId="167" fontId="19" fillId="2" borderId="15" xfId="0" applyNumberFormat="1" applyFont="1" applyFill="1" applyBorder="1" applyAlignment="1">
      <alignment horizontal="right"/>
    </xf>
    <xf numFmtId="167" fontId="19" fillId="34" borderId="15" xfId="0" applyNumberFormat="1" applyFont="1" applyFill="1" applyBorder="1" applyAlignment="1">
      <alignment horizontal="right"/>
    </xf>
    <xf numFmtId="0" fontId="19" fillId="2" borderId="1" xfId="0" applyFont="1" applyFill="1" applyBorder="1" applyAlignment="1">
      <alignment horizontal="left"/>
    </xf>
    <xf numFmtId="0" fontId="19" fillId="34" borderId="1" xfId="0" applyFont="1" applyFill="1" applyBorder="1" applyAlignment="1">
      <alignment horizontal="left"/>
    </xf>
    <xf numFmtId="0" fontId="19" fillId="34" borderId="469" xfId="0" applyFont="1" applyFill="1" applyBorder="1" applyAlignment="1">
      <alignment horizontal="left"/>
    </xf>
    <xf numFmtId="167" fontId="19" fillId="34" borderId="471" xfId="0" applyNumberFormat="1" applyFont="1" applyFill="1" applyBorder="1" applyAlignment="1">
      <alignment horizontal="right"/>
    </xf>
    <xf numFmtId="167" fontId="10" fillId="0" borderId="10" xfId="0" applyNumberFormat="1" applyFont="1" applyBorder="1"/>
    <xf numFmtId="0" fontId="19" fillId="2" borderId="133" xfId="0" applyFont="1" applyFill="1" applyBorder="1" applyAlignment="1">
      <alignment horizontal="left"/>
    </xf>
    <xf numFmtId="0" fontId="19" fillId="2" borderId="134" xfId="0" applyFont="1" applyFill="1" applyBorder="1" applyAlignment="1">
      <alignment wrapText="1"/>
    </xf>
    <xf numFmtId="167" fontId="19" fillId="2" borderId="135" xfId="0" applyNumberFormat="1" applyFont="1" applyFill="1" applyBorder="1" applyAlignment="1">
      <alignment horizontal="right"/>
    </xf>
    <xf numFmtId="0" fontId="10" fillId="2" borderId="268" xfId="0" applyFont="1" applyFill="1" applyBorder="1"/>
    <xf numFmtId="0" fontId="26" fillId="2" borderId="90" xfId="0" applyFont="1" applyFill="1" applyBorder="1" applyAlignment="1">
      <alignment vertical="center" wrapText="1"/>
    </xf>
    <xf numFmtId="0" fontId="37" fillId="2" borderId="1" xfId="0" applyFont="1" applyFill="1" applyBorder="1" applyAlignment="1">
      <alignment vertical="center"/>
    </xf>
    <xf numFmtId="0" fontId="19" fillId="2" borderId="268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left"/>
    </xf>
    <xf numFmtId="0" fontId="49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 wrapText="1"/>
    </xf>
    <xf numFmtId="2" fontId="1" fillId="2" borderId="360" xfId="0" applyNumberFormat="1" applyFont="1" applyFill="1" applyBorder="1" applyAlignment="1">
      <alignment horizontal="right"/>
    </xf>
    <xf numFmtId="2" fontId="19" fillId="2" borderId="360" xfId="0" applyNumberFormat="1" applyFont="1" applyFill="1" applyBorder="1" applyAlignment="1">
      <alignment horizontal="right"/>
    </xf>
    <xf numFmtId="2" fontId="19" fillId="2" borderId="427" xfId="0" applyNumberFormat="1" applyFont="1" applyFill="1" applyBorder="1" applyAlignment="1">
      <alignment horizontal="right"/>
    </xf>
    <xf numFmtId="2" fontId="1" fillId="10" borderId="34" xfId="0" applyNumberFormat="1" applyFont="1" applyFill="1" applyBorder="1" applyAlignment="1">
      <alignment horizontal="right"/>
    </xf>
    <xf numFmtId="2" fontId="19" fillId="10" borderId="34" xfId="0" applyNumberFormat="1" applyFont="1" applyFill="1" applyBorder="1" applyAlignment="1">
      <alignment horizontal="right"/>
    </xf>
    <xf numFmtId="164" fontId="19" fillId="10" borderId="155" xfId="0" applyNumberFormat="1" applyFont="1" applyFill="1" applyBorder="1" applyAlignment="1">
      <alignment horizontal="right"/>
    </xf>
    <xf numFmtId="2" fontId="1" fillId="2" borderId="34" xfId="0" applyNumberFormat="1" applyFont="1" applyFill="1" applyBorder="1" applyAlignment="1">
      <alignment horizontal="right"/>
    </xf>
    <xf numFmtId="2" fontId="19" fillId="2" borderId="34" xfId="0" applyNumberFormat="1" applyFont="1" applyFill="1" applyBorder="1" applyAlignment="1">
      <alignment horizontal="right"/>
    </xf>
    <xf numFmtId="2" fontId="19" fillId="2" borderId="110" xfId="0" applyNumberFormat="1" applyFont="1" applyFill="1" applyBorder="1" applyAlignment="1">
      <alignment horizontal="right"/>
    </xf>
    <xf numFmtId="0" fontId="26" fillId="0" borderId="0" xfId="0" applyFont="1"/>
    <xf numFmtId="0" fontId="1" fillId="2" borderId="476" xfId="0" applyFont="1" applyFill="1" applyBorder="1"/>
    <xf numFmtId="0" fontId="1" fillId="2" borderId="477" xfId="0" applyFont="1" applyFill="1" applyBorder="1" applyAlignment="1">
      <alignment horizontal="left" vertical="center" wrapText="1"/>
    </xf>
    <xf numFmtId="0" fontId="1" fillId="2" borderId="459" xfId="0" applyFont="1" applyFill="1" applyBorder="1" applyAlignment="1">
      <alignment horizontal="right" vertical="center"/>
    </xf>
    <xf numFmtId="0" fontId="1" fillId="2" borderId="460" xfId="0" applyFont="1" applyFill="1" applyBorder="1" applyAlignment="1">
      <alignment horizontal="right" vertical="center"/>
    </xf>
    <xf numFmtId="0" fontId="19" fillId="34" borderId="149" xfId="0" applyFont="1" applyFill="1" applyBorder="1"/>
    <xf numFmtId="0" fontId="1" fillId="34" borderId="78" xfId="0" applyFont="1" applyFill="1" applyBorder="1" applyAlignment="1">
      <alignment horizontal="left" vertical="center" wrapText="1"/>
    </xf>
    <xf numFmtId="0" fontId="1" fillId="34" borderId="34" xfId="0" applyFont="1" applyFill="1" applyBorder="1" applyAlignment="1">
      <alignment horizontal="right" vertical="center"/>
    </xf>
    <xf numFmtId="0" fontId="1" fillId="34" borderId="85" xfId="0" applyFont="1" applyFill="1" applyBorder="1" applyAlignment="1">
      <alignment horizontal="right" vertical="center"/>
    </xf>
    <xf numFmtId="0" fontId="1" fillId="2" borderId="78" xfId="0" applyFont="1" applyFill="1" applyBorder="1" applyAlignment="1">
      <alignment horizontal="left" vertical="center" wrapText="1"/>
    </xf>
    <xf numFmtId="0" fontId="26" fillId="0" borderId="409" xfId="0" applyFont="1" applyBorder="1"/>
    <xf numFmtId="0" fontId="26" fillId="0" borderId="480" xfId="0" applyFont="1" applyBorder="1"/>
    <xf numFmtId="0" fontId="27" fillId="0" borderId="10" xfId="0" applyFont="1" applyBorder="1"/>
    <xf numFmtId="0" fontId="19" fillId="34" borderId="149" xfId="0" applyFont="1" applyFill="1" applyBorder="1" applyAlignment="1">
      <alignment vertical="center"/>
    </xf>
    <xf numFmtId="0" fontId="26" fillId="33" borderId="486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left" vertical="center"/>
    </xf>
    <xf numFmtId="0" fontId="19" fillId="2" borderId="15" xfId="0" applyFont="1" applyFill="1" applyBorder="1" applyAlignment="1">
      <alignment vertical="center" wrapText="1"/>
    </xf>
    <xf numFmtId="0" fontId="19" fillId="15" borderId="15" xfId="0" applyFont="1" applyFill="1" applyBorder="1" applyAlignment="1">
      <alignment vertical="center" wrapText="1"/>
    </xf>
    <xf numFmtId="0" fontId="19" fillId="0" borderId="89" xfId="0" applyFont="1" applyBorder="1" applyAlignment="1">
      <alignment vertical="center"/>
    </xf>
    <xf numFmtId="0" fontId="19" fillId="2" borderId="90" xfId="0" applyFont="1" applyFill="1" applyBorder="1" applyAlignment="1">
      <alignment vertical="center" wrapText="1"/>
    </xf>
    <xf numFmtId="0" fontId="19" fillId="2" borderId="209" xfId="0" applyFont="1" applyFill="1" applyBorder="1" applyAlignment="1">
      <alignment vertical="center" wrapText="1"/>
    </xf>
    <xf numFmtId="0" fontId="19" fillId="2" borderId="6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94" xfId="0" applyFont="1" applyBorder="1"/>
    <xf numFmtId="0" fontId="19" fillId="15" borderId="6" xfId="0" applyFont="1" applyFill="1" applyBorder="1" applyAlignment="1">
      <alignment vertical="center" wrapText="1"/>
    </xf>
    <xf numFmtId="0" fontId="19" fillId="13" borderId="6" xfId="0" applyFont="1" applyFill="1" applyBorder="1" applyAlignment="1">
      <alignment vertical="center" wrapText="1"/>
    </xf>
    <xf numFmtId="0" fontId="3" fillId="0" borderId="8" xfId="0" applyFont="1" applyBorder="1"/>
    <xf numFmtId="0" fontId="40" fillId="2" borderId="95" xfId="0" applyFont="1" applyFill="1" applyBorder="1" applyAlignment="1">
      <alignment vertical="center"/>
    </xf>
    <xf numFmtId="0" fontId="3" fillId="0" borderId="96" xfId="0" applyFont="1" applyBorder="1"/>
    <xf numFmtId="0" fontId="3" fillId="0" borderId="97" xfId="0" applyFont="1" applyBorder="1"/>
    <xf numFmtId="0" fontId="18" fillId="8" borderId="16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8" xfId="0" applyFont="1" applyBorder="1"/>
    <xf numFmtId="0" fontId="1" fillId="2" borderId="6" xfId="0" applyFont="1" applyFill="1" applyBorder="1" applyAlignment="1">
      <alignment vertical="center" wrapText="1"/>
    </xf>
    <xf numFmtId="0" fontId="19" fillId="2" borderId="6" xfId="0" applyFont="1" applyFill="1" applyBorder="1" applyAlignment="1">
      <alignment vertical="center"/>
    </xf>
    <xf numFmtId="0" fontId="27" fillId="2" borderId="31" xfId="0" applyFont="1" applyFill="1" applyBorder="1" applyAlignment="1">
      <alignment vertical="center" wrapText="1"/>
    </xf>
    <xf numFmtId="0" fontId="3" fillId="0" borderId="32" xfId="0" applyFont="1" applyBorder="1"/>
    <xf numFmtId="164" fontId="27" fillId="10" borderId="31" xfId="0" applyNumberFormat="1" applyFont="1" applyFill="1" applyBorder="1" applyAlignment="1">
      <alignment horizontal="left" vertical="center" wrapText="1"/>
    </xf>
    <xf numFmtId="0" fontId="23" fillId="9" borderId="25" xfId="0" applyFont="1" applyFill="1" applyBorder="1" applyAlignment="1">
      <alignment vertical="center" wrapText="1"/>
    </xf>
    <xf numFmtId="0" fontId="3" fillId="0" borderId="26" xfId="0" applyFont="1" applyBorder="1"/>
    <xf numFmtId="0" fontId="3" fillId="0" borderId="27" xfId="0" applyFont="1" applyBorder="1"/>
    <xf numFmtId="164" fontId="27" fillId="2" borderId="35" xfId="0" applyNumberFormat="1" applyFont="1" applyFill="1" applyBorder="1" applyAlignment="1">
      <alignment horizontal="left" vertical="center" wrapText="1"/>
    </xf>
    <xf numFmtId="0" fontId="3" fillId="0" borderId="36" xfId="0" applyFont="1" applyBorder="1"/>
    <xf numFmtId="0" fontId="3" fillId="0" borderId="45" xfId="0" applyFont="1" applyBorder="1"/>
    <xf numFmtId="164" fontId="27" fillId="2" borderId="49" xfId="0" applyNumberFormat="1" applyFont="1" applyFill="1" applyBorder="1" applyAlignment="1">
      <alignment horizontal="left" vertical="center" wrapText="1"/>
    </xf>
    <xf numFmtId="0" fontId="3" fillId="0" borderId="50" xfId="0" applyFont="1" applyBorder="1"/>
    <xf numFmtId="0" fontId="18" fillId="2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top"/>
    </xf>
    <xf numFmtId="0" fontId="3" fillId="0" borderId="3" xfId="0" applyFont="1" applyBorder="1"/>
    <xf numFmtId="0" fontId="3" fillId="0" borderId="4" xfId="0" applyFont="1" applyBorder="1"/>
    <xf numFmtId="0" fontId="7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 applyAlignment="1">
      <alignment horizontal="right" vertical="center" wrapText="1"/>
    </xf>
    <xf numFmtId="0" fontId="12" fillId="7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18" fillId="8" borderId="19" xfId="0" applyFont="1" applyFill="1" applyBorder="1" applyAlignment="1">
      <alignment horizontal="center" vertical="center" wrapText="1"/>
    </xf>
    <xf numFmtId="0" fontId="3" fillId="0" borderId="20" xfId="0" applyFont="1" applyBorder="1"/>
    <xf numFmtId="0" fontId="3" fillId="0" borderId="21" xfId="0" applyFont="1" applyBorder="1"/>
    <xf numFmtId="0" fontId="18" fillId="8" borderId="16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left" vertical="center" wrapText="1"/>
    </xf>
    <xf numFmtId="164" fontId="14" fillId="2" borderId="31" xfId="0" applyNumberFormat="1" applyFont="1" applyFill="1" applyBorder="1" applyAlignment="1">
      <alignment horizontal="left" vertical="center" wrapText="1"/>
    </xf>
    <xf numFmtId="164" fontId="25" fillId="2" borderId="35" xfId="0" applyNumberFormat="1" applyFont="1" applyFill="1" applyBorder="1" applyAlignment="1">
      <alignment horizontal="left" vertical="center" wrapText="1"/>
    </xf>
    <xf numFmtId="0" fontId="24" fillId="2" borderId="6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left" vertical="center" wrapText="1"/>
    </xf>
    <xf numFmtId="0" fontId="3" fillId="0" borderId="40" xfId="0" applyFont="1" applyBorder="1"/>
    <xf numFmtId="0" fontId="3" fillId="0" borderId="41" xfId="0" applyFont="1" applyBorder="1"/>
    <xf numFmtId="0" fontId="1" fillId="2" borderId="6" xfId="0" applyFont="1" applyFill="1" applyBorder="1" applyAlignment="1">
      <alignment horizontal="left" vertical="center" wrapText="1"/>
    </xf>
    <xf numFmtId="0" fontId="30" fillId="10" borderId="6" xfId="0" applyFont="1" applyFill="1" applyBorder="1" applyAlignment="1">
      <alignment horizontal="left" vertical="center" wrapText="1"/>
    </xf>
    <xf numFmtId="0" fontId="27" fillId="2" borderId="6" xfId="0" applyFont="1" applyFill="1" applyBorder="1" applyAlignment="1">
      <alignment horizontal="left" vertical="center" wrapText="1"/>
    </xf>
    <xf numFmtId="0" fontId="27" fillId="10" borderId="31" xfId="0" applyFont="1" applyFill="1" applyBorder="1" applyAlignment="1">
      <alignment vertical="center" wrapText="1"/>
    </xf>
    <xf numFmtId="0" fontId="26" fillId="10" borderId="35" xfId="0" applyFont="1" applyFill="1" applyBorder="1" applyAlignment="1">
      <alignment vertical="center" wrapText="1"/>
    </xf>
    <xf numFmtId="0" fontId="38" fillId="15" borderId="93" xfId="0" applyFont="1" applyFill="1" applyBorder="1" applyAlignment="1">
      <alignment horizontal="left" vertical="center"/>
    </xf>
    <xf numFmtId="0" fontId="38" fillId="15" borderId="6" xfId="0" applyFont="1" applyFill="1" applyBorder="1" applyAlignment="1">
      <alignment horizontal="left" vertical="center"/>
    </xf>
    <xf numFmtId="0" fontId="39" fillId="0" borderId="0" xfId="0" applyFont="1" applyAlignment="1">
      <alignment horizontal="center" vertical="center"/>
    </xf>
    <xf numFmtId="0" fontId="18" fillId="8" borderId="52" xfId="0" applyFont="1" applyFill="1" applyBorder="1" applyAlignment="1">
      <alignment horizontal="center" vertical="center"/>
    </xf>
    <xf numFmtId="0" fontId="3" fillId="0" borderId="53" xfId="0" applyFont="1" applyBorder="1"/>
    <xf numFmtId="0" fontId="3" fillId="0" borderId="54" xfId="0" applyFont="1" applyBorder="1"/>
    <xf numFmtId="0" fontId="31" fillId="12" borderId="52" xfId="0" applyFont="1" applyFill="1" applyBorder="1" applyAlignment="1">
      <alignment horizontal="center" vertical="center" wrapText="1"/>
    </xf>
    <xf numFmtId="0" fontId="31" fillId="12" borderId="16" xfId="0" applyFont="1" applyFill="1" applyBorder="1" applyAlignment="1">
      <alignment horizontal="center" vertical="center" wrapText="1"/>
    </xf>
    <xf numFmtId="164" fontId="1" fillId="10" borderId="35" xfId="0" applyNumberFormat="1" applyFont="1" applyFill="1" applyBorder="1" applyAlignment="1">
      <alignment horizontal="right" vertical="center" wrapText="1"/>
    </xf>
    <xf numFmtId="0" fontId="3" fillId="0" borderId="56" xfId="0" applyFont="1" applyBorder="1"/>
    <xf numFmtId="0" fontId="3" fillId="0" borderId="57" xfId="0" applyFont="1" applyBorder="1"/>
    <xf numFmtId="164" fontId="1" fillId="0" borderId="35" xfId="0" applyNumberFormat="1" applyFont="1" applyBorder="1" applyAlignment="1">
      <alignment horizontal="right" vertical="center" wrapText="1"/>
    </xf>
    <xf numFmtId="2" fontId="19" fillId="0" borderId="35" xfId="0" applyNumberFormat="1" applyFont="1" applyBorder="1" applyAlignment="1">
      <alignment horizontal="right" vertical="center"/>
    </xf>
    <xf numFmtId="164" fontId="1" fillId="2" borderId="44" xfId="0" applyNumberFormat="1" applyFont="1" applyFill="1" applyBorder="1" applyAlignment="1">
      <alignment horizontal="right" vertical="center" wrapText="1"/>
    </xf>
    <xf numFmtId="0" fontId="3" fillId="0" borderId="61" xfId="0" applyFont="1" applyBorder="1"/>
    <xf numFmtId="0" fontId="3" fillId="0" borderId="62" xfId="0" applyFont="1" applyBorder="1"/>
    <xf numFmtId="0" fontId="3" fillId="0" borderId="64" xfId="0" applyFont="1" applyBorder="1"/>
    <xf numFmtId="0" fontId="3" fillId="0" borderId="65" xfId="0" applyFont="1" applyBorder="1"/>
    <xf numFmtId="0" fontId="32" fillId="2" borderId="68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76" xfId="0" applyFont="1" applyBorder="1"/>
    <xf numFmtId="0" fontId="31" fillId="12" borderId="69" xfId="0" applyFont="1" applyFill="1" applyBorder="1" applyAlignment="1">
      <alignment horizontal="center" vertical="center"/>
    </xf>
    <xf numFmtId="0" fontId="3" fillId="0" borderId="70" xfId="0" applyFont="1" applyBorder="1"/>
    <xf numFmtId="0" fontId="3" fillId="0" borderId="72" xfId="0" applyFont="1" applyBorder="1"/>
    <xf numFmtId="0" fontId="3" fillId="0" borderId="73" xfId="0" applyFont="1" applyBorder="1"/>
    <xf numFmtId="0" fontId="37" fillId="10" borderId="2" xfId="0" applyFont="1" applyFill="1" applyBorder="1" applyAlignment="1">
      <alignment vertical="center"/>
    </xf>
    <xf numFmtId="0" fontId="3" fillId="0" borderId="92" xfId="0" applyFont="1" applyBorder="1"/>
    <xf numFmtId="0" fontId="19" fillId="10" borderId="6" xfId="0" applyFont="1" applyFill="1" applyBorder="1" applyAlignment="1">
      <alignment vertical="center" wrapText="1"/>
    </xf>
    <xf numFmtId="0" fontId="41" fillId="6" borderId="6" xfId="0" applyFont="1" applyFill="1" applyBorder="1" applyAlignment="1">
      <alignment horizontal="center" vertical="center" wrapText="1"/>
    </xf>
    <xf numFmtId="0" fontId="42" fillId="16" borderId="98" xfId="0" applyFont="1" applyFill="1" applyBorder="1" applyAlignment="1">
      <alignment vertical="center"/>
    </xf>
    <xf numFmtId="0" fontId="3" fillId="0" borderId="99" xfId="0" applyFont="1" applyBorder="1"/>
    <xf numFmtId="0" fontId="3" fillId="0" borderId="100" xfId="0" applyFont="1" applyBorder="1"/>
    <xf numFmtId="0" fontId="26" fillId="10" borderId="44" xfId="0" applyFont="1" applyFill="1" applyBorder="1" applyAlignment="1">
      <alignment horizontal="left" vertical="center"/>
    </xf>
    <xf numFmtId="0" fontId="22" fillId="2" borderId="6" xfId="0" applyFont="1" applyFill="1" applyBorder="1" applyAlignment="1">
      <alignment horizontal="left" vertical="center" wrapText="1"/>
    </xf>
    <xf numFmtId="168" fontId="43" fillId="10" borderId="6" xfId="0" applyNumberFormat="1" applyFont="1" applyFill="1" applyBorder="1" applyAlignment="1">
      <alignment horizontal="left" vertical="center" wrapText="1"/>
    </xf>
    <xf numFmtId="164" fontId="44" fillId="10" borderId="44" xfId="0" applyNumberFormat="1" applyFont="1" applyFill="1" applyBorder="1" applyAlignment="1">
      <alignment horizontal="left" vertical="center" wrapText="1"/>
    </xf>
    <xf numFmtId="0" fontId="45" fillId="2" borderId="6" xfId="0" applyFont="1" applyFill="1" applyBorder="1" applyAlignment="1">
      <alignment horizontal="left" vertical="center" wrapText="1"/>
    </xf>
    <xf numFmtId="0" fontId="45" fillId="11" borderId="6" xfId="0" applyFont="1" applyFill="1" applyBorder="1" applyAlignment="1">
      <alignment horizontal="left" vertical="center" wrapText="1"/>
    </xf>
    <xf numFmtId="0" fontId="45" fillId="2" borderId="39" xfId="0" applyFont="1" applyFill="1" applyBorder="1" applyAlignment="1">
      <alignment horizontal="left" vertical="center" wrapText="1"/>
    </xf>
    <xf numFmtId="164" fontId="1" fillId="0" borderId="104" xfId="0" applyNumberFormat="1" applyFont="1" applyBorder="1" applyAlignment="1">
      <alignment horizontal="right" vertical="center" wrapText="1"/>
    </xf>
    <xf numFmtId="0" fontId="3" fillId="0" borderId="105" xfId="0" applyFont="1" applyBorder="1"/>
    <xf numFmtId="49" fontId="19" fillId="0" borderId="63" xfId="0" applyNumberFormat="1" applyFont="1" applyBorder="1" applyAlignment="1">
      <alignment horizontal="right" vertical="center"/>
    </xf>
    <xf numFmtId="0" fontId="19" fillId="10" borderId="35" xfId="0" applyFont="1" applyFill="1" applyBorder="1" applyAlignment="1">
      <alignment horizontal="right" vertical="center"/>
    </xf>
    <xf numFmtId="0" fontId="19" fillId="2" borderId="44" xfId="0" applyFont="1" applyFill="1" applyBorder="1" applyAlignment="1">
      <alignment horizontal="right" vertical="center"/>
    </xf>
    <xf numFmtId="164" fontId="1" fillId="2" borderId="31" xfId="0" applyNumberFormat="1" applyFont="1" applyFill="1" applyBorder="1" applyAlignment="1">
      <alignment horizontal="right" vertical="center" wrapText="1"/>
    </xf>
    <xf numFmtId="0" fontId="3" fillId="0" borderId="106" xfId="0" applyFont="1" applyBorder="1"/>
    <xf numFmtId="0" fontId="3" fillId="0" borderId="107" xfId="0" applyFont="1" applyBorder="1"/>
    <xf numFmtId="0" fontId="19" fillId="2" borderId="31" xfId="0" applyFont="1" applyFill="1" applyBorder="1" applyAlignment="1">
      <alignment horizontal="right" vertical="center"/>
    </xf>
    <xf numFmtId="164" fontId="1" fillId="2" borderId="108" xfId="0" applyNumberFormat="1" applyFont="1" applyFill="1" applyBorder="1" applyAlignment="1">
      <alignment horizontal="right" vertical="center" wrapText="1"/>
    </xf>
    <xf numFmtId="0" fontId="3" fillId="0" borderId="109" xfId="0" applyFont="1" applyBorder="1"/>
    <xf numFmtId="164" fontId="1" fillId="2" borderId="39" xfId="0" applyNumberFormat="1" applyFont="1" applyFill="1" applyBorder="1" applyAlignment="1">
      <alignment horizontal="right" vertical="center" wrapText="1"/>
    </xf>
    <xf numFmtId="0" fontId="3" fillId="0" borderId="112" xfId="0" applyFont="1" applyBorder="1"/>
    <xf numFmtId="0" fontId="3" fillId="0" borderId="113" xfId="0" applyFont="1" applyBorder="1"/>
    <xf numFmtId="0" fontId="31" fillId="12" borderId="127" xfId="0" applyFont="1" applyFill="1" applyBorder="1" applyAlignment="1">
      <alignment horizontal="center" vertical="center" wrapText="1"/>
    </xf>
    <xf numFmtId="0" fontId="3" fillId="0" borderId="128" xfId="0" applyFont="1" applyBorder="1"/>
    <xf numFmtId="0" fontId="3" fillId="0" borderId="129" xfId="0" applyFont="1" applyBorder="1"/>
    <xf numFmtId="0" fontId="26" fillId="14" borderId="136" xfId="0" applyFont="1" applyFill="1" applyBorder="1" applyAlignment="1">
      <alignment vertical="center"/>
    </xf>
    <xf numFmtId="0" fontId="3" fillId="0" borderId="137" xfId="0" applyFont="1" applyBorder="1"/>
    <xf numFmtId="0" fontId="3" fillId="0" borderId="138" xfId="0" applyFont="1" applyBorder="1"/>
    <xf numFmtId="0" fontId="26" fillId="14" borderId="139" xfId="0" applyFont="1" applyFill="1" applyBorder="1" applyAlignment="1">
      <alignment vertical="center"/>
    </xf>
    <xf numFmtId="0" fontId="54" fillId="10" borderId="121" xfId="0" applyFont="1" applyFill="1" applyBorder="1" applyAlignment="1">
      <alignment vertical="center"/>
    </xf>
    <xf numFmtId="0" fontId="58" fillId="16" borderId="98" xfId="0" applyFont="1" applyFill="1" applyBorder="1" applyAlignment="1">
      <alignment vertical="center"/>
    </xf>
    <xf numFmtId="0" fontId="59" fillId="20" borderId="124" xfId="0" applyFont="1" applyFill="1" applyBorder="1" applyAlignment="1">
      <alignment vertical="center"/>
    </xf>
    <xf numFmtId="0" fontId="3" fillId="0" borderId="125" xfId="0" applyFont="1" applyBorder="1"/>
    <xf numFmtId="0" fontId="3" fillId="0" borderId="126" xfId="0" applyFont="1" applyBorder="1"/>
    <xf numFmtId="0" fontId="48" fillId="17" borderId="111" xfId="0" applyFont="1" applyFill="1" applyBorder="1" applyAlignment="1">
      <alignment horizontal="center" vertical="center"/>
    </xf>
    <xf numFmtId="0" fontId="7" fillId="10" borderId="121" xfId="0" applyFont="1" applyFill="1" applyBorder="1" applyAlignment="1">
      <alignment vertical="center"/>
    </xf>
    <xf numFmtId="0" fontId="57" fillId="24" borderId="140" xfId="0" applyFont="1" applyFill="1" applyBorder="1" applyAlignment="1">
      <alignment vertical="center"/>
    </xf>
    <xf numFmtId="0" fontId="3" fillId="0" borderId="141" xfId="0" applyFont="1" applyBorder="1"/>
    <xf numFmtId="0" fontId="3" fillId="0" borderId="142" xfId="0" applyFont="1" applyBorder="1"/>
    <xf numFmtId="0" fontId="3" fillId="0" borderId="147" xfId="0" applyFont="1" applyBorder="1"/>
    <xf numFmtId="0" fontId="1" fillId="2" borderId="121" xfId="0" applyFont="1" applyFill="1" applyBorder="1" applyAlignment="1">
      <alignment wrapText="1"/>
    </xf>
    <xf numFmtId="0" fontId="3" fillId="0" borderId="152" xfId="0" applyFont="1" applyBorder="1"/>
    <xf numFmtId="0" fontId="1" fillId="2" borderId="35" xfId="0" applyFont="1" applyFill="1" applyBorder="1" applyAlignment="1">
      <alignment horizontal="left" vertical="center"/>
    </xf>
    <xf numFmtId="0" fontId="3" fillId="0" borderId="159" xfId="0" applyFont="1" applyBorder="1"/>
    <xf numFmtId="164" fontId="26" fillId="14" borderId="161" xfId="0" applyNumberFormat="1" applyFont="1" applyFill="1" applyBorder="1" applyAlignment="1">
      <alignment horizontal="left" vertical="center"/>
    </xf>
    <xf numFmtId="0" fontId="3" fillId="0" borderId="162" xfId="0" applyFont="1" applyBorder="1"/>
    <xf numFmtId="164" fontId="26" fillId="14" borderId="136" xfId="0" applyNumberFormat="1" applyFont="1" applyFill="1" applyBorder="1" applyAlignment="1">
      <alignment horizontal="left" vertical="center"/>
    </xf>
    <xf numFmtId="167" fontId="27" fillId="14" borderId="136" xfId="0" applyNumberFormat="1" applyFont="1" applyFill="1" applyBorder="1" applyAlignment="1">
      <alignment horizontal="left" vertical="center" wrapText="1"/>
    </xf>
    <xf numFmtId="0" fontId="1" fillId="2" borderId="35" xfId="0" applyFont="1" applyFill="1" applyBorder="1" applyAlignment="1">
      <alignment horizontal="left" vertical="center" wrapText="1"/>
    </xf>
    <xf numFmtId="0" fontId="19" fillId="0" borderId="9" xfId="0" applyFont="1" applyBorder="1"/>
    <xf numFmtId="0" fontId="3" fillId="0" borderId="157" xfId="0" applyFont="1" applyBorder="1"/>
    <xf numFmtId="0" fontId="3" fillId="0" borderId="116" xfId="0" applyFont="1" applyBorder="1"/>
    <xf numFmtId="0" fontId="3" fillId="0" borderId="10" xfId="0" applyFont="1" applyBorder="1"/>
    <xf numFmtId="0" fontId="46" fillId="15" borderId="6" xfId="0" applyFont="1" applyFill="1" applyBorder="1" applyAlignment="1">
      <alignment horizontal="left" vertical="center"/>
    </xf>
    <xf numFmtId="0" fontId="19" fillId="15" borderId="6" xfId="0" applyFont="1" applyFill="1" applyBorder="1" applyAlignment="1">
      <alignment vertical="center"/>
    </xf>
    <xf numFmtId="0" fontId="3" fillId="0" borderId="89" xfId="0" applyFont="1" applyBorder="1"/>
    <xf numFmtId="0" fontId="19" fillId="0" borderId="0" xfId="0" applyFont="1" applyAlignment="1">
      <alignment vertical="center"/>
    </xf>
    <xf numFmtId="0" fontId="3" fillId="0" borderId="164" xfId="0" applyFont="1" applyBorder="1"/>
    <xf numFmtId="0" fontId="3" fillId="0" borderId="165" xfId="0" applyFont="1" applyBorder="1"/>
    <xf numFmtId="0" fontId="18" fillId="8" borderId="167" xfId="0" applyFont="1" applyFill="1" applyBorder="1" applyAlignment="1">
      <alignment horizontal="center" vertical="center"/>
    </xf>
    <xf numFmtId="0" fontId="3" fillId="0" borderId="168" xfId="0" applyFont="1" applyBorder="1"/>
    <xf numFmtId="0" fontId="3" fillId="0" borderId="169" xfId="0" applyFont="1" applyBorder="1"/>
    <xf numFmtId="0" fontId="19" fillId="0" borderId="171" xfId="0" applyFont="1" applyBorder="1" applyAlignment="1">
      <alignment vertical="center"/>
    </xf>
    <xf numFmtId="0" fontId="3" fillId="0" borderId="171" xfId="0" applyFont="1" applyBorder="1"/>
    <xf numFmtId="0" fontId="3" fillId="0" borderId="174" xfId="0" applyFont="1" applyBorder="1"/>
    <xf numFmtId="0" fontId="19" fillId="0" borderId="175" xfId="0" applyFont="1" applyBorder="1" applyAlignment="1">
      <alignment horizontal="right" vertical="center"/>
    </xf>
    <xf numFmtId="0" fontId="3" fillId="0" borderId="173" xfId="0" applyFont="1" applyBorder="1"/>
    <xf numFmtId="0" fontId="19" fillId="10" borderId="178" xfId="0" applyFont="1" applyFill="1" applyBorder="1" applyAlignment="1">
      <alignment horizontal="right" vertical="center"/>
    </xf>
    <xf numFmtId="0" fontId="3" fillId="0" borderId="179" xfId="0" applyFont="1" applyBorder="1"/>
    <xf numFmtId="0" fontId="19" fillId="2" borderId="121" xfId="0" applyFont="1" applyFill="1" applyBorder="1" applyAlignment="1">
      <alignment vertical="center"/>
    </xf>
    <xf numFmtId="0" fontId="19" fillId="2" borderId="189" xfId="0" applyFont="1" applyFill="1" applyBorder="1" applyAlignment="1">
      <alignment vertical="center"/>
    </xf>
    <xf numFmtId="0" fontId="3" fillId="0" borderId="190" xfId="0" applyFont="1" applyBorder="1"/>
    <xf numFmtId="0" fontId="3" fillId="0" borderId="191" xfId="0" applyFont="1" applyBorder="1"/>
    <xf numFmtId="0" fontId="19" fillId="10" borderId="121" xfId="0" applyFont="1" applyFill="1" applyBorder="1" applyAlignment="1">
      <alignment vertical="center"/>
    </xf>
    <xf numFmtId="0" fontId="3" fillId="0" borderId="182" xfId="0" applyFont="1" applyBorder="1"/>
    <xf numFmtId="0" fontId="19" fillId="2" borderId="178" xfId="0" applyFont="1" applyFill="1" applyBorder="1" applyAlignment="1">
      <alignment horizontal="right" vertical="center"/>
    </xf>
    <xf numFmtId="0" fontId="19" fillId="11" borderId="121" xfId="0" applyFont="1" applyFill="1" applyBorder="1" applyAlignment="1">
      <alignment vertical="center"/>
    </xf>
    <xf numFmtId="164" fontId="1" fillId="11" borderId="35" xfId="0" applyNumberFormat="1" applyFont="1" applyFill="1" applyBorder="1" applyAlignment="1">
      <alignment horizontal="right" vertical="center" wrapText="1"/>
    </xf>
    <xf numFmtId="0" fontId="3" fillId="0" borderId="183" xfId="0" applyFont="1" applyBorder="1"/>
    <xf numFmtId="164" fontId="1" fillId="2" borderId="35" xfId="0" applyNumberFormat="1" applyFont="1" applyFill="1" applyBorder="1" applyAlignment="1">
      <alignment horizontal="right" vertical="center" wrapText="1"/>
    </xf>
    <xf numFmtId="0" fontId="31" fillId="12" borderId="199" xfId="0" applyFont="1" applyFill="1" applyBorder="1" applyAlignment="1">
      <alignment horizontal="center" vertical="center" wrapText="1"/>
    </xf>
    <xf numFmtId="0" fontId="31" fillId="12" borderId="196" xfId="0" applyFont="1" applyFill="1" applyBorder="1" applyAlignment="1">
      <alignment horizontal="center" vertical="center" wrapText="1"/>
    </xf>
    <xf numFmtId="0" fontId="3" fillId="0" borderId="200" xfId="0" applyFont="1" applyBorder="1"/>
    <xf numFmtId="164" fontId="1" fillId="2" borderId="6" xfId="0" applyNumberFormat="1" applyFont="1" applyFill="1" applyBorder="1" applyAlignment="1">
      <alignment horizontal="right" vertical="center" wrapText="1"/>
    </xf>
    <xf numFmtId="0" fontId="3" fillId="0" borderId="184" xfId="0" applyFont="1" applyBorder="1"/>
    <xf numFmtId="164" fontId="19" fillId="0" borderId="192" xfId="0" applyNumberFormat="1" applyFont="1" applyBorder="1" applyAlignment="1">
      <alignment horizontal="right" vertical="center"/>
    </xf>
    <xf numFmtId="0" fontId="3" fillId="0" borderId="193" xfId="0" applyFont="1" applyBorder="1"/>
    <xf numFmtId="0" fontId="3" fillId="0" borderId="194" xfId="0" applyFont="1" applyBorder="1"/>
    <xf numFmtId="0" fontId="3" fillId="0" borderId="197" xfId="0" applyFont="1" applyBorder="1"/>
    <xf numFmtId="0" fontId="3" fillId="0" borderId="198" xfId="0" applyFont="1" applyBorder="1"/>
    <xf numFmtId="43" fontId="1" fillId="2" borderId="31" xfId="0" applyNumberFormat="1" applyFont="1" applyFill="1" applyBorder="1" applyAlignment="1">
      <alignment horizontal="right" vertical="center"/>
    </xf>
    <xf numFmtId="43" fontId="1" fillId="15" borderId="35" xfId="0" applyNumberFormat="1" applyFont="1" applyFill="1" applyBorder="1" applyAlignment="1">
      <alignment horizontal="right" vertical="center"/>
    </xf>
    <xf numFmtId="43" fontId="1" fillId="2" borderId="35" xfId="0" applyNumberFormat="1" applyFont="1" applyFill="1" applyBorder="1" applyAlignment="1">
      <alignment horizontal="right" vertical="center"/>
    </xf>
    <xf numFmtId="164" fontId="26" fillId="14" borderId="136" xfId="0" applyNumberFormat="1" applyFont="1" applyFill="1" applyBorder="1" applyAlignment="1">
      <alignment horizontal="right" vertical="center"/>
    </xf>
    <xf numFmtId="0" fontId="47" fillId="2" borderId="6" xfId="0" applyFont="1" applyFill="1" applyBorder="1" applyAlignment="1">
      <alignment horizontal="center" vertical="center"/>
    </xf>
    <xf numFmtId="43" fontId="1" fillId="15" borderId="206" xfId="0" applyNumberFormat="1" applyFont="1" applyFill="1" applyBorder="1" applyAlignment="1">
      <alignment horizontal="right" vertical="center"/>
    </xf>
    <xf numFmtId="0" fontId="3" fillId="0" borderId="207" xfId="0" applyFont="1" applyBorder="1"/>
    <xf numFmtId="0" fontId="3" fillId="0" borderId="213" xfId="0" applyFont="1" applyBorder="1"/>
    <xf numFmtId="164" fontId="1" fillId="2" borderId="248" xfId="0" applyNumberFormat="1" applyFont="1" applyFill="1" applyBorder="1" applyAlignment="1">
      <alignment horizontal="right" vertical="center" wrapText="1"/>
    </xf>
    <xf numFmtId="0" fontId="3" fillId="0" borderId="246" xfId="0" applyFont="1" applyBorder="1"/>
    <xf numFmtId="164" fontId="1" fillId="15" borderId="35" xfId="0" applyNumberFormat="1" applyFont="1" applyFill="1" applyBorder="1" applyAlignment="1">
      <alignment horizontal="left" vertical="center" wrapText="1"/>
    </xf>
    <xf numFmtId="164" fontId="1" fillId="15" borderId="121" xfId="0" applyNumberFormat="1" applyFont="1" applyFill="1" applyBorder="1" applyAlignment="1">
      <alignment horizontal="right" vertical="center" wrapText="1"/>
    </xf>
    <xf numFmtId="164" fontId="1" fillId="2" borderId="35" xfId="0" applyNumberFormat="1" applyFont="1" applyFill="1" applyBorder="1" applyAlignment="1">
      <alignment horizontal="left" vertical="center" wrapText="1"/>
    </xf>
    <xf numFmtId="164" fontId="1" fillId="2" borderId="121" xfId="0" applyNumberFormat="1" applyFont="1" applyFill="1" applyBorder="1" applyAlignment="1">
      <alignment horizontal="right" vertical="center" wrapText="1"/>
    </xf>
    <xf numFmtId="164" fontId="1" fillId="2" borderId="245" xfId="0" applyNumberFormat="1" applyFont="1" applyFill="1" applyBorder="1" applyAlignment="1">
      <alignment horizontal="right" vertical="center" wrapText="1"/>
    </xf>
    <xf numFmtId="164" fontId="1" fillId="2" borderId="245" xfId="0" applyNumberFormat="1" applyFont="1" applyFill="1" applyBorder="1" applyAlignment="1">
      <alignment horizontal="center" vertical="center" wrapText="1"/>
    </xf>
    <xf numFmtId="0" fontId="3" fillId="0" borderId="249" xfId="0" applyFont="1" applyBorder="1"/>
    <xf numFmtId="0" fontId="3" fillId="0" borderId="250" xfId="0" applyFont="1" applyBorder="1"/>
    <xf numFmtId="164" fontId="79" fillId="15" borderId="35" xfId="0" applyNumberFormat="1" applyFont="1" applyFill="1" applyBorder="1" applyAlignment="1">
      <alignment horizontal="right" vertical="center" wrapText="1"/>
    </xf>
    <xf numFmtId="164" fontId="80" fillId="15" borderId="35" xfId="0" applyNumberFormat="1" applyFont="1" applyFill="1" applyBorder="1" applyAlignment="1">
      <alignment horizontal="center" vertical="center" wrapText="1"/>
    </xf>
    <xf numFmtId="0" fontId="3" fillId="0" borderId="251" xfId="0" applyFont="1" applyBorder="1"/>
    <xf numFmtId="164" fontId="79" fillId="2" borderId="35" xfId="0" applyNumberFormat="1" applyFont="1" applyFill="1" applyBorder="1" applyAlignment="1">
      <alignment horizontal="right" vertical="center" wrapText="1"/>
    </xf>
    <xf numFmtId="164" fontId="81" fillId="2" borderId="35" xfId="0" applyNumberFormat="1" applyFont="1" applyFill="1" applyBorder="1" applyAlignment="1">
      <alignment horizontal="center" vertical="center" wrapText="1"/>
    </xf>
    <xf numFmtId="164" fontId="19" fillId="15" borderId="35" xfId="0" applyNumberFormat="1" applyFont="1" applyFill="1" applyBorder="1" applyAlignment="1">
      <alignment horizontal="center" vertical="center" wrapText="1"/>
    </xf>
    <xf numFmtId="164" fontId="1" fillId="15" borderId="35" xfId="0" applyNumberFormat="1" applyFont="1" applyFill="1" applyBorder="1" applyAlignment="1">
      <alignment horizontal="right" vertical="center" wrapText="1"/>
    </xf>
    <xf numFmtId="0" fontId="12" fillId="25" borderId="12" xfId="0" applyFont="1" applyFill="1" applyBorder="1" applyAlignment="1">
      <alignment horizontal="center" vertical="center"/>
    </xf>
    <xf numFmtId="0" fontId="48" fillId="2" borderId="6" xfId="0" applyFont="1" applyFill="1" applyBorder="1" applyAlignment="1">
      <alignment horizontal="center" vertical="center"/>
    </xf>
    <xf numFmtId="0" fontId="18" fillId="26" borderId="52" xfId="0" applyFont="1" applyFill="1" applyBorder="1" applyAlignment="1">
      <alignment horizontal="center" vertical="center" wrapText="1"/>
    </xf>
    <xf numFmtId="0" fontId="74" fillId="9" borderId="214" xfId="0" applyFont="1" applyFill="1" applyBorder="1" applyAlignment="1">
      <alignment vertical="center" wrapText="1"/>
    </xf>
    <xf numFmtId="0" fontId="3" fillId="0" borderId="215" xfId="0" applyFont="1" applyBorder="1"/>
    <xf numFmtId="0" fontId="19" fillId="0" borderId="217" xfId="0" applyFont="1" applyBorder="1" applyAlignment="1">
      <alignment vertical="center" wrapText="1"/>
    </xf>
    <xf numFmtId="0" fontId="3" fillId="0" borderId="218" xfId="0" applyFont="1" applyBorder="1"/>
    <xf numFmtId="0" fontId="19" fillId="10" borderId="222" xfId="0" applyFont="1" applyFill="1" applyBorder="1" applyAlignment="1">
      <alignment vertical="center" wrapText="1"/>
    </xf>
    <xf numFmtId="0" fontId="3" fillId="0" borderId="223" xfId="0" applyFont="1" applyBorder="1"/>
    <xf numFmtId="0" fontId="19" fillId="2" borderId="226" xfId="0" applyFont="1" applyFill="1" applyBorder="1" applyAlignment="1">
      <alignment vertical="center" wrapText="1"/>
    </xf>
    <xf numFmtId="0" fontId="3" fillId="0" borderId="227" xfId="0" applyFont="1" applyBorder="1"/>
    <xf numFmtId="0" fontId="19" fillId="10" borderId="230" xfId="0" applyFont="1" applyFill="1" applyBorder="1" applyAlignment="1">
      <alignment vertical="center" wrapText="1"/>
    </xf>
    <xf numFmtId="0" fontId="3" fillId="0" borderId="231" xfId="0" applyFont="1" applyBorder="1"/>
    <xf numFmtId="0" fontId="19" fillId="2" borderId="230" xfId="0" applyFont="1" applyFill="1" applyBorder="1" applyAlignment="1">
      <alignment vertical="center" wrapText="1"/>
    </xf>
    <xf numFmtId="0" fontId="75" fillId="10" borderId="230" xfId="0" applyFont="1" applyFill="1" applyBorder="1" applyAlignment="1">
      <alignment vertical="center" wrapText="1"/>
    </xf>
    <xf numFmtId="0" fontId="19" fillId="13" borderId="230" xfId="0" applyFont="1" applyFill="1" applyBorder="1" applyAlignment="1">
      <alignment vertical="center" wrapText="1"/>
    </xf>
    <xf numFmtId="0" fontId="27" fillId="2" borderId="233" xfId="0" applyFont="1" applyFill="1" applyBorder="1" applyAlignment="1">
      <alignment horizontal="center" vertical="center" wrapText="1"/>
    </xf>
    <xf numFmtId="0" fontId="3" fillId="0" borderId="234" xfId="0" applyFont="1" applyBorder="1"/>
    <xf numFmtId="0" fontId="19" fillId="10" borderId="236" xfId="0" applyFont="1" applyFill="1" applyBorder="1" applyAlignment="1">
      <alignment vertical="center" wrapText="1"/>
    </xf>
    <xf numFmtId="0" fontId="3" fillId="0" borderId="237" xfId="0" applyFont="1" applyBorder="1"/>
    <xf numFmtId="0" fontId="1" fillId="10" borderId="241" xfId="0" applyFont="1" applyFill="1" applyBorder="1" applyAlignment="1">
      <alignment vertical="center" wrapText="1"/>
    </xf>
    <xf numFmtId="0" fontId="3" fillId="0" borderId="242" xfId="0" applyFont="1" applyBorder="1"/>
    <xf numFmtId="0" fontId="31" fillId="2" borderId="93" xfId="0" applyFont="1" applyFill="1" applyBorder="1" applyAlignment="1">
      <alignment horizontal="center" vertical="center" wrapText="1"/>
    </xf>
    <xf numFmtId="0" fontId="1" fillId="2" borderId="163" xfId="0" applyFont="1" applyFill="1" applyBorder="1" applyAlignment="1">
      <alignment horizontal="left" vertical="center"/>
    </xf>
    <xf numFmtId="0" fontId="3" fillId="0" borderId="243" xfId="0" applyFont="1" applyBorder="1"/>
    <xf numFmtId="164" fontId="1" fillId="2" borderId="245" xfId="0" applyNumberFormat="1" applyFont="1" applyFill="1" applyBorder="1" applyAlignment="1">
      <alignment horizontal="left" vertical="center" wrapText="1"/>
    </xf>
    <xf numFmtId="0" fontId="12" fillId="27" borderId="12" xfId="0" applyFont="1" applyFill="1" applyBorder="1" applyAlignment="1">
      <alignment horizontal="center" vertical="center"/>
    </xf>
    <xf numFmtId="164" fontId="26" fillId="2" borderId="6" xfId="0" applyNumberFormat="1" applyFont="1" applyFill="1" applyBorder="1" applyAlignment="1">
      <alignment horizontal="left" vertical="center"/>
    </xf>
    <xf numFmtId="17" fontId="31" fillId="12" borderId="52" xfId="0" applyNumberFormat="1" applyFont="1" applyFill="1" applyBorder="1" applyAlignment="1">
      <alignment horizontal="center" vertical="center" wrapText="1"/>
    </xf>
    <xf numFmtId="164" fontId="26" fillId="14" borderId="256" xfId="0" applyNumberFormat="1" applyFont="1" applyFill="1" applyBorder="1" applyAlignment="1">
      <alignment horizontal="center" vertical="center"/>
    </xf>
    <xf numFmtId="0" fontId="3" fillId="0" borderId="257" xfId="0" applyFont="1" applyBorder="1"/>
    <xf numFmtId="164" fontId="1" fillId="2" borderId="258" xfId="0" applyNumberFormat="1" applyFont="1" applyFill="1" applyBorder="1" applyAlignment="1">
      <alignment horizontal="right" vertical="center" wrapText="1"/>
    </xf>
    <xf numFmtId="0" fontId="3" fillId="0" borderId="259" xfId="0" applyFont="1" applyBorder="1"/>
    <xf numFmtId="164" fontId="1" fillId="15" borderId="192" xfId="0" applyNumberFormat="1" applyFont="1" applyFill="1" applyBorder="1" applyAlignment="1">
      <alignment horizontal="right" vertical="center" wrapText="1"/>
    </xf>
    <xf numFmtId="0" fontId="3" fillId="0" borderId="261" xfId="0" applyFont="1" applyBorder="1"/>
    <xf numFmtId="164" fontId="26" fillId="14" borderId="161" xfId="0" applyNumberFormat="1" applyFont="1" applyFill="1" applyBorder="1" applyAlignment="1">
      <alignment horizontal="right" vertical="center"/>
    </xf>
    <xf numFmtId="164" fontId="1" fillId="0" borderId="265" xfId="0" applyNumberFormat="1" applyFont="1" applyBorder="1" applyAlignment="1">
      <alignment horizontal="right" vertical="center" wrapText="1"/>
    </xf>
    <xf numFmtId="0" fontId="3" fillId="0" borderId="266" xfId="0" applyFont="1" applyBorder="1"/>
    <xf numFmtId="0" fontId="31" fillId="2" borderId="6" xfId="0" applyFont="1" applyFill="1" applyBorder="1" applyAlignment="1">
      <alignment horizontal="center" vertical="center" wrapText="1"/>
    </xf>
    <xf numFmtId="0" fontId="3" fillId="0" borderId="270" xfId="0" applyFont="1" applyBorder="1"/>
    <xf numFmtId="0" fontId="3" fillId="0" borderId="272" xfId="0" applyFont="1" applyBorder="1"/>
    <xf numFmtId="0" fontId="3" fillId="0" borderId="269" xfId="0" applyFont="1" applyBorder="1"/>
    <xf numFmtId="0" fontId="31" fillId="12" borderId="69" xfId="0" applyFont="1" applyFill="1" applyBorder="1" applyAlignment="1">
      <alignment horizontal="center" vertical="center" wrapText="1"/>
    </xf>
    <xf numFmtId="0" fontId="3" fillId="0" borderId="274" xfId="0" applyFont="1" applyBorder="1"/>
    <xf numFmtId="164" fontId="26" fillId="14" borderId="256" xfId="0" applyNumberFormat="1" applyFont="1" applyFill="1" applyBorder="1" applyAlignment="1">
      <alignment horizontal="right" vertical="center"/>
    </xf>
    <xf numFmtId="0" fontId="54" fillId="10" borderId="158" xfId="0" applyFont="1" applyFill="1" applyBorder="1" applyAlignment="1">
      <alignment vertical="center"/>
    </xf>
    <xf numFmtId="0" fontId="74" fillId="9" borderId="275" xfId="0" applyFont="1" applyFill="1" applyBorder="1" applyAlignment="1">
      <alignment vertical="center" wrapText="1"/>
    </xf>
    <xf numFmtId="0" fontId="3" fillId="0" borderId="276" xfId="0" applyFont="1" applyBorder="1"/>
    <xf numFmtId="0" fontId="3" fillId="0" borderId="277" xfId="0" applyFont="1" applyBorder="1"/>
    <xf numFmtId="0" fontId="74" fillId="9" borderId="6" xfId="0" applyFont="1" applyFill="1" applyBorder="1" applyAlignment="1">
      <alignment vertical="center" wrapText="1"/>
    </xf>
    <xf numFmtId="0" fontId="1" fillId="2" borderId="156" xfId="0" applyFont="1" applyFill="1" applyBorder="1" applyAlignment="1">
      <alignment horizontal="left" vertical="center" wrapText="1"/>
    </xf>
    <xf numFmtId="2" fontId="1" fillId="2" borderId="178" xfId="0" applyNumberFormat="1" applyFont="1" applyFill="1" applyBorder="1" applyAlignment="1">
      <alignment horizontal="right"/>
    </xf>
    <xf numFmtId="0" fontId="14" fillId="2" borderId="35" xfId="0" applyFont="1" applyFill="1" applyBorder="1" applyAlignment="1">
      <alignment horizontal="left" vertical="center"/>
    </xf>
    <xf numFmtId="2" fontId="1" fillId="10" borderId="178" xfId="0" applyNumberFormat="1" applyFont="1" applyFill="1" applyBorder="1" applyAlignment="1">
      <alignment horizontal="right"/>
    </xf>
    <xf numFmtId="0" fontId="3" fillId="0" borderId="282" xfId="0" applyFont="1" applyBorder="1"/>
    <xf numFmtId="0" fontId="45" fillId="10" borderId="35" xfId="0" applyFont="1" applyFill="1" applyBorder="1" applyAlignment="1">
      <alignment horizontal="left" vertical="center"/>
    </xf>
    <xf numFmtId="0" fontId="1" fillId="2" borderId="56" xfId="0" applyFont="1" applyFill="1" applyBorder="1" applyAlignment="1">
      <alignment vertical="center" wrapText="1"/>
    </xf>
    <xf numFmtId="0" fontId="1" fillId="10" borderId="56" xfId="0" applyFont="1" applyFill="1" applyBorder="1" applyAlignment="1">
      <alignment vertical="center"/>
    </xf>
    <xf numFmtId="0" fontId="1" fillId="2" borderId="56" xfId="0" applyFont="1" applyFill="1" applyBorder="1" applyAlignment="1">
      <alignment vertical="center"/>
    </xf>
    <xf numFmtId="0" fontId="1" fillId="10" borderId="283" xfId="0" applyFont="1" applyFill="1" applyBorder="1" applyAlignment="1">
      <alignment vertical="center"/>
    </xf>
    <xf numFmtId="0" fontId="3" fillId="0" borderId="284" xfId="0" applyFont="1" applyBorder="1"/>
    <xf numFmtId="0" fontId="1" fillId="10" borderId="44" xfId="0" applyFont="1" applyFill="1" applyBorder="1" applyAlignment="1">
      <alignment horizontal="right" vertical="center" wrapText="1"/>
    </xf>
    <xf numFmtId="0" fontId="1" fillId="2" borderId="285" xfId="0" applyFont="1" applyFill="1" applyBorder="1" applyAlignment="1">
      <alignment horizontal="left" vertical="center" wrapText="1"/>
    </xf>
    <xf numFmtId="0" fontId="3" fillId="0" borderId="286" xfId="0" applyFont="1" applyBorder="1"/>
    <xf numFmtId="0" fontId="1" fillId="2" borderId="281" xfId="0" applyFont="1" applyFill="1" applyBorder="1" applyAlignment="1">
      <alignment horizontal="left" vertical="center" wrapText="1"/>
    </xf>
    <xf numFmtId="0" fontId="1" fillId="10" borderId="281" xfId="0" applyFont="1" applyFill="1" applyBorder="1" applyAlignment="1">
      <alignment horizontal="left" vertical="center" wrapText="1"/>
    </xf>
    <xf numFmtId="2" fontId="1" fillId="10" borderId="298" xfId="0" applyNumberFormat="1" applyFont="1" applyFill="1" applyBorder="1" applyAlignment="1">
      <alignment horizontal="right"/>
    </xf>
    <xf numFmtId="0" fontId="3" fillId="0" borderId="299" xfId="0" applyFont="1" applyBorder="1"/>
    <xf numFmtId="2" fontId="1" fillId="2" borderId="288" xfId="0" applyNumberFormat="1" applyFont="1" applyFill="1" applyBorder="1" applyAlignment="1">
      <alignment horizontal="right"/>
    </xf>
    <xf numFmtId="0" fontId="3" fillId="0" borderId="289" xfId="0" applyFont="1" applyBorder="1"/>
    <xf numFmtId="0" fontId="3" fillId="0" borderId="291" xfId="0" applyFont="1" applyBorder="1"/>
    <xf numFmtId="0" fontId="74" fillId="9" borderId="0" xfId="0" applyFont="1" applyFill="1" applyAlignment="1">
      <alignment vertical="center" wrapText="1"/>
    </xf>
    <xf numFmtId="0" fontId="1" fillId="2" borderId="64" xfId="0" applyFont="1" applyFill="1" applyBorder="1" applyAlignment="1">
      <alignment vertical="center" wrapText="1"/>
    </xf>
    <xf numFmtId="0" fontId="3" fillId="0" borderId="296" xfId="0" applyFont="1" applyBorder="1"/>
    <xf numFmtId="0" fontId="45" fillId="2" borderId="63" xfId="0" applyFont="1" applyFill="1" applyBorder="1" applyAlignment="1">
      <alignment horizontal="left" vertical="center"/>
    </xf>
    <xf numFmtId="0" fontId="45" fillId="10" borderId="31" xfId="0" applyFont="1" applyFill="1" applyBorder="1" applyAlignment="1">
      <alignment horizontal="left" vertical="center"/>
    </xf>
    <xf numFmtId="0" fontId="45" fillId="2" borderId="106" xfId="0" applyFont="1" applyFill="1" applyBorder="1" applyAlignment="1">
      <alignment horizontal="left" vertical="center"/>
    </xf>
    <xf numFmtId="164" fontId="1" fillId="10" borderId="35" xfId="0" applyNumberFormat="1" applyFont="1" applyFill="1" applyBorder="1" applyAlignment="1">
      <alignment horizontal="right"/>
    </xf>
    <xf numFmtId="164" fontId="1" fillId="2" borderId="35" xfId="0" applyNumberFormat="1" applyFont="1" applyFill="1" applyBorder="1" applyAlignment="1">
      <alignment horizontal="right"/>
    </xf>
    <xf numFmtId="0" fontId="1" fillId="10" borderId="35" xfId="0" applyFont="1" applyFill="1" applyBorder="1"/>
    <xf numFmtId="0" fontId="1" fillId="2" borderId="35" xfId="0" applyFont="1" applyFill="1" applyBorder="1"/>
    <xf numFmtId="165" fontId="1" fillId="2" borderId="285" xfId="0" applyNumberFormat="1" applyFont="1" applyFill="1" applyBorder="1"/>
    <xf numFmtId="0" fontId="1" fillId="2" borderId="206" xfId="0" applyFont="1" applyFill="1" applyBorder="1"/>
    <xf numFmtId="165" fontId="1" fillId="2" borderId="281" xfId="0" applyNumberFormat="1" applyFont="1" applyFill="1" applyBorder="1"/>
    <xf numFmtId="165" fontId="1" fillId="10" borderId="281" xfId="0" applyNumberFormat="1" applyFont="1" applyFill="1" applyBorder="1"/>
    <xf numFmtId="164" fontId="1" fillId="2" borderId="206" xfId="0" applyNumberFormat="1" applyFont="1" applyFill="1" applyBorder="1" applyAlignment="1">
      <alignment horizontal="right"/>
    </xf>
    <xf numFmtId="0" fontId="19" fillId="0" borderId="0" xfId="0" applyFont="1" applyAlignment="1">
      <alignment vertical="center" wrapText="1"/>
    </xf>
    <xf numFmtId="0" fontId="19" fillId="10" borderId="309" xfId="0" applyFont="1" applyFill="1" applyBorder="1" applyAlignment="1">
      <alignment vertical="center" wrapText="1"/>
    </xf>
    <xf numFmtId="0" fontId="3" fillId="0" borderId="310" xfId="0" applyFont="1" applyBorder="1"/>
    <xf numFmtId="0" fontId="3" fillId="0" borderId="312" xfId="0" applyFont="1" applyBorder="1"/>
    <xf numFmtId="0" fontId="19" fillId="10" borderId="305" xfId="0" applyFont="1" applyFill="1" applyBorder="1" applyAlignment="1">
      <alignment vertical="center" wrapText="1"/>
    </xf>
    <xf numFmtId="0" fontId="3" fillId="0" borderId="301" xfId="0" applyFont="1" applyBorder="1"/>
    <xf numFmtId="0" fontId="3" fillId="0" borderId="306" xfId="0" applyFont="1" applyBorder="1"/>
    <xf numFmtId="0" fontId="19" fillId="10" borderId="95" xfId="0" applyFont="1" applyFill="1" applyBorder="1" applyAlignment="1">
      <alignment horizontal="center" vertical="center" wrapText="1"/>
    </xf>
    <xf numFmtId="0" fontId="1" fillId="2" borderId="301" xfId="0" applyFont="1" applyFill="1" applyBorder="1" applyAlignment="1"/>
    <xf numFmtId="0" fontId="3" fillId="0" borderId="302" xfId="0" applyFont="1" applyBorder="1"/>
    <xf numFmtId="0" fontId="1" fillId="10" borderId="89" xfId="0" applyFont="1" applyFill="1" applyBorder="1" applyAlignment="1">
      <alignment vertical="center"/>
    </xf>
    <xf numFmtId="0" fontId="45" fillId="10" borderId="288" xfId="0" applyFont="1" applyFill="1" applyBorder="1" applyAlignment="1">
      <alignment horizontal="left" vertical="center"/>
    </xf>
    <xf numFmtId="0" fontId="1" fillId="10" borderId="309" xfId="0" applyFont="1" applyFill="1" applyBorder="1" applyAlignment="1">
      <alignment horizontal="left" vertical="center" wrapText="1"/>
    </xf>
    <xf numFmtId="0" fontId="3" fillId="0" borderId="311" xfId="0" applyFont="1" applyBorder="1"/>
    <xf numFmtId="0" fontId="1" fillId="10" borderId="305" xfId="0" applyFont="1" applyFill="1" applyBorder="1" applyAlignment="1">
      <alignment horizontal="left" vertical="center" wrapText="1"/>
    </xf>
    <xf numFmtId="0" fontId="1" fillId="10" borderId="31" xfId="0" applyFont="1" applyFill="1" applyBorder="1" applyAlignment="1">
      <alignment vertical="center" wrapText="1"/>
    </xf>
    <xf numFmtId="0" fontId="1" fillId="2" borderId="35" xfId="0" applyFont="1" applyFill="1" applyBorder="1" applyAlignment="1">
      <alignment vertical="center" wrapText="1"/>
    </xf>
    <xf numFmtId="0" fontId="86" fillId="31" borderId="333" xfId="0" applyFont="1" applyFill="1" applyBorder="1" applyAlignment="1">
      <alignment vertical="center" wrapText="1"/>
    </xf>
    <xf numFmtId="0" fontId="3" fillId="0" borderId="334" xfId="0" applyFont="1" applyBorder="1"/>
    <xf numFmtId="0" fontId="3" fillId="0" borderId="331" xfId="0" applyFont="1" applyBorder="1"/>
    <xf numFmtId="0" fontId="1" fillId="0" borderId="63" xfId="0" applyFont="1" applyBorder="1" applyAlignment="1">
      <alignment vertical="center" wrapText="1"/>
    </xf>
    <xf numFmtId="165" fontId="1" fillId="2" borderId="329" xfId="0" applyNumberFormat="1" applyFont="1" applyFill="1" applyBorder="1" applyAlignment="1">
      <alignment vertical="center" wrapText="1"/>
    </xf>
    <xf numFmtId="165" fontId="1" fillId="10" borderId="281" xfId="0" applyNumberFormat="1" applyFont="1" applyFill="1" applyBorder="1" applyAlignment="1">
      <alignment vertical="center" wrapText="1"/>
    </xf>
    <xf numFmtId="0" fontId="1" fillId="10" borderId="35" xfId="0" applyFont="1" applyFill="1" applyBorder="1" applyAlignment="1">
      <alignment vertical="center" wrapText="1"/>
    </xf>
    <xf numFmtId="0" fontId="86" fillId="31" borderId="330" xfId="0" applyFont="1" applyFill="1" applyBorder="1" applyAlignment="1">
      <alignment vertical="center" wrapText="1"/>
    </xf>
    <xf numFmtId="0" fontId="1" fillId="0" borderId="35" xfId="0" applyFont="1" applyBorder="1" applyAlignment="1">
      <alignment vertical="center" wrapText="1"/>
    </xf>
    <xf numFmtId="165" fontId="1" fillId="0" borderId="281" xfId="0" applyNumberFormat="1" applyFont="1" applyBorder="1" applyAlignment="1">
      <alignment vertical="center" wrapText="1"/>
    </xf>
    <xf numFmtId="165" fontId="1" fillId="2" borderId="281" xfId="0" applyNumberFormat="1" applyFont="1" applyFill="1" applyBorder="1" applyAlignment="1">
      <alignment vertical="center" wrapText="1"/>
    </xf>
    <xf numFmtId="0" fontId="86" fillId="32" borderId="25" xfId="0" applyFont="1" applyFill="1" applyBorder="1" applyAlignment="1">
      <alignment vertical="center" wrapText="1"/>
    </xf>
    <xf numFmtId="0" fontId="3" fillId="0" borderId="325" xfId="0" applyFont="1" applyBorder="1"/>
    <xf numFmtId="0" fontId="86" fillId="32" borderId="327" xfId="0" applyFont="1" applyFill="1" applyBorder="1" applyAlignment="1">
      <alignment vertical="center" wrapText="1"/>
    </xf>
    <xf numFmtId="165" fontId="1" fillId="2" borderId="163" xfId="0" applyNumberFormat="1" applyFont="1" applyFill="1" applyBorder="1" applyAlignment="1">
      <alignment vertical="center"/>
    </xf>
    <xf numFmtId="0" fontId="1" fillId="2" borderId="288" xfId="0" applyFont="1" applyFill="1" applyBorder="1" applyAlignment="1">
      <alignment vertical="center" wrapText="1"/>
    </xf>
    <xf numFmtId="0" fontId="1" fillId="2" borderId="288" xfId="0" applyFont="1" applyFill="1" applyBorder="1" applyAlignment="1">
      <alignment vertical="center"/>
    </xf>
    <xf numFmtId="169" fontId="1" fillId="10" borderId="35" xfId="0" applyNumberFormat="1" applyFont="1" applyFill="1" applyBorder="1" applyAlignment="1">
      <alignment horizontal="left" vertical="center" wrapText="1"/>
    </xf>
    <xf numFmtId="0" fontId="1" fillId="0" borderId="206" xfId="0" applyFont="1" applyBorder="1" applyAlignment="1">
      <alignment horizontal="right" vertical="center"/>
    </xf>
    <xf numFmtId="0" fontId="1" fillId="0" borderId="116" xfId="0" applyFont="1" applyBorder="1" applyAlignment="1">
      <alignment horizontal="center" vertical="top"/>
    </xf>
    <xf numFmtId="4" fontId="1" fillId="10" borderId="35" xfId="0" applyNumberFormat="1" applyFont="1" applyFill="1" applyBorder="1" applyAlignment="1">
      <alignment vertical="center"/>
    </xf>
    <xf numFmtId="4" fontId="1" fillId="2" borderId="35" xfId="0" applyNumberFormat="1" applyFont="1" applyFill="1" applyBorder="1" applyAlignment="1">
      <alignment vertical="center"/>
    </xf>
    <xf numFmtId="4" fontId="1" fillId="0" borderId="206" xfId="0" applyNumberFormat="1" applyFont="1" applyBorder="1" applyAlignment="1">
      <alignment vertical="center"/>
    </xf>
    <xf numFmtId="0" fontId="1" fillId="2" borderId="35" xfId="0" applyFont="1" applyFill="1" applyBorder="1" applyAlignment="1">
      <alignment horizontal="right" vertical="center"/>
    </xf>
    <xf numFmtId="0" fontId="1" fillId="10" borderId="35" xfId="0" applyFont="1" applyFill="1" applyBorder="1" applyAlignment="1">
      <alignment horizontal="right" vertical="center" wrapText="1"/>
    </xf>
    <xf numFmtId="0" fontId="1" fillId="2" borderId="318" xfId="0" applyFont="1" applyFill="1" applyBorder="1" applyAlignment="1">
      <alignment horizontal="right" vertical="center"/>
    </xf>
    <xf numFmtId="0" fontId="3" fillId="0" borderId="319" xfId="0" applyFont="1" applyBorder="1"/>
    <xf numFmtId="0" fontId="74" fillId="9" borderId="93" xfId="0" applyFont="1" applyFill="1" applyBorder="1" applyAlignment="1">
      <alignment vertical="center" wrapText="1"/>
    </xf>
    <xf numFmtId="0" fontId="1" fillId="2" borderId="313" xfId="0" applyFont="1" applyFill="1" applyBorder="1" applyAlignment="1">
      <alignment vertical="center"/>
    </xf>
    <xf numFmtId="0" fontId="3" fillId="0" borderId="314" xfId="0" applyFont="1" applyBorder="1"/>
    <xf numFmtId="0" fontId="3" fillId="0" borderId="315" xfId="0" applyFont="1" applyBorder="1"/>
    <xf numFmtId="0" fontId="1" fillId="2" borderId="31" xfId="0" applyFont="1" applyFill="1" applyBorder="1" applyAlignment="1">
      <alignment horizontal="left" vertical="center" wrapText="1"/>
    </xf>
    <xf numFmtId="0" fontId="1" fillId="10" borderId="281" xfId="0" applyFont="1" applyFill="1" applyBorder="1" applyAlignment="1">
      <alignment vertical="center" wrapText="1"/>
    </xf>
    <xf numFmtId="0" fontId="1" fillId="0" borderId="281" xfId="0" applyFont="1" applyBorder="1" applyAlignment="1">
      <alignment vertical="center" wrapText="1"/>
    </xf>
    <xf numFmtId="0" fontId="1" fillId="0" borderId="285" xfId="0" applyFont="1" applyBorder="1" applyAlignment="1">
      <alignment wrapText="1"/>
    </xf>
    <xf numFmtId="0" fontId="3" fillId="0" borderId="317" xfId="0" applyFont="1" applyBorder="1"/>
    <xf numFmtId="0" fontId="1" fillId="2" borderId="281" xfId="0" applyFont="1" applyFill="1" applyBorder="1" applyAlignment="1">
      <alignment vertical="center" wrapText="1"/>
    </xf>
    <xf numFmtId="0" fontId="1" fillId="2" borderId="285" xfId="0" applyFont="1" applyFill="1" applyBorder="1" applyAlignment="1">
      <alignment vertical="center"/>
    </xf>
    <xf numFmtId="0" fontId="1" fillId="10" borderId="35" xfId="0" applyFont="1" applyFill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164" fontId="1" fillId="2" borderId="288" xfId="0" applyNumberFormat="1" applyFont="1" applyFill="1" applyBorder="1" applyAlignment="1">
      <alignment horizontal="left" vertical="center"/>
    </xf>
    <xf numFmtId="0" fontId="31" fillId="12" borderId="167" xfId="0" applyFont="1" applyFill="1" applyBorder="1" applyAlignment="1">
      <alignment horizontal="center" vertical="center" wrapText="1"/>
    </xf>
    <xf numFmtId="165" fontId="1" fillId="0" borderId="216" xfId="0" applyNumberFormat="1" applyFont="1" applyBorder="1" applyAlignment="1">
      <alignment vertical="center" wrapText="1"/>
    </xf>
    <xf numFmtId="0" fontId="19" fillId="2" borderId="337" xfId="0" applyFont="1" applyFill="1" applyBorder="1" applyAlignment="1">
      <alignment vertical="center" wrapText="1"/>
    </xf>
    <xf numFmtId="0" fontId="1" fillId="10" borderId="121" xfId="0" applyFont="1" applyFill="1" applyBorder="1" applyAlignment="1">
      <alignment vertical="center" wrapText="1"/>
    </xf>
    <xf numFmtId="0" fontId="1" fillId="2" borderId="241" xfId="0" applyFont="1" applyFill="1" applyBorder="1" applyAlignment="1">
      <alignment wrapText="1"/>
    </xf>
    <xf numFmtId="0" fontId="1" fillId="2" borderId="158" xfId="0" applyFont="1" applyFill="1" applyBorder="1" applyAlignment="1">
      <alignment vertical="center" wrapText="1"/>
    </xf>
    <xf numFmtId="17" fontId="1" fillId="2" borderId="338" xfId="0" applyNumberFormat="1" applyFont="1" applyFill="1" applyBorder="1" applyAlignment="1">
      <alignment horizontal="left"/>
    </xf>
    <xf numFmtId="0" fontId="3" fillId="0" borderId="339" xfId="0" applyFont="1" applyBorder="1"/>
    <xf numFmtId="0" fontId="1" fillId="0" borderId="9" xfId="0" applyFont="1" applyBorder="1" applyAlignment="1">
      <alignment horizontal="center" wrapText="1"/>
    </xf>
    <xf numFmtId="0" fontId="3" fillId="0" borderId="9" xfId="0" applyFont="1" applyBorder="1"/>
    <xf numFmtId="17" fontId="1" fillId="10" borderId="281" xfId="0" applyNumberFormat="1" applyFont="1" applyFill="1" applyBorder="1" applyAlignment="1">
      <alignment horizontal="left"/>
    </xf>
    <xf numFmtId="17" fontId="1" fillId="2" borderId="281" xfId="0" applyNumberFormat="1" applyFont="1" applyFill="1" applyBorder="1" applyAlignment="1">
      <alignment horizontal="left"/>
    </xf>
    <xf numFmtId="17" fontId="1" fillId="10" borderId="329" xfId="0" applyNumberFormat="1" applyFont="1" applyFill="1" applyBorder="1" applyAlignment="1">
      <alignment horizontal="left"/>
    </xf>
    <xf numFmtId="0" fontId="54" fillId="10" borderId="347" xfId="0" applyFont="1" applyFill="1" applyBorder="1" applyAlignment="1">
      <alignment horizontal="center" vertical="center"/>
    </xf>
    <xf numFmtId="0" fontId="3" fillId="0" borderId="348" xfId="0" applyFont="1" applyBorder="1"/>
    <xf numFmtId="0" fontId="3" fillId="0" borderId="349" xfId="0" applyFont="1" applyBorder="1"/>
    <xf numFmtId="0" fontId="54" fillId="10" borderId="352" xfId="0" applyFont="1" applyFill="1" applyBorder="1" applyAlignment="1">
      <alignment horizontal="center" vertical="center"/>
    </xf>
    <xf numFmtId="0" fontId="3" fillId="0" borderId="353" xfId="0" applyFont="1" applyBorder="1"/>
    <xf numFmtId="0" fontId="3" fillId="0" borderId="354" xfId="0" applyFont="1" applyBorder="1"/>
    <xf numFmtId="0" fontId="54" fillId="10" borderId="357" xfId="0" applyFont="1" applyFill="1" applyBorder="1" applyAlignment="1">
      <alignment horizontal="center" vertical="center"/>
    </xf>
    <xf numFmtId="0" fontId="3" fillId="0" borderId="358" xfId="0" applyFont="1" applyBorder="1"/>
    <xf numFmtId="0" fontId="3" fillId="0" borderId="359" xfId="0" applyFont="1" applyBorder="1"/>
    <xf numFmtId="0" fontId="19" fillId="15" borderId="337" xfId="0" applyFont="1" applyFill="1" applyBorder="1" applyAlignment="1">
      <alignment vertical="center" wrapText="1"/>
    </xf>
    <xf numFmtId="0" fontId="1" fillId="2" borderId="361" xfId="0" applyFont="1" applyFill="1" applyBorder="1"/>
    <xf numFmtId="0" fontId="3" fillId="0" borderId="362" xfId="0" applyFont="1" applyBorder="1"/>
    <xf numFmtId="0" fontId="3" fillId="0" borderId="365" xfId="0" applyFont="1" applyBorder="1"/>
    <xf numFmtId="0" fontId="31" fillId="12" borderId="366" xfId="0" applyFont="1" applyFill="1" applyBorder="1" applyAlignment="1">
      <alignment horizontal="center" vertical="center" wrapText="1"/>
    </xf>
    <xf numFmtId="49" fontId="1" fillId="2" borderId="281" xfId="0" applyNumberFormat="1" applyFont="1" applyFill="1" applyBorder="1"/>
    <xf numFmtId="164" fontId="1" fillId="2" borderId="31" xfId="0" applyNumberFormat="1" applyFont="1" applyFill="1" applyBorder="1" applyAlignment="1">
      <alignment horizontal="right" vertical="center"/>
    </xf>
    <xf numFmtId="164" fontId="1" fillId="2" borderId="35" xfId="0" applyNumberFormat="1" applyFont="1" applyFill="1" applyBorder="1" applyAlignment="1">
      <alignment horizontal="right" vertical="center"/>
    </xf>
    <xf numFmtId="164" fontId="1" fillId="10" borderId="35" xfId="0" applyNumberFormat="1" applyFont="1" applyFill="1" applyBorder="1" applyAlignment="1">
      <alignment horizontal="right" vertical="center"/>
    </xf>
    <xf numFmtId="49" fontId="1" fillId="10" borderId="281" xfId="0" applyNumberFormat="1" applyFont="1" applyFill="1" applyBorder="1"/>
    <xf numFmtId="0" fontId="1" fillId="2" borderId="31" xfId="0" applyFont="1" applyFill="1" applyBorder="1" applyAlignment="1">
      <alignment wrapText="1"/>
    </xf>
    <xf numFmtId="0" fontId="1" fillId="10" borderId="35" xfId="0" applyFont="1" applyFill="1" applyBorder="1" applyAlignment="1">
      <alignment wrapText="1"/>
    </xf>
    <xf numFmtId="0" fontId="1" fillId="2" borderId="35" xfId="0" applyFont="1" applyFill="1" applyBorder="1" applyAlignment="1">
      <alignment wrapText="1"/>
    </xf>
    <xf numFmtId="0" fontId="1" fillId="10" borderId="35" xfId="0" applyFont="1" applyFill="1" applyBorder="1" applyAlignment="1">
      <alignment horizontal="left"/>
    </xf>
    <xf numFmtId="164" fontId="1" fillId="10" borderId="206" xfId="0" applyNumberFormat="1" applyFont="1" applyFill="1" applyBorder="1" applyAlignment="1">
      <alignment horizontal="right" vertical="center"/>
    </xf>
    <xf numFmtId="49" fontId="1" fillId="10" borderId="285" xfId="0" applyNumberFormat="1" applyFont="1" applyFill="1" applyBorder="1"/>
    <xf numFmtId="164" fontId="1" fillId="2" borderId="367" xfId="0" applyNumberFormat="1" applyFont="1" applyFill="1" applyBorder="1" applyAlignment="1">
      <alignment horizontal="right" vertical="center"/>
    </xf>
    <xf numFmtId="0" fontId="3" fillId="0" borderId="368" xfId="0" applyFont="1" applyBorder="1"/>
    <xf numFmtId="0" fontId="1" fillId="10" borderId="44" xfId="0" applyFont="1" applyFill="1" applyBorder="1" applyAlignment="1">
      <alignment wrapText="1"/>
    </xf>
    <xf numFmtId="164" fontId="1" fillId="2" borderId="245" xfId="0" applyNumberFormat="1" applyFont="1" applyFill="1" applyBorder="1" applyAlignment="1">
      <alignment horizontal="right" vertical="center"/>
    </xf>
    <xf numFmtId="164" fontId="1" fillId="15" borderId="35" xfId="0" applyNumberFormat="1" applyFont="1" applyFill="1" applyBorder="1" applyAlignment="1">
      <alignment horizontal="right" vertical="center"/>
    </xf>
    <xf numFmtId="164" fontId="1" fillId="15" borderId="206" xfId="0" applyNumberFormat="1" applyFont="1" applyFill="1" applyBorder="1" applyAlignment="1">
      <alignment horizontal="right" vertical="center"/>
    </xf>
    <xf numFmtId="169" fontId="86" fillId="9" borderId="371" xfId="0" applyNumberFormat="1" applyFont="1" applyFill="1" applyBorder="1" applyAlignment="1">
      <alignment horizontal="left" vertical="center" wrapText="1"/>
    </xf>
    <xf numFmtId="0" fontId="3" fillId="0" borderId="372" xfId="0" applyFont="1" applyBorder="1"/>
    <xf numFmtId="0" fontId="3" fillId="0" borderId="373" xfId="0" applyFont="1" applyBorder="1"/>
    <xf numFmtId="164" fontId="26" fillId="14" borderId="374" xfId="0" applyNumberFormat="1" applyFont="1" applyFill="1" applyBorder="1" applyAlignment="1">
      <alignment horizontal="left" vertical="center"/>
    </xf>
    <xf numFmtId="0" fontId="3" fillId="0" borderId="375" xfId="0" applyFont="1" applyBorder="1"/>
    <xf numFmtId="164" fontId="26" fillId="14" borderId="377" xfId="0" applyNumberFormat="1" applyFont="1" applyFill="1" applyBorder="1" applyAlignment="1">
      <alignment horizontal="left" vertical="center"/>
    </xf>
    <xf numFmtId="164" fontId="26" fillId="14" borderId="377" xfId="0" applyNumberFormat="1" applyFont="1" applyFill="1" applyBorder="1" applyAlignment="1">
      <alignment horizontal="right" vertical="center"/>
    </xf>
    <xf numFmtId="0" fontId="3" fillId="0" borderId="378" xfId="0" applyFont="1" applyBorder="1"/>
    <xf numFmtId="10" fontId="1" fillId="2" borderId="31" xfId="0" applyNumberFormat="1" applyFont="1" applyFill="1" applyBorder="1" applyAlignment="1">
      <alignment horizontal="right" vertical="center"/>
    </xf>
    <xf numFmtId="0" fontId="3" fillId="0" borderId="382" xfId="0" applyFont="1" applyBorder="1"/>
    <xf numFmtId="0" fontId="1" fillId="2" borderId="158" xfId="0" applyFont="1" applyFill="1" applyBorder="1"/>
    <xf numFmtId="10" fontId="1" fillId="10" borderId="35" xfId="0" applyNumberFormat="1" applyFont="1" applyFill="1" applyBorder="1" applyAlignment="1">
      <alignment horizontal="right" vertical="center"/>
    </xf>
    <xf numFmtId="0" fontId="3" fillId="0" borderId="384" xfId="0" applyFont="1" applyBorder="1"/>
    <xf numFmtId="0" fontId="1" fillId="10" borderId="121" xfId="0" applyFont="1" applyFill="1" applyBorder="1"/>
    <xf numFmtId="43" fontId="1" fillId="10" borderId="35" xfId="0" applyNumberFormat="1" applyFont="1" applyFill="1" applyBorder="1" applyAlignment="1">
      <alignment horizontal="right" vertical="center"/>
    </xf>
    <xf numFmtId="43" fontId="26" fillId="14" borderId="161" xfId="0" applyNumberFormat="1" applyFont="1" applyFill="1" applyBorder="1" applyAlignment="1">
      <alignment horizontal="right" vertical="center"/>
    </xf>
    <xf numFmtId="10" fontId="26" fillId="14" borderId="161" xfId="0" applyNumberFormat="1" applyFont="1" applyFill="1" applyBorder="1" applyAlignment="1">
      <alignment horizontal="right" vertical="center"/>
    </xf>
    <xf numFmtId="0" fontId="1" fillId="2" borderId="386" xfId="0" applyFont="1" applyFill="1" applyBorder="1"/>
    <xf numFmtId="0" fontId="3" fillId="0" borderId="387" xfId="0" applyFont="1" applyBorder="1"/>
    <xf numFmtId="0" fontId="3" fillId="0" borderId="388" xfId="0" applyFont="1" applyBorder="1"/>
    <xf numFmtId="164" fontId="1" fillId="2" borderId="361" xfId="0" applyNumberFormat="1" applyFont="1" applyFill="1" applyBorder="1" applyAlignment="1">
      <alignment horizontal="right" vertical="center"/>
    </xf>
    <xf numFmtId="0" fontId="1" fillId="10" borderId="281" xfId="0" applyFont="1" applyFill="1" applyBorder="1"/>
    <xf numFmtId="0" fontId="1" fillId="2" borderId="281" xfId="0" applyFont="1" applyFill="1" applyBorder="1"/>
    <xf numFmtId="0" fontId="1" fillId="2" borderId="393" xfId="0" applyFont="1" applyFill="1" applyBorder="1"/>
    <xf numFmtId="164" fontId="1" fillId="2" borderId="192" xfId="0" applyNumberFormat="1" applyFont="1" applyFill="1" applyBorder="1" applyAlignment="1">
      <alignment horizontal="right" vertical="center"/>
    </xf>
    <xf numFmtId="10" fontId="1" fillId="2" borderId="192" xfId="0" applyNumberFormat="1" applyFont="1" applyFill="1" applyBorder="1" applyAlignment="1">
      <alignment horizontal="right" vertical="center"/>
    </xf>
    <xf numFmtId="0" fontId="3" fillId="0" borderId="394" xfId="0" applyFont="1" applyBorder="1"/>
    <xf numFmtId="164" fontId="1" fillId="2" borderId="392" xfId="0" applyNumberFormat="1" applyFont="1" applyFill="1" applyBorder="1" applyAlignment="1">
      <alignment horizontal="right" vertical="center"/>
    </xf>
    <xf numFmtId="0" fontId="3" fillId="0" borderId="391" xfId="0" applyFont="1" applyBorder="1"/>
    <xf numFmtId="0" fontId="1" fillId="2" borderId="389" xfId="0" applyFont="1" applyFill="1" applyBorder="1"/>
    <xf numFmtId="0" fontId="3" fillId="0" borderId="390" xfId="0" applyFont="1" applyBorder="1"/>
    <xf numFmtId="10" fontId="1" fillId="2" borderId="35" xfId="0" applyNumberFormat="1" applyFont="1" applyFill="1" applyBorder="1" applyAlignment="1">
      <alignment horizontal="right" vertical="center"/>
    </xf>
    <xf numFmtId="10" fontId="1" fillId="10" borderId="44" xfId="0" applyNumberFormat="1" applyFont="1" applyFill="1" applyBorder="1" applyAlignment="1">
      <alignment horizontal="right" vertical="center"/>
    </xf>
    <xf numFmtId="0" fontId="3" fillId="0" borderId="398" xfId="0" applyFont="1" applyBorder="1"/>
    <xf numFmtId="10" fontId="1" fillId="2" borderId="361" xfId="0" applyNumberFormat="1" applyFont="1" applyFill="1" applyBorder="1" applyAlignment="1">
      <alignment horizontal="right" vertical="center"/>
    </xf>
    <xf numFmtId="0" fontId="3" fillId="0" borderId="397" xfId="0" applyFont="1" applyBorder="1"/>
    <xf numFmtId="0" fontId="1" fillId="2" borderId="121" xfId="0" applyFont="1" applyFill="1" applyBorder="1"/>
    <xf numFmtId="0" fontId="1" fillId="0" borderId="35" xfId="0" applyFont="1" applyBorder="1" applyAlignment="1">
      <alignment horizontal="left" vertical="center"/>
    </xf>
    <xf numFmtId="0" fontId="1" fillId="0" borderId="64" xfId="0" applyFont="1" applyBorder="1"/>
    <xf numFmtId="0" fontId="1" fillId="0" borderId="0" xfId="0" applyFont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10" borderId="151" xfId="0" applyFont="1" applyFill="1" applyBorder="1"/>
    <xf numFmtId="0" fontId="1" fillId="2" borderId="337" xfId="0" applyFont="1" applyFill="1" applyBorder="1"/>
    <xf numFmtId="0" fontId="1" fillId="2" borderId="6" xfId="0" applyFont="1" applyFill="1" applyBorder="1"/>
    <xf numFmtId="0" fontId="1" fillId="0" borderId="258" xfId="0" applyFont="1" applyBorder="1"/>
    <xf numFmtId="0" fontId="3" fillId="0" borderId="400" xfId="0" applyFont="1" applyBorder="1"/>
    <xf numFmtId="0" fontId="1" fillId="0" borderId="35" xfId="0" applyFont="1" applyBorder="1"/>
    <xf numFmtId="0" fontId="19" fillId="2" borderId="386" xfId="0" applyFont="1" applyFill="1" applyBorder="1"/>
    <xf numFmtId="164" fontId="19" fillId="2" borderId="35" xfId="0" applyNumberFormat="1" applyFont="1" applyFill="1" applyBorder="1" applyAlignment="1">
      <alignment horizontal="right"/>
    </xf>
    <xf numFmtId="10" fontId="19" fillId="2" borderId="31" xfId="0" applyNumberFormat="1" applyFont="1" applyFill="1" applyBorder="1" applyAlignment="1">
      <alignment horizontal="right"/>
    </xf>
    <xf numFmtId="164" fontId="19" fillId="2" borderId="361" xfId="0" applyNumberFormat="1" applyFont="1" applyFill="1" applyBorder="1" applyAlignment="1">
      <alignment horizontal="right"/>
    </xf>
    <xf numFmtId="10" fontId="19" fillId="2" borderId="361" xfId="0" applyNumberFormat="1" applyFont="1" applyFill="1" applyBorder="1" applyAlignment="1">
      <alignment horizontal="right"/>
    </xf>
    <xf numFmtId="0" fontId="19" fillId="10" borderId="281" xfId="0" applyFont="1" applyFill="1" applyBorder="1"/>
    <xf numFmtId="164" fontId="19" fillId="10" borderId="35" xfId="0" applyNumberFormat="1" applyFont="1" applyFill="1" applyBorder="1" applyAlignment="1">
      <alignment horizontal="right"/>
    </xf>
    <xf numFmtId="10" fontId="19" fillId="10" borderId="44" xfId="0" applyNumberFormat="1" applyFont="1" applyFill="1" applyBorder="1" applyAlignment="1">
      <alignment horizontal="right"/>
    </xf>
    <xf numFmtId="164" fontId="26" fillId="14" borderId="161" xfId="0" applyNumberFormat="1" applyFont="1" applyFill="1" applyBorder="1" applyAlignment="1">
      <alignment horizontal="right"/>
    </xf>
    <xf numFmtId="0" fontId="19" fillId="2" borderId="281" xfId="0" applyFont="1" applyFill="1" applyBorder="1"/>
    <xf numFmtId="10" fontId="19" fillId="10" borderId="35" xfId="0" applyNumberFormat="1" applyFont="1" applyFill="1" applyBorder="1" applyAlignment="1">
      <alignment horizontal="right"/>
    </xf>
    <xf numFmtId="10" fontId="19" fillId="2" borderId="35" xfId="0" applyNumberFormat="1" applyFont="1" applyFill="1" applyBorder="1" applyAlignment="1">
      <alignment horizontal="right"/>
    </xf>
    <xf numFmtId="172" fontId="74" fillId="2" borderId="93" xfId="0" applyNumberFormat="1" applyFont="1" applyFill="1" applyBorder="1" applyAlignment="1">
      <alignment horizontal="left" vertical="center" wrapText="1"/>
    </xf>
    <xf numFmtId="164" fontId="1" fillId="2" borderId="415" xfId="0" applyNumberFormat="1" applyFont="1" applyFill="1" applyBorder="1" applyAlignment="1">
      <alignment horizontal="left" vertical="center" wrapText="1"/>
    </xf>
    <xf numFmtId="0" fontId="3" fillId="0" borderId="416" xfId="0" applyFont="1" applyBorder="1"/>
    <xf numFmtId="164" fontId="1" fillId="2" borderId="415" xfId="0" applyNumberFormat="1" applyFont="1" applyFill="1" applyBorder="1" applyAlignment="1">
      <alignment horizontal="right" vertical="center" wrapText="1"/>
    </xf>
    <xf numFmtId="49" fontId="74" fillId="9" borderId="407" xfId="0" applyNumberFormat="1" applyFont="1" applyFill="1" applyBorder="1" applyAlignment="1">
      <alignment horizontal="left" vertical="center" wrapText="1"/>
    </xf>
    <xf numFmtId="0" fontId="3" fillId="0" borderId="412" xfId="0" applyFont="1" applyBorder="1"/>
    <xf numFmtId="4" fontId="26" fillId="14" borderId="408" xfId="0" applyNumberFormat="1" applyFont="1" applyFill="1" applyBorder="1" applyAlignment="1">
      <alignment horizontal="right" vertical="center"/>
    </xf>
    <xf numFmtId="0" fontId="3" fillId="0" borderId="413" xfId="0" applyFont="1" applyBorder="1"/>
    <xf numFmtId="173" fontId="1" fillId="2" borderId="245" xfId="0" applyNumberFormat="1" applyFont="1" applyFill="1" applyBorder="1" applyAlignment="1">
      <alignment horizontal="right" vertical="center" wrapText="1"/>
    </xf>
    <xf numFmtId="164" fontId="1" fillId="10" borderId="206" xfId="0" applyNumberFormat="1" applyFont="1" applyFill="1" applyBorder="1" applyAlignment="1">
      <alignment horizontal="left" vertical="center" wrapText="1"/>
    </xf>
    <xf numFmtId="173" fontId="1" fillId="10" borderId="206" xfId="0" applyNumberFormat="1" applyFont="1" applyFill="1" applyBorder="1" applyAlignment="1">
      <alignment horizontal="right" vertical="center" wrapText="1"/>
    </xf>
    <xf numFmtId="172" fontId="2" fillId="2" borderId="93" xfId="0" applyNumberFormat="1" applyFont="1" applyFill="1" applyBorder="1"/>
    <xf numFmtId="0" fontId="24" fillId="10" borderId="163" xfId="0" applyFont="1" applyFill="1" applyBorder="1" applyAlignment="1">
      <alignment horizontal="center" vertical="center" wrapText="1"/>
    </xf>
    <xf numFmtId="164" fontId="1" fillId="2" borderId="265" xfId="0" applyNumberFormat="1" applyFont="1" applyFill="1" applyBorder="1" applyAlignment="1">
      <alignment horizontal="left" vertical="center" wrapText="1"/>
    </xf>
    <xf numFmtId="0" fontId="3" fillId="0" borderId="405" xfId="0" applyFont="1" applyBorder="1"/>
    <xf numFmtId="164" fontId="1" fillId="2" borderId="265" xfId="0" applyNumberFormat="1" applyFont="1" applyFill="1" applyBorder="1" applyAlignment="1">
      <alignment horizontal="right" vertical="center" wrapText="1"/>
    </xf>
    <xf numFmtId="0" fontId="3" fillId="0" borderId="406" xfId="0" applyFont="1" applyBorder="1"/>
    <xf numFmtId="164" fontId="1" fillId="2" borderId="206" xfId="0" applyNumberFormat="1" applyFont="1" applyFill="1" applyBorder="1" applyAlignment="1">
      <alignment horizontal="left" vertical="center" wrapText="1"/>
    </xf>
    <xf numFmtId="4" fontId="1" fillId="2" borderId="206" xfId="0" applyNumberFormat="1" applyFont="1" applyFill="1" applyBorder="1" applyAlignment="1">
      <alignment horizontal="right" vertical="center" wrapText="1"/>
    </xf>
    <xf numFmtId="0" fontId="3" fillId="0" borderId="409" xfId="0" applyFont="1" applyBorder="1"/>
    <xf numFmtId="0" fontId="3" fillId="0" borderId="410" xfId="0" applyFont="1" applyBorder="1"/>
    <xf numFmtId="164" fontId="1" fillId="10" borderId="44" xfId="0" applyNumberFormat="1" applyFont="1" applyFill="1" applyBorder="1" applyAlignment="1">
      <alignment horizontal="left" vertical="center" wrapText="1"/>
    </xf>
    <xf numFmtId="173" fontId="1" fillId="10" borderId="44" xfId="0" applyNumberFormat="1" applyFont="1" applyFill="1" applyBorder="1" applyAlignment="1">
      <alignment horizontal="right" vertical="center" wrapText="1"/>
    </xf>
    <xf numFmtId="0" fontId="3" fillId="0" borderId="411" xfId="0" applyFont="1" applyBorder="1"/>
    <xf numFmtId="164" fontId="82" fillId="2" borderId="6" xfId="0" applyNumberFormat="1" applyFont="1" applyFill="1" applyBorder="1" applyAlignment="1">
      <alignment horizontal="left" vertical="center" wrapText="1"/>
    </xf>
    <xf numFmtId="164" fontId="82" fillId="2" borderId="6" xfId="0" applyNumberFormat="1" applyFont="1" applyFill="1" applyBorder="1" applyAlignment="1">
      <alignment horizontal="right" vertical="center" wrapText="1"/>
    </xf>
    <xf numFmtId="49" fontId="90" fillId="2" borderId="68" xfId="0" applyNumberFormat="1" applyFont="1" applyFill="1" applyBorder="1" applyAlignment="1">
      <alignment horizontal="left" vertical="center" wrapText="1"/>
    </xf>
    <xf numFmtId="4" fontId="31" fillId="2" borderId="68" xfId="0" applyNumberFormat="1" applyFont="1" applyFill="1" applyBorder="1" applyAlignment="1">
      <alignment horizontal="right" vertical="center"/>
    </xf>
    <xf numFmtId="4" fontId="82" fillId="2" borderId="6" xfId="0" applyNumberFormat="1" applyFont="1" applyFill="1" applyBorder="1" applyAlignment="1">
      <alignment horizontal="right" vertical="center" wrapText="1"/>
    </xf>
    <xf numFmtId="173" fontId="82" fillId="2" borderId="6" xfId="0" applyNumberFormat="1" applyFont="1" applyFill="1" applyBorder="1" applyAlignment="1">
      <alignment horizontal="right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2" borderId="419" xfId="0" applyFont="1" applyFill="1" applyBorder="1" applyAlignment="1">
      <alignment vertical="center" wrapText="1"/>
    </xf>
    <xf numFmtId="0" fontId="3" fillId="0" borderId="420" xfId="0" applyFont="1" applyBorder="1"/>
    <xf numFmtId="0" fontId="19" fillId="2" borderId="423" xfId="0" applyFont="1" applyFill="1" applyBorder="1" applyAlignment="1">
      <alignment vertical="center" wrapText="1"/>
    </xf>
    <xf numFmtId="0" fontId="3" fillId="0" borderId="424" xfId="0" applyFont="1" applyBorder="1"/>
    <xf numFmtId="169" fontId="86" fillId="9" borderId="93" xfId="0" applyNumberFormat="1" applyFont="1" applyFill="1" applyBorder="1" applyAlignment="1">
      <alignment horizontal="left" vertical="center" wrapText="1"/>
    </xf>
    <xf numFmtId="0" fontId="1" fillId="2" borderId="245" xfId="0" applyFont="1" applyFill="1" applyBorder="1" applyAlignment="1">
      <alignment horizontal="right" vertical="center" wrapText="1"/>
    </xf>
    <xf numFmtId="164" fontId="19" fillId="2" borderId="245" xfId="0" applyNumberFormat="1" applyFont="1" applyFill="1" applyBorder="1" applyAlignment="1">
      <alignment vertical="center" wrapText="1"/>
    </xf>
    <xf numFmtId="0" fontId="3" fillId="0" borderId="431" xfId="0" applyFont="1" applyBorder="1"/>
    <xf numFmtId="164" fontId="19" fillId="10" borderId="121" xfId="0" applyNumberFormat="1" applyFont="1" applyFill="1" applyBorder="1" applyAlignment="1">
      <alignment vertical="center" wrapText="1"/>
    </xf>
    <xf numFmtId="164" fontId="19" fillId="10" borderId="35" xfId="0" applyNumberFormat="1" applyFont="1" applyFill="1" applyBorder="1" applyAlignment="1">
      <alignment vertical="center" wrapText="1"/>
    </xf>
    <xf numFmtId="0" fontId="1" fillId="2" borderId="35" xfId="0" applyFont="1" applyFill="1" applyBorder="1" applyAlignment="1">
      <alignment horizontal="right" vertical="center" wrapText="1"/>
    </xf>
    <xf numFmtId="164" fontId="1" fillId="10" borderId="121" xfId="0" applyNumberFormat="1" applyFont="1" applyFill="1" applyBorder="1" applyAlignment="1">
      <alignment horizontal="right" vertical="center" wrapText="1"/>
    </xf>
    <xf numFmtId="164" fontId="1" fillId="2" borderId="241" xfId="0" applyNumberFormat="1" applyFont="1" applyFill="1" applyBorder="1" applyAlignment="1">
      <alignment horizontal="right" vertical="center" wrapText="1"/>
    </xf>
    <xf numFmtId="0" fontId="3" fillId="0" borderId="432" xfId="0" applyFont="1" applyBorder="1"/>
    <xf numFmtId="0" fontId="1" fillId="2" borderId="206" xfId="0" applyFont="1" applyFill="1" applyBorder="1" applyAlignment="1">
      <alignment horizontal="right" vertical="center" wrapText="1"/>
    </xf>
    <xf numFmtId="164" fontId="1" fillId="2" borderId="206" xfId="0" applyNumberFormat="1" applyFont="1" applyFill="1" applyBorder="1" applyAlignment="1">
      <alignment horizontal="right" vertical="center" wrapText="1"/>
    </xf>
    <xf numFmtId="0" fontId="1" fillId="2" borderId="386" xfId="0" applyFont="1" applyFill="1" applyBorder="1" applyAlignment="1">
      <alignment vertical="center" wrapText="1"/>
    </xf>
    <xf numFmtId="0" fontId="1" fillId="10" borderId="389" xfId="0" applyFont="1" applyFill="1" applyBorder="1" applyAlignment="1">
      <alignment vertical="center" wrapText="1"/>
    </xf>
    <xf numFmtId="164" fontId="19" fillId="2" borderId="35" xfId="0" applyNumberFormat="1" applyFont="1" applyFill="1" applyBorder="1" applyAlignment="1">
      <alignment vertical="center" wrapText="1"/>
    </xf>
    <xf numFmtId="164" fontId="19" fillId="2" borderId="206" xfId="0" applyNumberFormat="1" applyFont="1" applyFill="1" applyBorder="1" applyAlignment="1">
      <alignment vertical="center" wrapText="1"/>
    </xf>
    <xf numFmtId="0" fontId="1" fillId="0" borderId="206" xfId="0" applyFont="1" applyBorder="1" applyAlignment="1">
      <alignment horizontal="right" vertical="center" wrapText="1"/>
    </xf>
    <xf numFmtId="164" fontId="19" fillId="0" borderId="206" xfId="0" applyNumberFormat="1" applyFont="1" applyBorder="1" applyAlignment="1">
      <alignment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1" fillId="2" borderId="44" xfId="0" applyFont="1" applyFill="1" applyBorder="1" applyAlignment="1">
      <alignment horizontal="right" vertical="center" wrapText="1"/>
    </xf>
    <xf numFmtId="0" fontId="86" fillId="9" borderId="25" xfId="0" applyFont="1" applyFill="1" applyBorder="1" applyAlignment="1">
      <alignment vertical="center" wrapText="1"/>
    </xf>
    <xf numFmtId="0" fontId="3" fillId="0" borderId="436" xfId="0" applyFont="1" applyBorder="1"/>
    <xf numFmtId="0" fontId="86" fillId="9" borderId="437" xfId="0" applyFont="1" applyFill="1" applyBorder="1" applyAlignment="1">
      <alignment vertical="center" wrapText="1"/>
    </xf>
    <xf numFmtId="0" fontId="3" fillId="0" borderId="438" xfId="0" applyFont="1" applyBorder="1"/>
    <xf numFmtId="0" fontId="3" fillId="0" borderId="439" xfId="0" applyFont="1" applyBorder="1"/>
    <xf numFmtId="0" fontId="3" fillId="0" borderId="440" xfId="0" applyFont="1" applyBorder="1"/>
    <xf numFmtId="0" fontId="3" fillId="0" borderId="441" xfId="0" applyFont="1" applyBorder="1"/>
    <xf numFmtId="0" fontId="3" fillId="0" borderId="442" xfId="0" applyFont="1" applyBorder="1"/>
    <xf numFmtId="0" fontId="1" fillId="2" borderId="386" xfId="0" applyFont="1" applyFill="1" applyBorder="1" applyAlignment="1">
      <alignment vertical="center"/>
    </xf>
    <xf numFmtId="164" fontId="1" fillId="2" borderId="361" xfId="0" applyNumberFormat="1" applyFont="1" applyFill="1" applyBorder="1" applyAlignment="1">
      <alignment vertical="center"/>
    </xf>
    <xf numFmtId="0" fontId="1" fillId="10" borderId="389" xfId="0" applyFont="1" applyFill="1" applyBorder="1" applyAlignment="1">
      <alignment vertical="center"/>
    </xf>
    <xf numFmtId="0" fontId="1" fillId="13" borderId="386" xfId="0" applyFont="1" applyFill="1" applyBorder="1" applyAlignment="1">
      <alignment vertical="center"/>
    </xf>
    <xf numFmtId="0" fontId="1" fillId="10" borderId="281" xfId="0" applyFont="1" applyFill="1" applyBorder="1" applyAlignment="1">
      <alignment vertical="center"/>
    </xf>
    <xf numFmtId="164" fontId="1" fillId="10" borderId="35" xfId="0" applyNumberFormat="1" applyFont="1" applyFill="1" applyBorder="1" applyAlignment="1">
      <alignment vertical="center"/>
    </xf>
    <xf numFmtId="164" fontId="1" fillId="2" borderId="35" xfId="0" applyNumberFormat="1" applyFont="1" applyFill="1" applyBorder="1" applyAlignment="1">
      <alignment vertical="center"/>
    </xf>
    <xf numFmtId="0" fontId="1" fillId="2" borderId="389" xfId="0" applyFont="1" applyFill="1" applyBorder="1" applyAlignment="1">
      <alignment vertical="center"/>
    </xf>
    <xf numFmtId="164" fontId="26" fillId="14" borderId="161" xfId="0" applyNumberFormat="1" applyFont="1" applyFill="1" applyBorder="1" applyAlignment="1">
      <alignment horizontal="left" vertical="center" wrapText="1"/>
    </xf>
    <xf numFmtId="0" fontId="1" fillId="10" borderId="285" xfId="0" applyFont="1" applyFill="1" applyBorder="1" applyAlignment="1">
      <alignment vertical="center"/>
    </xf>
    <xf numFmtId="0" fontId="1" fillId="2" borderId="281" xfId="0" applyFont="1" applyFill="1" applyBorder="1" applyAlignment="1">
      <alignment vertical="center"/>
    </xf>
    <xf numFmtId="0" fontId="1" fillId="0" borderId="216" xfId="0" applyFont="1" applyBorder="1" applyAlignment="1">
      <alignment wrapText="1"/>
    </xf>
    <xf numFmtId="0" fontId="10" fillId="0" borderId="0" xfId="0" applyFont="1"/>
    <xf numFmtId="0" fontId="1" fillId="2" borderId="121" xfId="0" applyFont="1" applyFill="1" applyBorder="1" applyAlignment="1">
      <alignment vertical="center"/>
    </xf>
    <xf numFmtId="0" fontId="1" fillId="10" borderId="121" xfId="0" applyFont="1" applyFill="1" applyBorder="1" applyAlignment="1">
      <alignment vertical="center"/>
    </xf>
    <xf numFmtId="0" fontId="1" fillId="13" borderId="121" xfId="0" applyFont="1" applyFill="1" applyBorder="1" applyAlignment="1">
      <alignment vertical="center"/>
    </xf>
    <xf numFmtId="175" fontId="31" fillId="12" borderId="52" xfId="0" applyNumberFormat="1" applyFont="1" applyFill="1" applyBorder="1" applyAlignment="1">
      <alignment horizontal="center" vertical="center" wrapText="1"/>
    </xf>
    <xf numFmtId="164" fontId="1" fillId="10" borderId="392" xfId="0" applyNumberFormat="1" applyFont="1" applyFill="1" applyBorder="1" applyAlignment="1">
      <alignment vertical="center"/>
    </xf>
    <xf numFmtId="164" fontId="1" fillId="2" borderId="392" xfId="0" applyNumberFormat="1" applyFont="1" applyFill="1" applyBorder="1" applyAlignment="1">
      <alignment vertical="center"/>
    </xf>
    <xf numFmtId="164" fontId="1" fillId="10" borderId="206" xfId="0" applyNumberFormat="1" applyFont="1" applyFill="1" applyBorder="1" applyAlignment="1">
      <alignment vertical="center"/>
    </xf>
    <xf numFmtId="0" fontId="19" fillId="10" borderId="6" xfId="0" applyFont="1" applyFill="1" applyBorder="1" applyAlignment="1">
      <alignment vertical="center"/>
    </xf>
    <xf numFmtId="0" fontId="1" fillId="10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337" xfId="0" applyFont="1" applyFill="1" applyBorder="1" applyAlignment="1">
      <alignment vertical="center"/>
    </xf>
    <xf numFmtId="0" fontId="19" fillId="2" borderId="337" xfId="0" applyFont="1" applyFill="1" applyBorder="1" applyAlignment="1">
      <alignment vertical="center"/>
    </xf>
    <xf numFmtId="164" fontId="2" fillId="0" borderId="96" xfId="0" applyNumberFormat="1" applyFont="1" applyBorder="1" applyAlignment="1">
      <alignment horizontal="right"/>
    </xf>
    <xf numFmtId="0" fontId="1" fillId="10" borderId="6" xfId="0" applyFont="1" applyFill="1" applyBorder="1" applyAlignment="1">
      <alignment vertical="center" wrapText="1"/>
    </xf>
    <xf numFmtId="0" fontId="1" fillId="10" borderId="6" xfId="0" applyFont="1" applyFill="1" applyBorder="1"/>
    <xf numFmtId="164" fontId="19" fillId="10" borderId="6" xfId="0" applyNumberFormat="1" applyFont="1" applyFill="1" applyBorder="1" applyAlignment="1">
      <alignment horizontal="left" vertical="center"/>
    </xf>
    <xf numFmtId="0" fontId="31" fillId="12" borderId="52" xfId="0" applyFont="1" applyFill="1" applyBorder="1" applyAlignment="1">
      <alignment horizontal="left" vertical="center" wrapText="1"/>
    </xf>
    <xf numFmtId="0" fontId="21" fillId="2" borderId="446" xfId="0" applyFont="1" applyFill="1" applyBorder="1" applyAlignment="1">
      <alignment vertical="center" wrapText="1"/>
    </xf>
    <xf numFmtId="0" fontId="3" fillId="0" borderId="449" xfId="0" applyFont="1" applyBorder="1"/>
    <xf numFmtId="0" fontId="26" fillId="33" borderId="447" xfId="0" applyFont="1" applyFill="1" applyBorder="1" applyAlignment="1">
      <alignment vertical="center" wrapText="1"/>
    </xf>
    <xf numFmtId="0" fontId="3" fillId="0" borderId="448" xfId="0" applyFont="1" applyBorder="1"/>
    <xf numFmtId="0" fontId="3" fillId="0" borderId="450" xfId="0" applyFont="1" applyBorder="1"/>
    <xf numFmtId="0" fontId="3" fillId="0" borderId="454" xfId="0" applyFont="1" applyBorder="1"/>
    <xf numFmtId="0" fontId="2" fillId="2" borderId="352" xfId="0" applyFont="1" applyFill="1" applyBorder="1"/>
    <xf numFmtId="0" fontId="3" fillId="0" borderId="456" xfId="0" applyFont="1" applyBorder="1"/>
    <xf numFmtId="0" fontId="2" fillId="2" borderId="6" xfId="0" applyFont="1" applyFill="1" applyBorder="1"/>
    <xf numFmtId="0" fontId="19" fillId="0" borderId="89" xfId="0" applyFont="1" applyBorder="1" applyAlignment="1">
      <alignment vertical="center" wrapText="1"/>
    </xf>
    <xf numFmtId="0" fontId="3" fillId="0" borderId="91" xfId="0" applyFont="1" applyBorder="1"/>
    <xf numFmtId="0" fontId="19" fillId="13" borderId="337" xfId="0" applyFont="1" applyFill="1" applyBorder="1" applyAlignment="1">
      <alignment vertical="center" wrapText="1"/>
    </xf>
    <xf numFmtId="0" fontId="1" fillId="2" borderId="361" xfId="0" applyFont="1" applyFill="1" applyBorder="1" applyAlignment="1">
      <alignment horizontal="left" vertical="center" wrapText="1"/>
    </xf>
    <xf numFmtId="0" fontId="1" fillId="13" borderId="35" xfId="0" applyFont="1" applyFill="1" applyBorder="1" applyAlignment="1">
      <alignment horizontal="left" vertical="center" wrapText="1"/>
    </xf>
    <xf numFmtId="0" fontId="1" fillId="2" borderId="206" xfId="0" applyFont="1" applyFill="1" applyBorder="1" applyAlignment="1">
      <alignment horizontal="left" vertical="center" wrapText="1"/>
    </xf>
    <xf numFmtId="0" fontId="10" fillId="2" borderId="463" xfId="0" applyFont="1" applyFill="1" applyBorder="1" applyAlignment="1">
      <alignment horizontal="left" vertical="center" wrapText="1"/>
    </xf>
    <xf numFmtId="0" fontId="3" fillId="0" borderId="464" xfId="0" applyFont="1" applyBorder="1"/>
    <xf numFmtId="0" fontId="3" fillId="0" borderId="465" xfId="0" applyFont="1" applyBorder="1"/>
    <xf numFmtId="0" fontId="26" fillId="33" borderId="466" xfId="0" applyFont="1" applyFill="1" applyBorder="1" applyAlignment="1">
      <alignment vertical="center" wrapText="1"/>
    </xf>
    <xf numFmtId="0" fontId="3" fillId="0" borderId="467" xfId="0" applyFont="1" applyBorder="1"/>
    <xf numFmtId="0" fontId="3" fillId="0" borderId="422" xfId="0" applyFont="1" applyBorder="1"/>
    <xf numFmtId="0" fontId="3" fillId="0" borderId="468" xfId="0" applyFont="1" applyBorder="1"/>
    <xf numFmtId="0" fontId="3" fillId="0" borderId="88" xfId="0" applyFont="1" applyBorder="1"/>
    <xf numFmtId="0" fontId="38" fillId="2" borderId="6" xfId="0" applyFont="1" applyFill="1" applyBorder="1" applyAlignment="1">
      <alignment horizontal="left" vertical="center"/>
    </xf>
    <xf numFmtId="0" fontId="19" fillId="13" borderId="6" xfId="0" applyFont="1" applyFill="1" applyBorder="1" applyAlignment="1">
      <alignment vertical="center"/>
    </xf>
    <xf numFmtId="0" fontId="48" fillId="2" borderId="6" xfId="0" applyFont="1" applyFill="1" applyBorder="1" applyAlignment="1">
      <alignment horizontal="left" vertical="center"/>
    </xf>
    <xf numFmtId="169" fontId="19" fillId="2" borderId="386" xfId="0" applyNumberFormat="1" applyFont="1" applyFill="1" applyBorder="1" applyAlignment="1">
      <alignment horizontal="left"/>
    </xf>
    <xf numFmtId="169" fontId="19" fillId="10" borderId="281" xfId="0" applyNumberFormat="1" applyFont="1" applyFill="1" applyBorder="1" applyAlignment="1">
      <alignment horizontal="left"/>
    </xf>
    <xf numFmtId="169" fontId="19" fillId="2" borderId="281" xfId="0" applyNumberFormat="1" applyFont="1" applyFill="1" applyBorder="1" applyAlignment="1">
      <alignment horizontal="left"/>
    </xf>
    <xf numFmtId="0" fontId="21" fillId="2" borderId="481" xfId="0" applyFont="1" applyFill="1" applyBorder="1" applyAlignment="1">
      <alignment horizontal="center" vertical="center" wrapText="1"/>
    </xf>
    <xf numFmtId="0" fontId="3" fillId="0" borderId="484" xfId="0" applyFont="1" applyBorder="1"/>
    <xf numFmtId="0" fontId="26" fillId="33" borderId="482" xfId="0" applyFont="1" applyFill="1" applyBorder="1" applyAlignment="1">
      <alignment horizontal="center" vertical="center" wrapText="1"/>
    </xf>
    <xf numFmtId="0" fontId="3" fillId="0" borderId="483" xfId="0" applyFont="1" applyBorder="1"/>
    <xf numFmtId="0" fontId="3" fillId="0" borderId="485" xfId="0" applyFont="1" applyBorder="1"/>
    <xf numFmtId="0" fontId="26" fillId="33" borderId="475" xfId="0" applyFont="1" applyFill="1" applyBorder="1" applyAlignment="1">
      <alignment horizontal="center" vertical="center" wrapText="1"/>
    </xf>
    <xf numFmtId="0" fontId="3" fillId="0" borderId="478" xfId="0" applyFont="1" applyBorder="1"/>
    <xf numFmtId="0" fontId="3" fillId="0" borderId="479" xfId="0" applyFont="1" applyBorder="1"/>
    <xf numFmtId="0" fontId="1" fillId="10" borderId="78" xfId="0" applyFont="1" applyFill="1" applyBorder="1" applyAlignment="1">
      <alignment wrapText="1"/>
    </xf>
    <xf numFmtId="0" fontId="1" fillId="2" borderId="78" xfId="0" applyFont="1" applyFill="1" applyBorder="1" applyAlignment="1">
      <alignment horizontal="left" vertical="center"/>
    </xf>
    <xf numFmtId="0" fontId="1" fillId="10" borderId="487" xfId="0" applyFont="1" applyFill="1" applyBorder="1" applyAlignment="1">
      <alignment wrapText="1"/>
    </xf>
    <xf numFmtId="0" fontId="3" fillId="0" borderId="488" xfId="0" applyFont="1" applyBorder="1"/>
    <xf numFmtId="0" fontId="1" fillId="2" borderId="78" xfId="0" applyFont="1" applyFill="1" applyBorder="1" applyAlignment="1">
      <alignment wrapText="1"/>
    </xf>
    <xf numFmtId="0" fontId="27" fillId="10" borderId="78" xfId="0" applyFont="1" applyFill="1" applyBorder="1" applyAlignment="1">
      <alignment wrapText="1"/>
    </xf>
    <xf numFmtId="0" fontId="1" fillId="2" borderId="205" xfId="0" applyFont="1" applyFill="1" applyBorder="1" applyAlignment="1">
      <alignment wrapText="1"/>
    </xf>
    <xf numFmtId="0" fontId="1" fillId="10" borderId="273" xfId="0" applyFont="1" applyFill="1" applyBorder="1" applyAlignment="1">
      <alignment wrapText="1"/>
    </xf>
    <xf numFmtId="0" fontId="3" fillId="0" borderId="489" xfId="0" applyFont="1" applyBorder="1"/>
    <xf numFmtId="0" fontId="1" fillId="0" borderId="78" xfId="0" applyFont="1" applyBorder="1" applyAlignment="1">
      <alignment wrapText="1"/>
    </xf>
    <xf numFmtId="0" fontId="1" fillId="2" borderId="490" xfId="0" applyFont="1" applyFill="1" applyBorder="1" applyAlignment="1">
      <alignment wrapText="1"/>
    </xf>
    <xf numFmtId="0" fontId="3" fillId="0" borderId="491" xfId="0" applyFont="1" applyBorder="1"/>
    <xf numFmtId="0" fontId="3" fillId="0" borderId="379" xfId="0" applyFont="1" applyBorder="1"/>
    <xf numFmtId="0" fontId="19" fillId="0" borderId="275" xfId="0" applyFont="1" applyBorder="1"/>
    <xf numFmtId="0" fontId="0" fillId="0" borderId="305" xfId="0" applyFont="1" applyBorder="1" applyAlignment="1"/>
    <xf numFmtId="0" fontId="1" fillId="2" borderId="192" xfId="0" applyFont="1" applyFill="1" applyBorder="1" applyAlignment="1">
      <alignment wrapText="1"/>
    </xf>
    <xf numFmtId="0" fontId="1" fillId="2" borderId="78" xfId="0" applyFont="1" applyFill="1" applyBorder="1" applyAlignment="1">
      <alignment horizontal="left" vertical="center" wrapText="1"/>
    </xf>
    <xf numFmtId="0" fontId="1" fillId="2" borderId="492" xfId="0" applyFont="1" applyFill="1" applyBorder="1" applyAlignment="1">
      <alignment wrapText="1"/>
    </xf>
    <xf numFmtId="0" fontId="39" fillId="0" borderId="275" xfId="0" applyFont="1" applyBorder="1" applyAlignment="1">
      <alignment horizontal="center" vertical="center"/>
    </xf>
    <xf numFmtId="0" fontId="19" fillId="0" borderId="210" xfId="0" applyFont="1" applyBorder="1"/>
    <xf numFmtId="0" fontId="3" fillId="0" borderId="293" xfId="0" applyFont="1" applyBorder="1"/>
    <xf numFmtId="0" fontId="37" fillId="10" borderId="210" xfId="0" applyFont="1" applyFill="1" applyBorder="1" applyAlignment="1">
      <alignment vertical="center"/>
    </xf>
    <xf numFmtId="0" fontId="3" fillId="0" borderId="166" xfId="0" applyFont="1" applyBorder="1"/>
    <xf numFmtId="0" fontId="66" fillId="15" borderId="275" xfId="0" applyFont="1" applyFill="1" applyBorder="1" applyAlignment="1">
      <alignment vertical="center" wrapText="1"/>
    </xf>
    <xf numFmtId="0" fontId="3" fillId="0" borderId="305" xfId="0" applyFont="1" applyBorder="1"/>
    <xf numFmtId="0" fontId="3" fillId="0" borderId="149" xfId="0" applyFont="1" applyBorder="1"/>
    <xf numFmtId="0" fontId="2" fillId="2" borderId="275" xfId="0" applyFont="1" applyFill="1" applyBorder="1"/>
    <xf numFmtId="0" fontId="2" fillId="0" borderId="275" xfId="0" applyFont="1" applyBorder="1"/>
    <xf numFmtId="0" fontId="19" fillId="2" borderId="305" xfId="0" applyFont="1" applyFill="1" applyBorder="1" applyAlignment="1">
      <alignment vertical="center"/>
    </xf>
    <xf numFmtId="0" fontId="19" fillId="15" borderId="305" xfId="0" applyFont="1" applyFill="1" applyBorder="1" applyAlignment="1">
      <alignment vertical="center"/>
    </xf>
    <xf numFmtId="0" fontId="2" fillId="0" borderId="268" xfId="0" applyFont="1" applyBorder="1"/>
    <xf numFmtId="0" fontId="3" fillId="0" borderId="337" xfId="0" applyFont="1" applyBorder="1"/>
    <xf numFmtId="169" fontId="31" fillId="8" borderId="202" xfId="0" applyNumberFormat="1" applyFont="1" applyFill="1" applyBorder="1" applyAlignment="1">
      <alignment horizontal="center" vertical="center" wrapText="1"/>
    </xf>
    <xf numFmtId="0" fontId="3" fillId="0" borderId="344" xfId="0" applyFont="1" applyBorder="1"/>
    <xf numFmtId="0" fontId="31" fillId="8" borderId="202" xfId="0" applyFont="1" applyFill="1" applyBorder="1" applyAlignment="1">
      <alignment horizontal="center" vertical="center" wrapText="1"/>
    </xf>
    <xf numFmtId="0" fontId="31" fillId="8" borderId="324" xfId="0" applyFont="1" applyFill="1" applyBorder="1" applyAlignment="1">
      <alignment horizontal="center" vertical="center" wrapText="1"/>
    </xf>
    <xf numFmtId="0" fontId="3" fillId="0" borderId="201" xfId="0" applyFont="1" applyBorder="1"/>
    <xf numFmtId="0" fontId="12" fillId="7" borderId="14" xfId="0" applyFont="1" applyFill="1" applyBorder="1" applyAlignment="1">
      <alignment horizontal="center" vertical="center"/>
    </xf>
    <xf numFmtId="164" fontId="1" fillId="2" borderId="78" xfId="0" applyNumberFormat="1" applyFont="1" applyFill="1" applyBorder="1" applyAlignment="1">
      <alignment horizontal="left" vertical="center"/>
    </xf>
    <xf numFmtId="167" fontId="27" fillId="14" borderId="271" xfId="0" applyNumberFormat="1" applyFont="1" applyFill="1" applyBorder="1" applyAlignment="1">
      <alignment horizontal="left" vertical="center" wrapText="1"/>
    </xf>
    <xf numFmtId="0" fontId="19" fillId="0" borderId="305" xfId="0" applyFont="1" applyBorder="1" applyAlignment="1">
      <alignment vertical="center"/>
    </xf>
    <xf numFmtId="0" fontId="0" fillId="0" borderId="448" xfId="0" applyFont="1" applyBorder="1" applyAlignment="1"/>
    <xf numFmtId="0" fontId="40" fillId="2" borderId="268" xfId="0" applyFont="1" applyFill="1" applyBorder="1" applyAlignment="1">
      <alignment vertical="center"/>
    </xf>
    <xf numFmtId="0" fontId="1" fillId="0" borderId="305" xfId="1" applyFont="1" applyAlignment="1">
      <alignment horizontal="center" vertical="top"/>
    </xf>
    <xf numFmtId="0" fontId="1" fillId="0" borderId="305" xfId="1" applyFont="1" applyAlignment="1">
      <alignment horizontal="right" vertical="center"/>
    </xf>
    <xf numFmtId="0" fontId="1" fillId="0" borderId="305" xfId="1" applyFont="1" applyAlignment="1">
      <alignment horizontal="left" vertical="center"/>
    </xf>
    <xf numFmtId="0" fontId="0" fillId="0" borderId="305" xfId="1" applyFont="1" applyAlignment="1"/>
    <xf numFmtId="0" fontId="2" fillId="2" borderId="305" xfId="1" applyFont="1" applyFill="1" applyBorder="1"/>
    <xf numFmtId="0" fontId="1" fillId="3" borderId="210" xfId="1" applyFont="1" applyFill="1" applyBorder="1" applyAlignment="1">
      <alignment horizontal="center" vertical="top"/>
    </xf>
    <xf numFmtId="0" fontId="3" fillId="0" borderId="293" xfId="1" applyFont="1" applyBorder="1"/>
    <xf numFmtId="0" fontId="4" fillId="4" borderId="293" xfId="1" applyFont="1" applyFill="1" applyBorder="1" applyAlignment="1">
      <alignment horizontal="left" vertical="center"/>
    </xf>
    <xf numFmtId="0" fontId="5" fillId="5" borderId="293" xfId="1" applyFont="1" applyFill="1" applyBorder="1" applyAlignment="1">
      <alignment horizontal="left" vertical="center"/>
    </xf>
    <xf numFmtId="0" fontId="6" fillId="6" borderId="305" xfId="1" applyFont="1" applyFill="1" applyBorder="1" applyAlignment="1">
      <alignment horizontal="center" vertical="center" wrapText="1"/>
    </xf>
    <xf numFmtId="0" fontId="3" fillId="0" borderId="305" xfId="1" applyFont="1" applyBorder="1"/>
    <xf numFmtId="0" fontId="7" fillId="0" borderId="305" xfId="1" applyFont="1" applyAlignment="1">
      <alignment horizontal="center" vertical="top"/>
    </xf>
    <xf numFmtId="0" fontId="7" fillId="0" borderId="275" xfId="1" applyFont="1" applyBorder="1" applyAlignment="1">
      <alignment horizontal="center" vertical="top"/>
    </xf>
    <xf numFmtId="0" fontId="7" fillId="0" borderId="305" xfId="1" applyFont="1" applyAlignment="1">
      <alignment horizontal="left"/>
    </xf>
    <xf numFmtId="0" fontId="0" fillId="0" borderId="305" xfId="1" applyFont="1" applyAlignment="1"/>
    <xf numFmtId="0" fontId="8" fillId="0" borderId="305" xfId="1" applyFont="1" applyAlignment="1">
      <alignment horizontal="right" vertical="center" wrapText="1"/>
    </xf>
    <xf numFmtId="0" fontId="9" fillId="0" borderId="448" xfId="1" applyFont="1" applyBorder="1"/>
    <xf numFmtId="0" fontId="9" fillId="0" borderId="305" xfId="1" applyFont="1"/>
    <xf numFmtId="0" fontId="9" fillId="2" borderId="305" xfId="1" applyFont="1" applyFill="1" applyBorder="1"/>
    <xf numFmtId="0" fontId="10" fillId="0" borderId="305" xfId="1" applyFont="1"/>
    <xf numFmtId="0" fontId="10" fillId="0" borderId="275" xfId="1" applyFont="1" applyBorder="1"/>
    <xf numFmtId="0" fontId="10" fillId="0" borderId="305" xfId="1" applyFont="1" applyAlignment="1">
      <alignment horizontal="right"/>
    </xf>
    <xf numFmtId="0" fontId="11" fillId="0" borderId="305" xfId="1" applyFont="1"/>
    <xf numFmtId="0" fontId="2" fillId="0" borderId="448" xfId="1" applyFont="1" applyBorder="1"/>
    <xf numFmtId="0" fontId="10" fillId="2" borderId="305" xfId="1" applyFont="1" applyFill="1" applyBorder="1"/>
    <xf numFmtId="0" fontId="10" fillId="2" borderId="275" xfId="1" applyFont="1" applyFill="1" applyBorder="1"/>
    <xf numFmtId="0" fontId="12" fillId="7" borderId="14" xfId="1" applyFont="1" applyFill="1" applyBorder="1" applyAlignment="1">
      <alignment horizontal="center" vertical="center"/>
    </xf>
    <xf numFmtId="0" fontId="3" fillId="0" borderId="14" xfId="1" applyFont="1" applyBorder="1"/>
    <xf numFmtId="0" fontId="13" fillId="2" borderId="305" xfId="1" applyFont="1" applyFill="1" applyBorder="1" applyAlignment="1">
      <alignment horizontal="center" vertical="center"/>
    </xf>
    <xf numFmtId="0" fontId="2" fillId="2" borderId="448" xfId="1" applyFont="1" applyFill="1" applyBorder="1"/>
    <xf numFmtId="0" fontId="14" fillId="2" borderId="305" xfId="1" applyFont="1" applyFill="1" applyBorder="1" applyAlignment="1">
      <alignment horizontal="left" vertical="center" wrapText="1"/>
    </xf>
    <xf numFmtId="0" fontId="15" fillId="2" borderId="305" xfId="1" applyFont="1" applyFill="1" applyBorder="1" applyAlignment="1">
      <alignment horizontal="right" vertical="center"/>
    </xf>
    <xf numFmtId="0" fontId="15" fillId="2" borderId="305" xfId="1" applyFont="1" applyFill="1" applyBorder="1" applyAlignment="1">
      <alignment horizontal="center" vertical="center"/>
    </xf>
    <xf numFmtId="0" fontId="16" fillId="2" borderId="305" xfId="1" applyFont="1" applyFill="1" applyBorder="1" applyAlignment="1">
      <alignment horizontal="center" vertical="center"/>
    </xf>
    <xf numFmtId="164" fontId="1" fillId="2" borderId="305" xfId="1" applyNumberFormat="1" applyFont="1" applyFill="1" applyBorder="1" applyAlignment="1">
      <alignment horizontal="right" vertical="center" wrapText="1"/>
    </xf>
    <xf numFmtId="0" fontId="17" fillId="0" borderId="305" xfId="1" applyFont="1"/>
    <xf numFmtId="0" fontId="17" fillId="0" borderId="275" xfId="1" applyFont="1" applyBorder="1"/>
    <xf numFmtId="0" fontId="18" fillId="8" borderId="16" xfId="1" applyFont="1" applyFill="1" applyBorder="1" applyAlignment="1">
      <alignment horizontal="center" vertical="center"/>
    </xf>
    <xf numFmtId="0" fontId="3" fillId="0" borderId="17" xfId="1" applyFont="1" applyBorder="1"/>
    <xf numFmtId="0" fontId="3" fillId="0" borderId="18" xfId="1" applyFont="1" applyBorder="1"/>
    <xf numFmtId="0" fontId="3" fillId="0" borderId="23" xfId="1" applyFont="1" applyBorder="1"/>
    <xf numFmtId="0" fontId="19" fillId="0" borderId="305" xfId="1" applyFont="1"/>
    <xf numFmtId="0" fontId="20" fillId="2" borderId="305" xfId="1" applyFont="1" applyFill="1" applyBorder="1" applyAlignment="1">
      <alignment horizontal="left" vertical="center" wrapText="1"/>
    </xf>
    <xf numFmtId="0" fontId="19" fillId="0" borderId="275" xfId="1" applyFont="1" applyBorder="1"/>
    <xf numFmtId="0" fontId="21" fillId="2" borderId="22" xfId="1" applyFont="1" applyFill="1" applyBorder="1" applyAlignment="1">
      <alignment horizontal="center" vertical="center" wrapText="1"/>
    </xf>
    <xf numFmtId="0" fontId="1" fillId="2" borderId="305" xfId="1" applyFont="1" applyFill="1" applyBorder="1" applyAlignment="1">
      <alignment horizontal="left" vertical="center" wrapText="1"/>
    </xf>
    <xf numFmtId="0" fontId="22" fillId="2" borderId="23" xfId="1" applyFont="1" applyFill="1" applyBorder="1" applyAlignment="1">
      <alignment horizontal="left" vertical="center" wrapText="1"/>
    </xf>
    <xf numFmtId="0" fontId="3" fillId="0" borderId="24" xfId="1" applyFont="1" applyBorder="1"/>
    <xf numFmtId="0" fontId="23" fillId="9" borderId="25" xfId="1" applyFont="1" applyFill="1" applyBorder="1" applyAlignment="1">
      <alignment vertical="center" wrapText="1"/>
    </xf>
    <xf numFmtId="0" fontId="3" fillId="0" borderId="327" xfId="1" applyFont="1" applyBorder="1"/>
    <xf numFmtId="0" fontId="3" fillId="0" borderId="328" xfId="1" applyFont="1" applyBorder="1"/>
    <xf numFmtId="0" fontId="21" fillId="10" borderId="22" xfId="1" applyFont="1" applyFill="1" applyBorder="1" applyAlignment="1">
      <alignment horizontal="center" vertical="center" wrapText="1"/>
    </xf>
    <xf numFmtId="0" fontId="1" fillId="10" borderId="305" xfId="1" applyFont="1" applyFill="1" applyBorder="1" applyAlignment="1">
      <alignment horizontal="left" vertical="center" wrapText="1"/>
    </xf>
    <xf numFmtId="0" fontId="1" fillId="10" borderId="305" xfId="1" applyFont="1" applyFill="1" applyBorder="1" applyAlignment="1">
      <alignment horizontal="left" vertical="center" wrapText="1"/>
    </xf>
    <xf numFmtId="0" fontId="3" fillId="0" borderId="101" xfId="1" applyFont="1" applyBorder="1"/>
    <xf numFmtId="0" fontId="21" fillId="2" borderId="58" xfId="1" applyFont="1" applyFill="1" applyBorder="1" applyAlignment="1">
      <alignment horizontal="center" vertical="center" wrapText="1"/>
    </xf>
    <xf numFmtId="0" fontId="19" fillId="2" borderId="46" xfId="1" applyFont="1" applyFill="1" applyBorder="1" applyAlignment="1">
      <alignment vertical="center"/>
    </xf>
    <xf numFmtId="0" fontId="3" fillId="0" borderId="65" xfId="1" applyFont="1" applyBorder="1"/>
    <xf numFmtId="0" fontId="24" fillId="2" borderId="305" xfId="1" applyFont="1" applyFill="1" applyBorder="1" applyAlignment="1">
      <alignment horizontal="left" vertical="center" wrapText="1"/>
    </xf>
    <xf numFmtId="0" fontId="21" fillId="10" borderId="33" xfId="1" applyFont="1" applyFill="1" applyBorder="1" applyAlignment="1">
      <alignment horizontal="center" vertical="center" wrapText="1"/>
    </xf>
    <xf numFmtId="0" fontId="19" fillId="0" borderId="34" xfId="1" applyFont="1" applyBorder="1" applyAlignment="1">
      <alignment vertical="center"/>
    </xf>
    <xf numFmtId="164" fontId="25" fillId="2" borderId="78" xfId="1" applyNumberFormat="1" applyFont="1" applyFill="1" applyBorder="1" applyAlignment="1">
      <alignment horizontal="left" vertical="center" wrapText="1"/>
    </xf>
    <xf numFmtId="0" fontId="3" fillId="0" borderId="36" xfId="1" applyFont="1" applyBorder="1"/>
    <xf numFmtId="0" fontId="21" fillId="2" borderId="305" xfId="1" applyFont="1" applyFill="1" applyBorder="1" applyAlignment="1">
      <alignment horizontal="center" vertical="center" wrapText="1"/>
    </xf>
    <xf numFmtId="0" fontId="19" fillId="2" borderId="305" xfId="1" applyFont="1" applyFill="1" applyBorder="1" applyAlignment="1">
      <alignment vertical="center" wrapText="1"/>
    </xf>
    <xf numFmtId="0" fontId="26" fillId="2" borderId="305" xfId="1" applyFont="1" applyFill="1" applyBorder="1" applyAlignment="1">
      <alignment horizontal="left" wrapText="1"/>
    </xf>
    <xf numFmtId="0" fontId="1" fillId="2" borderId="305" xfId="1" applyFont="1" applyFill="1" applyBorder="1" applyAlignment="1">
      <alignment horizontal="center" vertical="center"/>
    </xf>
    <xf numFmtId="49" fontId="20" fillId="2" borderId="305" xfId="1" applyNumberFormat="1" applyFont="1" applyFill="1" applyBorder="1" applyAlignment="1">
      <alignment horizontal="left" vertical="center" wrapText="1"/>
    </xf>
    <xf numFmtId="0" fontId="21" fillId="2" borderId="33" xfId="1" applyFont="1" applyFill="1" applyBorder="1" applyAlignment="1">
      <alignment horizontal="center" vertical="center" wrapText="1"/>
    </xf>
    <xf numFmtId="0" fontId="19" fillId="2" borderId="34" xfId="1" applyFont="1" applyFill="1" applyBorder="1" applyAlignment="1">
      <alignment vertical="center" wrapText="1"/>
    </xf>
    <xf numFmtId="0" fontId="27" fillId="2" borderId="305" xfId="1" applyFont="1" applyFill="1" applyBorder="1" applyAlignment="1">
      <alignment horizontal="left" vertical="center" wrapText="1"/>
    </xf>
    <xf numFmtId="0" fontId="21" fillId="2" borderId="37" xfId="1" applyFont="1" applyFill="1" applyBorder="1" applyAlignment="1">
      <alignment horizontal="center" vertical="center" wrapText="1"/>
    </xf>
    <xf numFmtId="0" fontId="1" fillId="2" borderId="109" xfId="1" applyFont="1" applyFill="1" applyBorder="1" applyAlignment="1">
      <alignment horizontal="left" vertical="center" wrapText="1"/>
    </xf>
    <xf numFmtId="0" fontId="1" fillId="2" borderId="109" xfId="1" applyFont="1" applyFill="1" applyBorder="1" applyAlignment="1">
      <alignment horizontal="left" vertical="center" wrapText="1"/>
    </xf>
    <xf numFmtId="0" fontId="3" fillId="0" borderId="109" xfId="1" applyFont="1" applyBorder="1"/>
    <xf numFmtId="0" fontId="3" fillId="0" borderId="67" xfId="1" applyFont="1" applyBorder="1"/>
    <xf numFmtId="0" fontId="21" fillId="10" borderId="42" xfId="1" applyFont="1" applyFill="1" applyBorder="1" applyAlignment="1">
      <alignment horizontal="center" vertical="center" wrapText="1"/>
    </xf>
    <xf numFmtId="0" fontId="19" fillId="10" borderId="395" xfId="1" applyFont="1" applyFill="1" applyBorder="1" applyAlignment="1">
      <alignment vertical="center"/>
    </xf>
    <xf numFmtId="0" fontId="3" fillId="0" borderId="45" xfId="1" applyFont="1" applyBorder="1"/>
    <xf numFmtId="0" fontId="19" fillId="2" borderId="305" xfId="1" applyFont="1" applyFill="1" applyBorder="1" applyAlignment="1">
      <alignment horizontal="left" wrapText="1"/>
    </xf>
    <xf numFmtId="2" fontId="20" fillId="2" borderId="305" xfId="1" applyNumberFormat="1" applyFont="1" applyFill="1" applyBorder="1" applyAlignment="1">
      <alignment horizontal="left" vertical="center" wrapText="1"/>
    </xf>
    <xf numFmtId="0" fontId="21" fillId="10" borderId="58" xfId="1" applyFont="1" applyFill="1" applyBorder="1" applyAlignment="1">
      <alignment horizontal="center" vertical="center" wrapText="1"/>
    </xf>
    <xf numFmtId="0" fontId="19" fillId="10" borderId="46" xfId="1" applyFont="1" applyFill="1" applyBorder="1" applyAlignment="1">
      <alignment vertical="center"/>
    </xf>
    <xf numFmtId="0" fontId="19" fillId="2" borderId="305" xfId="1" applyFont="1" applyFill="1" applyBorder="1" applyAlignment="1">
      <alignment horizontal="right" vertical="center"/>
    </xf>
    <xf numFmtId="0" fontId="1" fillId="2" borderId="305" xfId="1" applyFont="1" applyFill="1" applyBorder="1" applyAlignment="1">
      <alignment horizontal="left" vertical="center" wrapText="1"/>
    </xf>
    <xf numFmtId="0" fontId="19" fillId="10" borderId="34" xfId="1" applyFont="1" applyFill="1" applyBorder="1" applyAlignment="1">
      <alignment vertical="center"/>
    </xf>
    <xf numFmtId="0" fontId="26" fillId="10" borderId="78" xfId="1" applyFont="1" applyFill="1" applyBorder="1" applyAlignment="1">
      <alignment vertical="center" wrapText="1"/>
    </xf>
    <xf numFmtId="0" fontId="19" fillId="0" borderId="46" xfId="1" applyFont="1" applyBorder="1" applyAlignment="1">
      <alignment vertical="center"/>
    </xf>
    <xf numFmtId="49" fontId="19" fillId="2" borderId="305" xfId="1" applyNumberFormat="1" applyFont="1" applyFill="1" applyBorder="1" applyAlignment="1">
      <alignment horizontal="right" vertical="center"/>
    </xf>
    <xf numFmtId="0" fontId="19" fillId="2" borderId="34" xfId="1" applyFont="1" applyFill="1" applyBorder="1" applyAlignment="1">
      <alignment vertical="center"/>
    </xf>
    <xf numFmtId="0" fontId="19" fillId="0" borderId="448" xfId="1" applyFont="1" applyBorder="1"/>
    <xf numFmtId="0" fontId="19" fillId="2" borderId="305" xfId="1" applyFont="1" applyFill="1" applyBorder="1"/>
    <xf numFmtId="0" fontId="21" fillId="2" borderId="47" xfId="1" applyFont="1" applyFill="1" applyBorder="1" applyAlignment="1">
      <alignment horizontal="center" vertical="center" wrapText="1"/>
    </xf>
    <xf numFmtId="0" fontId="19" fillId="2" borderId="48" xfId="1" applyFont="1" applyFill="1" applyBorder="1" applyAlignment="1">
      <alignment vertical="center"/>
    </xf>
    <xf numFmtId="164" fontId="27" fillId="2" borderId="49" xfId="1" applyNumberFormat="1" applyFont="1" applyFill="1" applyBorder="1" applyAlignment="1">
      <alignment horizontal="left" vertical="center" wrapText="1"/>
    </xf>
    <xf numFmtId="0" fontId="3" fillId="0" borderId="50" xfId="1" applyFont="1" applyBorder="1"/>
    <xf numFmtId="0" fontId="18" fillId="8" borderId="16" xfId="1" applyFont="1" applyFill="1" applyBorder="1" applyAlignment="1">
      <alignment horizontal="center" vertical="center" wrapText="1"/>
    </xf>
    <xf numFmtId="0" fontId="18" fillId="2" borderId="305" xfId="1" applyFont="1" applyFill="1" applyBorder="1" applyAlignment="1">
      <alignment horizontal="center" vertical="center"/>
    </xf>
    <xf numFmtId="0" fontId="19" fillId="2" borderId="305" xfId="1" applyFont="1" applyFill="1" applyBorder="1" applyAlignment="1">
      <alignment vertical="center"/>
    </xf>
    <xf numFmtId="0" fontId="1" fillId="2" borderId="305" xfId="1" applyFont="1" applyFill="1" applyBorder="1" applyAlignment="1">
      <alignment vertical="center" wrapText="1"/>
    </xf>
    <xf numFmtId="0" fontId="29" fillId="11" borderId="305" xfId="1" applyFont="1" applyFill="1" applyBorder="1" applyAlignment="1">
      <alignment horizontal="left" vertical="center" wrapText="1"/>
    </xf>
    <xf numFmtId="0" fontId="1" fillId="10" borderId="109" xfId="1" applyFont="1" applyFill="1" applyBorder="1" applyAlignment="1">
      <alignment horizontal="left" vertical="center" wrapText="1"/>
    </xf>
    <xf numFmtId="0" fontId="29" fillId="2" borderId="109" xfId="1" applyFont="1" applyFill="1" applyBorder="1" applyAlignment="1">
      <alignment horizontal="left" vertical="center" wrapText="1"/>
    </xf>
    <xf numFmtId="0" fontId="19" fillId="2" borderId="305" xfId="1" applyFont="1" applyFill="1" applyBorder="1" applyAlignment="1">
      <alignment vertical="center"/>
    </xf>
    <xf numFmtId="0" fontId="30" fillId="10" borderId="305" xfId="1" applyFont="1" applyFill="1" applyBorder="1" applyAlignment="1">
      <alignment horizontal="left" vertical="center" wrapText="1"/>
    </xf>
    <xf numFmtId="0" fontId="21" fillId="2" borderId="51" xfId="1" applyFont="1" applyFill="1" applyBorder="1" applyAlignment="1">
      <alignment horizontal="center" vertical="center" wrapText="1"/>
    </xf>
    <xf numFmtId="0" fontId="19" fillId="0" borderId="305" xfId="1" applyFont="1" applyAlignment="1">
      <alignment horizontal="right"/>
    </xf>
    <xf numFmtId="165" fontId="19" fillId="0" borderId="305" xfId="1" applyNumberFormat="1" applyFont="1"/>
    <xf numFmtId="0" fontId="19" fillId="2" borderId="275" xfId="1" applyFont="1" applyFill="1" applyBorder="1"/>
    <xf numFmtId="0" fontId="19" fillId="2" borderId="448" xfId="1" applyFont="1" applyFill="1" applyBorder="1"/>
    <xf numFmtId="0" fontId="17" fillId="2" borderId="305" xfId="1" applyFont="1" applyFill="1" applyBorder="1"/>
    <xf numFmtId="0" fontId="17" fillId="2" borderId="275" xfId="1" applyFont="1" applyFill="1" applyBorder="1"/>
    <xf numFmtId="0" fontId="18" fillId="8" borderId="202" xfId="1" applyFont="1" applyFill="1" applyBorder="1" applyAlignment="1">
      <alignment horizontal="center" vertical="center"/>
    </xf>
    <xf numFmtId="0" fontId="3" fillId="0" borderId="366" xfId="1" applyFont="1" applyBorder="1"/>
    <xf numFmtId="0" fontId="3" fillId="0" borderId="344" xfId="1" applyFont="1" applyBorder="1"/>
    <xf numFmtId="49" fontId="31" fillId="8" borderId="55" xfId="1" applyNumberFormat="1" applyFont="1" applyFill="1" applyBorder="1" applyAlignment="1">
      <alignment horizontal="center" vertical="center"/>
    </xf>
    <xf numFmtId="166" fontId="19" fillId="0" borderId="448" xfId="1" applyNumberFormat="1" applyFont="1" applyBorder="1"/>
    <xf numFmtId="0" fontId="31" fillId="12" borderId="202" xfId="1" applyFont="1" applyFill="1" applyBorder="1" applyAlignment="1">
      <alignment horizontal="center" vertical="center" wrapText="1"/>
    </xf>
    <xf numFmtId="0" fontId="31" fillId="12" borderId="16" xfId="1" applyFont="1" applyFill="1" applyBorder="1" applyAlignment="1">
      <alignment horizontal="center" vertical="center" wrapText="1"/>
    </xf>
    <xf numFmtId="0" fontId="31" fillId="12" borderId="55" xfId="1" applyFont="1" applyFill="1" applyBorder="1" applyAlignment="1">
      <alignment horizontal="center" vertical="center" wrapText="1"/>
    </xf>
    <xf numFmtId="0" fontId="19" fillId="0" borderId="305" xfId="1" applyFont="1" applyAlignment="1">
      <alignment vertical="center"/>
    </xf>
    <xf numFmtId="0" fontId="19" fillId="0" borderId="275" xfId="1" applyFont="1" applyBorder="1" applyAlignment="1">
      <alignment vertical="center"/>
    </xf>
    <xf numFmtId="164" fontId="1" fillId="10" borderId="78" xfId="1" applyNumberFormat="1" applyFont="1" applyFill="1" applyBorder="1" applyAlignment="1">
      <alignment horizontal="right" vertical="center" wrapText="1"/>
    </xf>
    <xf numFmtId="0" fontId="3" fillId="0" borderId="144" xfId="1" applyFont="1" applyBorder="1"/>
    <xf numFmtId="0" fontId="19" fillId="10" borderId="144" xfId="1" applyFont="1" applyFill="1" applyBorder="1" applyAlignment="1">
      <alignment horizontal="right" vertical="center"/>
    </xf>
    <xf numFmtId="0" fontId="21" fillId="0" borderId="58" xfId="1" applyFont="1" applyBorder="1" applyAlignment="1">
      <alignment horizontal="center" vertical="center" wrapText="1"/>
    </xf>
    <xf numFmtId="0" fontId="19" fillId="10" borderId="59" xfId="1" applyFont="1" applyFill="1" applyBorder="1" applyAlignment="1">
      <alignment horizontal="right" vertical="center"/>
    </xf>
    <xf numFmtId="0" fontId="19" fillId="0" borderId="448" xfId="1" applyFont="1" applyBorder="1" applyAlignment="1">
      <alignment vertical="center"/>
    </xf>
    <xf numFmtId="0" fontId="21" fillId="0" borderId="33" xfId="1" applyFont="1" applyBorder="1" applyAlignment="1">
      <alignment horizontal="center" vertical="center" wrapText="1"/>
    </xf>
    <xf numFmtId="0" fontId="19" fillId="13" borderId="34" xfId="1" applyFont="1" applyFill="1" applyBorder="1" applyAlignment="1">
      <alignment vertical="center"/>
    </xf>
    <xf numFmtId="164" fontId="1" fillId="0" borderId="78" xfId="1" applyNumberFormat="1" applyFont="1" applyBorder="1" applyAlignment="1">
      <alignment horizontal="right" vertical="center" wrapText="1"/>
    </xf>
    <xf numFmtId="2" fontId="19" fillId="0" borderId="78" xfId="1" applyNumberFormat="1" applyFont="1" applyBorder="1" applyAlignment="1">
      <alignment horizontal="right" vertical="center"/>
    </xf>
    <xf numFmtId="167" fontId="19" fillId="0" borderId="60" xfId="1" applyNumberFormat="1" applyFont="1" applyBorder="1" applyAlignment="1">
      <alignment horizontal="right" vertical="center"/>
    </xf>
    <xf numFmtId="0" fontId="21" fillId="2" borderId="42" xfId="1" applyFont="1" applyFill="1" applyBorder="1" applyAlignment="1">
      <alignment horizontal="center" vertical="center" wrapText="1"/>
    </xf>
    <xf numFmtId="0" fontId="19" fillId="13" borderId="395" xfId="1" applyFont="1" applyFill="1" applyBorder="1"/>
    <xf numFmtId="164" fontId="1" fillId="2" borderId="273" xfId="1" applyNumberFormat="1" applyFont="1" applyFill="1" applyBorder="1" applyAlignment="1">
      <alignment horizontal="right" vertical="center" wrapText="1"/>
    </xf>
    <xf numFmtId="0" fontId="3" fillId="0" borderId="283" xfId="1" applyFont="1" applyBorder="1"/>
    <xf numFmtId="0" fontId="19" fillId="2" borderId="283" xfId="1" applyFont="1" applyFill="1" applyBorder="1" applyAlignment="1">
      <alignment horizontal="right" vertical="center"/>
    </xf>
    <xf numFmtId="0" fontId="19" fillId="0" borderId="34" xfId="1" applyFont="1" applyBorder="1" applyAlignment="1">
      <alignment vertical="center" wrapText="1"/>
    </xf>
    <xf numFmtId="167" fontId="19" fillId="0" borderId="59" xfId="1" applyNumberFormat="1" applyFont="1" applyBorder="1" applyAlignment="1">
      <alignment horizontal="right" vertical="center"/>
    </xf>
    <xf numFmtId="164" fontId="1" fillId="10" borderId="205" xfId="1" applyNumberFormat="1" applyFont="1" applyFill="1" applyBorder="1" applyAlignment="1">
      <alignment horizontal="right" vertical="center" wrapText="1"/>
    </xf>
    <xf numFmtId="0" fontId="3" fillId="0" borderId="204" xfId="1" applyFont="1" applyBorder="1"/>
    <xf numFmtId="17" fontId="19" fillId="10" borderId="204" xfId="1" applyNumberFormat="1" applyFont="1" applyFill="1" applyBorder="1" applyAlignment="1">
      <alignment horizontal="right" vertical="center"/>
    </xf>
    <xf numFmtId="0" fontId="21" fillId="10" borderId="47" xfId="1" applyFont="1" applyFill="1" applyBorder="1" applyAlignment="1">
      <alignment horizontal="center" vertical="center" wrapText="1"/>
    </xf>
    <xf numFmtId="0" fontId="19" fillId="10" borderId="48" xfId="1" applyFont="1" applyFill="1" applyBorder="1" applyAlignment="1">
      <alignment vertical="center"/>
    </xf>
    <xf numFmtId="0" fontId="19" fillId="10" borderId="66" xfId="1" applyFont="1" applyFill="1" applyBorder="1" applyAlignment="1">
      <alignment horizontal="right" vertical="center"/>
    </xf>
    <xf numFmtId="0" fontId="19" fillId="13" borderId="48" xfId="1" applyFont="1" applyFill="1" applyBorder="1" applyAlignment="1">
      <alignment vertical="center"/>
    </xf>
    <xf numFmtId="0" fontId="32" fillId="2" borderId="305" xfId="1" applyFont="1" applyFill="1" applyBorder="1" applyAlignment="1">
      <alignment horizontal="center" vertical="center" wrapText="1"/>
    </xf>
    <xf numFmtId="0" fontId="31" fillId="12" borderId="324" xfId="1" applyFont="1" applyFill="1" applyBorder="1" applyAlignment="1">
      <alignment horizontal="center" vertical="center"/>
    </xf>
    <xf numFmtId="0" fontId="3" fillId="0" borderId="169" xfId="1" applyFont="1" applyBorder="1"/>
    <xf numFmtId="0" fontId="3" fillId="0" borderId="201" xfId="1" applyFont="1" applyBorder="1"/>
    <xf numFmtId="0" fontId="3" fillId="0" borderId="198" xfId="1" applyFont="1" applyBorder="1"/>
    <xf numFmtId="0" fontId="31" fillId="12" borderId="74" xfId="1" applyFont="1" applyFill="1" applyBorder="1" applyAlignment="1">
      <alignment horizontal="center" vertical="center" wrapText="1"/>
    </xf>
    <xf numFmtId="0" fontId="31" fillId="12" borderId="74" xfId="1" applyFont="1" applyFill="1" applyBorder="1" applyAlignment="1">
      <alignment horizontal="right" vertical="center"/>
    </xf>
    <xf numFmtId="0" fontId="19" fillId="0" borderId="46" xfId="1" applyFont="1" applyBorder="1" applyAlignment="1">
      <alignment horizontal="right" vertical="center"/>
    </xf>
    <xf numFmtId="43" fontId="19" fillId="0" borderId="75" xfId="1" applyNumberFormat="1" applyFont="1" applyBorder="1" applyAlignment="1">
      <alignment vertical="center"/>
    </xf>
    <xf numFmtId="10" fontId="19" fillId="0" borderId="205" xfId="1" applyNumberFormat="1" applyFont="1" applyBorder="1" applyAlignment="1">
      <alignment vertical="center"/>
    </xf>
    <xf numFmtId="43" fontId="19" fillId="0" borderId="46" xfId="1" applyNumberFormat="1" applyFont="1" applyBorder="1" applyAlignment="1">
      <alignment vertical="center"/>
    </xf>
    <xf numFmtId="10" fontId="19" fillId="0" borderId="60" xfId="1" applyNumberFormat="1" applyFont="1" applyBorder="1" applyAlignment="1">
      <alignment vertical="center"/>
    </xf>
    <xf numFmtId="2" fontId="19" fillId="10" borderId="77" xfId="1" applyNumberFormat="1" applyFont="1" applyFill="1" applyBorder="1" applyAlignment="1">
      <alignment vertical="center"/>
    </xf>
    <xf numFmtId="10" fontId="19" fillId="10" borderId="78" xfId="1" applyNumberFormat="1" applyFont="1" applyFill="1" applyBorder="1" applyAlignment="1">
      <alignment vertical="center"/>
    </xf>
    <xf numFmtId="2" fontId="19" fillId="10" borderId="34" xfId="1" applyNumberFormat="1" applyFont="1" applyFill="1" applyBorder="1" applyAlignment="1">
      <alignment vertical="center"/>
    </xf>
    <xf numFmtId="10" fontId="19" fillId="10" borderId="59" xfId="1" applyNumberFormat="1" applyFont="1" applyFill="1" applyBorder="1" applyAlignment="1">
      <alignment vertical="center"/>
    </xf>
    <xf numFmtId="43" fontId="19" fillId="0" borderId="77" xfId="1" applyNumberFormat="1" applyFont="1" applyBorder="1" applyAlignment="1">
      <alignment vertical="center"/>
    </xf>
    <xf numFmtId="43" fontId="19" fillId="0" borderId="34" xfId="1" applyNumberFormat="1" applyFont="1" applyBorder="1" applyAlignment="1">
      <alignment vertical="center"/>
    </xf>
    <xf numFmtId="43" fontId="19" fillId="10" borderId="77" xfId="1" applyNumberFormat="1" applyFont="1" applyFill="1" applyBorder="1" applyAlignment="1">
      <alignment vertical="center"/>
    </xf>
    <xf numFmtId="43" fontId="19" fillId="10" borderId="34" xfId="1" applyNumberFormat="1" applyFont="1" applyFill="1" applyBorder="1" applyAlignment="1">
      <alignment vertical="center"/>
    </xf>
    <xf numFmtId="0" fontId="21" fillId="0" borderId="47" xfId="1" applyFont="1" applyBorder="1" applyAlignment="1">
      <alignment horizontal="center" vertical="center" wrapText="1"/>
    </xf>
    <xf numFmtId="0" fontId="19" fillId="0" borderId="48" xfId="1" applyFont="1" applyBorder="1" applyAlignment="1">
      <alignment vertical="center"/>
    </xf>
    <xf numFmtId="167" fontId="19" fillId="0" borderId="66" xfId="1" applyNumberFormat="1" applyFont="1" applyBorder="1" applyAlignment="1">
      <alignment horizontal="right" vertical="center"/>
    </xf>
    <xf numFmtId="2" fontId="19" fillId="0" borderId="77" xfId="1" applyNumberFormat="1" applyFont="1" applyBorder="1" applyAlignment="1">
      <alignment vertical="center"/>
    </xf>
    <xf numFmtId="2" fontId="19" fillId="0" borderId="34" xfId="1" applyNumberFormat="1" applyFont="1" applyBorder="1" applyAlignment="1">
      <alignment vertical="center"/>
    </xf>
    <xf numFmtId="0" fontId="19" fillId="13" borderId="305" xfId="1" applyFont="1" applyFill="1" applyBorder="1"/>
    <xf numFmtId="0" fontId="33" fillId="14" borderId="79" xfId="1" applyFont="1" applyFill="1" applyBorder="1" applyAlignment="1">
      <alignment horizontal="center" vertical="center" wrapText="1"/>
    </xf>
    <xf numFmtId="0" fontId="26" fillId="14" borderId="80" xfId="1" applyFont="1" applyFill="1" applyBorder="1" applyAlignment="1">
      <alignment vertical="center"/>
    </xf>
    <xf numFmtId="167" fontId="27" fillId="14" borderId="138" xfId="1" applyNumberFormat="1" applyFont="1" applyFill="1" applyBorder="1" applyAlignment="1">
      <alignment horizontal="right" vertical="center" wrapText="1"/>
    </xf>
    <xf numFmtId="43" fontId="27" fillId="14" borderId="82" xfId="1" applyNumberFormat="1" applyFont="1" applyFill="1" applyBorder="1" applyAlignment="1">
      <alignment horizontal="right" vertical="center" wrapText="1"/>
    </xf>
    <xf numFmtId="10" fontId="26" fillId="14" borderId="82" xfId="1" applyNumberFormat="1" applyFont="1" applyFill="1" applyBorder="1" applyAlignment="1">
      <alignment horizontal="right" vertical="center"/>
    </xf>
    <xf numFmtId="0" fontId="26" fillId="14" borderId="82" xfId="1" applyFont="1" applyFill="1" applyBorder="1" applyAlignment="1">
      <alignment horizontal="right" vertical="center"/>
    </xf>
    <xf numFmtId="10" fontId="27" fillId="14" borderId="83" xfId="1" applyNumberFormat="1" applyFont="1" applyFill="1" applyBorder="1" applyAlignment="1">
      <alignment horizontal="right" vertical="center" wrapText="1"/>
    </xf>
    <xf numFmtId="0" fontId="34" fillId="2" borderId="305" xfId="1" applyFont="1" applyFill="1" applyBorder="1" applyAlignment="1">
      <alignment horizontal="right" vertical="center"/>
    </xf>
    <xf numFmtId="0" fontId="35" fillId="2" borderId="305" xfId="1" applyFont="1" applyFill="1" applyBorder="1" applyAlignment="1">
      <alignment horizontal="center" vertical="center" wrapText="1"/>
    </xf>
    <xf numFmtId="0" fontId="21" fillId="0" borderId="84" xfId="1" applyFont="1" applyBorder="1" applyAlignment="1">
      <alignment horizontal="center" vertical="center" wrapText="1"/>
    </xf>
    <xf numFmtId="10" fontId="19" fillId="0" borderId="78" xfId="1" applyNumberFormat="1" applyFont="1" applyBorder="1" applyAlignment="1">
      <alignment vertical="center"/>
    </xf>
    <xf numFmtId="43" fontId="19" fillId="0" borderId="34" xfId="1" applyNumberFormat="1" applyFont="1" applyBorder="1" applyAlignment="1">
      <alignment horizontal="right" vertical="center"/>
    </xf>
    <xf numFmtId="10" fontId="19" fillId="2" borderId="85" xfId="1" applyNumberFormat="1" applyFont="1" applyFill="1" applyBorder="1" applyAlignment="1">
      <alignment vertical="center"/>
    </xf>
    <xf numFmtId="0" fontId="21" fillId="10" borderId="84" xfId="1" applyFont="1" applyFill="1" applyBorder="1" applyAlignment="1">
      <alignment horizontal="center" vertical="center" wrapText="1"/>
    </xf>
    <xf numFmtId="4" fontId="19" fillId="10" borderId="77" xfId="1" applyNumberFormat="1" applyFont="1" applyFill="1" applyBorder="1" applyAlignment="1">
      <alignment vertical="center"/>
    </xf>
    <xf numFmtId="10" fontId="19" fillId="10" borderId="77" xfId="1" applyNumberFormat="1" applyFont="1" applyFill="1" applyBorder="1" applyAlignment="1">
      <alignment vertical="center"/>
    </xf>
    <xf numFmtId="43" fontId="19" fillId="10" borderId="34" xfId="1" applyNumberFormat="1" applyFont="1" applyFill="1" applyBorder="1" applyAlignment="1">
      <alignment horizontal="right" vertical="center"/>
    </xf>
    <xf numFmtId="10" fontId="19" fillId="10" borderId="85" xfId="1" applyNumberFormat="1" applyFont="1" applyFill="1" applyBorder="1" applyAlignment="1">
      <alignment vertical="center"/>
    </xf>
    <xf numFmtId="0" fontId="21" fillId="0" borderId="150" xfId="1" applyFont="1" applyBorder="1" applyAlignment="1">
      <alignment horizontal="center" vertical="center" wrapText="1"/>
    </xf>
    <xf numFmtId="2" fontId="19" fillId="0" borderId="75" xfId="1" applyNumberFormat="1" applyFont="1" applyBorder="1" applyAlignment="1">
      <alignment vertical="center"/>
    </xf>
    <xf numFmtId="2" fontId="19" fillId="0" borderId="46" xfId="1" applyNumberFormat="1" applyFont="1" applyBorder="1" applyAlignment="1">
      <alignment horizontal="right" vertical="center"/>
    </xf>
    <xf numFmtId="0" fontId="36" fillId="2" borderId="305" xfId="1" applyFont="1" applyFill="1" applyBorder="1" applyAlignment="1">
      <alignment horizontal="center" vertical="center" wrapText="1"/>
    </xf>
    <xf numFmtId="4" fontId="2" fillId="0" borderId="305" xfId="1" applyNumberFormat="1" applyFont="1"/>
    <xf numFmtId="0" fontId="21" fillId="2" borderId="84" xfId="1" applyFont="1" applyFill="1" applyBorder="1" applyAlignment="1">
      <alignment horizontal="center" vertical="center" wrapText="1"/>
    </xf>
    <xf numFmtId="0" fontId="19" fillId="2" borderId="34" xfId="1" applyFont="1" applyFill="1" applyBorder="1" applyAlignment="1">
      <alignment horizontal="left" vertical="center"/>
    </xf>
    <xf numFmtId="0" fontId="19" fillId="2" borderId="34" xfId="1" applyFont="1" applyFill="1" applyBorder="1" applyAlignment="1">
      <alignment horizontal="right" vertical="center"/>
    </xf>
    <xf numFmtId="2" fontId="19" fillId="2" borderId="77" xfId="1" applyNumberFormat="1" applyFont="1" applyFill="1" applyBorder="1" applyAlignment="1">
      <alignment horizontal="right" vertical="center"/>
    </xf>
    <xf numFmtId="2" fontId="19" fillId="2" borderId="34" xfId="1" applyNumberFormat="1" applyFont="1" applyFill="1" applyBorder="1" applyAlignment="1">
      <alignment horizontal="right" vertical="center"/>
    </xf>
    <xf numFmtId="0" fontId="19" fillId="10" borderId="34" xfId="1" applyFont="1" applyFill="1" applyBorder="1" applyAlignment="1">
      <alignment horizontal="right" vertical="center"/>
    </xf>
    <xf numFmtId="2" fontId="19" fillId="2" borderId="77" xfId="1" applyNumberFormat="1" applyFont="1" applyFill="1" applyBorder="1" applyAlignment="1">
      <alignment vertical="center"/>
    </xf>
    <xf numFmtId="43" fontId="19" fillId="2" borderId="77" xfId="1" applyNumberFormat="1" applyFont="1" applyFill="1" applyBorder="1" applyAlignment="1">
      <alignment vertical="center"/>
    </xf>
    <xf numFmtId="43" fontId="19" fillId="2" borderId="34" xfId="1" applyNumberFormat="1" applyFont="1" applyFill="1" applyBorder="1" applyAlignment="1">
      <alignment horizontal="right" vertical="center"/>
    </xf>
    <xf numFmtId="2" fontId="19" fillId="10" borderId="34" xfId="1" applyNumberFormat="1" applyFont="1" applyFill="1" applyBorder="1" applyAlignment="1">
      <alignment horizontal="right" vertical="center"/>
    </xf>
    <xf numFmtId="0" fontId="33" fillId="14" borderId="87" xfId="1" applyFont="1" applyFill="1" applyBorder="1" applyAlignment="1">
      <alignment horizontal="center" vertical="center" wrapText="1"/>
    </xf>
    <xf numFmtId="0" fontId="26" fillId="14" borderId="138" xfId="1" applyFont="1" applyFill="1" applyBorder="1" applyAlignment="1">
      <alignment vertical="center"/>
    </xf>
    <xf numFmtId="167" fontId="27" fillId="14" borderId="82" xfId="1" applyNumberFormat="1" applyFont="1" applyFill="1" applyBorder="1" applyAlignment="1">
      <alignment horizontal="right" vertical="center" wrapText="1"/>
    </xf>
    <xf numFmtId="0" fontId="19" fillId="0" borderId="268" xfId="1" applyFont="1" applyBorder="1"/>
    <xf numFmtId="0" fontId="19" fillId="0" borderId="337" xfId="1" applyFont="1" applyBorder="1" applyAlignment="1">
      <alignment horizontal="right"/>
    </xf>
    <xf numFmtId="0" fontId="19" fillId="0" borderId="337" xfId="1" applyFont="1" applyBorder="1"/>
    <xf numFmtId="0" fontId="17" fillId="2" borderId="337" xfId="1" applyFont="1" applyFill="1" applyBorder="1" applyAlignment="1">
      <alignment horizontal="right" vertical="center"/>
    </xf>
    <xf numFmtId="0" fontId="2" fillId="0" borderId="337" xfId="1" applyFont="1" applyBorder="1"/>
    <xf numFmtId="0" fontId="19" fillId="0" borderId="454" xfId="1" applyFont="1" applyBorder="1"/>
    <xf numFmtId="0" fontId="2" fillId="0" borderId="305" xfId="1" applyFont="1" applyAlignment="1">
      <alignment horizontal="right"/>
    </xf>
    <xf numFmtId="0" fontId="2" fillId="0" borderId="305" xfId="1" applyFont="1"/>
    <xf numFmtId="0" fontId="37" fillId="10" borderId="210" xfId="1" applyFont="1" applyFill="1" applyBorder="1" applyAlignment="1">
      <alignment vertical="center"/>
    </xf>
    <xf numFmtId="0" fontId="3" fillId="0" borderId="166" xfId="1" applyFont="1" applyBorder="1"/>
    <xf numFmtId="0" fontId="38" fillId="15" borderId="275" xfId="1" applyFont="1" applyFill="1" applyBorder="1" applyAlignment="1">
      <alignment horizontal="left" vertical="center"/>
    </xf>
    <xf numFmtId="0" fontId="38" fillId="15" borderId="305" xfId="1" applyFont="1" applyFill="1" applyBorder="1" applyAlignment="1">
      <alignment horizontal="left" vertical="center"/>
    </xf>
    <xf numFmtId="0" fontId="3" fillId="0" borderId="448" xfId="1" applyFont="1" applyBorder="1"/>
    <xf numFmtId="0" fontId="19" fillId="2" borderId="275" xfId="1" applyFont="1" applyFill="1" applyBorder="1" applyAlignment="1">
      <alignment vertical="center"/>
    </xf>
    <xf numFmtId="0" fontId="19" fillId="2" borderId="305" xfId="1" applyFont="1" applyFill="1" applyBorder="1" applyAlignment="1">
      <alignment vertical="center" wrapText="1"/>
    </xf>
    <xf numFmtId="0" fontId="19" fillId="15" borderId="275" xfId="1" applyFont="1" applyFill="1" applyBorder="1" applyAlignment="1">
      <alignment vertical="center"/>
    </xf>
    <xf numFmtId="0" fontId="19" fillId="15" borderId="305" xfId="1" applyFont="1" applyFill="1" applyBorder="1" applyAlignment="1">
      <alignment vertical="center" wrapText="1"/>
    </xf>
    <xf numFmtId="0" fontId="19" fillId="15" borderId="305" xfId="1" applyFont="1" applyFill="1" applyBorder="1" applyAlignment="1">
      <alignment vertical="center" wrapText="1"/>
    </xf>
    <xf numFmtId="0" fontId="19" fillId="13" borderId="305" xfId="1" applyFont="1" applyFill="1" applyBorder="1" applyAlignment="1">
      <alignment vertical="center" wrapText="1"/>
    </xf>
    <xf numFmtId="0" fontId="19" fillId="10" borderId="275" xfId="1" applyFont="1" applyFill="1" applyBorder="1" applyAlignment="1">
      <alignment vertical="center"/>
    </xf>
    <xf numFmtId="0" fontId="19" fillId="10" borderId="305" xfId="1" applyFont="1" applyFill="1" applyBorder="1" applyAlignment="1">
      <alignment vertical="center" wrapText="1"/>
    </xf>
    <xf numFmtId="0" fontId="19" fillId="10" borderId="305" xfId="1" applyFont="1" applyFill="1" applyBorder="1" applyAlignment="1">
      <alignment vertical="center" wrapText="1"/>
    </xf>
    <xf numFmtId="0" fontId="40" fillId="2" borderId="95" xfId="1" applyFont="1" applyFill="1" applyBorder="1" applyAlignment="1">
      <alignment vertical="center"/>
    </xf>
    <xf numFmtId="0" fontId="3" fillId="0" borderId="96" xfId="1" applyFont="1" applyBorder="1"/>
    <xf numFmtId="0" fontId="3" fillId="0" borderId="97" xfId="1" applyFont="1" applyBorder="1"/>
    <xf numFmtId="0" fontId="2" fillId="0" borderId="454" xfId="1" applyFont="1" applyBorder="1"/>
    <xf numFmtId="164" fontId="14" fillId="2" borderId="493" xfId="1" applyNumberFormat="1" applyFont="1" applyFill="1" applyBorder="1" applyAlignment="1">
      <alignment horizontal="left" vertical="center" wrapText="1"/>
    </xf>
    <xf numFmtId="0" fontId="3" fillId="0" borderId="494" xfId="1" applyFont="1" applyBorder="1"/>
    <xf numFmtId="0" fontId="18" fillId="8" borderId="495" xfId="1" applyFont="1" applyFill="1" applyBorder="1" applyAlignment="1">
      <alignment horizontal="center" vertical="center" wrapText="1"/>
    </xf>
    <xf numFmtId="0" fontId="3" fillId="0" borderId="496" xfId="1" applyFont="1" applyBorder="1"/>
    <xf numFmtId="0" fontId="3" fillId="0" borderId="497" xfId="1" applyFont="1" applyBorder="1"/>
    <xf numFmtId="164" fontId="28" fillId="2" borderId="493" xfId="1" applyNumberFormat="1" applyFont="1" applyFill="1" applyBorder="1" applyAlignment="1">
      <alignment horizontal="left" vertical="center" wrapText="1"/>
    </xf>
    <xf numFmtId="10" fontId="26" fillId="10" borderId="498" xfId="1" applyNumberFormat="1" applyFont="1" applyFill="1" applyBorder="1" applyAlignment="1">
      <alignment horizontal="left" vertical="center"/>
    </xf>
    <xf numFmtId="0" fontId="3" fillId="0" borderId="499" xfId="1" applyFont="1" applyBorder="1"/>
    <xf numFmtId="0" fontId="27" fillId="10" borderId="78" xfId="1" applyFont="1" applyFill="1" applyBorder="1" applyAlignment="1">
      <alignment vertical="center" wrapText="1"/>
    </xf>
    <xf numFmtId="0" fontId="27" fillId="2" borderId="78" xfId="1" applyFont="1" applyFill="1" applyBorder="1" applyAlignment="1">
      <alignment vertical="center" wrapText="1"/>
    </xf>
    <xf numFmtId="0" fontId="27" fillId="2" borderId="23" xfId="1" applyFont="1" applyFill="1" applyBorder="1" applyAlignment="1">
      <alignment horizontal="left" vertical="center" wrapText="1"/>
    </xf>
    <xf numFmtId="164" fontId="28" fillId="10" borderId="78" xfId="1" applyNumberFormat="1" applyFont="1" applyFill="1" applyBorder="1" applyAlignment="1">
      <alignment horizontal="left" vertical="center" wrapText="1"/>
    </xf>
    <xf numFmtId="164" fontId="27" fillId="2" borderId="493" xfId="1" applyNumberFormat="1" applyFont="1" applyFill="1" applyBorder="1" applyAlignment="1">
      <alignment horizontal="left" vertical="center" wrapText="1"/>
    </xf>
    <xf numFmtId="164" fontId="27" fillId="10" borderId="498" xfId="1" applyNumberFormat="1" applyFont="1" applyFill="1" applyBorder="1" applyAlignment="1">
      <alignment horizontal="left" vertical="center" wrapText="1"/>
    </xf>
    <xf numFmtId="0" fontId="29" fillId="2" borderId="23" xfId="1" applyFont="1" applyFill="1" applyBorder="1" applyAlignment="1">
      <alignment horizontal="left" vertical="center" wrapText="1"/>
    </xf>
    <xf numFmtId="0" fontId="1" fillId="2" borderId="23" xfId="1" applyFont="1" applyFill="1" applyBorder="1" applyAlignment="1">
      <alignment horizontal="left" vertical="center" wrapText="1"/>
    </xf>
    <xf numFmtId="0" fontId="3" fillId="0" borderId="149" xfId="1" applyFont="1" applyBorder="1"/>
    <xf numFmtId="0" fontId="19" fillId="10" borderId="500" xfId="1" applyFont="1" applyFill="1" applyBorder="1" applyAlignment="1">
      <alignment horizontal="right" vertical="center"/>
    </xf>
    <xf numFmtId="0" fontId="3" fillId="0" borderId="500" xfId="1" applyFont="1" applyBorder="1"/>
    <xf numFmtId="0" fontId="3" fillId="0" borderId="501" xfId="1" applyFont="1" applyBorder="1"/>
    <xf numFmtId="164" fontId="1" fillId="10" borderId="502" xfId="1" applyNumberFormat="1" applyFont="1" applyFill="1" applyBorder="1" applyAlignment="1">
      <alignment horizontal="right" vertical="center" wrapText="1"/>
    </xf>
    <xf numFmtId="17" fontId="19" fillId="2" borderId="144" xfId="1" applyNumberFormat="1" applyFont="1" applyFill="1" applyBorder="1" applyAlignment="1">
      <alignment horizontal="right" vertical="center"/>
    </xf>
    <xf numFmtId="164" fontId="1" fillId="2" borderId="78" xfId="1" applyNumberFormat="1" applyFont="1" applyFill="1" applyBorder="1" applyAlignment="1">
      <alignment horizontal="right" vertical="center" wrapText="1"/>
    </xf>
    <xf numFmtId="164" fontId="1" fillId="2" borderId="503" xfId="1" applyNumberFormat="1" applyFont="1" applyFill="1" applyBorder="1" applyAlignment="1">
      <alignment horizontal="right" vertical="center" wrapText="1"/>
    </xf>
    <xf numFmtId="0" fontId="3" fillId="0" borderId="503" xfId="1" applyFont="1" applyBorder="1"/>
    <xf numFmtId="164" fontId="1" fillId="2" borderId="49" xfId="1" applyNumberFormat="1" applyFont="1" applyFill="1" applyBorder="1" applyAlignment="1">
      <alignment horizontal="right" vertical="center" wrapText="1"/>
    </xf>
    <xf numFmtId="0" fontId="39" fillId="0" borderId="275" xfId="1" applyFont="1" applyBorder="1" applyAlignment="1">
      <alignment horizontal="center" vertical="center"/>
    </xf>
    <xf numFmtId="0" fontId="19" fillId="13" borderId="275" xfId="1" applyFont="1" applyFill="1" applyBorder="1" applyAlignment="1">
      <alignment vertical="center" wrapText="1"/>
    </xf>
    <xf numFmtId="0" fontId="19" fillId="15" borderId="275" xfId="1" applyFont="1" applyFill="1" applyBorder="1" applyAlignment="1">
      <alignment vertical="center" wrapText="1"/>
    </xf>
    <xf numFmtId="0" fontId="19" fillId="2" borderId="337" xfId="1" applyFont="1" applyFill="1" applyBorder="1" applyAlignment="1">
      <alignment vertical="center" wrapText="1"/>
    </xf>
    <xf numFmtId="0" fontId="3" fillId="0" borderId="337" xfId="1" applyFont="1" applyBorder="1"/>
    <xf numFmtId="0" fontId="3" fillId="0" borderId="454" xfId="1" applyFont="1" applyBorder="1"/>
  </cellXfs>
  <cellStyles count="2">
    <cellStyle name="Normal" xfId="0" builtinId="0"/>
    <cellStyle name="Normal 2" xfId="1"/>
  </cellStyles>
  <dxfs count="98"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F7F7"/>
          <bgColor rgb="FFF7F7F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49">
    <tableStyle name="✔️ User Information &amp; Sum-style" pivot="0" count="2">
      <tableStyleElement type="firstRowStripe" dxfId="97"/>
      <tableStyleElement type="secondRowStripe" dxfId="96"/>
    </tableStyle>
    <tableStyle name="✔️ User Information &amp; Sum-style 2" pivot="0" count="2">
      <tableStyleElement type="firstRowStripe" dxfId="95"/>
      <tableStyleElement type="secondRowStripe" dxfId="94"/>
    </tableStyle>
    <tableStyle name="✔️ User Information &amp; Sum-style 3" pivot="0" count="2">
      <tableStyleElement type="firstRowStripe" dxfId="93"/>
      <tableStyleElement type="secondRowStripe" dxfId="92"/>
    </tableStyle>
    <tableStyle name="✔️ User Information &amp; Sum-style 4" pivot="0" count="2">
      <tableStyleElement type="firstRowStripe" dxfId="91"/>
      <tableStyleElement type="secondRowStripe" dxfId="90"/>
    </tableStyle>
    <tableStyle name="✔️ User Information &amp; Sum-style 5" pivot="0" count="2">
      <tableStyleElement type="firstRowStripe" dxfId="89"/>
      <tableStyleElement type="secondRowStripe" dxfId="88"/>
    </tableStyle>
    <tableStyle name="✔️ User Information &amp; Sum (T)-style" pivot="0" count="2">
      <tableStyleElement type="firstRowStripe" dxfId="87"/>
      <tableStyleElement type="secondRowStripe" dxfId="86"/>
    </tableStyle>
    <tableStyle name="✔️ User Information &amp; Sum (T)-style 2" pivot="0" count="2">
      <tableStyleElement type="firstRowStripe" dxfId="85"/>
      <tableStyleElement type="secondRowStripe" dxfId="84"/>
    </tableStyle>
    <tableStyle name="✔️ User Information &amp; Sum (T)-style 3" pivot="0" count="2">
      <tableStyleElement type="firstRowStripe" dxfId="83"/>
      <tableStyleElement type="secondRowStripe" dxfId="82"/>
    </tableStyle>
    <tableStyle name="✔️ User Information &amp; Sum (T)-style 4" pivot="0" count="2">
      <tableStyleElement type="firstRowStripe" dxfId="81"/>
      <tableStyleElement type="secondRowStripe" dxfId="80"/>
    </tableStyle>
    <tableStyle name="✔️ User Information &amp; Sum (T)-style 5" pivot="0" count="2">
      <tableStyleElement type="firstRowStripe" dxfId="79"/>
      <tableStyleElement type="secondRowStripe" dxfId="78"/>
    </tableStyle>
    <tableStyle name="✔️ User Information &amp; Sum (T)-style 6" pivot="0" count="2">
      <tableStyleElement type="firstRowStripe" dxfId="77"/>
      <tableStyleElement type="secondRowStripe" dxfId="76"/>
    </tableStyle>
    <tableStyle name="✔️ User Information &amp; Sum (T)-style 7" pivot="0" count="2">
      <tableStyleElement type="firstRowStripe" dxfId="75"/>
      <tableStyleElement type="secondRowStripe" dxfId="74"/>
    </tableStyle>
    <tableStyle name="✔️ Bank Statement (T)-style" pivot="0" count="2">
      <tableStyleElement type="firstRowStripe" dxfId="73"/>
      <tableStyleElement type="secondRowStripe" dxfId="72"/>
    </tableStyle>
    <tableStyle name="✔️ CAM Analysis-style" pivot="0" count="2">
      <tableStyleElement type="firstRowStripe" dxfId="71"/>
      <tableStyleElement type="secondRowStripe" dxfId="70"/>
    </tableStyle>
    <tableStyle name="✔️ CAM Analysis-style 2" pivot="0" count="2">
      <tableStyleElement type="firstRowStripe" dxfId="69"/>
      <tableStyleElement type="secondRowStripe" dxfId="68"/>
    </tableStyle>
    <tableStyle name="✔️ Investments &amp; Insurance-style" pivot="0" count="2">
      <tableStyleElement type="firstRowStripe" dxfId="67"/>
      <tableStyleElement type="secondRowStripe" dxfId="66"/>
    </tableStyle>
    <tableStyle name="✔️ Cash Flow-style" pivot="0" count="2">
      <tableStyleElement type="firstRowStripe" dxfId="65"/>
      <tableStyleElement type="secondRowStripe" dxfId="64"/>
    </tableStyle>
    <tableStyle name="✔️ Cash Flow-style 2" pivot="0" count="2">
      <tableStyleElement type="firstRowStripe" dxfId="63"/>
      <tableStyleElement type="secondRowStripe" dxfId="62"/>
    </tableStyle>
    <tableStyle name="✔️ Cash Flow-style 3" pivot="0" count="2">
      <tableStyleElement type="firstRowStripe" dxfId="61"/>
      <tableStyleElement type="secondRowStripe" dxfId="60"/>
    </tableStyle>
    <tableStyle name="✔️ Cash Flow-style 4" pivot="0" count="2">
      <tableStyleElement type="firstRowStripe" dxfId="59"/>
      <tableStyleElement type="secondRowStripe" dxfId="58"/>
    </tableStyle>
    <tableStyle name="✔️ Cash Flow-style 5" pivot="0" count="2">
      <tableStyleElement type="firstRowStripe" dxfId="57"/>
      <tableStyleElement type="secondRowStripe" dxfId="56"/>
    </tableStyle>
    <tableStyle name="✔️ Cash Flow-style 6" pivot="0" count="2">
      <tableStyleElement type="firstRowStripe" dxfId="55"/>
      <tableStyleElement type="secondRowStripe" dxfId="54"/>
    </tableStyle>
    <tableStyle name="✔️ Cash Flow-style 7" pivot="0" count="2">
      <tableStyleElement type="firstRowStripe" dxfId="53"/>
      <tableStyleElement type="secondRowStripe" dxfId="52"/>
    </tableStyle>
    <tableStyle name="✔️ Cash Flow-style 8" pivot="0" count="2">
      <tableStyleElement type="firstRowStripe" dxfId="51"/>
      <tableStyleElement type="secondRowStripe" dxfId="50"/>
    </tableStyle>
    <tableStyle name="✔️ Cash Flow-style 9" pivot="0" count="2">
      <tableStyleElement type="firstRowStripe" dxfId="49"/>
      <tableStyleElement type="secondRowStripe" dxfId="48"/>
    </tableStyle>
    <tableStyle name="✔️ Cash Flow-style 10" pivot="0" count="2">
      <tableStyleElement type="firstRowStripe" dxfId="47"/>
      <tableStyleElement type="secondRowStripe" dxfId="46"/>
    </tableStyle>
    <tableStyle name="✔️ Cash Flow-style 11" pivot="0" count="2">
      <tableStyleElement type="firstRowStripe" dxfId="45"/>
      <tableStyleElement type="secondRowStripe" dxfId="44"/>
    </tableStyle>
    <tableStyle name="✔️ Cash Flow-style 12" pivot="0" count="2">
      <tableStyleElement type="firstRowStripe" dxfId="43"/>
      <tableStyleElement type="secondRowStripe" dxfId="42"/>
    </tableStyle>
    <tableStyle name="✔️ Cash Flow-style 13" pivot="0" count="2">
      <tableStyleElement type="firstRowStripe" dxfId="41"/>
      <tableStyleElement type="secondRowStripe" dxfId="40"/>
    </tableStyle>
    <tableStyle name="✔️ Cash Flow-style 14" pivot="0" count="2">
      <tableStyleElement type="firstRowStripe" dxfId="39"/>
      <tableStyleElement type="secondRowStripe" dxfId="38"/>
    </tableStyle>
    <tableStyle name="✔️ Cash Flow-style 15" pivot="0" count="2">
      <tableStyleElement type="firstRowStripe" dxfId="37"/>
      <tableStyleElement type="secondRowStripe" dxfId="36"/>
    </tableStyle>
    <tableStyle name="✔️ Cash Flow-style 16" pivot="0" count="2">
      <tableStyleElement type="firstRowStripe" dxfId="35"/>
      <tableStyleElement type="secondRowStripe" dxfId="34"/>
    </tableStyle>
    <tableStyle name="✔️ Cash Flow-style 17" pivot="0" count="2">
      <tableStyleElement type="firstRowStripe" dxfId="33"/>
      <tableStyleElement type="secondRowStripe" dxfId="32"/>
    </tableStyle>
    <tableStyle name="✔️ Cash Flow-style 18" pivot="0" count="2">
      <tableStyleElement type="firstRowStripe" dxfId="31"/>
      <tableStyleElement type="secondRowStripe" dxfId="30"/>
    </tableStyle>
    <tableStyle name="✔️ Cash Flow-style 19" pivot="0" count="2">
      <tableStyleElement type="firstRowStripe" dxfId="29"/>
      <tableStyleElement type="secondRowStripe" dxfId="28"/>
    </tableStyle>
    <tableStyle name="✔️ Cash Flow-style 20" pivot="0" count="2">
      <tableStyleElement type="firstRowStripe" dxfId="27"/>
      <tableStyleElement type="secondRowStripe" dxfId="26"/>
    </tableStyle>
    <tableStyle name="✔️ Recurring Transactions -style" pivot="0" count="2">
      <tableStyleElement type="firstRowStripe" dxfId="25"/>
      <tableStyleElement type="secondRowStripe" dxfId="24"/>
    </tableStyle>
    <tableStyle name="✔️ Recurring Transactions -style 2" pivot="0" count="2">
      <tableStyleElement type="firstRowStripe" dxfId="23"/>
      <tableStyleElement type="secondRowStripe" dxfId="22"/>
    </tableStyle>
    <tableStyle name="✔️ Personal Expenses-style" pivot="0" count="2">
      <tableStyleElement type="firstRowStripe" dxfId="21"/>
      <tableStyleElement type="secondRowStripe" dxfId="20"/>
    </tableStyle>
    <tableStyle name="✔️ Behaviour &amp; Fraud Signals-style" pivot="0" count="2">
      <tableStyleElement type="firstRowStripe" dxfId="19"/>
      <tableStyleElement type="secondRowStripe" dxfId="18"/>
    </tableStyle>
    <tableStyle name="✔️ Behaviour &amp; Fraud Signals-style 2" pivot="0" count="2">
      <tableStyleElement type="firstRowStripe" dxfId="17"/>
      <tableStyleElement type="secondRowStripe" dxfId="16"/>
    </tableStyle>
    <tableStyle name="✔️ Behaviour &amp; Fraud Signals-style 3" pivot="0" count="2">
      <tableStyleElement type="firstRowStripe" dxfId="15"/>
      <tableStyleElement type="secondRowStripe" dxfId="14"/>
    </tableStyle>
    <tableStyle name="✔️ Behaviour &amp; Fraud Signals-style 4" pivot="0" count="2">
      <tableStyleElement type="firstRowStripe" dxfId="13"/>
      <tableStyleElement type="secondRowStripe" dxfId="12"/>
    </tableStyle>
    <tableStyle name="✔️ Behaviour &amp; Fraud Signals-style 5" pivot="0" count="2">
      <tableStyleElement type="firstRowStripe" dxfId="11"/>
      <tableStyleElement type="secondRowStripe" dxfId="10"/>
    </tableStyle>
    <tableStyle name="✔️ Behaviour &amp; Fraud Signals-style 6" pivot="0" count="2">
      <tableStyleElement type="firstRowStripe" dxfId="9"/>
      <tableStyleElement type="secondRowStripe" dxfId="8"/>
    </tableStyle>
    <tableStyle name="✔️ Behaviour &amp; Fraud Signals-style 7" pivot="0" count="2">
      <tableStyleElement type="firstRowStripe" dxfId="7"/>
      <tableStyleElement type="secondRowStripe" dxfId="6"/>
    </tableStyle>
    <tableStyle name="✔️ Reversal &amp; Circular Txn-style" pivot="0" count="2">
      <tableStyleElement type="firstRowStripe" dxfId="5"/>
      <tableStyleElement type="secondRowStripe" dxfId="4"/>
    </tableStyle>
    <tableStyle name="✔️ AML Signals-style" pivot="0" count="2">
      <tableStyleElement type="firstRowStripe" dxfId="3"/>
      <tableStyleElement type="secondRowStripe" dxfId="2"/>
    </tableStyle>
    <tableStyle name="✔️ AML Signals-style 2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54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5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IN" b="0" i="0">
                <a:solidFill>
                  <a:srgbClr val="757575"/>
                </a:solidFill>
                <a:latin typeface="+mn-lt"/>
              </a:rPr>
              <a:t>Debit Dates EOD Balance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v>Opening (1st)</c:v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numRef>
              <c:f>'Monthly Balance'!$C$22:$C$33</c:f>
              <c:numCache>
                <c:formatCode>mmm\-yy</c:formatCode>
                <c:ptCount val="12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</c:numCache>
            </c:numRef>
          </c:cat>
          <c:val>
            <c:numRef>
              <c:f>'Monthly Balance'!$D$22:$D$33</c:f>
              <c:numCache>
                <c:formatCode>_(* #,##0.00_);_(* \(#,##0.00\);_(* "-"??_);_(@_)</c:formatCode>
                <c:ptCount val="12"/>
                <c:pt idx="0">
                  <c:v>972.55</c:v>
                </c:pt>
                <c:pt idx="1">
                  <c:v>4960.09</c:v>
                </c:pt>
                <c:pt idx="2">
                  <c:v>8355.99</c:v>
                </c:pt>
                <c:pt idx="3">
                  <c:v>209.98</c:v>
                </c:pt>
                <c:pt idx="4">
                  <c:v>549.20000000000005</c:v>
                </c:pt>
                <c:pt idx="5">
                  <c:v>4686.93</c:v>
                </c:pt>
                <c:pt idx="6">
                  <c:v>1755.22</c:v>
                </c:pt>
                <c:pt idx="7">
                  <c:v>11842.87</c:v>
                </c:pt>
                <c:pt idx="8">
                  <c:v>2175.75</c:v>
                </c:pt>
                <c:pt idx="9">
                  <c:v>6655.8</c:v>
                </c:pt>
                <c:pt idx="10">
                  <c:v>5319.24</c:v>
                </c:pt>
                <c:pt idx="11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4-4947-8734-C2CF9CC6F6BC}"/>
            </c:ext>
          </c:extLst>
        </c:ser>
        <c:ser>
          <c:idx val="1"/>
          <c:order val="1"/>
          <c:tx>
            <c:v>5th</c:v>
          </c:tx>
          <c:spPr>
            <a:solidFill>
              <a:srgbClr val="C0504D">
                <a:alpha val="30000"/>
              </a:srgbClr>
            </a:solidFill>
            <a:ln cmpd="sng">
              <a:solidFill>
                <a:srgbClr val="C0504D"/>
              </a:solidFill>
            </a:ln>
          </c:spPr>
          <c:cat>
            <c:numRef>
              <c:f>'Monthly Balance'!$C$22:$C$33</c:f>
              <c:numCache>
                <c:formatCode>mmm\-yy</c:formatCode>
                <c:ptCount val="12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</c:numCache>
            </c:numRef>
          </c:cat>
          <c:val>
            <c:numRef>
              <c:f>'Monthly Balance'!$E$22:$E$33</c:f>
              <c:numCache>
                <c:formatCode>_(* #,##0.00_);_(* \(#,##0.00\);_(* "-"??_);_(@_)</c:formatCode>
                <c:ptCount val="12"/>
                <c:pt idx="0">
                  <c:v>4267.55</c:v>
                </c:pt>
                <c:pt idx="1">
                  <c:v>10363.09</c:v>
                </c:pt>
                <c:pt idx="2">
                  <c:v>6681.99</c:v>
                </c:pt>
                <c:pt idx="3">
                  <c:v>757.98</c:v>
                </c:pt>
                <c:pt idx="4">
                  <c:v>12743.2</c:v>
                </c:pt>
                <c:pt idx="5">
                  <c:v>2325.9299999999998</c:v>
                </c:pt>
                <c:pt idx="6">
                  <c:v>7140.43</c:v>
                </c:pt>
                <c:pt idx="7">
                  <c:v>1836.87</c:v>
                </c:pt>
                <c:pt idx="8">
                  <c:v>834.75</c:v>
                </c:pt>
                <c:pt idx="9">
                  <c:v>7155.8</c:v>
                </c:pt>
                <c:pt idx="10">
                  <c:v>468.24</c:v>
                </c:pt>
                <c:pt idx="11">
                  <c:v>269.89999999999998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4-4947-8734-C2CF9CC6F6BC}"/>
            </c:ext>
          </c:extLst>
        </c:ser>
        <c:ser>
          <c:idx val="2"/>
          <c:order val="2"/>
          <c:tx>
            <c:v>10th</c:v>
          </c:tx>
          <c:spPr>
            <a:solidFill>
              <a:srgbClr val="9BBB59">
                <a:alpha val="30000"/>
              </a:srgbClr>
            </a:solidFill>
            <a:ln cmpd="sng">
              <a:solidFill>
                <a:srgbClr val="9BBB59"/>
              </a:solidFill>
            </a:ln>
          </c:spPr>
          <c:cat>
            <c:numRef>
              <c:f>'Monthly Balance'!$C$22:$C$33</c:f>
              <c:numCache>
                <c:formatCode>mmm\-yy</c:formatCode>
                <c:ptCount val="12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</c:numCache>
            </c:numRef>
          </c:cat>
          <c:val>
            <c:numRef>
              <c:f>'Monthly Balance'!$F$22:$F$33</c:f>
              <c:numCache>
                <c:formatCode>_(* #,##0.00_);_(* \(#,##0.00\);_(* "-"??_);_(@_)</c:formatCode>
                <c:ptCount val="12"/>
                <c:pt idx="0">
                  <c:v>7688.23</c:v>
                </c:pt>
                <c:pt idx="1">
                  <c:v>1543.41</c:v>
                </c:pt>
                <c:pt idx="2">
                  <c:v>2387.5700000000002</c:v>
                </c:pt>
                <c:pt idx="3">
                  <c:v>6391.94</c:v>
                </c:pt>
                <c:pt idx="4">
                  <c:v>53963.040000000001</c:v>
                </c:pt>
                <c:pt idx="5">
                  <c:v>1026.51</c:v>
                </c:pt>
                <c:pt idx="6">
                  <c:v>2077.29</c:v>
                </c:pt>
                <c:pt idx="7">
                  <c:v>2816.46</c:v>
                </c:pt>
                <c:pt idx="8">
                  <c:v>310.81</c:v>
                </c:pt>
                <c:pt idx="9">
                  <c:v>369.1</c:v>
                </c:pt>
                <c:pt idx="10">
                  <c:v>7208.76</c:v>
                </c:pt>
                <c:pt idx="11">
                  <c:v>11806.92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4-4947-8734-C2CF9CC6F6BC}"/>
            </c:ext>
          </c:extLst>
        </c:ser>
        <c:ser>
          <c:idx val="3"/>
          <c:order val="3"/>
          <c:tx>
            <c:v>15th</c:v>
          </c:tx>
          <c:spPr>
            <a:solidFill>
              <a:srgbClr val="8064A2">
                <a:alpha val="30000"/>
              </a:srgbClr>
            </a:solidFill>
            <a:ln cmpd="sng">
              <a:solidFill>
                <a:srgbClr val="8064A2"/>
              </a:solidFill>
            </a:ln>
          </c:spPr>
          <c:cat>
            <c:numRef>
              <c:f>'Monthly Balance'!$C$22:$C$33</c:f>
              <c:numCache>
                <c:formatCode>mmm\-yy</c:formatCode>
                <c:ptCount val="12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</c:numCache>
            </c:numRef>
          </c:cat>
          <c:val>
            <c:numRef>
              <c:f>'Monthly Balance'!$G$22:$G$33</c:f>
              <c:numCache>
                <c:formatCode>_(* #,##0.00_);_(* \(#,##0.00\);_(* "-"??_);_(@_)</c:formatCode>
                <c:ptCount val="12"/>
                <c:pt idx="0">
                  <c:v>1118.79</c:v>
                </c:pt>
                <c:pt idx="1">
                  <c:v>545.03</c:v>
                </c:pt>
                <c:pt idx="2">
                  <c:v>1387.57</c:v>
                </c:pt>
                <c:pt idx="3">
                  <c:v>891.94</c:v>
                </c:pt>
                <c:pt idx="4">
                  <c:v>50163.040000000001</c:v>
                </c:pt>
                <c:pt idx="5">
                  <c:v>846.51</c:v>
                </c:pt>
                <c:pt idx="6">
                  <c:v>2677.29</c:v>
                </c:pt>
                <c:pt idx="7">
                  <c:v>4816.46</c:v>
                </c:pt>
                <c:pt idx="8">
                  <c:v>281.31</c:v>
                </c:pt>
                <c:pt idx="9">
                  <c:v>369.1</c:v>
                </c:pt>
                <c:pt idx="10">
                  <c:v>20258.759999999998</c:v>
                </c:pt>
                <c:pt idx="11">
                  <c:v>11806.92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84-4947-8734-C2CF9CC6F6BC}"/>
            </c:ext>
          </c:extLst>
        </c:ser>
        <c:ser>
          <c:idx val="4"/>
          <c:order val="4"/>
          <c:tx>
            <c:v>20th</c:v>
          </c:tx>
          <c:spPr>
            <a:solidFill>
              <a:srgbClr val="4BACC6">
                <a:alpha val="30000"/>
              </a:srgbClr>
            </a:solidFill>
            <a:ln cmpd="sng">
              <a:solidFill>
                <a:srgbClr val="4BACC6"/>
              </a:solidFill>
            </a:ln>
          </c:spPr>
          <c:cat>
            <c:numRef>
              <c:f>'Monthly Balance'!$C$22:$C$33</c:f>
              <c:numCache>
                <c:formatCode>mmm\-yy</c:formatCode>
                <c:ptCount val="12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</c:numCache>
            </c:numRef>
          </c:cat>
          <c:val>
            <c:numRef>
              <c:f>'Monthly Balance'!$H$22:$H$33</c:f>
              <c:numCache>
                <c:formatCode>_(* #,##0.00_);_(* \(#,##0.00\);_(* "-"??_);_(@_)</c:formatCode>
                <c:ptCount val="12"/>
                <c:pt idx="0">
                  <c:v>118.79</c:v>
                </c:pt>
                <c:pt idx="1">
                  <c:v>7033.99</c:v>
                </c:pt>
                <c:pt idx="2">
                  <c:v>72.98</c:v>
                </c:pt>
                <c:pt idx="3">
                  <c:v>3991.94</c:v>
                </c:pt>
                <c:pt idx="4">
                  <c:v>163.04</c:v>
                </c:pt>
                <c:pt idx="5">
                  <c:v>846.51</c:v>
                </c:pt>
                <c:pt idx="6">
                  <c:v>5167.29</c:v>
                </c:pt>
                <c:pt idx="7">
                  <c:v>2630.56</c:v>
                </c:pt>
                <c:pt idx="8">
                  <c:v>281.31</c:v>
                </c:pt>
                <c:pt idx="9">
                  <c:v>668.24</c:v>
                </c:pt>
                <c:pt idx="10">
                  <c:v>12486.8</c:v>
                </c:pt>
                <c:pt idx="11">
                  <c:v>4566.87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84-4947-8734-C2CF9CC6F6BC}"/>
            </c:ext>
          </c:extLst>
        </c:ser>
        <c:ser>
          <c:idx val="5"/>
          <c:order val="5"/>
          <c:tx>
            <c:v>25th</c:v>
          </c:tx>
          <c:spPr>
            <a:solidFill>
              <a:srgbClr val="F79646">
                <a:alpha val="30000"/>
              </a:srgbClr>
            </a:solidFill>
            <a:ln cmpd="sng">
              <a:solidFill>
                <a:srgbClr val="F79646"/>
              </a:solidFill>
            </a:ln>
          </c:spPr>
          <c:cat>
            <c:numRef>
              <c:f>'Monthly Balance'!$C$22:$C$33</c:f>
              <c:numCache>
                <c:formatCode>mmm\-yy</c:formatCode>
                <c:ptCount val="12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</c:numCache>
            </c:numRef>
          </c:cat>
          <c:val>
            <c:numRef>
              <c:f>'Monthly Balance'!$I$22:$I$33</c:f>
              <c:numCache>
                <c:formatCode>_(* #,##0.00_);_(* \(#,##0.00\);_(* "-"??_);_(@_)</c:formatCode>
                <c:ptCount val="12"/>
                <c:pt idx="0">
                  <c:v>577.79</c:v>
                </c:pt>
                <c:pt idx="1">
                  <c:v>2533.9899999999998</c:v>
                </c:pt>
                <c:pt idx="2">
                  <c:v>1167.98</c:v>
                </c:pt>
                <c:pt idx="3">
                  <c:v>555.1</c:v>
                </c:pt>
                <c:pt idx="4">
                  <c:v>486.93</c:v>
                </c:pt>
                <c:pt idx="5">
                  <c:v>544.22</c:v>
                </c:pt>
                <c:pt idx="6">
                  <c:v>12554.06</c:v>
                </c:pt>
                <c:pt idx="7">
                  <c:v>192.75</c:v>
                </c:pt>
                <c:pt idx="8">
                  <c:v>171.8</c:v>
                </c:pt>
                <c:pt idx="9">
                  <c:v>468.24</c:v>
                </c:pt>
                <c:pt idx="10">
                  <c:v>186.8</c:v>
                </c:pt>
                <c:pt idx="11">
                  <c:v>4467.87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84-4947-8734-C2CF9CC6F6BC}"/>
            </c:ext>
          </c:extLst>
        </c:ser>
        <c:ser>
          <c:idx val="6"/>
          <c:order val="6"/>
          <c:tx>
            <c:v>Closing (Last)</c:v>
          </c:tx>
          <c:spPr>
            <a:solidFill>
              <a:srgbClr val="0000FF">
                <a:alpha val="30000"/>
              </a:srgbClr>
            </a:solidFill>
            <a:ln cmpd="sng">
              <a:solidFill>
                <a:srgbClr val="0000FF"/>
              </a:solidFill>
            </a:ln>
          </c:spPr>
          <c:cat>
            <c:numRef>
              <c:f>'Monthly Balance'!$C$22:$C$33</c:f>
              <c:numCache>
                <c:formatCode>mmm\-yy</c:formatCode>
                <c:ptCount val="12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</c:numCache>
            </c:numRef>
          </c:cat>
          <c:val>
            <c:numRef>
              <c:f>'Monthly Balance'!$J$22:$J$33</c:f>
              <c:numCache>
                <c:formatCode>_(* #,##0.00_);_(* \(#,##0.00\);_(* "-"??_);_(@_)</c:formatCode>
                <c:ptCount val="12"/>
                <c:pt idx="0">
                  <c:v>4960.09</c:v>
                </c:pt>
                <c:pt idx="1">
                  <c:v>8355.99</c:v>
                </c:pt>
                <c:pt idx="2">
                  <c:v>209.98</c:v>
                </c:pt>
                <c:pt idx="3">
                  <c:v>549.20000000000005</c:v>
                </c:pt>
                <c:pt idx="4">
                  <c:v>4686.93</c:v>
                </c:pt>
                <c:pt idx="5">
                  <c:v>1755.22</c:v>
                </c:pt>
                <c:pt idx="6">
                  <c:v>11842.87</c:v>
                </c:pt>
                <c:pt idx="7">
                  <c:v>2175.75</c:v>
                </c:pt>
                <c:pt idx="8">
                  <c:v>6655.8</c:v>
                </c:pt>
                <c:pt idx="9">
                  <c:v>5319.24</c:v>
                </c:pt>
                <c:pt idx="10">
                  <c:v>26.8</c:v>
                </c:pt>
                <c:pt idx="11">
                  <c:v>15075.87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84-4947-8734-C2CF9CC6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19922"/>
        <c:axId val="1019909390"/>
      </c:areaChart>
      <c:dateAx>
        <c:axId val="332519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layout/>
          <c:overlay val="0"/>
        </c:title>
        <c:numFmt formatCode="mmm\-yy" sourceLinked="1"/>
        <c:majorTickMark val="cross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9909390"/>
        <c:crosses val="autoZero"/>
        <c:auto val="1"/>
        <c:lblOffset val="100"/>
        <c:baseTimeUnit val="months"/>
      </c:dateAx>
      <c:valAx>
        <c:axId val="1019909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251992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1E0F77"/>
                </a:solidFill>
                <a:latin typeface="Roboto"/>
              </a:defRPr>
            </a:pPr>
            <a:r>
              <a:rPr lang="en-IN" b="1" i="0">
                <a:solidFill>
                  <a:srgbClr val="1E0F77"/>
                </a:solidFill>
                <a:latin typeface="Roboto"/>
              </a:rPr>
              <a:t>Average of the Day vs Day Of Month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D8C7FA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C222-4B15-82CE-7F9776D6CC65}"/>
              </c:ext>
            </c:extLst>
          </c:dPt>
          <c:dPt>
            <c:idx val="4"/>
            <c:invertIfNegative val="1"/>
            <c:bubble3D val="0"/>
            <c:spPr>
              <a:solidFill>
                <a:srgbClr val="6D2FEC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C222-4B15-82CE-7F9776D6CC65}"/>
              </c:ext>
            </c:extLst>
          </c:dPt>
          <c:dPt>
            <c:idx val="6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222-4B15-82CE-7F9776D6CC65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C222-4B15-82CE-7F9776D6CC65}"/>
              </c:ext>
            </c:extLst>
          </c:dPt>
          <c:dPt>
            <c:idx val="9"/>
            <c:invertIfNegative val="1"/>
            <c:bubble3D val="0"/>
            <c:spPr>
              <a:solidFill>
                <a:srgbClr val="6D2FEC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222-4B15-82CE-7F9776D6CC65}"/>
              </c:ext>
            </c:extLst>
          </c:dPt>
          <c:dPt>
            <c:idx val="14"/>
            <c:invertIfNegative val="1"/>
            <c:bubble3D val="0"/>
            <c:spPr>
              <a:solidFill>
                <a:srgbClr val="6D2EEC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222-4B15-82CE-7F9776D6CC65}"/>
              </c:ext>
            </c:extLst>
          </c:dPt>
          <c:dPt>
            <c:idx val="19"/>
            <c:invertIfNegative val="1"/>
            <c:bubble3D val="0"/>
            <c:spPr>
              <a:solidFill>
                <a:srgbClr val="6D2EEC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222-4B15-82CE-7F9776D6CC65}"/>
              </c:ext>
            </c:extLst>
          </c:dPt>
          <c:dPt>
            <c:idx val="24"/>
            <c:invertIfNegative val="1"/>
            <c:bubble3D val="0"/>
            <c:spPr>
              <a:solidFill>
                <a:srgbClr val="6D2EEC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222-4B15-82CE-7F9776D6CC65}"/>
              </c:ext>
            </c:extLst>
          </c:dPt>
          <c:dPt>
            <c:idx val="27"/>
            <c:invertIfNegative val="1"/>
            <c:bubble3D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222-4B15-82CE-7F9776D6CC65}"/>
              </c:ext>
            </c:extLst>
          </c:dPt>
          <c:dPt>
            <c:idx val="3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0-C222-4B15-82CE-7F9776D6CC65}"/>
              </c:ext>
            </c:extLst>
          </c:dPt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numRef>
              <c:f>'Daily Balance'!$C$22:$C$52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'Daily Balance'!$D$22:$D$52</c:f>
              <c:numCache>
                <c:formatCode>[&gt;9999999]##\,##\,##\,##0.00;[&gt;99999]##\,##\,##0.00;##,##0.00</c:formatCode>
                <c:ptCount val="31"/>
                <c:pt idx="0">
                  <c:v>5494.8683333333347</c:v>
                </c:pt>
                <c:pt idx="1">
                  <c:v>4543.6183333333338</c:v>
                </c:pt>
                <c:pt idx="2">
                  <c:v>5991.2016666666677</c:v>
                </c:pt>
                <c:pt idx="3">
                  <c:v>7932.8683333333347</c:v>
                </c:pt>
                <c:pt idx="4">
                  <c:v>4570.4775</c:v>
                </c:pt>
                <c:pt idx="5">
                  <c:v>4908.8108333333339</c:v>
                </c:pt>
                <c:pt idx="6">
                  <c:v>10923.916666666666</c:v>
                </c:pt>
                <c:pt idx="7">
                  <c:v>6808.6616666666669</c:v>
                </c:pt>
                <c:pt idx="8">
                  <c:v>9882.5033333333322</c:v>
                </c:pt>
                <c:pt idx="9">
                  <c:v>8132.5033333333331</c:v>
                </c:pt>
                <c:pt idx="10">
                  <c:v>9757.5033333333322</c:v>
                </c:pt>
                <c:pt idx="11">
                  <c:v>8924.17</c:v>
                </c:pt>
                <c:pt idx="12">
                  <c:v>9335.0500000000011</c:v>
                </c:pt>
                <c:pt idx="13">
                  <c:v>8006.0183333333334</c:v>
                </c:pt>
                <c:pt idx="14">
                  <c:v>7930.2266666666665</c:v>
                </c:pt>
                <c:pt idx="15">
                  <c:v>3796.9766666666669</c:v>
                </c:pt>
                <c:pt idx="16">
                  <c:v>3949.313333333333</c:v>
                </c:pt>
                <c:pt idx="17">
                  <c:v>3240.146666666667</c:v>
                </c:pt>
                <c:pt idx="18">
                  <c:v>2470.9758333333334</c:v>
                </c:pt>
                <c:pt idx="19">
                  <c:v>3169.0266666666671</c:v>
                </c:pt>
                <c:pt idx="20">
                  <c:v>4236.0266666666666</c:v>
                </c:pt>
                <c:pt idx="21">
                  <c:v>4315.9433333333336</c:v>
                </c:pt>
                <c:pt idx="22">
                  <c:v>3189.8641666666667</c:v>
                </c:pt>
                <c:pt idx="23">
                  <c:v>3395.1275000000005</c:v>
                </c:pt>
                <c:pt idx="24">
                  <c:v>1992.2941666666666</c:v>
                </c:pt>
                <c:pt idx="25">
                  <c:v>1752.6358333333335</c:v>
                </c:pt>
                <c:pt idx="26">
                  <c:v>1613.6358333333335</c:v>
                </c:pt>
                <c:pt idx="27">
                  <c:v>1612.1608333333334</c:v>
                </c:pt>
                <c:pt idx="28">
                  <c:v>2119.0774999999999</c:v>
                </c:pt>
                <c:pt idx="29">
                  <c:v>4000.3581818181819</c:v>
                </c:pt>
                <c:pt idx="30">
                  <c:v>7497.9857142857145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1-C222-4B15-82CE-7F9776D6C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697858"/>
        <c:axId val="1314371931"/>
      </c:barChart>
      <c:catAx>
        <c:axId val="1828697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1E0F77"/>
                    </a:solidFill>
                    <a:latin typeface="Roboto"/>
                  </a:defRPr>
                </a:pPr>
                <a:r>
                  <a:rPr lang="en-IN" b="0" i="0">
                    <a:solidFill>
                      <a:srgbClr val="1E0F77"/>
                    </a:solidFill>
                    <a:latin typeface="Roboto"/>
                  </a:rPr>
                  <a:t>Day Of Month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1E0F77"/>
                </a:solidFill>
                <a:latin typeface="Roboto"/>
              </a:defRPr>
            </a:pPr>
            <a:endParaRPr lang="en-US"/>
          </a:p>
        </c:txPr>
        <c:crossAx val="1314371931"/>
        <c:crosses val="autoZero"/>
        <c:auto val="1"/>
        <c:lblAlgn val="ctr"/>
        <c:lblOffset val="100"/>
        <c:noMultiLvlLbl val="1"/>
      </c:catAx>
      <c:valAx>
        <c:axId val="1314371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1E0F77"/>
                    </a:solidFill>
                    <a:latin typeface="Roboto"/>
                  </a:defRPr>
                </a:pPr>
                <a:r>
                  <a:rPr lang="en-IN" b="0" i="0">
                    <a:solidFill>
                      <a:srgbClr val="1E0F77"/>
                    </a:solidFill>
                    <a:latin typeface="Roboto"/>
                  </a:rPr>
                  <a:t>Average of the Day</a:t>
                </a:r>
              </a:p>
            </c:rich>
          </c:tx>
          <c:layout/>
          <c:overlay val="0"/>
        </c:title>
        <c:numFmt formatCode="[&gt;9999999]##\,##\,##\,##0.00;[&gt;99999]##\,##\,##0.00;##,##0.0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1E0F77"/>
                </a:solidFill>
                <a:latin typeface="Roboto"/>
              </a:defRPr>
            </a:pPr>
            <a:endParaRPr lang="en-US"/>
          </a:p>
        </c:txPr>
        <c:crossAx val="182869785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chemeClr val="dk1"/>
                </a:solidFill>
                <a:latin typeface="Roboto"/>
              </a:defRPr>
            </a:pPr>
            <a:r>
              <a:rPr b="0" i="0">
                <a:solidFill>
                  <a:schemeClr val="dk1"/>
                </a:solidFill>
                <a:latin typeface="Roboto"/>
              </a:rPr>
              <a:t>Income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D8C7FA"/>
            </a:solidFill>
            <a:ln cmpd="sng">
              <a:solidFill>
                <a:srgbClr val="000000"/>
              </a:solidFill>
            </a:ln>
          </c:spPr>
          <c:invertIfNegative val="1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B5F-4085-8F85-CD6E42D7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476044"/>
        <c:axId val="90687126"/>
      </c:barChart>
      <c:catAx>
        <c:axId val="1939476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666666"/>
                </a:solidFill>
                <a:latin typeface="Roboto"/>
              </a:defRPr>
            </a:pPr>
            <a:endParaRPr lang="en-US"/>
          </a:p>
        </c:txPr>
        <c:crossAx val="90687126"/>
        <c:crosses val="autoZero"/>
        <c:auto val="1"/>
        <c:lblAlgn val="ctr"/>
        <c:lblOffset val="100"/>
        <c:noMultiLvlLbl val="1"/>
      </c:catAx>
      <c:valAx>
        <c:axId val="90687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;\(#,##0.00\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666666"/>
                </a:solidFill>
                <a:latin typeface="Roboto"/>
              </a:defRPr>
            </a:pPr>
            <a:endParaRPr lang="en-US"/>
          </a:p>
        </c:txPr>
        <c:crossAx val="19394760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lang="en-IN" b="0" i="0">
                <a:solidFill>
                  <a:srgbClr val="000000"/>
                </a:solidFill>
                <a:latin typeface="Roboto"/>
              </a:rPr>
              <a:t>Income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D8C7FA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'Salary &amp; Occupation (Others)'!$C$72:$C$93</c:f>
              <c:strCache>
                <c:ptCount val="21"/>
                <c:pt idx="0">
                  <c:v>Apr-2023</c:v>
                </c:pt>
                <c:pt idx="1">
                  <c:v>May-2023</c:v>
                </c:pt>
                <c:pt idx="4">
                  <c:v>Jun-2023</c:v>
                </c:pt>
                <c:pt idx="5">
                  <c:v>Jul-2023</c:v>
                </c:pt>
                <c:pt idx="6">
                  <c:v>Aug-2023</c:v>
                </c:pt>
                <c:pt idx="8">
                  <c:v>Sep-2023</c:v>
                </c:pt>
                <c:pt idx="11">
                  <c:v>Oct-2023</c:v>
                </c:pt>
                <c:pt idx="14">
                  <c:v>Nov-2023</c:v>
                </c:pt>
                <c:pt idx="16">
                  <c:v>Dec-2023</c:v>
                </c:pt>
                <c:pt idx="17">
                  <c:v>Jan-2024</c:v>
                </c:pt>
                <c:pt idx="18">
                  <c:v>Feb-2024</c:v>
                </c:pt>
                <c:pt idx="20">
                  <c:v>Mar-2024</c:v>
                </c:pt>
              </c:strCache>
            </c:strRef>
          </c:cat>
          <c:val>
            <c:numRef>
              <c:f>'Salary &amp; Occupation (Others)'!$D$72:$D$93</c:f>
              <c:numCache>
                <c:formatCode>#,##0.00</c:formatCode>
                <c:ptCount val="22"/>
                <c:pt idx="0" formatCode="[&gt;9999999]##\,##\,##\,##0.00;[&gt;99999]##\,##\,##0.00;##,##0.00">
                  <c:v>78504.039999999994</c:v>
                </c:pt>
                <c:pt idx="1">
                  <c:v>172920.26</c:v>
                </c:pt>
                <c:pt idx="4">
                  <c:v>97204.41</c:v>
                </c:pt>
                <c:pt idx="5">
                  <c:v>0</c:v>
                </c:pt>
                <c:pt idx="6">
                  <c:v>189170.19</c:v>
                </c:pt>
                <c:pt idx="8">
                  <c:v>181535.75</c:v>
                </c:pt>
                <c:pt idx="11">
                  <c:v>81191.59</c:v>
                </c:pt>
                <c:pt idx="14">
                  <c:v>59020.53</c:v>
                </c:pt>
                <c:pt idx="16">
                  <c:v>0</c:v>
                </c:pt>
                <c:pt idx="17">
                  <c:v>0</c:v>
                </c:pt>
                <c:pt idx="18">
                  <c:v>89282.16</c:v>
                </c:pt>
                <c:pt idx="20">
                  <c:v>283552.69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80E-42F4-8391-614CD9B4A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6925654"/>
        <c:axId val="1038118716"/>
      </c:barChart>
      <c:catAx>
        <c:axId val="1386925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666666"/>
                </a:solidFill>
                <a:latin typeface="Roboto"/>
              </a:defRPr>
            </a:pPr>
            <a:endParaRPr lang="en-US"/>
          </a:p>
        </c:txPr>
        <c:crossAx val="1038118716"/>
        <c:crosses val="autoZero"/>
        <c:auto val="1"/>
        <c:lblAlgn val="ctr"/>
        <c:lblOffset val="100"/>
        <c:noMultiLvlLbl val="1"/>
      </c:catAx>
      <c:valAx>
        <c:axId val="1038118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[&gt;9999999]##\,##\,##\,##0.00;[&gt;99999]##\,##\,##0.00;#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666666"/>
                </a:solidFill>
                <a:latin typeface="Roboto"/>
              </a:defRPr>
            </a:pPr>
            <a:endParaRPr lang="en-US"/>
          </a:p>
        </c:txPr>
        <c:crossAx val="138692565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1</xdr:row>
      <xdr:rowOff>257175</xdr:rowOff>
    </xdr:from>
    <xdr:ext cx="1885950" cy="43815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" y="485775"/>
          <a:ext cx="1885950" cy="4381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1</xdr:row>
      <xdr:rowOff>276225</xdr:rowOff>
    </xdr:from>
    <xdr:ext cx="1885950" cy="43815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923925</xdr:colOff>
      <xdr:row>7</xdr:row>
      <xdr:rowOff>9525</xdr:rowOff>
    </xdr:from>
    <xdr:ext cx="4495800" cy="2562225"/>
    <xdr:graphicFrame macro="">
      <xdr:nvGraphicFramePr>
        <xdr:cNvPr id="158808790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19050</xdr:colOff>
      <xdr:row>8</xdr:row>
      <xdr:rowOff>28575</xdr:rowOff>
    </xdr:from>
    <xdr:ext cx="6248400" cy="1638300"/>
    <xdr:pic>
      <xdr:nvPicPr>
        <xdr:cNvPr id="1554193262" name="Chart2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6</xdr:row>
      <xdr:rowOff>9525</xdr:rowOff>
    </xdr:from>
    <xdr:ext cx="9248775" cy="1914525"/>
    <xdr:graphicFrame macro="">
      <xdr:nvGraphicFramePr>
        <xdr:cNvPr id="171718490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57150</xdr:colOff>
      <xdr:row>6</xdr:row>
      <xdr:rowOff>180975</xdr:rowOff>
    </xdr:from>
    <xdr:ext cx="4514850" cy="5619750"/>
    <xdr:pic>
      <xdr:nvPicPr>
        <xdr:cNvPr id="1100616925" name="Chart3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</xdr:row>
      <xdr:rowOff>0</xdr:rowOff>
    </xdr:from>
    <xdr:ext cx="781050" cy="257175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104775</xdr:colOff>
      <xdr:row>84</xdr:row>
      <xdr:rowOff>152400</xdr:rowOff>
    </xdr:from>
    <xdr:ext cx="5324475" cy="4629150"/>
    <xdr:graphicFrame macro="">
      <xdr:nvGraphicFramePr>
        <xdr:cNvPr id="608830020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133350</xdr:colOff>
      <xdr:row>7</xdr:row>
      <xdr:rowOff>9525</xdr:rowOff>
    </xdr:from>
    <xdr:ext cx="5324475" cy="5715000"/>
    <xdr:graphicFrame macro="">
      <xdr:nvGraphicFramePr>
        <xdr:cNvPr id="701172929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SA%20-%20Saving%20Accoun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✔️ User Information &amp; Sum"/>
      <sheetName val="✔️ User Information &amp; Sum (T)"/>
      <sheetName val="User Information"/>
      <sheetName val="Summary"/>
      <sheetName val="✔️ Index"/>
      <sheetName val="Index"/>
      <sheetName val="✔️ Bank Statement (T)"/>
      <sheetName val="Bank Statement "/>
      <sheetName val="BeFiSc CAM Analysis"/>
      <sheetName val="✔️ Bank Statement"/>
      <sheetName val="✔️ CAM Analysis"/>
      <sheetName val="✔️ Monthly Balance"/>
      <sheetName val="✔️ Salary &amp; Occupation (Salarie"/>
      <sheetName val="✔️ Daily Balance"/>
      <sheetName val="✔️ Adjusted Daily Balance"/>
      <sheetName val="Monthly Balance Summary"/>
      <sheetName val="Daily EOD Balance"/>
      <sheetName val="✔️ Investments &amp; Insurance"/>
      <sheetName val="✔️ Loans &amp; EMI"/>
      <sheetName val="✔️ Bounced Transactions"/>
      <sheetName val="✔️ TOP 5 Debits &amp; Credits"/>
      <sheetName val="✔️ Cash Flow"/>
      <sheetName val="Adjusted EOD Balance"/>
      <sheetName val=" ✔️ Salary &amp; Occupation (Non-Sa"/>
      <sheetName val="✔️ Salary &amp; Occupation (Others)"/>
      <sheetName val="Occupational Analysis"/>
      <sheetName val="Salary Insights"/>
      <sheetName val="Investment Analysis"/>
      <sheetName val="Loan Summary"/>
      <sheetName val="EMI Transactions"/>
      <sheetName val="EMI Insights"/>
      <sheetName val="Bounce Summary"/>
      <sheetName val="TOP 5 Debits &amp; Credits"/>
      <sheetName val="Cash Flow"/>
      <sheetName val="Cash Flow Monthly"/>
      <sheetName val="✔️  Source &amp; Utilizations"/>
      <sheetName val="✔️ Recurring Transactions "/>
      <sheetName val="✔️ Personal Expenses"/>
      <sheetName val="✔️ Behaviour &amp; Fraud Signals"/>
      <sheetName val="✔️ Reversal &amp; Circular Txn"/>
      <sheetName val="✔️ AML Signals"/>
      <sheetName val="Source &amp; Utilizations"/>
      <sheetName val="✔️ Bank Charges"/>
      <sheetName val="Recurring Transactions"/>
      <sheetName val="Personal Expenses Analysis"/>
      <sheetName val="Behaviour &amp; Fraud Analysis"/>
      <sheetName val="Reversal &amp; Circular Txns."/>
      <sheetName val="Susp. AML"/>
      <sheetName val="Bank Charges"/>
      <sheetName val="❌ Abbrevi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F11">
            <v>21</v>
          </cell>
          <cell r="G11">
            <v>188382</v>
          </cell>
          <cell r="Z11">
            <v>1</v>
          </cell>
          <cell r="AA11">
            <v>14160</v>
          </cell>
          <cell r="AB11">
            <v>1</v>
          </cell>
          <cell r="AC11">
            <v>15093</v>
          </cell>
          <cell r="AD11">
            <v>1</v>
          </cell>
          <cell r="AE11">
            <v>14365</v>
          </cell>
        </row>
        <row r="12">
          <cell r="F12">
            <v>51</v>
          </cell>
          <cell r="G12">
            <v>167478.32</v>
          </cell>
          <cell r="Z12">
            <v>3</v>
          </cell>
          <cell r="AA12">
            <v>11000</v>
          </cell>
          <cell r="AB12">
            <v>9</v>
          </cell>
          <cell r="AC12">
            <v>49100</v>
          </cell>
          <cell r="AD12">
            <v>6</v>
          </cell>
          <cell r="AE12">
            <v>22950</v>
          </cell>
        </row>
        <row r="13">
          <cell r="F13">
            <v>24</v>
          </cell>
          <cell r="G13">
            <v>87202.62</v>
          </cell>
          <cell r="Z13">
            <v>1</v>
          </cell>
          <cell r="AA13">
            <v>1</v>
          </cell>
          <cell r="AB13" t="str">
            <v>-</v>
          </cell>
          <cell r="AC13" t="str">
            <v>-</v>
          </cell>
          <cell r="AD13">
            <v>2</v>
          </cell>
          <cell r="AE13">
            <v>4500</v>
          </cell>
        </row>
        <row r="14"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  <cell r="AE14" t="str">
            <v>-</v>
          </cell>
        </row>
        <row r="15">
          <cell r="F15">
            <v>1</v>
          </cell>
          <cell r="G15">
            <v>20000</v>
          </cell>
          <cell r="Z15" t="str">
            <v>-</v>
          </cell>
          <cell r="AA15" t="str">
            <v>-</v>
          </cell>
          <cell r="AB15">
            <v>1</v>
          </cell>
          <cell r="AC15">
            <v>20000</v>
          </cell>
          <cell r="AD15" t="str">
            <v>-</v>
          </cell>
          <cell r="AE15" t="str">
            <v>-</v>
          </cell>
        </row>
        <row r="16">
          <cell r="F16">
            <v>2</v>
          </cell>
          <cell r="G16">
            <v>17450</v>
          </cell>
          <cell r="Z16">
            <v>1</v>
          </cell>
          <cell r="AA16">
            <v>4950</v>
          </cell>
          <cell r="AB16" t="str">
            <v>-</v>
          </cell>
          <cell r="AC16" t="str">
            <v>-</v>
          </cell>
          <cell r="AD16" t="str">
            <v>-</v>
          </cell>
          <cell r="AE16" t="str">
            <v>-</v>
          </cell>
        </row>
        <row r="17">
          <cell r="F17">
            <v>9</v>
          </cell>
          <cell r="G17">
            <v>113500</v>
          </cell>
          <cell r="Z17" t="str">
            <v>-</v>
          </cell>
          <cell r="AA17" t="str">
            <v>-</v>
          </cell>
          <cell r="AB17">
            <v>1</v>
          </cell>
          <cell r="AC17">
            <v>8000</v>
          </cell>
          <cell r="AD17">
            <v>2</v>
          </cell>
          <cell r="AE17">
            <v>9100</v>
          </cell>
        </row>
        <row r="18">
          <cell r="F18">
            <v>4</v>
          </cell>
          <cell r="G18">
            <v>219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>
            <v>1</v>
          </cell>
          <cell r="AE18">
            <v>58</v>
          </cell>
        </row>
        <row r="19"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  <cell r="AE19" t="str">
            <v>-</v>
          </cell>
        </row>
        <row r="20">
          <cell r="F20">
            <v>1</v>
          </cell>
          <cell r="G20">
            <v>10000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  <cell r="AE20" t="str">
            <v>-</v>
          </cell>
        </row>
        <row r="21">
          <cell r="F21">
            <v>3</v>
          </cell>
          <cell r="G21">
            <v>28794.83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>
            <v>1</v>
          </cell>
          <cell r="AE21">
            <v>7251.02</v>
          </cell>
        </row>
        <row r="22"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  <cell r="AE22" t="str">
            <v>-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ables/table1.xml><?xml version="1.0" encoding="utf-8"?>
<table xmlns="http://schemas.openxmlformats.org/spreadsheetml/2006/main" id="1" name="Table_1" displayName="Table_1" ref="L28:M30" headerRowCount="0">
  <tableColumns count="2">
    <tableColumn id="1" name="Column1"/>
    <tableColumn id="2" name="Column2"/>
  </tableColumns>
  <tableStyleInfo name="✔️ User Information &amp; Sum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B92:B103" headerRowCount="0">
  <tableColumns count="1">
    <tableColumn id="1" name="Column1"/>
  </tableColumns>
  <tableStyleInfo name="✔️ User Information &amp; Sum (T)-style 5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B118:B129" headerRowCount="0">
  <tableColumns count="1">
    <tableColumn id="1" name="Column1"/>
  </tableColumns>
  <tableStyleInfo name="✔️ User Information &amp; Sum (T)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B136:B146" headerRowCount="0">
  <tableColumns count="1">
    <tableColumn id="1" name="Column1"/>
  </tableColumns>
  <tableStyleInfo name="✔️ User Information &amp; Sum (T)-style 7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C14:N680" headerRowCount="0">
  <tableColumns count="12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</tableColumns>
  <tableStyleInfo name="✔️ Bank Statement (T)-style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B72:B82" headerRowCount="0">
  <tableColumns count="1">
    <tableColumn id="1" name="Column1"/>
  </tableColumns>
  <tableStyleInfo name="✔️ CAM Analysis-style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B83" headerRowCount="0">
  <tableColumns count="1">
    <tableColumn id="1" name="Column1"/>
  </tableColumns>
  <tableStyleInfo name="✔️ CAM Analysis-style 2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T10:W20" headerRowCount="0">
  <tableColumns count="4">
    <tableColumn id="1" name="Column1"/>
    <tableColumn id="2" name="Column2"/>
    <tableColumn id="3" name="Column3"/>
    <tableColumn id="4" name="Column4"/>
  </tableColumns>
  <tableStyleInfo name="✔️ Investments &amp; Insurance-style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R97:R102" headerRowCount="0">
  <tableColumns count="1">
    <tableColumn id="1" name="Column1"/>
  </tableColumns>
  <tableStyleInfo name="✔️ Cash Flow-style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S97:T102" headerRowCount="0">
  <tableColumns count="2">
    <tableColumn id="1" name="Column1"/>
    <tableColumn id="2" name="Column2"/>
  </tableColumns>
  <tableStyleInfo name="✔️ Cash Flow-style 2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S113:T116" headerRowCount="0">
  <tableColumns count="2">
    <tableColumn id="1" name="Column1"/>
    <tableColumn id="2" name="Column2"/>
  </tableColumns>
  <tableStyleInfo name="✔️ Cash Flow-style 3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D72:G77" headerRowCount="0">
  <tableColumns count="4">
    <tableColumn id="1" name="Column1"/>
    <tableColumn id="2" name="Column2"/>
    <tableColumn id="3" name="Column3"/>
    <tableColumn id="4" name="Column4">
      <calculatedColumnFormula>F72/$F$78</calculatedColumnFormula>
    </tableColumn>
  </tableColumns>
  <tableStyleInfo name="✔️ User Information &amp; Sum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R140:R143" headerRowCount="0">
  <tableColumns count="1">
    <tableColumn id="1" name="Column1"/>
  </tableColumns>
  <tableStyleInfo name="✔️ Cash Flow-style 4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S140:T143" headerRowCount="0">
  <tableColumns count="2">
    <tableColumn id="1" name="Column1"/>
    <tableColumn id="2" name="Column2"/>
  </tableColumns>
  <tableStyleInfo name="✔️ Cash Flow-style 5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R144:R145" headerRowCount="0">
  <tableColumns count="1">
    <tableColumn id="1" name="Column1"/>
  </tableColumns>
  <tableStyleInfo name="✔️ Cash Flow-style 6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S144:T144" headerRowCount="0">
  <tableColumns count="2">
    <tableColumn id="1" name="Column1"/>
    <tableColumn id="2" name="Column2"/>
  </tableColumns>
  <tableStyleInfo name="✔️ Cash Flow-style 7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R149:R151" headerRowCount="0">
  <tableColumns count="1">
    <tableColumn id="1" name="Column1"/>
  </tableColumns>
  <tableStyleInfo name="✔️ Cash Flow-style 8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S149:T151" headerRowCount="0">
  <tableColumns count="2">
    <tableColumn id="1" name="Column1"/>
    <tableColumn id="2" name="Column2"/>
  </tableColumns>
  <tableStyleInfo name="✔️ Cash Flow-style 9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R153:R154" headerRowCount="0">
  <tableColumns count="1">
    <tableColumn id="1" name="Column1"/>
  </tableColumns>
  <tableStyleInfo name="✔️ Cash Flow-style 10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S153:T153" headerRowCount="0">
  <tableColumns count="2">
    <tableColumn id="1" name="Column1"/>
    <tableColumn id="2" name="Column2"/>
  </tableColumns>
  <tableStyleInfo name="✔️ Cash Flow-style 11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I155:N155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✔️ Cash Flow-style 12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S158:T161" headerRowCount="0">
  <tableColumns count="2">
    <tableColumn id="1" name="Column1"/>
    <tableColumn id="2" name="Column2"/>
  </tableColumns>
  <tableStyleInfo name="✔️ Cash Flow-style 13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B90:B101" headerRowCount="0">
  <tableColumns count="1">
    <tableColumn id="1" name="Column1"/>
  </tableColumns>
  <tableStyleInfo name="✔️ User Information &amp; Sum-style 3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R162:R164" headerRowCount="0">
  <tableColumns count="1">
    <tableColumn id="1" name="Column1"/>
  </tableColumns>
  <tableStyleInfo name="✔️ Cash Flow-style 14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S162:T163" headerRowCount="0">
  <tableColumns count="2">
    <tableColumn id="1" name="Column1"/>
    <tableColumn id="2" name="Column2"/>
  </tableColumns>
  <tableStyleInfo name="✔️ Cash Flow-style 15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I165:N165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✔️ Cash Flow-style 16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S168:T171" headerRowCount="0">
  <tableColumns count="2">
    <tableColumn id="1" name="Column1"/>
    <tableColumn id="2" name="Column2"/>
  </tableColumns>
  <tableStyleInfo name="✔️ Cash Flow-style 17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R172:R173" headerRowCount="0">
  <tableColumns count="1">
    <tableColumn id="1" name="Column1"/>
  </tableColumns>
  <tableStyleInfo name="✔️ Cash Flow-style 18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172:T172" headerRowCount="0">
  <tableColumns count="2">
    <tableColumn id="1" name="Column1"/>
    <tableColumn id="2" name="Column2"/>
  </tableColumns>
  <tableStyleInfo name="✔️ Cash Flow-style 19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I178:N180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✔️ Cash Flow-style 20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C9:I29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✔️ Recurring Transactions 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J9:O29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✔️ Recurring Transactions -style 2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M15:R16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✔️ Personal Expenses-style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B116:B126" headerRowCount="0">
  <tableColumns count="1">
    <tableColumn id="1" name="Column1"/>
  </tableColumns>
  <tableStyleInfo name="✔️ User Information &amp; Sum-style 4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E9:G13" headerRowCount="0">
  <tableColumns count="3">
    <tableColumn id="1" name="Column1"/>
    <tableColumn id="2" name="Column2"/>
    <tableColumn id="3" name="Column3"/>
  </tableColumns>
  <tableStyleInfo name="✔️ Behaviour &amp; Fraud Signals-style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E15:G15" headerRowCount="0">
  <tableColumns count="3">
    <tableColumn id="1" name="Column1"/>
    <tableColumn id="2" name="Column2"/>
    <tableColumn id="3" name="Column3"/>
  </tableColumns>
  <tableStyleInfo name="✔️ Behaviour &amp; Fraud Signals-style 2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E16:G16" headerRowCount="0">
  <tableColumns count="3">
    <tableColumn id="1" name="Column1"/>
    <tableColumn id="2" name="Column2"/>
    <tableColumn id="3" name="Column3"/>
  </tableColumns>
  <tableStyleInfo name="✔️ Behaviour &amp; Fraud Signals-style 3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E18:G18" headerRowCount="0">
  <tableColumns count="3">
    <tableColumn id="1" name="Column1"/>
    <tableColumn id="2" name="Column2"/>
    <tableColumn id="3" name="Column3"/>
  </tableColumns>
  <tableStyleInfo name="✔️ Behaviour &amp; Fraud Signals-style 4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E21:G22" headerRowCount="0">
  <tableColumns count="3">
    <tableColumn id="1" name="Column1"/>
    <tableColumn id="2" name="Column2"/>
    <tableColumn id="3" name="Column3"/>
  </tableColumns>
  <tableStyleInfo name="✔️ Behaviour &amp; Fraud Signals-style 5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E25:G25" headerRowCount="0">
  <tableColumns count="3">
    <tableColumn id="1" name="Column1"/>
    <tableColumn id="2" name="Column2"/>
    <tableColumn id="3" name="Column3"/>
  </tableColumns>
  <tableStyleInfo name="✔️ Behaviour &amp; Fraud Signals-style 6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E27:G27" headerRowCount="0">
  <tableColumns count="3">
    <tableColumn id="1" name="Column1"/>
    <tableColumn id="2" name="Column2"/>
    <tableColumn id="3" name="Column3"/>
  </tableColumns>
  <tableStyleInfo name="✔️ Behaviour &amp; Fraud Signals-style 7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E9:J9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✔️ Reversal &amp; Circular Txn-style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E39:G42" headerRowCount="0">
  <tableColumns count="3">
    <tableColumn id="1" name="Column1"/>
    <tableColumn id="2" name="Column2"/>
    <tableColumn id="3" name="Column3"/>
  </tableColumns>
  <tableStyleInfo name="✔️ AML Signals-style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E67:G69" headerRowCount="0">
  <tableColumns count="3">
    <tableColumn id="1" name="Column1"/>
    <tableColumn id="2" name="Column2"/>
    <tableColumn id="3" name="Column3"/>
  </tableColumns>
  <tableStyleInfo name="✔️ AML Signals-style 2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B133:B143" headerRowCount="0">
  <tableColumns count="1">
    <tableColumn id="1" name="Column1"/>
  </tableColumns>
  <tableStyleInfo name="✔️ User Information &amp; Sum-style 5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L30:M32" headerRowCount="0">
  <tableColumns count="2">
    <tableColumn id="1" name="Column1"/>
    <tableColumn id="2" name="Column2"/>
  </tableColumns>
  <tableStyleInfo name="✔️ User Information &amp; Sum (T)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D74:D79" headerRowCount="0">
  <tableColumns count="1">
    <tableColumn id="1" name="Column1"/>
  </tableColumns>
  <tableStyleInfo name="✔️ User Information &amp; Sum (T)-style 2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74:J78" headerRowCount="0">
  <tableColumns count="4">
    <tableColumn id="1" name="Column1"/>
    <tableColumn id="2" name="Column2"/>
    <tableColumn id="3" name="Column3"/>
    <tableColumn id="4" name="Column4"/>
  </tableColumns>
  <tableStyleInfo name="✔️ User Information &amp; Sum (T)-style 3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79:J79" headerRowCount="0">
  <tableColumns count="4">
    <tableColumn id="1" name="Column1"/>
    <tableColumn id="2" name="Column2"/>
    <tableColumn id="3" name="Column3"/>
    <tableColumn id="4" name="Column4"/>
  </tableColumns>
  <tableStyleInfo name="✔️ User Information &amp; Sum (T)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13" Type="http://schemas.openxmlformats.org/officeDocument/2006/relationships/table" Target="../tables/table29.xml"/><Relationship Id="rId18" Type="http://schemas.openxmlformats.org/officeDocument/2006/relationships/table" Target="../tables/table3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12" Type="http://schemas.openxmlformats.org/officeDocument/2006/relationships/table" Target="../tables/table28.xml"/><Relationship Id="rId17" Type="http://schemas.openxmlformats.org/officeDocument/2006/relationships/table" Target="../tables/table33.xml"/><Relationship Id="rId2" Type="http://schemas.openxmlformats.org/officeDocument/2006/relationships/table" Target="../tables/table18.xml"/><Relationship Id="rId16" Type="http://schemas.openxmlformats.org/officeDocument/2006/relationships/table" Target="../tables/table32.xml"/><Relationship Id="rId20" Type="http://schemas.openxmlformats.org/officeDocument/2006/relationships/table" Target="../tables/table36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11" Type="http://schemas.openxmlformats.org/officeDocument/2006/relationships/table" Target="../tables/table27.xml"/><Relationship Id="rId5" Type="http://schemas.openxmlformats.org/officeDocument/2006/relationships/table" Target="../tables/table21.xml"/><Relationship Id="rId15" Type="http://schemas.openxmlformats.org/officeDocument/2006/relationships/table" Target="../tables/table31.xml"/><Relationship Id="rId10" Type="http://schemas.openxmlformats.org/officeDocument/2006/relationships/table" Target="../tables/table26.xml"/><Relationship Id="rId19" Type="http://schemas.openxmlformats.org/officeDocument/2006/relationships/table" Target="../tables/table35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Relationship Id="rId1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7" Type="http://schemas.openxmlformats.org/officeDocument/2006/relationships/table" Target="../tables/table46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6" Type="http://schemas.openxmlformats.org/officeDocument/2006/relationships/table" Target="../tables/table45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9.xml"/><Relationship Id="rId1" Type="http://schemas.openxmlformats.org/officeDocument/2006/relationships/table" Target="../tables/table4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000"/>
  <sheetViews>
    <sheetView showGridLines="0" workbookViewId="0">
      <selection activeCell="L8" sqref="L8:O8"/>
    </sheetView>
  </sheetViews>
  <sheetFormatPr defaultColWidth="14.42578125" defaultRowHeight="15" customHeight="1"/>
  <cols>
    <col min="1" max="2" width="4.42578125" style="1914" customWidth="1"/>
    <col min="3" max="3" width="5.42578125" style="1914" customWidth="1"/>
    <col min="4" max="4" width="36.7109375" style="1914" customWidth="1"/>
    <col min="5" max="5" width="8.140625" style="1914" customWidth="1"/>
    <col min="6" max="6" width="13.28515625" style="1914" customWidth="1"/>
    <col min="7" max="7" width="8.7109375" style="1914" customWidth="1"/>
    <col min="8" max="8" width="8.85546875" style="1914" customWidth="1"/>
    <col min="9" max="9" width="13.28515625" style="1914" customWidth="1"/>
    <col min="10" max="10" width="8.7109375" style="1914" customWidth="1"/>
    <col min="11" max="11" width="4.28515625" style="1914" customWidth="1"/>
    <col min="12" max="12" width="32.140625" style="1914" customWidth="1"/>
    <col min="13" max="13" width="42.28515625" style="1914" customWidth="1"/>
    <col min="14" max="14" width="12.140625" style="1914" customWidth="1"/>
    <col min="15" max="15" width="20.7109375" style="1914" customWidth="1"/>
    <col min="16" max="16" width="18.28515625" style="1914" customWidth="1"/>
    <col min="17" max="17" width="14.42578125" style="1914"/>
    <col min="18" max="18" width="9.7109375" style="1914" customWidth="1"/>
    <col min="19" max="19" width="34" style="1914" customWidth="1"/>
    <col min="20" max="20" width="28.140625" style="1914" customWidth="1"/>
    <col min="21" max="16384" width="14.42578125" style="1914"/>
  </cols>
  <sheetData>
    <row r="1" spans="1:35" ht="18" customHeight="1" thickBot="1">
      <c r="A1" s="1911"/>
      <c r="B1" s="1911"/>
      <c r="C1" s="1912"/>
      <c r="D1" s="1913"/>
      <c r="E1" s="1913"/>
      <c r="F1" s="1913"/>
      <c r="G1" s="1913"/>
      <c r="H1" s="1913"/>
      <c r="I1" s="1913"/>
      <c r="J1" s="1913"/>
      <c r="K1" s="1913"/>
      <c r="L1" s="1913"/>
      <c r="M1" s="1913"/>
      <c r="N1" s="1913"/>
      <c r="O1" s="1913"/>
      <c r="W1" s="1915"/>
      <c r="X1" s="1915"/>
      <c r="Y1" s="1915"/>
      <c r="Z1" s="1915"/>
      <c r="AA1" s="1915"/>
      <c r="AB1" s="1915"/>
      <c r="AC1" s="1915"/>
      <c r="AD1" s="1915"/>
      <c r="AE1" s="1915"/>
      <c r="AF1" s="1915"/>
      <c r="AG1" s="1915"/>
      <c r="AH1" s="1915"/>
      <c r="AI1" s="1915"/>
    </row>
    <row r="2" spans="1:35" ht="78" customHeight="1">
      <c r="A2" s="1911"/>
      <c r="B2" s="1916"/>
      <c r="C2" s="1917"/>
      <c r="D2" s="1917"/>
      <c r="E2" s="1918"/>
      <c r="F2" s="1919" t="s">
        <v>0</v>
      </c>
      <c r="G2" s="1919"/>
      <c r="H2" s="1919"/>
      <c r="I2" s="1919"/>
      <c r="J2" s="1919"/>
      <c r="K2" s="1919"/>
      <c r="L2" s="1919"/>
      <c r="M2" s="1919"/>
      <c r="N2" s="1920" t="s">
        <v>1</v>
      </c>
      <c r="O2" s="1921"/>
      <c r="P2" s="1921"/>
      <c r="R2" s="1915"/>
      <c r="S2" s="1915"/>
      <c r="T2" s="1915"/>
      <c r="U2" s="1915"/>
      <c r="V2" s="1915"/>
      <c r="W2" s="1915"/>
      <c r="X2" s="1915"/>
      <c r="Y2" s="1915"/>
      <c r="Z2" s="1915"/>
      <c r="AA2" s="1915"/>
      <c r="AB2" s="1915"/>
      <c r="AC2" s="1915"/>
      <c r="AD2" s="1915"/>
      <c r="AE2" s="1915"/>
      <c r="AF2" s="1915"/>
      <c r="AG2" s="1915"/>
      <c r="AH2" s="1915"/>
      <c r="AI2" s="1915"/>
    </row>
    <row r="3" spans="1:35">
      <c r="A3" s="1922"/>
      <c r="B3" s="1923"/>
      <c r="C3" s="1924" t="s">
        <v>2</v>
      </c>
      <c r="D3" s="1925"/>
      <c r="E3" s="1925"/>
      <c r="F3" s="1925"/>
      <c r="G3" s="1925"/>
      <c r="H3" s="1925"/>
      <c r="I3" s="1925"/>
      <c r="J3" s="1925"/>
      <c r="K3" s="1925"/>
      <c r="L3" s="1925"/>
      <c r="M3" s="1925"/>
      <c r="N3" s="1926" t="s">
        <v>3</v>
      </c>
      <c r="O3" s="1925"/>
      <c r="P3" s="1927"/>
      <c r="Q3" s="1928"/>
      <c r="R3" s="1929"/>
      <c r="S3" s="1929"/>
      <c r="T3" s="1929"/>
      <c r="U3" s="1929"/>
      <c r="V3" s="1929"/>
      <c r="W3" s="1929"/>
      <c r="X3" s="1929"/>
      <c r="Y3" s="1929"/>
      <c r="Z3" s="1929"/>
      <c r="AA3" s="1929"/>
      <c r="AB3" s="1929"/>
      <c r="AC3" s="1929"/>
      <c r="AD3" s="1929"/>
      <c r="AE3" s="1929"/>
      <c r="AF3" s="1929"/>
      <c r="AG3" s="1929"/>
      <c r="AH3" s="1929"/>
      <c r="AI3" s="1929"/>
    </row>
    <row r="4" spans="1:35" ht="20.25" customHeight="1">
      <c r="A4" s="1930"/>
      <c r="B4" s="1931"/>
      <c r="C4" s="1932"/>
      <c r="D4" s="1930"/>
      <c r="E4" s="1930"/>
      <c r="F4" s="1930"/>
      <c r="G4" s="1930"/>
      <c r="H4" s="1930"/>
      <c r="I4" s="1930"/>
      <c r="J4" s="1930"/>
      <c r="K4" s="1930"/>
      <c r="N4" s="1933"/>
      <c r="O4" s="1933"/>
      <c r="P4" s="1934"/>
      <c r="R4" s="1915"/>
      <c r="S4" s="1915"/>
      <c r="T4" s="1915"/>
      <c r="U4" s="1915"/>
      <c r="V4" s="1915"/>
      <c r="W4" s="1915"/>
      <c r="X4" s="1915"/>
      <c r="Y4" s="1915"/>
      <c r="Z4" s="1915"/>
      <c r="AA4" s="1915"/>
      <c r="AB4" s="1915"/>
      <c r="AC4" s="1915"/>
      <c r="AD4" s="1915"/>
      <c r="AE4" s="1915"/>
      <c r="AF4" s="1915"/>
      <c r="AG4" s="1915"/>
      <c r="AH4" s="1915"/>
      <c r="AI4" s="1915"/>
    </row>
    <row r="5" spans="1:35" ht="36" customHeight="1">
      <c r="A5" s="1935"/>
      <c r="B5" s="1936"/>
      <c r="C5" s="1937" t="s">
        <v>4</v>
      </c>
      <c r="D5" s="1938"/>
      <c r="E5" s="1938"/>
      <c r="F5" s="1938"/>
      <c r="G5" s="1938"/>
      <c r="H5" s="1938"/>
      <c r="I5" s="1938"/>
      <c r="J5" s="1938"/>
      <c r="K5" s="1939"/>
      <c r="L5" s="1937" t="s">
        <v>5</v>
      </c>
      <c r="M5" s="1938"/>
      <c r="N5" s="1938"/>
      <c r="O5" s="1938"/>
      <c r="P5" s="1940"/>
      <c r="Q5" s="1915"/>
      <c r="R5" s="1915"/>
      <c r="S5" s="1915"/>
      <c r="T5" s="1915"/>
      <c r="U5" s="1915"/>
      <c r="V5" s="1915"/>
      <c r="W5" s="1941"/>
      <c r="X5" s="1941"/>
      <c r="Y5" s="1941"/>
      <c r="Z5" s="1941"/>
      <c r="AA5" s="1941"/>
      <c r="AB5" s="1941"/>
      <c r="AC5" s="1941"/>
      <c r="AD5" s="1941"/>
      <c r="AE5" s="1941"/>
      <c r="AF5" s="1941"/>
      <c r="AG5" s="1941"/>
      <c r="AH5" s="1941"/>
      <c r="AI5" s="1941"/>
    </row>
    <row r="6" spans="1:35" ht="15" customHeight="1" thickBot="1">
      <c r="A6" s="1935"/>
      <c r="B6" s="1936"/>
      <c r="C6" s="1942"/>
      <c r="D6" s="1943"/>
      <c r="E6" s="1943"/>
      <c r="F6" s="1943"/>
      <c r="G6" s="1943"/>
      <c r="H6" s="1943"/>
      <c r="I6" s="1943"/>
      <c r="J6" s="1944"/>
      <c r="K6" s="1943"/>
      <c r="L6" s="1943"/>
      <c r="M6" s="1943"/>
      <c r="N6" s="1943"/>
      <c r="O6" s="1943"/>
      <c r="P6" s="1940"/>
      <c r="Q6" s="1915"/>
      <c r="R6" s="1915"/>
      <c r="S6" s="1915"/>
      <c r="T6" s="1915"/>
      <c r="U6" s="1915"/>
      <c r="V6" s="1915"/>
      <c r="W6" s="1945"/>
      <c r="X6" s="1945"/>
      <c r="Y6" s="1945"/>
      <c r="Z6" s="1945"/>
      <c r="AA6" s="1945"/>
      <c r="AB6" s="1945"/>
      <c r="AC6" s="1945"/>
      <c r="AD6" s="1945"/>
      <c r="AE6" s="1945"/>
      <c r="AF6" s="1945"/>
      <c r="AG6" s="1945"/>
      <c r="AH6" s="1945"/>
      <c r="AI6" s="1945"/>
    </row>
    <row r="7" spans="1:35" ht="30" customHeight="1" thickBot="1">
      <c r="A7" s="1946"/>
      <c r="B7" s="1947"/>
      <c r="C7" s="1948" t="s">
        <v>6</v>
      </c>
      <c r="D7" s="1949"/>
      <c r="E7" s="1949"/>
      <c r="F7" s="1949"/>
      <c r="G7" s="1949"/>
      <c r="H7" s="1949"/>
      <c r="I7" s="1949"/>
      <c r="J7" s="1950"/>
      <c r="K7" s="1946"/>
      <c r="L7" s="2148" t="s">
        <v>7</v>
      </c>
      <c r="M7" s="2149"/>
      <c r="N7" s="2149"/>
      <c r="O7" s="2150"/>
      <c r="P7" s="1934"/>
      <c r="Q7" s="1952"/>
      <c r="R7" s="1915"/>
      <c r="S7" s="1915"/>
      <c r="T7" s="1915"/>
      <c r="U7" s="1915"/>
      <c r="V7" s="1915"/>
      <c r="W7" s="1953"/>
      <c r="X7" s="1953"/>
      <c r="Y7" s="1953"/>
      <c r="Z7" s="1953"/>
      <c r="AA7" s="1953"/>
      <c r="AB7" s="1953"/>
      <c r="AC7" s="1953"/>
      <c r="AD7" s="1953"/>
      <c r="AE7" s="1953"/>
      <c r="AF7" s="1953"/>
      <c r="AG7" s="1953"/>
      <c r="AH7" s="1953"/>
      <c r="AI7" s="1953"/>
    </row>
    <row r="8" spans="1:35" ht="21" customHeight="1">
      <c r="A8" s="1952"/>
      <c r="B8" s="1954"/>
      <c r="C8" s="1955" t="s">
        <v>8</v>
      </c>
      <c r="D8" s="1956" t="s">
        <v>9</v>
      </c>
      <c r="E8" s="1957" t="s">
        <v>10</v>
      </c>
      <c r="F8" s="1951"/>
      <c r="G8" s="1951"/>
      <c r="H8" s="1951"/>
      <c r="I8" s="1951"/>
      <c r="J8" s="1958"/>
      <c r="K8" s="1952"/>
      <c r="L8" s="1959" t="s">
        <v>11</v>
      </c>
      <c r="M8" s="1960"/>
      <c r="N8" s="1960"/>
      <c r="O8" s="1961"/>
      <c r="P8" s="1934"/>
      <c r="Q8" s="1952"/>
      <c r="R8" s="1915"/>
      <c r="S8" s="1915"/>
      <c r="T8" s="1915"/>
      <c r="U8" s="1915"/>
      <c r="V8" s="1915"/>
      <c r="W8" s="1953"/>
      <c r="X8" s="1953"/>
      <c r="Y8" s="1953"/>
      <c r="Z8" s="1953"/>
      <c r="AA8" s="1953"/>
      <c r="AB8" s="1953"/>
      <c r="AC8" s="1953"/>
      <c r="AD8" s="1953"/>
      <c r="AE8" s="1953"/>
      <c r="AF8" s="1953"/>
      <c r="AG8" s="1953"/>
      <c r="AH8" s="1953"/>
      <c r="AI8" s="1953"/>
    </row>
    <row r="9" spans="1:35" ht="18" customHeight="1">
      <c r="A9" s="1952"/>
      <c r="B9" s="1954"/>
      <c r="C9" s="1962" t="s">
        <v>12</v>
      </c>
      <c r="D9" s="1963" t="s">
        <v>13</v>
      </c>
      <c r="E9" s="1964" t="s">
        <v>14</v>
      </c>
      <c r="F9" s="1921"/>
      <c r="G9" s="1921"/>
      <c r="H9" s="1921"/>
      <c r="I9" s="1921"/>
      <c r="J9" s="1965"/>
      <c r="K9" s="1952"/>
      <c r="L9" s="1966" t="s">
        <v>15</v>
      </c>
      <c r="M9" s="1967" t="s">
        <v>16</v>
      </c>
      <c r="N9" s="2146" t="s">
        <v>17</v>
      </c>
      <c r="O9" s="2147"/>
      <c r="P9" s="1934"/>
      <c r="Q9" s="1952"/>
      <c r="R9" s="1915"/>
      <c r="S9" s="1915"/>
      <c r="T9" s="1915"/>
      <c r="U9" s="1915"/>
      <c r="V9" s="1915"/>
      <c r="W9" s="1953"/>
      <c r="X9" s="1953"/>
      <c r="Y9" s="1953"/>
      <c r="Z9" s="1953"/>
      <c r="AA9" s="1953"/>
      <c r="AB9" s="1953"/>
      <c r="AC9" s="1953"/>
      <c r="AD9" s="1953"/>
      <c r="AE9" s="1953"/>
      <c r="AF9" s="1953"/>
      <c r="AG9" s="1953"/>
      <c r="AH9" s="1953"/>
      <c r="AI9" s="1953"/>
    </row>
    <row r="10" spans="1:35" ht="18" customHeight="1">
      <c r="A10" s="1952"/>
      <c r="B10" s="1954"/>
      <c r="C10" s="1955" t="s">
        <v>18</v>
      </c>
      <c r="D10" s="1956" t="s">
        <v>19</v>
      </c>
      <c r="E10" s="1969" t="s">
        <v>14</v>
      </c>
      <c r="F10" s="1921"/>
      <c r="G10" s="1921"/>
      <c r="H10" s="1921"/>
      <c r="I10" s="1921"/>
      <c r="J10" s="1965"/>
      <c r="K10" s="1952"/>
      <c r="L10" s="1970" t="s">
        <v>20</v>
      </c>
      <c r="M10" s="1971" t="s">
        <v>21</v>
      </c>
      <c r="N10" s="1972">
        <v>5069.8599999999997</v>
      </c>
      <c r="O10" s="1973"/>
      <c r="P10" s="1934"/>
      <c r="Q10" s="1952"/>
      <c r="R10" s="1915"/>
      <c r="S10" s="1974"/>
      <c r="T10" s="1975"/>
      <c r="U10" s="1921"/>
      <c r="V10" s="1976"/>
      <c r="W10" s="1977"/>
      <c r="X10" s="1978"/>
      <c r="Y10" s="1978"/>
      <c r="Z10" s="1978"/>
      <c r="AA10" s="1978"/>
      <c r="AB10" s="1978"/>
      <c r="AC10" s="1978"/>
      <c r="AD10" s="1978"/>
      <c r="AE10" s="1978"/>
      <c r="AF10" s="1978"/>
      <c r="AG10" s="1978"/>
      <c r="AH10" s="1978"/>
      <c r="AI10" s="1978"/>
    </row>
    <row r="11" spans="1:35" ht="28.5">
      <c r="A11" s="1952"/>
      <c r="B11" s="1954"/>
      <c r="C11" s="1962" t="s">
        <v>22</v>
      </c>
      <c r="D11" s="1963" t="s">
        <v>23</v>
      </c>
      <c r="E11" s="1964" t="s">
        <v>24</v>
      </c>
      <c r="F11" s="1921"/>
      <c r="G11" s="1921"/>
      <c r="H11" s="1921"/>
      <c r="I11" s="1921"/>
      <c r="J11" s="1965"/>
      <c r="K11" s="1952"/>
      <c r="L11" s="1979" t="s">
        <v>25</v>
      </c>
      <c r="M11" s="1980" t="s">
        <v>26</v>
      </c>
      <c r="N11" s="1972">
        <v>15585.17</v>
      </c>
      <c r="O11" s="1973"/>
      <c r="P11" s="1934"/>
      <c r="Q11" s="1952"/>
      <c r="R11" s="1915"/>
      <c r="S11" s="1974"/>
      <c r="T11" s="1975"/>
      <c r="U11" s="1921"/>
      <c r="V11" s="1981"/>
      <c r="W11" s="1977"/>
      <c r="X11" s="1953"/>
      <c r="Y11" s="1953"/>
      <c r="Z11" s="1953"/>
      <c r="AA11" s="1953"/>
      <c r="AB11" s="1953"/>
      <c r="AC11" s="1953"/>
      <c r="AD11" s="1953"/>
      <c r="AE11" s="1953"/>
      <c r="AF11" s="1953"/>
      <c r="AG11" s="1953"/>
      <c r="AH11" s="1953"/>
      <c r="AI11" s="1953"/>
    </row>
    <row r="12" spans="1:35" ht="24" customHeight="1" thickBot="1">
      <c r="A12" s="1952"/>
      <c r="B12" s="1954"/>
      <c r="C12" s="1982" t="s">
        <v>27</v>
      </c>
      <c r="D12" s="1983" t="s">
        <v>28</v>
      </c>
      <c r="E12" s="1984" t="s">
        <v>14</v>
      </c>
      <c r="F12" s="1985"/>
      <c r="G12" s="1985"/>
      <c r="H12" s="1985"/>
      <c r="I12" s="1985"/>
      <c r="J12" s="1986"/>
      <c r="K12" s="1952"/>
      <c r="L12" s="1987" t="s">
        <v>29</v>
      </c>
      <c r="M12" s="1988" t="s">
        <v>30</v>
      </c>
      <c r="N12" s="2152">
        <f>8548.67/15585.17</f>
        <v>0.54851310572807355</v>
      </c>
      <c r="O12" s="2153"/>
      <c r="P12" s="1934"/>
      <c r="Q12" s="1952"/>
      <c r="R12" s="1915"/>
      <c r="S12" s="1974"/>
      <c r="T12" s="1975"/>
      <c r="U12" s="1921"/>
      <c r="V12" s="1990"/>
      <c r="W12" s="1977"/>
      <c r="X12" s="1991"/>
      <c r="Y12" s="1991"/>
      <c r="Z12" s="1991"/>
      <c r="AA12" s="1991"/>
      <c r="AB12" s="1991"/>
      <c r="AC12" s="1991"/>
      <c r="AD12" s="1991"/>
      <c r="AE12" s="1991"/>
      <c r="AF12" s="1991"/>
      <c r="AG12" s="1991"/>
      <c r="AH12" s="1991"/>
      <c r="AI12" s="1991"/>
    </row>
    <row r="13" spans="1:35" ht="21" customHeight="1" thickBot="1">
      <c r="A13" s="1952"/>
      <c r="B13" s="1954"/>
      <c r="K13" s="1952"/>
      <c r="L13" s="1959" t="s">
        <v>31</v>
      </c>
      <c r="M13" s="1960"/>
      <c r="N13" s="1960"/>
      <c r="O13" s="1961"/>
      <c r="P13" s="1934"/>
      <c r="Q13" s="1952"/>
      <c r="R13" s="1915"/>
      <c r="S13" s="1974"/>
      <c r="T13" s="1975"/>
      <c r="U13" s="1921"/>
      <c r="V13" s="1956"/>
      <c r="W13" s="1977"/>
      <c r="X13" s="1991"/>
      <c r="Y13" s="1991"/>
      <c r="Z13" s="1991"/>
      <c r="AA13" s="1991"/>
      <c r="AB13" s="1991"/>
      <c r="AC13" s="1991"/>
      <c r="AD13" s="1991"/>
      <c r="AE13" s="1991"/>
      <c r="AF13" s="1991"/>
      <c r="AG13" s="1991"/>
      <c r="AH13" s="1991"/>
      <c r="AI13" s="1991"/>
    </row>
    <row r="14" spans="1:35" ht="18" customHeight="1" thickBot="1">
      <c r="A14" s="1952"/>
      <c r="B14" s="1954"/>
      <c r="C14" s="1948" t="s">
        <v>32</v>
      </c>
      <c r="D14" s="1949"/>
      <c r="E14" s="1949"/>
      <c r="F14" s="1949"/>
      <c r="G14" s="1949"/>
      <c r="H14" s="1949"/>
      <c r="I14" s="1949"/>
      <c r="J14" s="1950"/>
      <c r="K14" s="1952"/>
      <c r="L14" s="1966" t="s">
        <v>33</v>
      </c>
      <c r="M14" s="1967" t="s">
        <v>34</v>
      </c>
      <c r="N14" s="2151" t="s">
        <v>17</v>
      </c>
      <c r="O14" s="2147"/>
      <c r="P14" s="1934"/>
      <c r="Q14" s="1952"/>
      <c r="R14" s="1915"/>
      <c r="S14" s="1974"/>
      <c r="T14" s="1975"/>
      <c r="U14" s="1921"/>
      <c r="V14" s="1990"/>
      <c r="W14" s="1977"/>
      <c r="X14" s="1991"/>
      <c r="Y14" s="1991"/>
      <c r="Z14" s="1991"/>
      <c r="AA14" s="1991"/>
      <c r="AB14" s="1991"/>
      <c r="AC14" s="1991"/>
      <c r="AD14" s="1991"/>
      <c r="AE14" s="1991"/>
      <c r="AF14" s="1991"/>
      <c r="AG14" s="1991"/>
      <c r="AH14" s="1991"/>
      <c r="AI14" s="1991"/>
    </row>
    <row r="15" spans="1:35">
      <c r="A15" s="1952"/>
      <c r="B15" s="1954"/>
      <c r="C15" s="1955" t="s">
        <v>35</v>
      </c>
      <c r="D15" s="1956" t="s">
        <v>36</v>
      </c>
      <c r="E15" s="2156" t="s">
        <v>37</v>
      </c>
      <c r="F15" s="1951"/>
      <c r="G15" s="1951"/>
      <c r="H15" s="1951"/>
      <c r="I15" s="1951"/>
      <c r="J15" s="1958"/>
      <c r="K15" s="1952"/>
      <c r="L15" s="1992" t="s">
        <v>38</v>
      </c>
      <c r="M15" s="1993" t="s">
        <v>39</v>
      </c>
      <c r="N15" s="2154" t="s">
        <v>40</v>
      </c>
      <c r="O15" s="1973"/>
      <c r="P15" s="1934"/>
      <c r="Q15" s="1952"/>
      <c r="R15" s="1915"/>
      <c r="S15" s="1915"/>
      <c r="T15" s="1915"/>
      <c r="U15" s="1915"/>
      <c r="V15" s="1915"/>
      <c r="W15" s="1994"/>
      <c r="X15" s="1994"/>
      <c r="Y15" s="1994"/>
      <c r="Z15" s="1994"/>
      <c r="AA15" s="1994"/>
      <c r="AB15" s="1994"/>
      <c r="AC15" s="1994"/>
      <c r="AD15" s="1994"/>
      <c r="AE15" s="1994"/>
      <c r="AF15" s="1994"/>
      <c r="AG15" s="1994"/>
      <c r="AH15" s="1994"/>
      <c r="AI15" s="1994"/>
    </row>
    <row r="16" spans="1:35">
      <c r="A16" s="1952"/>
      <c r="B16" s="1954"/>
      <c r="C16" s="1962" t="s">
        <v>41</v>
      </c>
      <c r="D16" s="1963" t="s">
        <v>42</v>
      </c>
      <c r="E16" s="1964">
        <v>3311137410</v>
      </c>
      <c r="F16" s="1921"/>
      <c r="G16" s="1921"/>
      <c r="H16" s="1921"/>
      <c r="I16" s="1921"/>
      <c r="J16" s="1965"/>
      <c r="K16" s="1952"/>
      <c r="L16" s="1966" t="s">
        <v>43</v>
      </c>
      <c r="M16" s="1967" t="s">
        <v>44</v>
      </c>
      <c r="N16" s="2155" t="s">
        <v>45</v>
      </c>
      <c r="O16" s="1973"/>
      <c r="P16" s="1934"/>
      <c r="Q16" s="1952"/>
      <c r="R16" s="1915"/>
      <c r="S16" s="1915"/>
      <c r="T16" s="1915"/>
      <c r="U16" s="1915"/>
      <c r="V16" s="1915"/>
      <c r="W16" s="1994"/>
      <c r="X16" s="1994"/>
      <c r="Y16" s="1994"/>
      <c r="Z16" s="1994"/>
      <c r="AA16" s="1994"/>
      <c r="AB16" s="1994"/>
      <c r="AC16" s="1994"/>
      <c r="AD16" s="1994"/>
      <c r="AE16" s="1994"/>
      <c r="AF16" s="1994"/>
      <c r="AG16" s="1994"/>
      <c r="AH16" s="1994"/>
      <c r="AI16" s="1994"/>
    </row>
    <row r="17" spans="1:35">
      <c r="A17" s="1952"/>
      <c r="B17" s="1954"/>
      <c r="C17" s="1979" t="s">
        <v>46</v>
      </c>
      <c r="D17" s="1956" t="s">
        <v>47</v>
      </c>
      <c r="E17" s="1995" t="s">
        <v>14</v>
      </c>
      <c r="F17" s="1921"/>
      <c r="G17" s="1921"/>
      <c r="H17" s="1921"/>
      <c r="I17" s="1921"/>
      <c r="J17" s="1965"/>
      <c r="K17" s="1952"/>
      <c r="L17" s="1992" t="s">
        <v>48</v>
      </c>
      <c r="M17" s="1993" t="s">
        <v>49</v>
      </c>
      <c r="N17" s="2154" t="s">
        <v>14</v>
      </c>
      <c r="O17" s="1973"/>
      <c r="P17" s="1934"/>
      <c r="Q17" s="1952"/>
      <c r="R17" s="1915"/>
      <c r="S17" s="1915"/>
      <c r="T17" s="1915"/>
      <c r="U17" s="1915"/>
      <c r="V17" s="1915"/>
      <c r="W17" s="1994"/>
      <c r="X17" s="1994"/>
      <c r="Y17" s="1994"/>
      <c r="Z17" s="1994"/>
      <c r="AA17" s="1994"/>
      <c r="AB17" s="1994"/>
      <c r="AC17" s="1994"/>
      <c r="AD17" s="1994"/>
      <c r="AE17" s="1994"/>
      <c r="AF17" s="1994"/>
      <c r="AG17" s="1994"/>
      <c r="AH17" s="1994"/>
      <c r="AI17" s="1994"/>
    </row>
    <row r="18" spans="1:35">
      <c r="A18" s="1952"/>
      <c r="B18" s="1954"/>
      <c r="C18" s="1962" t="s">
        <v>50</v>
      </c>
      <c r="D18" s="1963" t="s">
        <v>51</v>
      </c>
      <c r="E18" s="1995" t="s">
        <v>14</v>
      </c>
      <c r="F18" s="1921"/>
      <c r="G18" s="1921"/>
      <c r="H18" s="1921"/>
      <c r="I18" s="1921"/>
      <c r="J18" s="1965"/>
      <c r="K18" s="1952"/>
      <c r="L18" s="1966" t="s">
        <v>52</v>
      </c>
      <c r="M18" s="1967" t="s">
        <v>53</v>
      </c>
      <c r="N18" s="2155" t="s">
        <v>14</v>
      </c>
      <c r="O18" s="1973"/>
      <c r="P18" s="1934"/>
      <c r="Q18" s="1952"/>
      <c r="W18" s="1994"/>
      <c r="X18" s="1994"/>
      <c r="Y18" s="1994"/>
      <c r="Z18" s="1994"/>
      <c r="AA18" s="1994"/>
      <c r="AB18" s="1994"/>
      <c r="AC18" s="1994"/>
      <c r="AD18" s="1994"/>
      <c r="AE18" s="1994"/>
      <c r="AF18" s="1994"/>
      <c r="AG18" s="1994"/>
      <c r="AH18" s="1994"/>
      <c r="AI18" s="1994"/>
    </row>
    <row r="19" spans="1:35" ht="30" customHeight="1">
      <c r="A19" s="1952"/>
      <c r="B19" s="1954"/>
      <c r="C19" s="1979" t="s">
        <v>54</v>
      </c>
      <c r="D19" s="1956" t="s">
        <v>55</v>
      </c>
      <c r="E19" s="1995" t="s">
        <v>14</v>
      </c>
      <c r="F19" s="1921"/>
      <c r="G19" s="1921"/>
      <c r="H19" s="1921"/>
      <c r="I19" s="1921"/>
      <c r="J19" s="1965"/>
      <c r="K19" s="1952"/>
      <c r="L19" s="1970" t="s">
        <v>56</v>
      </c>
      <c r="M19" s="1996" t="s">
        <v>57</v>
      </c>
      <c r="N19" s="1997" t="s">
        <v>14</v>
      </c>
      <c r="O19" s="1973"/>
      <c r="P19" s="1934"/>
      <c r="Q19" s="1952"/>
      <c r="W19" s="1994"/>
      <c r="X19" s="1994"/>
      <c r="Y19" s="1994"/>
      <c r="Z19" s="1994"/>
      <c r="AA19" s="1994"/>
      <c r="AB19" s="1994"/>
      <c r="AC19" s="1994"/>
      <c r="AD19" s="1994"/>
      <c r="AE19" s="1994"/>
      <c r="AF19" s="1994"/>
      <c r="AG19" s="1994"/>
      <c r="AH19" s="1994"/>
      <c r="AI19" s="1994"/>
    </row>
    <row r="20" spans="1:35" ht="18" customHeight="1">
      <c r="A20" s="1952"/>
      <c r="B20" s="1954"/>
      <c r="C20" s="1962" t="s">
        <v>58</v>
      </c>
      <c r="D20" s="1963" t="s">
        <v>59</v>
      </c>
      <c r="E20" s="1964" t="s">
        <v>60</v>
      </c>
      <c r="F20" s="1921"/>
      <c r="G20" s="1921"/>
      <c r="H20" s="1921"/>
      <c r="I20" s="1921"/>
      <c r="J20" s="1965"/>
      <c r="K20" s="1952"/>
      <c r="L20" s="1966" t="s">
        <v>61</v>
      </c>
      <c r="M20" s="1998" t="s">
        <v>62</v>
      </c>
      <c r="N20" s="2155" t="s">
        <v>14</v>
      </c>
      <c r="O20" s="1973"/>
      <c r="P20" s="1934"/>
      <c r="Q20" s="1952"/>
      <c r="W20" s="1994"/>
      <c r="X20" s="1994"/>
      <c r="Y20" s="1994"/>
      <c r="Z20" s="1994"/>
      <c r="AA20" s="1994"/>
      <c r="AB20" s="1994"/>
      <c r="AC20" s="1994"/>
      <c r="AD20" s="1994"/>
      <c r="AE20" s="1994"/>
      <c r="AF20" s="1994"/>
      <c r="AG20" s="1994"/>
      <c r="AH20" s="1994"/>
      <c r="AI20" s="1994"/>
    </row>
    <row r="21" spans="1:35" ht="27" customHeight="1" thickBot="1">
      <c r="A21" s="1946"/>
      <c r="B21" s="1947"/>
      <c r="C21" s="1982" t="s">
        <v>63</v>
      </c>
      <c r="D21" s="1983" t="s">
        <v>64</v>
      </c>
      <c r="E21" s="1984" t="s">
        <v>14</v>
      </c>
      <c r="F21" s="1985"/>
      <c r="G21" s="1985"/>
      <c r="H21" s="1985"/>
      <c r="I21" s="1985"/>
      <c r="J21" s="1986"/>
      <c r="K21" s="1946"/>
      <c r="L21" s="1970" t="s">
        <v>65</v>
      </c>
      <c r="M21" s="1996" t="s">
        <v>66</v>
      </c>
      <c r="N21" s="2159" t="s">
        <v>60</v>
      </c>
      <c r="O21" s="2153"/>
      <c r="P21" s="1934"/>
      <c r="Q21" s="1952"/>
      <c r="W21" s="1994"/>
      <c r="X21" s="1994"/>
      <c r="Y21" s="1994"/>
      <c r="Z21" s="1994"/>
      <c r="AA21" s="1994"/>
      <c r="AB21" s="1994"/>
      <c r="AC21" s="1994"/>
      <c r="AD21" s="1994"/>
      <c r="AE21" s="1994"/>
      <c r="AF21" s="1994"/>
      <c r="AG21" s="1994"/>
      <c r="AH21" s="1994"/>
      <c r="AI21" s="1994"/>
    </row>
    <row r="22" spans="1:35" ht="21" customHeight="1">
      <c r="A22" s="1946"/>
      <c r="B22" s="1947"/>
      <c r="K22" s="1946"/>
      <c r="L22" s="1959" t="s">
        <v>67</v>
      </c>
      <c r="M22" s="1960"/>
      <c r="N22" s="1960"/>
      <c r="O22" s="1961"/>
      <c r="P22" s="1934"/>
      <c r="Q22" s="1952"/>
      <c r="W22" s="1999"/>
      <c r="X22" s="1999"/>
      <c r="Y22" s="1999"/>
      <c r="Z22" s="1999"/>
      <c r="AA22" s="1999"/>
      <c r="AB22" s="1999"/>
      <c r="AC22" s="1999"/>
      <c r="AD22" s="1999"/>
      <c r="AE22" s="1999"/>
      <c r="AF22" s="1999"/>
      <c r="AG22" s="1999"/>
      <c r="AH22" s="1999"/>
      <c r="AI22" s="1999"/>
    </row>
    <row r="23" spans="1:35" ht="30" customHeight="1">
      <c r="A23" s="1946"/>
      <c r="B23" s="1947"/>
      <c r="K23" s="1946"/>
      <c r="L23" s="1979" t="s">
        <v>68</v>
      </c>
      <c r="M23" s="2000" t="s">
        <v>69</v>
      </c>
      <c r="N23" s="2158" t="s">
        <v>60</v>
      </c>
      <c r="O23" s="2147"/>
      <c r="P23" s="1934"/>
      <c r="Q23" s="1952"/>
      <c r="W23" s="1999"/>
      <c r="X23" s="1999"/>
      <c r="Y23" s="1999"/>
      <c r="Z23" s="1999"/>
      <c r="AA23" s="1999"/>
      <c r="AB23" s="1999"/>
      <c r="AC23" s="1999"/>
      <c r="AD23" s="1999"/>
      <c r="AE23" s="1999"/>
      <c r="AF23" s="1999"/>
      <c r="AG23" s="1999"/>
      <c r="AH23" s="1999"/>
      <c r="AI23" s="1999"/>
    </row>
    <row r="24" spans="1:35" ht="30" customHeight="1">
      <c r="A24" s="1952"/>
      <c r="B24" s="1954"/>
      <c r="K24" s="1952"/>
      <c r="L24" s="1987" t="s">
        <v>70</v>
      </c>
      <c r="M24" s="1988" t="s">
        <v>71</v>
      </c>
      <c r="N24" s="2157" t="s">
        <v>60</v>
      </c>
      <c r="O24" s="1973"/>
      <c r="P24" s="2001"/>
      <c r="Q24" s="1952"/>
      <c r="R24" s="1952"/>
      <c r="W24" s="2002"/>
      <c r="X24" s="2002"/>
      <c r="Y24" s="2002"/>
      <c r="Z24" s="2002"/>
      <c r="AA24" s="2002"/>
      <c r="AB24" s="2002"/>
      <c r="AC24" s="2002"/>
      <c r="AD24" s="2002"/>
      <c r="AE24" s="2002"/>
      <c r="AF24" s="2002"/>
      <c r="AG24" s="2002"/>
      <c r="AH24" s="2002"/>
      <c r="AI24" s="2002"/>
    </row>
    <row r="25" spans="1:35" ht="15.75" customHeight="1" thickBot="1">
      <c r="A25" s="1952"/>
      <c r="B25" s="1954"/>
      <c r="K25" s="1952"/>
      <c r="L25" s="2003" t="s">
        <v>72</v>
      </c>
      <c r="M25" s="2004" t="s">
        <v>73</v>
      </c>
      <c r="N25" s="2005" t="s">
        <v>74</v>
      </c>
      <c r="O25" s="2006"/>
      <c r="P25" s="2001"/>
      <c r="Q25" s="1952"/>
      <c r="R25" s="1952"/>
      <c r="W25" s="2002"/>
      <c r="X25" s="2002"/>
      <c r="Y25" s="2002"/>
      <c r="Z25" s="2002"/>
      <c r="AA25" s="2002"/>
      <c r="AB25" s="2002"/>
      <c r="AC25" s="2002"/>
      <c r="AD25" s="2002"/>
      <c r="AE25" s="2002"/>
      <c r="AF25" s="2002"/>
      <c r="AG25" s="2002"/>
      <c r="AH25" s="2002"/>
      <c r="AI25" s="2002"/>
    </row>
    <row r="26" spans="1:35" ht="24" customHeight="1" thickBot="1">
      <c r="A26" s="1946"/>
      <c r="B26" s="1947"/>
      <c r="K26" s="1946"/>
      <c r="P26" s="2001"/>
      <c r="Q26" s="1952"/>
      <c r="R26" s="2002"/>
      <c r="S26" s="2002"/>
      <c r="T26" s="2002"/>
      <c r="U26" s="2002"/>
      <c r="V26" s="2002"/>
      <c r="W26" s="2002"/>
      <c r="X26" s="2002"/>
      <c r="Y26" s="2002"/>
      <c r="Z26" s="2002"/>
      <c r="AA26" s="2002"/>
      <c r="AB26" s="2002"/>
      <c r="AC26" s="2002"/>
      <c r="AD26" s="2002"/>
      <c r="AE26" s="2002"/>
      <c r="AF26" s="2002"/>
      <c r="AG26" s="2002"/>
      <c r="AH26" s="2002"/>
      <c r="AI26" s="2002"/>
    </row>
    <row r="27" spans="1:35" ht="30" customHeight="1" thickBot="1">
      <c r="A27" s="1946"/>
      <c r="B27" s="1947"/>
      <c r="C27" s="1948" t="s">
        <v>75</v>
      </c>
      <c r="D27" s="1949"/>
      <c r="E27" s="1949"/>
      <c r="F27" s="1949"/>
      <c r="G27" s="1949"/>
      <c r="H27" s="1949"/>
      <c r="I27" s="1949"/>
      <c r="J27" s="1950"/>
      <c r="K27" s="1946"/>
      <c r="L27" s="2007" t="s">
        <v>76</v>
      </c>
      <c r="M27" s="1949"/>
      <c r="N27" s="1949"/>
      <c r="O27" s="1950"/>
      <c r="P27" s="2001"/>
      <c r="Q27" s="1952"/>
      <c r="R27" s="2002"/>
      <c r="S27" s="2008"/>
      <c r="T27" s="1921"/>
      <c r="U27" s="1921"/>
      <c r="V27" s="1921"/>
      <c r="W27" s="2002"/>
      <c r="X27" s="2002"/>
      <c r="Y27" s="2002"/>
      <c r="Z27" s="2002"/>
      <c r="AA27" s="2002"/>
      <c r="AB27" s="2002"/>
      <c r="AC27" s="2002"/>
      <c r="AD27" s="2002"/>
      <c r="AE27" s="2002"/>
      <c r="AF27" s="2002"/>
      <c r="AG27" s="2002"/>
      <c r="AH27" s="2002"/>
      <c r="AI27" s="2002"/>
    </row>
    <row r="28" spans="1:35" ht="15.75" customHeight="1">
      <c r="A28" s="1946"/>
      <c r="B28" s="1947"/>
      <c r="C28" s="1955" t="s">
        <v>77</v>
      </c>
      <c r="D28" s="1956" t="s">
        <v>78</v>
      </c>
      <c r="E28" s="2161" t="s">
        <v>79</v>
      </c>
      <c r="F28" s="1951"/>
      <c r="G28" s="1951"/>
      <c r="H28" s="1951"/>
      <c r="I28" s="1951"/>
      <c r="J28" s="1958"/>
      <c r="K28" s="1946"/>
      <c r="L28" s="1955" t="s">
        <v>80</v>
      </c>
      <c r="M28" s="1963" t="s">
        <v>81</v>
      </c>
      <c r="N28" s="2160" t="s">
        <v>60</v>
      </c>
      <c r="O28" s="1958"/>
      <c r="P28" s="2001"/>
      <c r="Q28" s="1952"/>
      <c r="R28" s="2002"/>
      <c r="S28" s="1974"/>
      <c r="T28" s="2009"/>
      <c r="U28" s="2010"/>
      <c r="V28" s="1921"/>
      <c r="W28" s="2002"/>
      <c r="X28" s="2002"/>
      <c r="Y28" s="2002"/>
      <c r="Z28" s="2002"/>
      <c r="AA28" s="2002"/>
      <c r="AB28" s="2002"/>
      <c r="AC28" s="2002"/>
      <c r="AD28" s="2002"/>
      <c r="AE28" s="2002"/>
      <c r="AF28" s="2002"/>
      <c r="AG28" s="2002"/>
      <c r="AH28" s="2002"/>
      <c r="AI28" s="2002"/>
    </row>
    <row r="29" spans="1:35" ht="15.75" customHeight="1">
      <c r="A29" s="1946"/>
      <c r="B29" s="1947"/>
      <c r="C29" s="1962" t="s">
        <v>82</v>
      </c>
      <c r="D29" s="1963" t="s">
        <v>83</v>
      </c>
      <c r="E29" s="1964" t="s">
        <v>84</v>
      </c>
      <c r="F29" s="1921"/>
      <c r="G29" s="1921"/>
      <c r="H29" s="1921"/>
      <c r="I29" s="1921"/>
      <c r="J29" s="1965"/>
      <c r="K29" s="1946"/>
      <c r="L29" s="1970" t="s">
        <v>85</v>
      </c>
      <c r="M29" s="1956" t="s">
        <v>86</v>
      </c>
      <c r="N29" s="2011" t="s">
        <v>60</v>
      </c>
      <c r="O29" s="1965"/>
      <c r="P29" s="2001"/>
      <c r="R29" s="2002"/>
      <c r="S29" s="1974"/>
      <c r="T29" s="2009"/>
      <c r="U29" s="2009"/>
      <c r="V29" s="2009"/>
      <c r="W29" s="2002"/>
      <c r="X29" s="2002"/>
      <c r="Y29" s="2002"/>
      <c r="Z29" s="2002"/>
      <c r="AA29" s="2002"/>
      <c r="AB29" s="2002"/>
      <c r="AC29" s="2002"/>
      <c r="AD29" s="2002"/>
      <c r="AE29" s="2002"/>
      <c r="AF29" s="2002"/>
      <c r="AG29" s="2002"/>
      <c r="AH29" s="2002"/>
      <c r="AI29" s="2002"/>
    </row>
    <row r="30" spans="1:35" ht="15.75" customHeight="1" thickBot="1">
      <c r="A30" s="1946"/>
      <c r="B30" s="1947"/>
      <c r="C30" s="1955" t="s">
        <v>87</v>
      </c>
      <c r="D30" s="1956" t="s">
        <v>88</v>
      </c>
      <c r="E30" s="1995" t="s">
        <v>79</v>
      </c>
      <c r="F30" s="1921"/>
      <c r="G30" s="1921"/>
      <c r="H30" s="1921"/>
      <c r="I30" s="1921"/>
      <c r="J30" s="1965"/>
      <c r="K30" s="1946"/>
      <c r="L30" s="1982" t="s">
        <v>89</v>
      </c>
      <c r="M30" s="2012" t="s">
        <v>90</v>
      </c>
      <c r="N30" s="2013" t="s">
        <v>60</v>
      </c>
      <c r="O30" s="1986"/>
      <c r="P30" s="2001"/>
      <c r="Q30" s="1952"/>
      <c r="R30" s="2002"/>
      <c r="S30" s="1974"/>
      <c r="T30" s="2009"/>
      <c r="U30" s="2014"/>
      <c r="V30" s="1921"/>
      <c r="W30" s="2002"/>
      <c r="X30" s="2002"/>
      <c r="Y30" s="2002"/>
      <c r="Z30" s="2002"/>
      <c r="AA30" s="2002"/>
      <c r="AB30" s="2002"/>
      <c r="AC30" s="2002"/>
      <c r="AD30" s="2002"/>
      <c r="AE30" s="2002"/>
      <c r="AF30" s="2002"/>
      <c r="AG30" s="2002"/>
      <c r="AH30" s="2002"/>
      <c r="AI30" s="2002"/>
    </row>
    <row r="31" spans="1:35" ht="15.75" customHeight="1">
      <c r="A31" s="1946"/>
      <c r="B31" s="1947"/>
      <c r="C31" s="1962" t="s">
        <v>91</v>
      </c>
      <c r="D31" s="1963" t="s">
        <v>92</v>
      </c>
      <c r="E31" s="2015" t="s">
        <v>93</v>
      </c>
      <c r="F31" s="1921"/>
      <c r="G31" s="1921"/>
      <c r="H31" s="1921"/>
      <c r="I31" s="1921"/>
      <c r="J31" s="1965"/>
      <c r="K31" s="1946"/>
      <c r="L31" s="1952"/>
      <c r="M31" s="1952"/>
      <c r="N31" s="1952"/>
      <c r="O31" s="1952"/>
      <c r="P31" s="2001"/>
      <c r="Q31" s="1952"/>
      <c r="R31" s="2002"/>
      <c r="S31" s="2002"/>
      <c r="T31" s="2002"/>
      <c r="U31" s="2002"/>
      <c r="V31" s="2002"/>
      <c r="W31" s="2002"/>
      <c r="X31" s="2002"/>
      <c r="Y31" s="2002"/>
      <c r="Z31" s="2002"/>
      <c r="AA31" s="2002"/>
      <c r="AB31" s="2002"/>
      <c r="AC31" s="2002"/>
      <c r="AD31" s="2002"/>
      <c r="AE31" s="2002"/>
      <c r="AF31" s="2002"/>
      <c r="AG31" s="2002"/>
      <c r="AH31" s="2002"/>
      <c r="AI31" s="2002"/>
    </row>
    <row r="32" spans="1:35" ht="15.75" customHeight="1" thickBot="1">
      <c r="A32" s="1946"/>
      <c r="B32" s="1947"/>
      <c r="C32" s="2016" t="s">
        <v>94</v>
      </c>
      <c r="D32" s="1983" t="s">
        <v>95</v>
      </c>
      <c r="E32" s="1984">
        <v>15075.87</v>
      </c>
      <c r="F32" s="1985"/>
      <c r="G32" s="1985"/>
      <c r="H32" s="1985"/>
      <c r="I32" s="1985"/>
      <c r="J32" s="1986"/>
      <c r="K32" s="1946"/>
      <c r="L32" s="1952"/>
      <c r="M32" s="1952"/>
      <c r="N32" s="1952"/>
      <c r="O32" s="1952"/>
      <c r="P32" s="2001"/>
      <c r="Q32" s="1952"/>
      <c r="R32" s="2002"/>
      <c r="S32" s="2002"/>
      <c r="T32" s="2002"/>
      <c r="U32" s="2002"/>
      <c r="V32" s="2002"/>
      <c r="W32" s="2002"/>
      <c r="X32" s="2002"/>
      <c r="Y32" s="2002"/>
      <c r="Z32" s="2002"/>
      <c r="AA32" s="2002"/>
      <c r="AB32" s="2002"/>
      <c r="AC32" s="2002"/>
      <c r="AD32" s="2002"/>
      <c r="AE32" s="2002"/>
      <c r="AF32" s="2002"/>
      <c r="AG32" s="2002"/>
      <c r="AH32" s="2002"/>
      <c r="AI32" s="2002"/>
    </row>
    <row r="33" spans="1:35" ht="29.25" customHeight="1">
      <c r="A33" s="1946"/>
      <c r="B33" s="1947"/>
      <c r="C33" s="2017"/>
      <c r="D33" s="1952"/>
      <c r="E33" s="1952"/>
      <c r="F33" s="1952"/>
      <c r="G33" s="1952"/>
      <c r="H33" s="1952"/>
      <c r="I33" s="1952"/>
      <c r="J33" s="1952"/>
      <c r="K33" s="1946"/>
      <c r="L33" s="2018"/>
      <c r="M33" s="1952"/>
      <c r="N33" s="1952"/>
      <c r="O33" s="1952"/>
      <c r="P33" s="2001"/>
      <c r="Q33" s="1952"/>
      <c r="R33" s="2002"/>
      <c r="S33" s="2002"/>
      <c r="T33" s="2002"/>
      <c r="U33" s="2002"/>
      <c r="V33" s="2002"/>
      <c r="W33" s="2002"/>
      <c r="X33" s="2002"/>
      <c r="Y33" s="2002"/>
      <c r="Z33" s="2002"/>
      <c r="AA33" s="2002"/>
      <c r="AB33" s="2002"/>
      <c r="AC33" s="2002"/>
      <c r="AD33" s="2002"/>
      <c r="AE33" s="2002"/>
      <c r="AF33" s="2002"/>
      <c r="AG33" s="2002"/>
      <c r="AH33" s="2002"/>
      <c r="AI33" s="2002"/>
    </row>
    <row r="34" spans="1:35" ht="34.5" customHeight="1">
      <c r="A34" s="2002"/>
      <c r="B34" s="2019"/>
      <c r="C34" s="1937" t="s">
        <v>96</v>
      </c>
      <c r="D34" s="1938"/>
      <c r="E34" s="1938"/>
      <c r="F34" s="1938"/>
      <c r="G34" s="1938"/>
      <c r="H34" s="1938"/>
      <c r="I34" s="1938"/>
      <c r="J34" s="1938"/>
      <c r="K34" s="1938"/>
      <c r="L34" s="1938"/>
      <c r="M34" s="1938"/>
      <c r="N34" s="1938"/>
      <c r="O34" s="1938"/>
      <c r="P34" s="2020"/>
      <c r="Q34" s="2002"/>
      <c r="R34" s="2002"/>
      <c r="S34" s="2002"/>
      <c r="T34" s="2002"/>
      <c r="U34" s="2002"/>
      <c r="V34" s="2002"/>
      <c r="W34" s="2002"/>
      <c r="X34" s="2002"/>
      <c r="Y34" s="2002"/>
      <c r="Z34" s="2002"/>
      <c r="AA34" s="2002"/>
      <c r="AB34" s="2002"/>
      <c r="AC34" s="2002"/>
      <c r="AD34" s="2002"/>
      <c r="AE34" s="2002"/>
      <c r="AF34" s="2002"/>
      <c r="AG34" s="2002"/>
      <c r="AH34" s="2002"/>
      <c r="AI34" s="2002"/>
    </row>
    <row r="35" spans="1:35" ht="25.5" customHeight="1" thickBot="1">
      <c r="A35" s="2021"/>
      <c r="B35" s="2022"/>
      <c r="C35" s="2017"/>
      <c r="D35" s="1952"/>
      <c r="E35" s="1952"/>
      <c r="F35" s="1952"/>
      <c r="G35" s="1952"/>
      <c r="H35" s="1952"/>
      <c r="I35" s="1952"/>
      <c r="J35" s="1952"/>
      <c r="K35" s="1952"/>
      <c r="L35" s="1952"/>
      <c r="M35" s="1952"/>
      <c r="N35" s="2002"/>
      <c r="O35" s="2002"/>
      <c r="P35" s="2001"/>
      <c r="Q35" s="2002"/>
      <c r="R35" s="1952"/>
      <c r="S35" s="1952"/>
      <c r="T35" s="1952"/>
      <c r="U35" s="1952"/>
      <c r="V35" s="1952"/>
      <c r="W35" s="2002"/>
      <c r="X35" s="2002"/>
      <c r="Y35" s="2002"/>
      <c r="Z35" s="2002"/>
      <c r="AA35" s="2002"/>
      <c r="AB35" s="2002"/>
      <c r="AC35" s="2002"/>
      <c r="AD35" s="2002"/>
      <c r="AE35" s="2002"/>
      <c r="AF35" s="2002"/>
      <c r="AG35" s="2002"/>
      <c r="AH35" s="2002"/>
      <c r="AI35" s="2002"/>
    </row>
    <row r="36" spans="1:35" ht="30" customHeight="1" thickBot="1">
      <c r="A36" s="1946"/>
      <c r="B36" s="1947"/>
      <c r="C36" s="2023" t="s">
        <v>97</v>
      </c>
      <c r="D36" s="2024"/>
      <c r="E36" s="2024"/>
      <c r="F36" s="2024"/>
      <c r="G36" s="2024"/>
      <c r="H36" s="2024"/>
      <c r="I36" s="2024"/>
      <c r="J36" s="2025"/>
      <c r="K36" s="1952"/>
      <c r="L36" s="1948" t="s">
        <v>98</v>
      </c>
      <c r="M36" s="1949"/>
      <c r="N36" s="1950"/>
      <c r="O36" s="2026" t="s">
        <v>99</v>
      </c>
      <c r="P36" s="2027"/>
      <c r="Q36" s="1952"/>
      <c r="R36" s="1952"/>
      <c r="S36" s="1952"/>
      <c r="T36" s="1952"/>
      <c r="U36" s="1952"/>
      <c r="V36" s="1952"/>
      <c r="W36" s="2002"/>
      <c r="X36" s="2002"/>
      <c r="Y36" s="2002"/>
      <c r="Z36" s="2002"/>
      <c r="AA36" s="2002"/>
      <c r="AB36" s="2002"/>
      <c r="AC36" s="2002"/>
      <c r="AD36" s="2002"/>
      <c r="AE36" s="2002"/>
      <c r="AF36" s="2002"/>
      <c r="AG36" s="2002"/>
      <c r="AH36" s="2002"/>
      <c r="AI36" s="2002"/>
    </row>
    <row r="37" spans="1:35" ht="15.75" customHeight="1" thickBot="1">
      <c r="A37" s="1946"/>
      <c r="B37" s="1947"/>
      <c r="C37" s="2028" t="s">
        <v>100</v>
      </c>
      <c r="D37" s="2025"/>
      <c r="E37" s="2028" t="s">
        <v>101</v>
      </c>
      <c r="F37" s="2024"/>
      <c r="G37" s="2025"/>
      <c r="H37" s="2028" t="s">
        <v>102</v>
      </c>
      <c r="I37" s="2024"/>
      <c r="J37" s="2025"/>
      <c r="K37" s="1952"/>
      <c r="L37" s="2029" t="s">
        <v>100</v>
      </c>
      <c r="M37" s="1950"/>
      <c r="N37" s="2030" t="s">
        <v>103</v>
      </c>
      <c r="O37" s="2030" t="s">
        <v>53</v>
      </c>
      <c r="P37" s="2001"/>
      <c r="Q37" s="1952"/>
      <c r="R37" s="1952"/>
      <c r="S37" s="1952"/>
      <c r="T37" s="1952"/>
      <c r="U37" s="1952"/>
      <c r="V37" s="1952"/>
      <c r="W37" s="2002"/>
      <c r="X37" s="2002"/>
      <c r="Y37" s="2002"/>
      <c r="Z37" s="2002"/>
      <c r="AA37" s="2002"/>
      <c r="AB37" s="2002"/>
      <c r="AC37" s="2002"/>
      <c r="AD37" s="2002"/>
      <c r="AE37" s="2002"/>
      <c r="AF37" s="2002"/>
      <c r="AG37" s="2002"/>
      <c r="AH37" s="2002"/>
      <c r="AI37" s="2002"/>
    </row>
    <row r="38" spans="1:35" ht="15.75" customHeight="1">
      <c r="A38" s="2031"/>
      <c r="B38" s="2032"/>
      <c r="C38" s="1970" t="s">
        <v>104</v>
      </c>
      <c r="D38" s="1996" t="s">
        <v>105</v>
      </c>
      <c r="E38" s="2166">
        <v>5069.8599999999997</v>
      </c>
      <c r="F38" s="2164"/>
      <c r="G38" s="2164"/>
      <c r="H38" s="2163" t="s">
        <v>14</v>
      </c>
      <c r="I38" s="2164"/>
      <c r="J38" s="2165"/>
      <c r="K38" s="2031"/>
      <c r="L38" s="2036" t="s">
        <v>106</v>
      </c>
      <c r="M38" s="1996" t="s">
        <v>107</v>
      </c>
      <c r="N38" s="1996" t="s">
        <v>17</v>
      </c>
      <c r="O38" s="2037">
        <v>4</v>
      </c>
      <c r="P38" s="2038"/>
      <c r="Q38" s="2031"/>
      <c r="R38" s="2031"/>
      <c r="S38" s="2031"/>
      <c r="T38" s="2031"/>
      <c r="U38" s="2031"/>
      <c r="V38" s="2031"/>
      <c r="W38" s="2009"/>
      <c r="X38" s="2009"/>
      <c r="Y38" s="2009"/>
      <c r="Z38" s="2009"/>
      <c r="AA38" s="2009"/>
      <c r="AB38" s="2009"/>
      <c r="AC38" s="2009"/>
      <c r="AD38" s="2009"/>
      <c r="AE38" s="2009"/>
      <c r="AF38" s="2009"/>
      <c r="AG38" s="2009"/>
      <c r="AH38" s="2009"/>
      <c r="AI38" s="2009"/>
    </row>
    <row r="39" spans="1:35" ht="15.75" customHeight="1">
      <c r="A39" s="2031"/>
      <c r="B39" s="2032"/>
      <c r="C39" s="2039" t="s">
        <v>108</v>
      </c>
      <c r="D39" s="2040" t="s">
        <v>109</v>
      </c>
      <c r="E39" s="2041">
        <v>5836.91</v>
      </c>
      <c r="F39" s="2034"/>
      <c r="G39" s="2162"/>
      <c r="H39" s="2042" t="s">
        <v>14</v>
      </c>
      <c r="I39" s="2034"/>
      <c r="J39" s="1973"/>
      <c r="K39" s="2031"/>
      <c r="L39" s="2036" t="s">
        <v>110</v>
      </c>
      <c r="M39" s="1998" t="s">
        <v>111</v>
      </c>
      <c r="N39" s="1998" t="s">
        <v>60</v>
      </c>
      <c r="O39" s="2043">
        <v>0</v>
      </c>
      <c r="P39" s="2038"/>
      <c r="Q39" s="2031"/>
      <c r="R39" s="2031"/>
      <c r="S39" s="2031"/>
      <c r="T39" s="2031"/>
      <c r="U39" s="2031"/>
      <c r="V39" s="2031"/>
      <c r="W39" s="2009"/>
      <c r="X39" s="2009"/>
      <c r="Y39" s="2009"/>
      <c r="Z39" s="2009"/>
      <c r="AA39" s="2009"/>
      <c r="AB39" s="2009"/>
      <c r="AC39" s="2009"/>
      <c r="AD39" s="2009"/>
      <c r="AE39" s="2009"/>
      <c r="AF39" s="2009"/>
      <c r="AG39" s="2009"/>
      <c r="AH39" s="2009"/>
      <c r="AI39" s="2009"/>
    </row>
    <row r="40" spans="1:35" ht="15.75" customHeight="1">
      <c r="A40" s="2031"/>
      <c r="B40" s="2032"/>
      <c r="C40" s="1970" t="s">
        <v>112</v>
      </c>
      <c r="D40" s="1996" t="s">
        <v>113</v>
      </c>
      <c r="E40" s="2033">
        <v>6410.88</v>
      </c>
      <c r="F40" s="2034"/>
      <c r="G40" s="2034"/>
      <c r="H40" s="2035" t="s">
        <v>14</v>
      </c>
      <c r="I40" s="2034"/>
      <c r="J40" s="1973"/>
      <c r="K40" s="2031"/>
      <c r="L40" s="1970" t="s">
        <v>114</v>
      </c>
      <c r="M40" s="1996" t="s">
        <v>115</v>
      </c>
      <c r="N40" s="1996" t="s">
        <v>60</v>
      </c>
      <c r="O40" s="2037">
        <v>0</v>
      </c>
      <c r="P40" s="2038"/>
      <c r="Q40" s="2031"/>
      <c r="R40" s="2031"/>
      <c r="S40" s="2031"/>
      <c r="T40" s="2031"/>
      <c r="U40" s="2031"/>
      <c r="V40" s="2031"/>
      <c r="W40" s="2009"/>
      <c r="X40" s="2009"/>
      <c r="Y40" s="2009"/>
      <c r="Z40" s="2009"/>
      <c r="AA40" s="2009"/>
      <c r="AB40" s="2009"/>
      <c r="AC40" s="2009"/>
      <c r="AD40" s="2009"/>
      <c r="AE40" s="2009"/>
      <c r="AF40" s="2009"/>
      <c r="AG40" s="2009"/>
      <c r="AH40" s="2009"/>
      <c r="AI40" s="2009"/>
    </row>
    <row r="41" spans="1:35" ht="15.75" customHeight="1">
      <c r="A41" s="2031"/>
      <c r="B41" s="2032"/>
      <c r="C41" s="2044" t="s">
        <v>116</v>
      </c>
      <c r="D41" s="2045" t="s">
        <v>117</v>
      </c>
      <c r="E41" s="2046">
        <v>14103.32</v>
      </c>
      <c r="F41" s="2047"/>
      <c r="G41" s="2047"/>
      <c r="H41" s="2048" t="s">
        <v>14</v>
      </c>
      <c r="I41" s="2047"/>
      <c r="J41" s="1989"/>
      <c r="K41" s="2031"/>
      <c r="L41" s="2039" t="s">
        <v>118</v>
      </c>
      <c r="M41" s="2049" t="s">
        <v>119</v>
      </c>
      <c r="N41" s="1971" t="s">
        <v>60</v>
      </c>
      <c r="O41" s="2050">
        <v>0</v>
      </c>
      <c r="P41" s="2038"/>
      <c r="Q41" s="2031"/>
      <c r="R41" s="2031"/>
      <c r="S41" s="2031"/>
      <c r="T41" s="2031"/>
      <c r="U41" s="2031"/>
      <c r="V41" s="2031"/>
      <c r="W41" s="2009"/>
      <c r="X41" s="2009"/>
      <c r="Y41" s="2009"/>
      <c r="Z41" s="2009"/>
      <c r="AA41" s="2009"/>
      <c r="AB41" s="2009"/>
      <c r="AC41" s="2009"/>
      <c r="AD41" s="2009"/>
      <c r="AE41" s="2009"/>
      <c r="AF41" s="2009"/>
      <c r="AG41" s="2009"/>
      <c r="AH41" s="2009"/>
      <c r="AI41" s="2009"/>
    </row>
    <row r="42" spans="1:35" ht="15.75" customHeight="1">
      <c r="A42" s="2031"/>
      <c r="B42" s="2032"/>
      <c r="C42" s="1970" t="s">
        <v>120</v>
      </c>
      <c r="D42" s="1996" t="s">
        <v>121</v>
      </c>
      <c r="E42" s="2051">
        <v>2070.98</v>
      </c>
      <c r="F42" s="2052"/>
      <c r="G42" s="2052"/>
      <c r="H42" s="2053">
        <v>43800</v>
      </c>
      <c r="I42" s="2052"/>
      <c r="J42" s="1968"/>
      <c r="K42" s="2031"/>
      <c r="L42" s="1970" t="s">
        <v>122</v>
      </c>
      <c r="M42" s="1996" t="s">
        <v>123</v>
      </c>
      <c r="N42" s="1996" t="s">
        <v>17</v>
      </c>
      <c r="O42" s="2037" t="s">
        <v>124</v>
      </c>
      <c r="P42" s="2038"/>
      <c r="Q42" s="2031"/>
      <c r="R42" s="2031"/>
      <c r="S42" s="2031"/>
      <c r="T42" s="2031"/>
      <c r="U42" s="2031"/>
      <c r="V42" s="2031"/>
      <c r="W42" s="2009"/>
      <c r="X42" s="2009"/>
      <c r="Y42" s="2009"/>
      <c r="Z42" s="2009"/>
      <c r="AA42" s="2009"/>
      <c r="AB42" s="2009"/>
      <c r="AC42" s="2009"/>
      <c r="AD42" s="2009"/>
      <c r="AE42" s="2009"/>
      <c r="AF42" s="2009"/>
      <c r="AG42" s="2009"/>
      <c r="AH42" s="2009"/>
      <c r="AI42" s="2009"/>
    </row>
    <row r="43" spans="1:35" ht="15.75" customHeight="1">
      <c r="A43" s="2031"/>
      <c r="B43" s="2032"/>
      <c r="C43" s="1966" t="s">
        <v>125</v>
      </c>
      <c r="D43" s="1967" t="s">
        <v>126</v>
      </c>
      <c r="E43" s="2168">
        <v>16208.68</v>
      </c>
      <c r="F43" s="2034"/>
      <c r="G43" s="2034"/>
      <c r="H43" s="2167">
        <v>43678</v>
      </c>
      <c r="I43" s="2034"/>
      <c r="J43" s="1973"/>
      <c r="K43" s="2031"/>
      <c r="L43" s="2039" t="s">
        <v>127</v>
      </c>
      <c r="M43" s="1971" t="s">
        <v>128</v>
      </c>
      <c r="N43" s="1971" t="s">
        <v>60</v>
      </c>
      <c r="O43" s="2050" t="s">
        <v>129</v>
      </c>
      <c r="P43" s="2038"/>
      <c r="Q43" s="2031"/>
      <c r="R43" s="2031"/>
      <c r="S43" s="2031"/>
      <c r="T43" s="2031"/>
      <c r="U43" s="2031"/>
      <c r="V43" s="2031"/>
      <c r="W43" s="2009"/>
      <c r="X43" s="2009"/>
      <c r="Y43" s="2009"/>
      <c r="Z43" s="2009"/>
      <c r="AA43" s="2009"/>
      <c r="AB43" s="2009"/>
      <c r="AC43" s="2009"/>
      <c r="AD43" s="2009"/>
      <c r="AE43" s="2009"/>
      <c r="AF43" s="2009"/>
      <c r="AG43" s="2009"/>
      <c r="AH43" s="2009"/>
      <c r="AI43" s="2009"/>
    </row>
    <row r="44" spans="1:35" ht="15.75" customHeight="1" thickBot="1">
      <c r="A44" s="2031"/>
      <c r="B44" s="2032"/>
      <c r="C44" s="1970" t="s">
        <v>130</v>
      </c>
      <c r="D44" s="1996" t="s">
        <v>131</v>
      </c>
      <c r="E44" s="2033" t="s">
        <v>60</v>
      </c>
      <c r="F44" s="2034"/>
      <c r="G44" s="2034"/>
      <c r="H44" s="2035" t="s">
        <v>14</v>
      </c>
      <c r="I44" s="2034"/>
      <c r="J44" s="1973"/>
      <c r="K44" s="2031"/>
      <c r="L44" s="2054" t="s">
        <v>132</v>
      </c>
      <c r="M44" s="2055" t="s">
        <v>133</v>
      </c>
      <c r="N44" s="2055" t="s">
        <v>60</v>
      </c>
      <c r="O44" s="2056">
        <v>0</v>
      </c>
      <c r="P44" s="2038"/>
      <c r="Q44" s="2031"/>
      <c r="R44" s="2031"/>
      <c r="S44" s="2031"/>
      <c r="T44" s="2031"/>
      <c r="U44" s="2031"/>
      <c r="V44" s="2031"/>
      <c r="W44" s="2009"/>
      <c r="X44" s="2009"/>
      <c r="Y44" s="2009"/>
      <c r="Z44" s="2009"/>
      <c r="AA44" s="2009"/>
      <c r="AB44" s="2009"/>
      <c r="AC44" s="2009"/>
      <c r="AD44" s="2009"/>
      <c r="AE44" s="2009"/>
      <c r="AF44" s="2009"/>
      <c r="AG44" s="2009"/>
      <c r="AH44" s="2009"/>
      <c r="AI44" s="2009"/>
    </row>
    <row r="45" spans="1:35" ht="15.75" customHeight="1" thickBot="1">
      <c r="A45" s="2031"/>
      <c r="B45" s="2032"/>
      <c r="C45" s="2003" t="s">
        <v>134</v>
      </c>
      <c r="D45" s="2057" t="s">
        <v>135</v>
      </c>
      <c r="E45" s="2171">
        <v>8282.1</v>
      </c>
      <c r="F45" s="2170"/>
      <c r="G45" s="2170"/>
      <c r="H45" s="2169" t="s">
        <v>14</v>
      </c>
      <c r="I45" s="2170"/>
      <c r="J45" s="2006"/>
      <c r="K45" s="2031"/>
      <c r="L45" s="1952"/>
      <c r="M45" s="1952"/>
      <c r="N45" s="1952"/>
      <c r="O45" s="1952"/>
      <c r="P45" s="2038"/>
      <c r="Q45" s="2031"/>
      <c r="R45" s="2031"/>
      <c r="S45" s="2031"/>
      <c r="T45" s="2031"/>
      <c r="U45" s="2031"/>
      <c r="V45" s="2031"/>
      <c r="W45" s="2009"/>
      <c r="X45" s="2009"/>
      <c r="Y45" s="2009"/>
      <c r="Z45" s="2009"/>
      <c r="AA45" s="2009"/>
      <c r="AB45" s="2009"/>
      <c r="AC45" s="2009"/>
      <c r="AD45" s="2009"/>
      <c r="AE45" s="2009"/>
      <c r="AF45" s="2009"/>
      <c r="AG45" s="2009"/>
      <c r="AH45" s="2009"/>
      <c r="AI45" s="2009"/>
    </row>
    <row r="46" spans="1:35" ht="15.75" customHeight="1">
      <c r="A46" s="2031"/>
      <c r="B46" s="2032"/>
      <c r="K46" s="2031"/>
      <c r="L46" s="1952"/>
      <c r="M46" s="1952"/>
      <c r="N46" s="1952"/>
      <c r="O46" s="1952"/>
      <c r="P46" s="2038"/>
      <c r="Q46" s="2031"/>
      <c r="R46" s="2031"/>
      <c r="S46" s="2031"/>
      <c r="T46" s="2031"/>
      <c r="U46" s="2031"/>
      <c r="V46" s="2031"/>
      <c r="W46" s="2009"/>
      <c r="X46" s="2009"/>
      <c r="Y46" s="2009"/>
      <c r="Z46" s="2009"/>
      <c r="AA46" s="2009"/>
      <c r="AB46" s="2009"/>
      <c r="AC46" s="2009"/>
      <c r="AD46" s="2009"/>
      <c r="AE46" s="2009"/>
      <c r="AF46" s="2009"/>
      <c r="AG46" s="2009"/>
      <c r="AH46" s="2009"/>
      <c r="AI46" s="2009"/>
    </row>
    <row r="47" spans="1:35" ht="27" customHeight="1" thickBot="1">
      <c r="A47" s="1952"/>
      <c r="B47" s="1954"/>
      <c r="K47" s="1952"/>
      <c r="L47" s="1952"/>
      <c r="M47" s="1952"/>
      <c r="N47" s="1952"/>
      <c r="O47" s="1952"/>
      <c r="P47" s="2001"/>
      <c r="Q47" s="1952"/>
      <c r="R47" s="1952"/>
      <c r="S47" s="1952"/>
      <c r="T47" s="1952"/>
      <c r="U47" s="1952"/>
      <c r="V47" s="1952"/>
      <c r="W47" s="2002"/>
      <c r="X47" s="2002"/>
      <c r="Y47" s="2002"/>
      <c r="Z47" s="2002"/>
      <c r="AA47" s="2002"/>
      <c r="AB47" s="2002"/>
      <c r="AC47" s="2002"/>
      <c r="AD47" s="2002"/>
      <c r="AE47" s="2002"/>
      <c r="AF47" s="2002"/>
      <c r="AG47" s="2002"/>
      <c r="AH47" s="2002"/>
      <c r="AI47" s="2002"/>
    </row>
    <row r="48" spans="1:35" ht="30" customHeight="1" thickBot="1">
      <c r="A48" s="1952"/>
      <c r="B48" s="1954"/>
      <c r="C48" s="2023" t="s">
        <v>136</v>
      </c>
      <c r="D48" s="2024"/>
      <c r="E48" s="2024"/>
      <c r="F48" s="2024"/>
      <c r="G48" s="2024"/>
      <c r="H48" s="2024"/>
      <c r="I48" s="2024"/>
      <c r="J48" s="2025"/>
      <c r="K48" s="2058"/>
      <c r="L48" s="1948" t="s">
        <v>137</v>
      </c>
      <c r="M48" s="1949"/>
      <c r="N48" s="1950"/>
      <c r="O48" s="2026" t="s">
        <v>138</v>
      </c>
      <c r="P48" s="2001"/>
      <c r="T48" s="1952"/>
      <c r="U48" s="1952"/>
      <c r="V48" s="1952"/>
      <c r="W48" s="2002"/>
      <c r="X48" s="2002"/>
      <c r="Y48" s="2002"/>
      <c r="Z48" s="2002"/>
      <c r="AA48" s="2002"/>
      <c r="AB48" s="2002"/>
      <c r="AC48" s="2002"/>
      <c r="AD48" s="2002"/>
      <c r="AE48" s="2002"/>
      <c r="AF48" s="2002"/>
      <c r="AG48" s="2002"/>
      <c r="AH48" s="2002"/>
      <c r="AI48" s="2002"/>
    </row>
    <row r="49" spans="1:35" ht="15.75" customHeight="1" thickBot="1">
      <c r="A49" s="2031"/>
      <c r="B49" s="2032"/>
      <c r="C49" s="2059" t="s">
        <v>100</v>
      </c>
      <c r="D49" s="2060"/>
      <c r="E49" s="2028" t="s">
        <v>139</v>
      </c>
      <c r="F49" s="2024"/>
      <c r="G49" s="2025"/>
      <c r="H49" s="2028" t="s">
        <v>140</v>
      </c>
      <c r="I49" s="2024"/>
      <c r="J49" s="2025"/>
      <c r="K49" s="1921"/>
      <c r="L49" s="2029" t="s">
        <v>100</v>
      </c>
      <c r="M49" s="1950"/>
      <c r="N49" s="2030" t="s">
        <v>141</v>
      </c>
      <c r="O49" s="2030" t="s">
        <v>53</v>
      </c>
      <c r="P49" s="2038"/>
      <c r="T49" s="2031"/>
      <c r="U49" s="2031"/>
      <c r="V49" s="2031"/>
      <c r="W49" s="2009"/>
      <c r="X49" s="2009"/>
      <c r="Y49" s="2009"/>
      <c r="Z49" s="2009"/>
      <c r="AA49" s="2009"/>
      <c r="AB49" s="2009"/>
      <c r="AC49" s="2009"/>
      <c r="AD49" s="2009"/>
      <c r="AE49" s="2009"/>
      <c r="AF49" s="2009"/>
      <c r="AG49" s="2009"/>
      <c r="AH49" s="2009"/>
      <c r="AI49" s="2009"/>
    </row>
    <row r="50" spans="1:35" ht="15.75" customHeight="1" thickBot="1">
      <c r="A50" s="2031"/>
      <c r="B50" s="2032"/>
      <c r="C50" s="2061"/>
      <c r="D50" s="2062"/>
      <c r="E50" s="2063" t="s">
        <v>53</v>
      </c>
      <c r="F50" s="2063" t="s">
        <v>101</v>
      </c>
      <c r="G50" s="2063" t="s">
        <v>142</v>
      </c>
      <c r="H50" s="2063" t="s">
        <v>53</v>
      </c>
      <c r="I50" s="2063" t="s">
        <v>101</v>
      </c>
      <c r="J50" s="2064" t="s">
        <v>142</v>
      </c>
      <c r="K50" s="1921"/>
      <c r="L50" s="2036" t="s">
        <v>143</v>
      </c>
      <c r="M50" s="1998" t="s">
        <v>144</v>
      </c>
      <c r="N50" s="1998" t="s">
        <v>60</v>
      </c>
      <c r="O50" s="2043">
        <v>0</v>
      </c>
      <c r="P50" s="2038"/>
      <c r="T50" s="2031"/>
      <c r="U50" s="2031"/>
      <c r="V50" s="2031"/>
      <c r="W50" s="2009"/>
      <c r="X50" s="2009"/>
      <c r="Y50" s="2009"/>
      <c r="Z50" s="2009"/>
      <c r="AA50" s="2009"/>
      <c r="AB50" s="2009"/>
      <c r="AC50" s="2009"/>
      <c r="AD50" s="2009"/>
      <c r="AE50" s="2009"/>
      <c r="AF50" s="2009"/>
      <c r="AG50" s="2009"/>
      <c r="AH50" s="2009"/>
      <c r="AI50" s="2009"/>
    </row>
    <row r="51" spans="1:35" ht="15.75" customHeight="1">
      <c r="A51" s="2031"/>
      <c r="B51" s="2032"/>
      <c r="C51" s="2036" t="s">
        <v>145</v>
      </c>
      <c r="D51" s="1998" t="s">
        <v>146</v>
      </c>
      <c r="E51" s="2065">
        <f>SUM('[1]✔️ CAM Analysis'!Z11,'[1]✔️ CAM Analysis'!AB11,'[1]✔️ CAM Analysis'!AD11)</f>
        <v>3</v>
      </c>
      <c r="F51" s="2066">
        <f>SUM('[1]✔️ CAM Analysis'!AA11,'[1]✔️ CAM Analysis'!AC11,'[1]✔️ CAM Analysis'!AE11)</f>
        <v>43618</v>
      </c>
      <c r="G51" s="2067">
        <f t="shared" ref="G51:G58" si="0">F51/$F$59</f>
        <v>0.24161346255279373</v>
      </c>
      <c r="H51" s="1998">
        <f>'[1]✔️ CAM Analysis'!F11</f>
        <v>21</v>
      </c>
      <c r="I51" s="2068">
        <f>'[1]✔️ CAM Analysis'!G11</f>
        <v>188382</v>
      </c>
      <c r="J51" s="2069">
        <f t="shared" ref="J51:J58" si="1">I51/$I$59</f>
        <v>0.29758931048050308</v>
      </c>
      <c r="K51" s="1921"/>
      <c r="L51" s="1970" t="s">
        <v>147</v>
      </c>
      <c r="M51" s="1996" t="s">
        <v>148</v>
      </c>
      <c r="N51" s="1996" t="s">
        <v>17</v>
      </c>
      <c r="O51" s="2037">
        <v>4</v>
      </c>
      <c r="P51" s="2038"/>
      <c r="T51" s="2031"/>
      <c r="U51" s="2031"/>
      <c r="V51" s="2031"/>
      <c r="W51" s="2009"/>
      <c r="X51" s="2009"/>
      <c r="Y51" s="2009"/>
      <c r="Z51" s="2009"/>
      <c r="AA51" s="2009"/>
      <c r="AB51" s="2009"/>
      <c r="AC51" s="2009"/>
      <c r="AD51" s="2009"/>
      <c r="AE51" s="2009"/>
      <c r="AF51" s="2009"/>
      <c r="AG51" s="2009"/>
      <c r="AH51" s="2009"/>
      <c r="AI51" s="2009"/>
    </row>
    <row r="52" spans="1:35" ht="15.75" customHeight="1">
      <c r="A52" s="2031"/>
      <c r="B52" s="2032"/>
      <c r="C52" s="1970" t="s">
        <v>149</v>
      </c>
      <c r="D52" s="1996" t="s">
        <v>150</v>
      </c>
      <c r="E52" s="1996">
        <v>0</v>
      </c>
      <c r="F52" s="2070">
        <v>0</v>
      </c>
      <c r="G52" s="2071">
        <f t="shared" si="0"/>
        <v>0</v>
      </c>
      <c r="H52" s="1996">
        <v>0</v>
      </c>
      <c r="I52" s="2072">
        <v>0</v>
      </c>
      <c r="J52" s="2073">
        <f t="shared" si="1"/>
        <v>0</v>
      </c>
      <c r="K52" s="1994"/>
      <c r="L52" s="2039" t="s">
        <v>151</v>
      </c>
      <c r="M52" s="1971" t="s">
        <v>152</v>
      </c>
      <c r="N52" s="1971" t="s">
        <v>60</v>
      </c>
      <c r="O52" s="2050">
        <v>0</v>
      </c>
      <c r="P52" s="2038"/>
      <c r="T52" s="2031"/>
      <c r="U52" s="2031"/>
      <c r="V52" s="2031"/>
      <c r="W52" s="2009"/>
      <c r="X52" s="2009"/>
      <c r="Y52" s="2009"/>
      <c r="Z52" s="2009"/>
      <c r="AA52" s="2009"/>
      <c r="AB52" s="2009"/>
      <c r="AC52" s="2009"/>
      <c r="AD52" s="2009"/>
      <c r="AE52" s="2009"/>
      <c r="AF52" s="2009"/>
      <c r="AG52" s="2009"/>
      <c r="AH52" s="2009"/>
      <c r="AI52" s="2009"/>
    </row>
    <row r="53" spans="1:35" ht="15.75" customHeight="1">
      <c r="A53" s="2031"/>
      <c r="B53" s="2032"/>
      <c r="C53" s="2039" t="s">
        <v>153</v>
      </c>
      <c r="D53" s="1971" t="s">
        <v>154</v>
      </c>
      <c r="E53" s="1971">
        <f>SUM('[1]✔️ CAM Analysis'!Z17,'[1]✔️ CAM Analysis'!AB17,'[1]✔️ CAM Analysis'!AD17)</f>
        <v>3</v>
      </c>
      <c r="F53" s="2074">
        <f>SUM('[1]✔️ CAM Analysis'!AA17,'[1]✔️ CAM Analysis'!AC17,'[1]✔️ CAM Analysis'!AE17)</f>
        <v>17100</v>
      </c>
      <c r="G53" s="2067">
        <f t="shared" si="0"/>
        <v>9.4722137870896714E-2</v>
      </c>
      <c r="H53" s="1971">
        <f>'[1]✔️ CAM Analysis'!F17</f>
        <v>9</v>
      </c>
      <c r="I53" s="2075">
        <f>'[1]✔️ CAM Analysis'!G17</f>
        <v>113500</v>
      </c>
      <c r="J53" s="2069">
        <f t="shared" si="1"/>
        <v>0.1792973147091394</v>
      </c>
      <c r="K53" s="1994"/>
      <c r="L53" s="1970" t="s">
        <v>155</v>
      </c>
      <c r="M53" s="1996" t="s">
        <v>156</v>
      </c>
      <c r="N53" s="1996" t="s">
        <v>60</v>
      </c>
      <c r="O53" s="2037">
        <v>0</v>
      </c>
      <c r="P53" s="2038"/>
      <c r="T53" s="2031"/>
      <c r="U53" s="2031"/>
      <c r="V53" s="2031"/>
      <c r="W53" s="2009"/>
      <c r="X53" s="2009"/>
      <c r="Y53" s="2009"/>
      <c r="Z53" s="2009"/>
      <c r="AA53" s="2009"/>
      <c r="AB53" s="2009"/>
      <c r="AC53" s="2009"/>
      <c r="AD53" s="2009"/>
      <c r="AE53" s="2009"/>
      <c r="AF53" s="2009"/>
      <c r="AG53" s="2009"/>
      <c r="AH53" s="2009"/>
      <c r="AI53" s="2009"/>
    </row>
    <row r="54" spans="1:35" ht="15.75" customHeight="1" thickBot="1">
      <c r="A54" s="2031"/>
      <c r="B54" s="2032"/>
      <c r="C54" s="1970" t="s">
        <v>157</v>
      </c>
      <c r="D54" s="1996" t="s">
        <v>158</v>
      </c>
      <c r="E54" s="1996">
        <f>SUM('[1]✔️ CAM Analysis'!Z18,'[1]✔️ CAM Analysis'!AB18,'[1]✔️ CAM Analysis'!AD18)</f>
        <v>1</v>
      </c>
      <c r="F54" s="2076">
        <f>SUM('[1]✔️ CAM Analysis'!AA18,'[1]✔️ CAM Analysis'!AC18,'[1]✔️ CAM Analysis'!AE18)</f>
        <v>58</v>
      </c>
      <c r="G54" s="2071">
        <f t="shared" si="0"/>
        <v>3.2127976587789528E-4</v>
      </c>
      <c r="H54" s="1996">
        <f>'[1]✔️ CAM Analysis'!F18</f>
        <v>4</v>
      </c>
      <c r="I54" s="2077">
        <f>'[1]✔️ CAM Analysis'!G18</f>
        <v>219</v>
      </c>
      <c r="J54" s="2073">
        <f t="shared" si="1"/>
        <v>3.4595693322732622E-4</v>
      </c>
      <c r="K54" s="1994"/>
      <c r="L54" s="2078" t="s">
        <v>159</v>
      </c>
      <c r="M54" s="2079" t="s">
        <v>160</v>
      </c>
      <c r="N54" s="2079" t="s">
        <v>17</v>
      </c>
      <c r="O54" s="2080">
        <v>4</v>
      </c>
      <c r="P54" s="2038"/>
      <c r="T54" s="2031"/>
      <c r="U54" s="2031"/>
      <c r="V54" s="2031"/>
      <c r="W54" s="2009"/>
      <c r="X54" s="2009"/>
      <c r="Y54" s="2009"/>
      <c r="Z54" s="2009"/>
      <c r="AA54" s="2009"/>
      <c r="AB54" s="2009"/>
      <c r="AC54" s="2009"/>
      <c r="AD54" s="2009"/>
      <c r="AE54" s="2009"/>
      <c r="AF54" s="2009"/>
      <c r="AG54" s="2009"/>
      <c r="AH54" s="2009"/>
      <c r="AI54" s="2009"/>
    </row>
    <row r="55" spans="1:35" ht="15.75" customHeight="1">
      <c r="A55" s="2031"/>
      <c r="B55" s="2032"/>
      <c r="C55" s="2039" t="s">
        <v>161</v>
      </c>
      <c r="D55" s="1971" t="s">
        <v>162</v>
      </c>
      <c r="E55" s="1971">
        <v>0</v>
      </c>
      <c r="F55" s="2081">
        <v>0</v>
      </c>
      <c r="G55" s="2067">
        <f t="shared" si="0"/>
        <v>0</v>
      </c>
      <c r="H55" s="1971">
        <v>0</v>
      </c>
      <c r="I55" s="2082">
        <v>0</v>
      </c>
      <c r="J55" s="2069">
        <f t="shared" si="1"/>
        <v>0</v>
      </c>
      <c r="K55" s="1994"/>
      <c r="P55" s="2038"/>
      <c r="T55" s="2031"/>
      <c r="U55" s="2031"/>
      <c r="V55" s="2031"/>
      <c r="W55" s="2009"/>
      <c r="X55" s="2009"/>
      <c r="Y55" s="2009"/>
      <c r="Z55" s="2009"/>
      <c r="AA55" s="2009"/>
      <c r="AB55" s="2009"/>
      <c r="AC55" s="2009"/>
      <c r="AD55" s="2009"/>
      <c r="AE55" s="2009"/>
      <c r="AF55" s="2009"/>
      <c r="AG55" s="2009"/>
      <c r="AH55" s="2009"/>
      <c r="AI55" s="2009"/>
    </row>
    <row r="56" spans="1:35" ht="18" customHeight="1">
      <c r="A56" s="2031"/>
      <c r="B56" s="2032"/>
      <c r="C56" s="1970" t="s">
        <v>163</v>
      </c>
      <c r="D56" s="1996" t="s">
        <v>164</v>
      </c>
      <c r="E56" s="1996">
        <v>0</v>
      </c>
      <c r="F56" s="2070">
        <v>0</v>
      </c>
      <c r="G56" s="2071">
        <f t="shared" si="0"/>
        <v>0</v>
      </c>
      <c r="H56" s="1996">
        <v>0</v>
      </c>
      <c r="I56" s="2072">
        <v>0</v>
      </c>
      <c r="J56" s="2073">
        <f t="shared" si="1"/>
        <v>0</v>
      </c>
      <c r="K56" s="1994"/>
      <c r="P56" s="2038"/>
      <c r="T56" s="2031"/>
      <c r="U56" s="2031"/>
      <c r="V56" s="2031"/>
      <c r="W56" s="2009"/>
      <c r="X56" s="2009"/>
      <c r="Y56" s="2009"/>
      <c r="Z56" s="2009"/>
      <c r="AA56" s="2009"/>
      <c r="AB56" s="2009"/>
      <c r="AC56" s="2009"/>
      <c r="AD56" s="2009"/>
      <c r="AE56" s="2009"/>
      <c r="AF56" s="2009"/>
      <c r="AG56" s="2009"/>
      <c r="AH56" s="2009"/>
      <c r="AI56" s="2009"/>
    </row>
    <row r="57" spans="1:35" ht="15.75" customHeight="1">
      <c r="A57" s="2031"/>
      <c r="B57" s="2032"/>
      <c r="C57" s="2039" t="s">
        <v>165</v>
      </c>
      <c r="D57" s="1971" t="s">
        <v>166</v>
      </c>
      <c r="E57" s="1971">
        <f>SUM('[1]✔️ CAM Analysis'!Z14,'[1]✔️ CAM Analysis'!AB14,'[1]✔️ CAM Analysis'!AD14)</f>
        <v>0</v>
      </c>
      <c r="F57" s="2081">
        <f>SUM('[1]✔️ CAM Analysis'!AA14,'[1]✔️ CAM Analysis'!AC14,'[1]✔️ CAM Analysis'!AE14)</f>
        <v>0</v>
      </c>
      <c r="G57" s="2067">
        <f t="shared" si="0"/>
        <v>0</v>
      </c>
      <c r="H57" s="1971">
        <v>0</v>
      </c>
      <c r="I57" s="2082">
        <v>0</v>
      </c>
      <c r="J57" s="2069">
        <f t="shared" si="1"/>
        <v>0</v>
      </c>
      <c r="K57" s="1994"/>
      <c r="P57" s="2038"/>
      <c r="Q57" s="2031"/>
      <c r="R57" s="2031"/>
      <c r="S57" s="2031"/>
      <c r="T57" s="2031"/>
      <c r="U57" s="2031"/>
      <c r="V57" s="2031"/>
      <c r="W57" s="2009"/>
      <c r="X57" s="2009"/>
      <c r="Y57" s="2009"/>
      <c r="Z57" s="2009"/>
      <c r="AA57" s="2009"/>
      <c r="AB57" s="2009"/>
      <c r="AC57" s="2009"/>
      <c r="AD57" s="2009"/>
      <c r="AE57" s="2009"/>
      <c r="AF57" s="2009"/>
      <c r="AG57" s="2009"/>
      <c r="AH57" s="2009"/>
      <c r="AI57" s="2009"/>
    </row>
    <row r="58" spans="1:35" ht="18" customHeight="1" thickBot="1">
      <c r="A58" s="2031"/>
      <c r="B58" s="2032"/>
      <c r="C58" s="1987" t="s">
        <v>167</v>
      </c>
      <c r="D58" s="1988" t="s">
        <v>168</v>
      </c>
      <c r="E58" s="1996">
        <f>SUM('[1]✔️ CAM Analysis'!Z12,'[1]✔️ CAM Analysis'!Z13,'[1]✔️ CAM Analysis'!Z16,'[1]✔️ CAM Analysis'!AB12,'[1]✔️ CAM Analysis'!AB13,'[1]✔️ CAM Analysis'!Z19,'[1]✔️ CAM Analysis'!Z20,'[1]✔️ CAM Analysis'!Z22,'[1]✔️ CAM Analysis'!Z21,'[1]✔️ CAM Analysis'!Z15,'[1]✔️ CAM Analysis'!Z14,'[1]✔️ CAM Analysis'!AB14,'[1]✔️ CAM Analysis'!AB15,'[1]✔️ CAM Analysis'!AB16,'[1]✔️ CAM Analysis'!AB19,'[1]✔️ CAM Analysis'!AB20,'[1]✔️ CAM Analysis'!AB21,'[1]✔️ CAM Analysis'!AB22,'[1]✔️ CAM Analysis'!AD12,'[1]✔️ CAM Analysis'!AD13,'[1]✔️ CAM Analysis'!AD14,'[1]✔️ CAM Analysis'!AD15,'[1]✔️ CAM Analysis'!AD16,'[1]✔️ CAM Analysis'!AD19,'[1]✔️ CAM Analysis'!AD20,'[1]✔️ CAM Analysis'!AD21,'[1]✔️ CAM Analysis'!AD22)</f>
        <v>24</v>
      </c>
      <c r="F58" s="2076">
        <f>SUM('[1]✔️ CAM Analysis'!AA12,'[1]✔️ CAM Analysis'!AA13,'[1]✔️ CAM Analysis'!AA14,'[1]✔️ CAM Analysis'!AA15,'[1]✔️ CAM Analysis'!AA16,'[1]✔️ CAM Analysis'!AA19,'[1]✔️ CAM Analysis'!AA20,'[1]✔️ CAM Analysis'!AA21,'[1]✔️ CAM Analysis'!AA22,'[1]✔️ CAM Analysis'!AC12,'[1]✔️ CAM Analysis'!AC13,'[1]✔️ CAM Analysis'!AC14,'[1]✔️ CAM Analysis'!AC15,'[1]✔️ CAM Analysis'!AC16,'[1]✔️ CAM Analysis'!AC19,'[1]✔️ CAM Analysis'!AC20,'[1]✔️ CAM Analysis'!AC21,'[1]✔️ CAM Analysis'!AC22,'[1]✔️ CAM Analysis'!AE12,'[1]✔️ CAM Analysis'!AE13,'[1]✔️ CAM Analysis'!AE14,'[1]✔️ CAM Analysis'!AE15,'[1]✔️ CAM Analysis'!AE16,'[1]✔️ CAM Analysis'!AE19,'[1]✔️ CAM Analysis'!AE20,'[1]✔️ CAM Analysis'!AE21,'[1]✔️ CAM Analysis'!AE22)</f>
        <v>119752.02</v>
      </c>
      <c r="G58" s="2071">
        <f t="shared" si="0"/>
        <v>0.66334311981043159</v>
      </c>
      <c r="H58" s="1996">
        <f>SUM('[1]✔️ CAM Analysis'!F12,'[1]✔️ CAM Analysis'!F13,'[1]✔️ CAM Analysis'!F15,'[1]✔️ CAM Analysis'!F16,'[1]✔️ CAM Analysis'!F20,'[1]✔️ CAM Analysis'!F21)</f>
        <v>82</v>
      </c>
      <c r="I58" s="2077">
        <f>SUM('[1]✔️ CAM Analysis'!G12,'[1]✔️ CAM Analysis'!G13,'[1]✔️ CAM Analysis'!G15,'[1]✔️ CAM Analysis'!G16,'[1]✔️ CAM Analysis'!G20,'[1]✔️ CAM Analysis'!G21)</f>
        <v>330925.77</v>
      </c>
      <c r="J58" s="2073">
        <f t="shared" si="1"/>
        <v>0.52276741787713021</v>
      </c>
      <c r="K58" s="1994"/>
      <c r="L58" s="2083"/>
      <c r="M58" s="1952"/>
      <c r="N58" s="1952"/>
      <c r="O58" s="1952"/>
      <c r="P58" s="2038"/>
      <c r="Q58" s="2031"/>
      <c r="R58" s="2031"/>
      <c r="S58" s="2031"/>
      <c r="T58" s="2031"/>
      <c r="U58" s="2031"/>
      <c r="V58" s="2031"/>
      <c r="W58" s="2009"/>
      <c r="X58" s="2009"/>
      <c r="Y58" s="2009"/>
      <c r="Z58" s="2009"/>
      <c r="AA58" s="2009"/>
      <c r="AB58" s="2009"/>
      <c r="AC58" s="2009"/>
      <c r="AD58" s="2009"/>
      <c r="AE58" s="2009"/>
      <c r="AF58" s="2009"/>
      <c r="AG58" s="2009"/>
      <c r="AH58" s="2009"/>
      <c r="AI58" s="2009"/>
    </row>
    <row r="59" spans="1:35" ht="30" customHeight="1" thickBot="1">
      <c r="A59" s="2031"/>
      <c r="B59" s="2032"/>
      <c r="C59" s="2084"/>
      <c r="D59" s="2085" t="s">
        <v>169</v>
      </c>
      <c r="E59" s="2086">
        <f t="shared" ref="E59:J59" si="2">SUM(E51:E58)</f>
        <v>31</v>
      </c>
      <c r="F59" s="2087">
        <f t="shared" si="2"/>
        <v>180528.02000000002</v>
      </c>
      <c r="G59" s="2088">
        <f t="shared" si="2"/>
        <v>0.99999999999999989</v>
      </c>
      <c r="H59" s="2089">
        <f t="shared" si="2"/>
        <v>116</v>
      </c>
      <c r="I59" s="2087">
        <f t="shared" si="2"/>
        <v>633026.77</v>
      </c>
      <c r="J59" s="2090">
        <f t="shared" si="2"/>
        <v>1</v>
      </c>
      <c r="K59" s="1994"/>
      <c r="P59" s="2038"/>
      <c r="Q59" s="2031"/>
      <c r="R59" s="2031"/>
      <c r="S59" s="2031"/>
      <c r="T59" s="2031"/>
      <c r="U59" s="2031"/>
      <c r="V59" s="2031"/>
      <c r="W59" s="2009"/>
      <c r="X59" s="2009"/>
      <c r="Y59" s="2009"/>
      <c r="Z59" s="2009"/>
      <c r="AA59" s="2009"/>
      <c r="AB59" s="2009"/>
      <c r="AC59" s="2009"/>
      <c r="AD59" s="2009"/>
      <c r="AE59" s="2009"/>
      <c r="AF59" s="2009"/>
      <c r="AG59" s="2009"/>
      <c r="AH59" s="2009"/>
      <c r="AI59" s="2009"/>
    </row>
    <row r="60" spans="1:35" ht="27" customHeight="1" thickBot="1">
      <c r="A60" s="1952"/>
      <c r="B60" s="1954"/>
      <c r="C60" s="2017"/>
      <c r="D60" s="1952"/>
      <c r="E60" s="1952"/>
      <c r="F60" s="1952"/>
      <c r="G60" s="1952"/>
      <c r="H60" s="1952"/>
      <c r="I60" s="1952"/>
      <c r="J60" s="1952"/>
      <c r="K60" s="2091"/>
      <c r="P60" s="2001"/>
      <c r="Q60" s="1952"/>
      <c r="R60" s="1952"/>
      <c r="S60" s="1952"/>
      <c r="T60" s="1952"/>
      <c r="U60" s="1952"/>
      <c r="V60" s="1952"/>
      <c r="W60" s="2002"/>
      <c r="X60" s="2002"/>
      <c r="Y60" s="2002"/>
      <c r="Z60" s="2002"/>
      <c r="AA60" s="2002"/>
      <c r="AB60" s="2002"/>
      <c r="AC60" s="2002"/>
      <c r="AD60" s="2002"/>
      <c r="AE60" s="2002"/>
      <c r="AF60" s="2002"/>
      <c r="AG60" s="2002"/>
      <c r="AH60" s="2002"/>
      <c r="AI60" s="2002"/>
    </row>
    <row r="61" spans="1:35" ht="30" customHeight="1" thickBot="1">
      <c r="A61" s="1952"/>
      <c r="B61" s="1954"/>
      <c r="C61" s="2023" t="s">
        <v>170</v>
      </c>
      <c r="D61" s="2024"/>
      <c r="E61" s="2024"/>
      <c r="F61" s="2024"/>
      <c r="G61" s="2024"/>
      <c r="H61" s="2024"/>
      <c r="I61" s="2024"/>
      <c r="J61" s="2025"/>
      <c r="K61" s="2092"/>
      <c r="P61" s="2001"/>
      <c r="Q61" s="1952"/>
      <c r="R61" s="1952"/>
      <c r="S61" s="1952"/>
      <c r="T61" s="1952"/>
      <c r="U61" s="1952"/>
      <c r="V61" s="1952"/>
      <c r="W61" s="2002"/>
      <c r="X61" s="2002"/>
      <c r="Y61" s="2002"/>
      <c r="Z61" s="2002"/>
      <c r="AA61" s="2002"/>
      <c r="AB61" s="2002"/>
      <c r="AC61" s="2002"/>
      <c r="AD61" s="2002"/>
      <c r="AE61" s="2002"/>
      <c r="AF61" s="2002"/>
      <c r="AG61" s="2002"/>
      <c r="AH61" s="2002"/>
      <c r="AI61" s="2002"/>
    </row>
    <row r="62" spans="1:35" ht="15.75" customHeight="1" thickBot="1">
      <c r="A62" s="1952"/>
      <c r="B62" s="1954"/>
      <c r="C62" s="2059" t="s">
        <v>100</v>
      </c>
      <c r="D62" s="2060"/>
      <c r="E62" s="2028" t="s">
        <v>139</v>
      </c>
      <c r="F62" s="2024"/>
      <c r="G62" s="2025"/>
      <c r="H62" s="2028" t="s">
        <v>140</v>
      </c>
      <c r="I62" s="2024"/>
      <c r="J62" s="2025"/>
      <c r="K62" s="2092"/>
      <c r="P62" s="2001"/>
      <c r="Q62" s="1952"/>
      <c r="R62" s="1952"/>
      <c r="S62" s="1952"/>
      <c r="T62" s="1952"/>
      <c r="U62" s="1952"/>
      <c r="V62" s="1952"/>
      <c r="W62" s="2002"/>
      <c r="X62" s="2002"/>
      <c r="Y62" s="2002"/>
      <c r="Z62" s="2002"/>
      <c r="AA62" s="2002"/>
      <c r="AB62" s="2002"/>
      <c r="AC62" s="2002"/>
      <c r="AD62" s="2002"/>
      <c r="AE62" s="2002"/>
      <c r="AF62" s="2002"/>
      <c r="AG62" s="2002"/>
      <c r="AH62" s="2002"/>
      <c r="AI62" s="2002"/>
    </row>
    <row r="63" spans="1:35" ht="15.75" customHeight="1" thickBot="1">
      <c r="A63" s="1952"/>
      <c r="B63" s="1954"/>
      <c r="C63" s="2061"/>
      <c r="D63" s="2062"/>
      <c r="E63" s="2063" t="s">
        <v>53</v>
      </c>
      <c r="F63" s="2063" t="s">
        <v>101</v>
      </c>
      <c r="G63" s="2063" t="s">
        <v>142</v>
      </c>
      <c r="H63" s="2063" t="s">
        <v>53</v>
      </c>
      <c r="I63" s="2063" t="s">
        <v>101</v>
      </c>
      <c r="J63" s="2064" t="s">
        <v>171</v>
      </c>
      <c r="K63" s="2092"/>
      <c r="P63" s="2001"/>
      <c r="Q63" s="1952"/>
      <c r="R63" s="1952"/>
      <c r="S63" s="1952"/>
      <c r="T63" s="1952"/>
      <c r="U63" s="1952"/>
      <c r="V63" s="1952"/>
      <c r="W63" s="2002"/>
      <c r="X63" s="2002"/>
      <c r="Y63" s="2002"/>
      <c r="Z63" s="2002"/>
      <c r="AA63" s="2002"/>
      <c r="AB63" s="2002"/>
      <c r="AC63" s="2002"/>
      <c r="AD63" s="2002"/>
      <c r="AE63" s="2002"/>
      <c r="AF63" s="2002"/>
      <c r="AG63" s="2002"/>
      <c r="AH63" s="2002"/>
      <c r="AI63" s="2002"/>
    </row>
    <row r="64" spans="1:35" ht="15.75" customHeight="1">
      <c r="A64" s="2002"/>
      <c r="B64" s="2019"/>
      <c r="C64" s="2093" t="s">
        <v>172</v>
      </c>
      <c r="D64" s="1971" t="s">
        <v>173</v>
      </c>
      <c r="E64" s="1971">
        <v>1</v>
      </c>
      <c r="F64" s="2074">
        <v>3200</v>
      </c>
      <c r="G64" s="2094">
        <f t="shared" ref="G64:G77" si="3">F64/$F$78</f>
        <v>1.8592981904670874E-2</v>
      </c>
      <c r="H64" s="1971">
        <v>2</v>
      </c>
      <c r="I64" s="2095">
        <v>53200</v>
      </c>
      <c r="J64" s="2096">
        <f t="shared" ref="J64:J77" si="4">I64/$I$78</f>
        <v>8.5955702599408712E-2</v>
      </c>
      <c r="K64" s="1994"/>
      <c r="P64" s="2020"/>
      <c r="Q64" s="2002"/>
      <c r="R64" s="2002"/>
      <c r="S64" s="2002"/>
      <c r="T64" s="2002"/>
      <c r="U64" s="2002"/>
      <c r="V64" s="2002"/>
      <c r="W64" s="2002"/>
      <c r="X64" s="2002"/>
      <c r="Y64" s="2002"/>
      <c r="Z64" s="2002"/>
      <c r="AA64" s="2002"/>
      <c r="AB64" s="2002"/>
      <c r="AC64" s="2002"/>
      <c r="AD64" s="2002"/>
      <c r="AE64" s="2002"/>
      <c r="AF64" s="2002"/>
      <c r="AG64" s="2002"/>
      <c r="AH64" s="2002"/>
      <c r="AI64" s="2002"/>
    </row>
    <row r="65" spans="1:35" ht="15.75" customHeight="1">
      <c r="A65" s="1952"/>
      <c r="B65" s="1954"/>
      <c r="C65" s="2097" t="s">
        <v>174</v>
      </c>
      <c r="D65" s="1996" t="s">
        <v>175</v>
      </c>
      <c r="E65" s="1996">
        <v>6</v>
      </c>
      <c r="F65" s="2098">
        <v>55931.05</v>
      </c>
      <c r="G65" s="2099">
        <f t="shared" si="3"/>
        <v>0.3249765626747631</v>
      </c>
      <c r="H65" s="1996">
        <v>24</v>
      </c>
      <c r="I65" s="2100">
        <v>247730.65</v>
      </c>
      <c r="J65" s="2101">
        <f t="shared" si="4"/>
        <v>0.40026056534131971</v>
      </c>
      <c r="P65" s="2001"/>
      <c r="Q65" s="1952"/>
      <c r="R65" s="1952"/>
      <c r="S65" s="1952"/>
      <c r="T65" s="1952"/>
      <c r="U65" s="1952"/>
      <c r="V65" s="1952"/>
      <c r="W65" s="2002"/>
      <c r="X65" s="2002"/>
      <c r="Y65" s="2002"/>
      <c r="Z65" s="2002"/>
      <c r="AA65" s="2002"/>
      <c r="AB65" s="2002"/>
      <c r="AC65" s="2002"/>
      <c r="AD65" s="2002"/>
      <c r="AE65" s="2002"/>
      <c r="AF65" s="2002"/>
      <c r="AG65" s="2002"/>
      <c r="AH65" s="2002"/>
      <c r="AI65" s="2002"/>
    </row>
    <row r="66" spans="1:35" ht="15.75" customHeight="1">
      <c r="A66" s="1952"/>
      <c r="B66" s="1954"/>
      <c r="C66" s="2102" t="s">
        <v>176</v>
      </c>
      <c r="D66" s="1998" t="s">
        <v>177</v>
      </c>
      <c r="E66" s="2065">
        <v>0</v>
      </c>
      <c r="F66" s="2103">
        <v>0</v>
      </c>
      <c r="G66" s="2094">
        <f t="shared" si="3"/>
        <v>0</v>
      </c>
      <c r="H66" s="1998">
        <v>0</v>
      </c>
      <c r="I66" s="2104">
        <v>0</v>
      </c>
      <c r="J66" s="2096">
        <f t="shared" si="4"/>
        <v>0</v>
      </c>
      <c r="K66" s="2105"/>
      <c r="M66" s="2106"/>
      <c r="P66" s="2001"/>
      <c r="Q66" s="1952"/>
      <c r="R66" s="1952"/>
      <c r="S66" s="1952"/>
      <c r="T66" s="1952"/>
      <c r="U66" s="1952"/>
      <c r="V66" s="1952"/>
      <c r="W66" s="2002"/>
      <c r="X66" s="2002"/>
      <c r="Y66" s="2002"/>
      <c r="Z66" s="2002"/>
      <c r="AA66" s="2002"/>
      <c r="AB66" s="2002"/>
      <c r="AC66" s="2002"/>
      <c r="AD66" s="2002"/>
      <c r="AE66" s="2002"/>
      <c r="AF66" s="2002"/>
      <c r="AG66" s="2002"/>
      <c r="AH66" s="2002"/>
      <c r="AI66" s="2002"/>
    </row>
    <row r="67" spans="1:35" ht="15.75" customHeight="1">
      <c r="A67" s="2002"/>
      <c r="B67" s="2019"/>
      <c r="C67" s="2097" t="s">
        <v>178</v>
      </c>
      <c r="D67" s="1996" t="s">
        <v>179</v>
      </c>
      <c r="E67" s="1996">
        <v>2</v>
      </c>
      <c r="F67" s="2076">
        <v>5000</v>
      </c>
      <c r="G67" s="2099">
        <f t="shared" si="3"/>
        <v>2.9051534226048243E-2</v>
      </c>
      <c r="H67" s="1996">
        <v>20</v>
      </c>
      <c r="I67" s="2100">
        <v>53000</v>
      </c>
      <c r="J67" s="2101">
        <f t="shared" si="4"/>
        <v>8.5632560860313178E-2</v>
      </c>
      <c r="K67" s="1994"/>
      <c r="M67" s="2106"/>
      <c r="P67" s="2020"/>
      <c r="Q67" s="2002"/>
      <c r="R67" s="2002"/>
      <c r="S67" s="2002"/>
      <c r="T67" s="2002"/>
      <c r="U67" s="2002"/>
      <c r="V67" s="2002"/>
      <c r="W67" s="2002"/>
      <c r="X67" s="2002"/>
      <c r="Y67" s="2002"/>
      <c r="Z67" s="2002"/>
      <c r="AA67" s="2002"/>
      <c r="AB67" s="2002"/>
      <c r="AC67" s="2002"/>
      <c r="AD67" s="2002"/>
      <c r="AE67" s="2002"/>
      <c r="AF67" s="2002"/>
      <c r="AG67" s="2002"/>
      <c r="AH67" s="2002"/>
      <c r="AI67" s="2002"/>
    </row>
    <row r="68" spans="1:35" ht="15.75" customHeight="1">
      <c r="A68" s="1952"/>
      <c r="B68" s="1954"/>
      <c r="C68" s="2107" t="s">
        <v>180</v>
      </c>
      <c r="D68" s="2108" t="s">
        <v>181</v>
      </c>
      <c r="E68" s="2109">
        <v>0</v>
      </c>
      <c r="F68" s="2110">
        <v>0</v>
      </c>
      <c r="G68" s="2094">
        <f t="shared" si="3"/>
        <v>0</v>
      </c>
      <c r="H68" s="2109">
        <v>0</v>
      </c>
      <c r="I68" s="2111">
        <v>0</v>
      </c>
      <c r="J68" s="2096">
        <f t="shared" si="4"/>
        <v>0</v>
      </c>
      <c r="K68" s="1994"/>
      <c r="P68" s="2001"/>
      <c r="Q68" s="1952"/>
      <c r="R68" s="1952"/>
      <c r="S68" s="1952"/>
      <c r="T68" s="1952"/>
      <c r="U68" s="1952"/>
      <c r="V68" s="1952"/>
      <c r="W68" s="2002"/>
      <c r="X68" s="2002"/>
      <c r="Y68" s="2002"/>
      <c r="Z68" s="2002"/>
      <c r="AA68" s="2002"/>
      <c r="AB68" s="2002"/>
      <c r="AC68" s="2002"/>
      <c r="AD68" s="2002"/>
      <c r="AE68" s="2002"/>
      <c r="AF68" s="2002"/>
      <c r="AG68" s="2002"/>
      <c r="AH68" s="2002"/>
      <c r="AI68" s="2002"/>
    </row>
    <row r="69" spans="1:35" ht="15.75" customHeight="1">
      <c r="A69" s="1952"/>
      <c r="B69" s="1954"/>
      <c r="C69" s="2097" t="s">
        <v>182</v>
      </c>
      <c r="D69" s="1996" t="s">
        <v>183</v>
      </c>
      <c r="E69" s="1996">
        <v>7</v>
      </c>
      <c r="F69" s="2076">
        <v>12500</v>
      </c>
      <c r="G69" s="2099">
        <f t="shared" si="3"/>
        <v>7.2628835565120606E-2</v>
      </c>
      <c r="H69" s="2112">
        <v>20</v>
      </c>
      <c r="I69" s="2100">
        <v>29500</v>
      </c>
      <c r="J69" s="2101">
        <f t="shared" si="4"/>
        <v>4.7663406516589416E-2</v>
      </c>
      <c r="K69" s="1994"/>
      <c r="P69" s="2001"/>
      <c r="Q69" s="1952"/>
      <c r="R69" s="1952"/>
      <c r="S69" s="1952"/>
      <c r="T69" s="1952"/>
      <c r="U69" s="1952"/>
      <c r="V69" s="1952"/>
      <c r="W69" s="2002"/>
      <c r="X69" s="2002"/>
      <c r="Y69" s="2002"/>
      <c r="Z69" s="2002"/>
      <c r="AA69" s="2002"/>
      <c r="AB69" s="2002"/>
      <c r="AC69" s="2002"/>
      <c r="AD69" s="2002"/>
      <c r="AE69" s="2002"/>
      <c r="AF69" s="2002"/>
      <c r="AG69" s="2002"/>
      <c r="AH69" s="2002"/>
      <c r="AI69" s="2002"/>
    </row>
    <row r="70" spans="1:35" ht="15.75" customHeight="1">
      <c r="A70" s="1952"/>
      <c r="B70" s="1954"/>
      <c r="C70" s="2107" t="s">
        <v>184</v>
      </c>
      <c r="D70" s="2000" t="s">
        <v>185</v>
      </c>
      <c r="E70" s="2000">
        <v>0</v>
      </c>
      <c r="F70" s="2113">
        <v>0</v>
      </c>
      <c r="G70" s="2094">
        <f t="shared" si="3"/>
        <v>0</v>
      </c>
      <c r="H70" s="2000">
        <v>0</v>
      </c>
      <c r="I70" s="2111">
        <v>0</v>
      </c>
      <c r="J70" s="2096">
        <f t="shared" si="4"/>
        <v>0</v>
      </c>
      <c r="K70" s="1994"/>
      <c r="P70" s="2001"/>
      <c r="Q70" s="1952"/>
      <c r="R70" s="1952"/>
      <c r="S70" s="1952"/>
      <c r="T70" s="1952"/>
      <c r="U70" s="1952"/>
      <c r="V70" s="1952"/>
      <c r="W70" s="2002"/>
      <c r="X70" s="2002"/>
      <c r="Y70" s="2002"/>
      <c r="Z70" s="2002"/>
      <c r="AA70" s="2002"/>
      <c r="AB70" s="2002"/>
      <c r="AC70" s="2002"/>
      <c r="AD70" s="2002"/>
      <c r="AE70" s="2002"/>
      <c r="AF70" s="2002"/>
      <c r="AG70" s="2002"/>
      <c r="AH70" s="2002"/>
      <c r="AI70" s="2002"/>
    </row>
    <row r="71" spans="1:35" ht="15.75" customHeight="1">
      <c r="A71" s="1952"/>
      <c r="B71" s="1954"/>
      <c r="C71" s="2097" t="s">
        <v>186</v>
      </c>
      <c r="D71" s="1996" t="s">
        <v>187</v>
      </c>
      <c r="E71" s="1996">
        <v>0</v>
      </c>
      <c r="F71" s="2070">
        <v>0</v>
      </c>
      <c r="G71" s="2099">
        <f t="shared" si="3"/>
        <v>0</v>
      </c>
      <c r="H71" s="2112">
        <v>15</v>
      </c>
      <c r="I71" s="2100">
        <v>22953</v>
      </c>
      <c r="J71" s="2101">
        <f t="shared" si="4"/>
        <v>3.7085361687297522E-2</v>
      </c>
      <c r="K71" s="1994"/>
      <c r="P71" s="2001"/>
      <c r="Q71" s="1952"/>
      <c r="R71" s="1952"/>
      <c r="S71" s="1952"/>
      <c r="T71" s="1952"/>
      <c r="U71" s="1952"/>
      <c r="V71" s="1952"/>
      <c r="W71" s="2002"/>
      <c r="X71" s="2002"/>
      <c r="Y71" s="2002"/>
      <c r="Z71" s="2002"/>
      <c r="AA71" s="2002"/>
      <c r="AB71" s="2002"/>
      <c r="AC71" s="2002"/>
      <c r="AD71" s="2002"/>
      <c r="AE71" s="2002"/>
      <c r="AF71" s="2002"/>
      <c r="AG71" s="2002"/>
      <c r="AH71" s="2002"/>
      <c r="AI71" s="2002"/>
    </row>
    <row r="72" spans="1:35" ht="15.75" customHeight="1">
      <c r="A72" s="1952"/>
      <c r="B72" s="1954"/>
      <c r="C72" s="2107" t="s">
        <v>188</v>
      </c>
      <c r="D72" s="2000" t="s">
        <v>189</v>
      </c>
      <c r="E72" s="2000">
        <v>1</v>
      </c>
      <c r="F72" s="2114">
        <v>12800</v>
      </c>
      <c r="G72" s="2094">
        <f t="shared" si="3"/>
        <v>7.4371927618683498E-2</v>
      </c>
      <c r="H72" s="2109">
        <v>2</v>
      </c>
      <c r="I72" s="2115">
        <v>14500</v>
      </c>
      <c r="J72" s="2096">
        <f t="shared" si="4"/>
        <v>2.3427776084425304E-2</v>
      </c>
      <c r="K72" s="1994"/>
      <c r="P72" s="2001"/>
      <c r="Q72" s="1952"/>
      <c r="R72" s="1952"/>
      <c r="S72" s="1952"/>
      <c r="T72" s="1952"/>
      <c r="U72" s="1952"/>
      <c r="V72" s="1952"/>
      <c r="W72" s="2002"/>
      <c r="X72" s="2002"/>
      <c r="Y72" s="2002"/>
      <c r="Z72" s="2002"/>
      <c r="AA72" s="2002"/>
      <c r="AB72" s="2002"/>
      <c r="AC72" s="2002"/>
      <c r="AD72" s="2002"/>
      <c r="AE72" s="2002"/>
      <c r="AF72" s="2002"/>
      <c r="AG72" s="2002"/>
      <c r="AH72" s="2002"/>
      <c r="AI72" s="2002"/>
    </row>
    <row r="73" spans="1:35" ht="15.75" customHeight="1">
      <c r="A73" s="1952"/>
      <c r="B73" s="1954"/>
      <c r="C73" s="2097" t="s">
        <v>190</v>
      </c>
      <c r="D73" s="1996" t="s">
        <v>191</v>
      </c>
      <c r="E73" s="1996">
        <v>0</v>
      </c>
      <c r="F73" s="2070">
        <v>0</v>
      </c>
      <c r="G73" s="2099">
        <f t="shared" si="3"/>
        <v>0</v>
      </c>
      <c r="H73" s="2112">
        <v>1</v>
      </c>
      <c r="I73" s="2100">
        <v>1000</v>
      </c>
      <c r="J73" s="2101">
        <f t="shared" si="4"/>
        <v>1.6157086954776073E-3</v>
      </c>
      <c r="K73" s="1994"/>
      <c r="P73" s="2001"/>
      <c r="Q73" s="1952"/>
      <c r="R73" s="1952"/>
      <c r="S73" s="1952"/>
      <c r="T73" s="1952"/>
      <c r="U73" s="1952"/>
      <c r="V73" s="1952"/>
      <c r="W73" s="2002"/>
      <c r="X73" s="2002"/>
      <c r="Y73" s="2002"/>
      <c r="Z73" s="2002"/>
      <c r="AA73" s="2002"/>
      <c r="AB73" s="2002"/>
      <c r="AC73" s="2002"/>
      <c r="AD73" s="2002"/>
      <c r="AE73" s="2002"/>
      <c r="AF73" s="2002"/>
      <c r="AG73" s="2002"/>
      <c r="AH73" s="2002"/>
      <c r="AI73" s="2002"/>
    </row>
    <row r="74" spans="1:35" ht="15.75" customHeight="1">
      <c r="A74" s="1952"/>
      <c r="B74" s="1954"/>
      <c r="C74" s="2107" t="s">
        <v>192</v>
      </c>
      <c r="D74" s="2000" t="s">
        <v>193</v>
      </c>
      <c r="E74" s="2000">
        <v>0</v>
      </c>
      <c r="F74" s="2113">
        <v>0</v>
      </c>
      <c r="G74" s="2094">
        <f t="shared" si="3"/>
        <v>0</v>
      </c>
      <c r="H74" s="2109">
        <v>0</v>
      </c>
      <c r="I74" s="2111">
        <v>0</v>
      </c>
      <c r="J74" s="2096">
        <f t="shared" si="4"/>
        <v>0</v>
      </c>
      <c r="K74" s="1994"/>
      <c r="L74" s="1952"/>
      <c r="M74" s="1952"/>
      <c r="N74" s="1952"/>
      <c r="O74" s="1952"/>
      <c r="P74" s="2001"/>
      <c r="Q74" s="1952"/>
      <c r="R74" s="1952"/>
      <c r="S74" s="1952"/>
      <c r="T74" s="1952"/>
      <c r="U74" s="1952"/>
      <c r="V74" s="1952"/>
      <c r="W74" s="2002"/>
      <c r="X74" s="2002"/>
      <c r="Y74" s="2002"/>
      <c r="Z74" s="2002"/>
      <c r="AA74" s="2002"/>
      <c r="AB74" s="2002"/>
      <c r="AC74" s="2002"/>
      <c r="AD74" s="2002"/>
      <c r="AE74" s="2002"/>
      <c r="AF74" s="2002"/>
      <c r="AG74" s="2002"/>
      <c r="AH74" s="2002"/>
      <c r="AI74" s="2002"/>
    </row>
    <row r="75" spans="1:35" ht="15.75" customHeight="1">
      <c r="A75" s="1952"/>
      <c r="B75" s="1954"/>
      <c r="C75" s="2097" t="s">
        <v>194</v>
      </c>
      <c r="D75" s="2040" t="s">
        <v>195</v>
      </c>
      <c r="E75" s="1996">
        <v>0</v>
      </c>
      <c r="F75" s="2070">
        <v>0</v>
      </c>
      <c r="G75" s="2099">
        <f t="shared" si="3"/>
        <v>0</v>
      </c>
      <c r="H75" s="1996">
        <v>0</v>
      </c>
      <c r="I75" s="2116">
        <v>0</v>
      </c>
      <c r="J75" s="2101">
        <f t="shared" si="4"/>
        <v>0</v>
      </c>
      <c r="K75" s="1994"/>
      <c r="L75" s="1952"/>
      <c r="M75" s="1952"/>
      <c r="N75" s="1952"/>
      <c r="O75" s="1952"/>
      <c r="P75" s="2001"/>
      <c r="Q75" s="1952"/>
      <c r="R75" s="1952"/>
      <c r="S75" s="1952"/>
      <c r="T75" s="1952"/>
      <c r="U75" s="1952"/>
      <c r="V75" s="1952"/>
      <c r="W75" s="2002"/>
      <c r="X75" s="2002"/>
      <c r="Y75" s="2002"/>
      <c r="Z75" s="2002"/>
      <c r="AA75" s="2002"/>
      <c r="AB75" s="2002"/>
      <c r="AC75" s="2002"/>
      <c r="AD75" s="2002"/>
      <c r="AE75" s="2002"/>
      <c r="AF75" s="2002"/>
      <c r="AG75" s="2002"/>
      <c r="AH75" s="2002"/>
      <c r="AI75" s="2002"/>
    </row>
    <row r="76" spans="1:35" ht="15.75" customHeight="1">
      <c r="A76" s="1952"/>
      <c r="B76" s="1954"/>
      <c r="C76" s="2107" t="s">
        <v>196</v>
      </c>
      <c r="D76" s="2000" t="s">
        <v>197</v>
      </c>
      <c r="E76" s="2000">
        <v>0</v>
      </c>
      <c r="F76" s="2113">
        <v>0</v>
      </c>
      <c r="G76" s="2094">
        <f t="shared" si="3"/>
        <v>0</v>
      </c>
      <c r="H76" s="2109">
        <v>0</v>
      </c>
      <c r="I76" s="2111">
        <v>0</v>
      </c>
      <c r="J76" s="2096">
        <f t="shared" si="4"/>
        <v>0</v>
      </c>
      <c r="K76" s="1994"/>
      <c r="L76" s="1952"/>
      <c r="M76" s="1952"/>
      <c r="N76" s="1952"/>
      <c r="O76" s="1952"/>
      <c r="P76" s="2001"/>
      <c r="Q76" s="1952"/>
      <c r="R76" s="1952"/>
      <c r="S76" s="1952"/>
      <c r="T76" s="1952"/>
      <c r="U76" s="1952"/>
      <c r="V76" s="1952"/>
      <c r="W76" s="2002"/>
      <c r="X76" s="2002"/>
      <c r="Y76" s="2002"/>
      <c r="Z76" s="2002"/>
      <c r="AA76" s="2002"/>
      <c r="AB76" s="2002"/>
      <c r="AC76" s="2002"/>
      <c r="AD76" s="2002"/>
      <c r="AE76" s="2002"/>
      <c r="AF76" s="2002"/>
      <c r="AG76" s="2002"/>
      <c r="AH76" s="2002"/>
      <c r="AI76" s="2002"/>
    </row>
    <row r="77" spans="1:35" ht="15.75" customHeight="1" thickBot="1">
      <c r="A77" s="1952"/>
      <c r="B77" s="1954"/>
      <c r="C77" s="2097" t="s">
        <v>198</v>
      </c>
      <c r="D77" s="1996" t="s">
        <v>168</v>
      </c>
      <c r="E77" s="1996">
        <v>18</v>
      </c>
      <c r="F77" s="2076">
        <v>82676.899999999994</v>
      </c>
      <c r="G77" s="2099">
        <f t="shared" si="3"/>
        <v>0.48037815801071354</v>
      </c>
      <c r="H77" s="1996">
        <v>63</v>
      </c>
      <c r="I77" s="2100">
        <v>197039.8</v>
      </c>
      <c r="J77" s="2101">
        <f t="shared" si="4"/>
        <v>0.3183589182151686</v>
      </c>
      <c r="K77" s="1994"/>
      <c r="L77" s="1952"/>
      <c r="M77" s="1952"/>
      <c r="N77" s="1952"/>
      <c r="O77" s="1952"/>
      <c r="P77" s="2001"/>
      <c r="Q77" s="1952"/>
      <c r="R77" s="1952"/>
      <c r="S77" s="1952"/>
      <c r="T77" s="1952"/>
      <c r="U77" s="1952"/>
      <c r="V77" s="1952"/>
      <c r="W77" s="2002"/>
      <c r="X77" s="2002"/>
      <c r="Y77" s="2002"/>
      <c r="Z77" s="2002"/>
      <c r="AA77" s="2002"/>
      <c r="AB77" s="2002"/>
      <c r="AC77" s="2002"/>
      <c r="AD77" s="2002"/>
      <c r="AE77" s="2002"/>
      <c r="AF77" s="2002"/>
      <c r="AG77" s="2002"/>
      <c r="AH77" s="2002"/>
      <c r="AI77" s="2002"/>
    </row>
    <row r="78" spans="1:35" ht="27" customHeight="1" thickBot="1">
      <c r="A78" s="1952"/>
      <c r="B78" s="1954"/>
      <c r="C78" s="2117"/>
      <c r="D78" s="2118" t="s">
        <v>169</v>
      </c>
      <c r="E78" s="2119">
        <f t="shared" ref="E78:J78" si="5">SUM(E64:E77)</f>
        <v>35</v>
      </c>
      <c r="F78" s="2087">
        <f t="shared" si="5"/>
        <v>172107.95</v>
      </c>
      <c r="G78" s="2088">
        <f t="shared" si="5"/>
        <v>1</v>
      </c>
      <c r="H78" s="2119">
        <f t="shared" si="5"/>
        <v>147</v>
      </c>
      <c r="I78" s="2087">
        <f t="shared" si="5"/>
        <v>618923.44999999995</v>
      </c>
      <c r="J78" s="2090">
        <f t="shared" si="5"/>
        <v>0.99999999999999989</v>
      </c>
      <c r="K78" s="1994"/>
      <c r="L78" s="1952"/>
      <c r="M78" s="1952"/>
      <c r="N78" s="1952"/>
      <c r="O78" s="1952"/>
      <c r="P78" s="2001"/>
      <c r="Q78" s="1952"/>
      <c r="R78" s="1952"/>
      <c r="S78" s="1952"/>
      <c r="T78" s="1952"/>
      <c r="U78" s="1952"/>
      <c r="V78" s="1952"/>
      <c r="W78" s="2002"/>
      <c r="X78" s="2002"/>
      <c r="Y78" s="2002"/>
      <c r="Z78" s="2002"/>
      <c r="AA78" s="2002"/>
      <c r="AB78" s="2002"/>
      <c r="AC78" s="2002"/>
      <c r="AD78" s="2002"/>
      <c r="AE78" s="2002"/>
      <c r="AF78" s="2002"/>
      <c r="AG78" s="2002"/>
      <c r="AH78" s="2002"/>
      <c r="AI78" s="2002"/>
    </row>
    <row r="79" spans="1:35" ht="27" customHeight="1" thickBot="1">
      <c r="A79" s="1952"/>
      <c r="B79" s="2120"/>
      <c r="C79" s="2121"/>
      <c r="D79" s="2122"/>
      <c r="E79" s="2122"/>
      <c r="F79" s="2122"/>
      <c r="G79" s="2122"/>
      <c r="H79" s="2122"/>
      <c r="I79" s="2122"/>
      <c r="J79" s="2122"/>
      <c r="K79" s="2123"/>
      <c r="L79" s="2124"/>
      <c r="M79" s="2124"/>
      <c r="N79" s="2124"/>
      <c r="O79" s="2124"/>
      <c r="P79" s="2125"/>
      <c r="Q79" s="1952"/>
      <c r="R79" s="1952"/>
      <c r="S79" s="1952"/>
      <c r="T79" s="1952"/>
      <c r="U79" s="1952"/>
      <c r="V79" s="1952"/>
      <c r="W79" s="2002"/>
      <c r="X79" s="2002"/>
      <c r="Y79" s="2002"/>
      <c r="Z79" s="2002"/>
      <c r="AA79" s="2002"/>
      <c r="AB79" s="2002"/>
      <c r="AC79" s="2002"/>
      <c r="AD79" s="2002"/>
      <c r="AE79" s="2002"/>
      <c r="AF79" s="2002"/>
      <c r="AG79" s="2002"/>
      <c r="AH79" s="2002"/>
      <c r="AI79" s="2002"/>
    </row>
    <row r="80" spans="1:35" ht="30" customHeight="1">
      <c r="A80" s="1952"/>
      <c r="B80" s="1952"/>
      <c r="C80" s="2017"/>
      <c r="D80" s="1952"/>
      <c r="E80" s="1952"/>
      <c r="F80" s="1952"/>
      <c r="G80" s="1952"/>
      <c r="H80" s="1952"/>
      <c r="I80" s="1952"/>
      <c r="J80" s="1952"/>
      <c r="K80" s="2091"/>
      <c r="P80" s="1952"/>
      <c r="Q80" s="1952"/>
      <c r="R80" s="1952"/>
      <c r="S80" s="1952"/>
      <c r="T80" s="1952"/>
      <c r="U80" s="1952"/>
      <c r="V80" s="1952"/>
      <c r="W80" s="2002"/>
      <c r="X80" s="2002"/>
      <c r="Y80" s="2002"/>
      <c r="Z80" s="2002"/>
      <c r="AA80" s="2002"/>
      <c r="AB80" s="2002"/>
      <c r="AC80" s="2002"/>
      <c r="AD80" s="2002"/>
      <c r="AE80" s="2002"/>
      <c r="AF80" s="2002"/>
      <c r="AG80" s="2002"/>
      <c r="AH80" s="2002"/>
      <c r="AI80" s="2002"/>
    </row>
    <row r="81" spans="1:35" ht="18" customHeight="1" thickBot="1">
      <c r="A81" s="1952"/>
      <c r="B81" s="1952"/>
      <c r="C81" s="2126"/>
      <c r="D81" s="2127"/>
      <c r="E81" s="2127"/>
      <c r="F81" s="2127"/>
      <c r="G81" s="2127"/>
      <c r="H81" s="2127"/>
      <c r="I81" s="2127"/>
      <c r="J81" s="2127"/>
      <c r="K81" s="2002"/>
      <c r="P81" s="1952"/>
      <c r="Q81" s="1952"/>
      <c r="R81" s="1952"/>
      <c r="S81" s="1952"/>
      <c r="T81" s="1952"/>
      <c r="U81" s="1952"/>
      <c r="V81" s="1952"/>
      <c r="W81" s="2002"/>
      <c r="X81" s="2002"/>
      <c r="Y81" s="2002"/>
      <c r="Z81" s="2002"/>
      <c r="AA81" s="2002"/>
      <c r="AB81" s="2002"/>
      <c r="AC81" s="2002"/>
      <c r="AD81" s="2002"/>
      <c r="AE81" s="2002"/>
      <c r="AF81" s="2002"/>
      <c r="AG81" s="2002"/>
      <c r="AH81" s="2002"/>
      <c r="AI81" s="2002"/>
    </row>
    <row r="82" spans="1:35" ht="24" customHeight="1">
      <c r="A82" s="2031"/>
      <c r="B82" s="2128" t="s">
        <v>199</v>
      </c>
      <c r="C82" s="1917"/>
      <c r="D82" s="1917"/>
      <c r="E82" s="1917"/>
      <c r="F82" s="1917"/>
      <c r="G82" s="1917"/>
      <c r="H82" s="1917"/>
      <c r="I82" s="1917"/>
      <c r="J82" s="1917"/>
      <c r="K82" s="1917"/>
      <c r="L82" s="1917"/>
      <c r="M82" s="1917"/>
      <c r="N82" s="1917"/>
      <c r="O82" s="1917"/>
      <c r="P82" s="2129"/>
      <c r="Q82" s="2031"/>
      <c r="R82" s="2031"/>
      <c r="S82" s="2031"/>
      <c r="T82" s="2031"/>
      <c r="U82" s="2031"/>
      <c r="V82" s="2031"/>
      <c r="W82" s="2009"/>
      <c r="X82" s="2009"/>
      <c r="Y82" s="2009"/>
      <c r="Z82" s="2009"/>
      <c r="AA82" s="2009"/>
      <c r="AB82" s="2009"/>
      <c r="AC82" s="2009"/>
      <c r="AD82" s="2009"/>
      <c r="AE82" s="2009"/>
      <c r="AF82" s="2009"/>
      <c r="AG82" s="2009"/>
      <c r="AH82" s="2009"/>
      <c r="AI82" s="2009"/>
    </row>
    <row r="83" spans="1:35" ht="15.75" customHeight="1">
      <c r="A83" s="1952"/>
      <c r="B83" s="1954"/>
      <c r="C83" s="2126"/>
      <c r="D83" s="2127"/>
      <c r="E83" s="2127"/>
      <c r="F83" s="2127"/>
      <c r="G83" s="2127"/>
      <c r="H83" s="2127"/>
      <c r="I83" s="2127"/>
      <c r="J83" s="2127"/>
      <c r="K83" s="1952"/>
      <c r="L83" s="2001"/>
      <c r="M83" s="1952"/>
      <c r="N83" s="1952"/>
      <c r="O83" s="1952"/>
      <c r="P83" s="2001"/>
      <c r="Q83" s="1952"/>
      <c r="R83" s="1952"/>
      <c r="S83" s="1952"/>
      <c r="T83" s="1952"/>
      <c r="U83" s="1952"/>
      <c r="V83" s="1952"/>
      <c r="W83" s="2002"/>
      <c r="X83" s="2002"/>
      <c r="Y83" s="2002"/>
      <c r="Z83" s="2002"/>
      <c r="AA83" s="2002"/>
      <c r="AB83" s="2002"/>
      <c r="AC83" s="2002"/>
      <c r="AD83" s="2002"/>
      <c r="AE83" s="2002"/>
      <c r="AF83" s="2002"/>
      <c r="AG83" s="2002"/>
      <c r="AH83" s="2002"/>
      <c r="AI83" s="2002"/>
    </row>
    <row r="84" spans="1:35" ht="24" customHeight="1">
      <c r="A84" s="2031"/>
      <c r="B84" s="2130" t="s">
        <v>200</v>
      </c>
      <c r="C84" s="1921"/>
      <c r="D84" s="1921"/>
      <c r="E84" s="2131" t="s">
        <v>201</v>
      </c>
      <c r="F84" s="1921"/>
      <c r="G84" s="1921"/>
      <c r="H84" s="1921"/>
      <c r="I84" s="1921"/>
      <c r="J84" s="1921"/>
      <c r="K84" s="1921"/>
      <c r="L84" s="2132"/>
      <c r="M84" s="2172" t="s">
        <v>202</v>
      </c>
      <c r="N84" s="1925"/>
      <c r="O84" s="1925"/>
      <c r="P84" s="2038"/>
      <c r="Q84" s="2031"/>
      <c r="R84" s="2031"/>
      <c r="S84" s="2031"/>
      <c r="T84" s="2031"/>
      <c r="U84" s="2031"/>
      <c r="V84" s="2031"/>
      <c r="W84" s="2009"/>
      <c r="X84" s="2009"/>
      <c r="Y84" s="2009"/>
      <c r="Z84" s="2009"/>
      <c r="AA84" s="2009"/>
      <c r="AB84" s="2009"/>
      <c r="AC84" s="2009"/>
      <c r="AD84" s="2009"/>
      <c r="AE84" s="2009"/>
      <c r="AF84" s="2009"/>
      <c r="AG84" s="2009"/>
      <c r="AH84" s="2009"/>
      <c r="AI84" s="2009"/>
    </row>
    <row r="85" spans="1:35" ht="15.75" customHeight="1">
      <c r="A85" s="1952"/>
      <c r="B85" s="2133" t="s">
        <v>8</v>
      </c>
      <c r="C85" s="1975" t="s">
        <v>9</v>
      </c>
      <c r="D85" s="1921"/>
      <c r="E85" s="2134"/>
      <c r="F85" s="1975" t="s">
        <v>203</v>
      </c>
      <c r="G85" s="1921"/>
      <c r="H85" s="1921"/>
      <c r="I85" s="1921"/>
      <c r="J85" s="1921"/>
      <c r="K85" s="1921"/>
      <c r="L85" s="2132"/>
      <c r="M85" s="1952"/>
      <c r="N85" s="1952"/>
      <c r="O85" s="1952"/>
      <c r="P85" s="2001"/>
      <c r="Q85" s="1952"/>
      <c r="R85" s="1952"/>
      <c r="S85" s="1952"/>
      <c r="T85" s="1952"/>
      <c r="U85" s="1952"/>
      <c r="V85" s="1952"/>
      <c r="W85" s="2002"/>
      <c r="X85" s="2002"/>
      <c r="Y85" s="2002"/>
      <c r="Z85" s="2002"/>
      <c r="AA85" s="2002"/>
      <c r="AB85" s="2002"/>
      <c r="AC85" s="2002"/>
      <c r="AD85" s="2002"/>
      <c r="AE85" s="2002"/>
      <c r="AF85" s="2002"/>
      <c r="AG85" s="2002"/>
      <c r="AH85" s="2002"/>
      <c r="AI85" s="2002"/>
    </row>
    <row r="86" spans="1:35" ht="15.75" customHeight="1">
      <c r="A86" s="1952"/>
      <c r="B86" s="2135" t="s">
        <v>12</v>
      </c>
      <c r="C86" s="2136" t="s">
        <v>13</v>
      </c>
      <c r="D86" s="1921"/>
      <c r="E86" s="2137"/>
      <c r="F86" s="2136" t="s">
        <v>204</v>
      </c>
      <c r="G86" s="1921"/>
      <c r="H86" s="1921"/>
      <c r="I86" s="1921"/>
      <c r="J86" s="1921"/>
      <c r="K86" s="1921"/>
      <c r="L86" s="2132"/>
      <c r="M86" s="1952"/>
      <c r="N86" s="1952"/>
      <c r="O86" s="1952"/>
      <c r="P86" s="2001"/>
      <c r="Q86" s="1952"/>
      <c r="R86" s="1952"/>
      <c r="S86" s="1952"/>
      <c r="T86" s="1952"/>
      <c r="U86" s="1952"/>
      <c r="V86" s="1952"/>
      <c r="W86" s="2002"/>
      <c r="X86" s="2002"/>
      <c r="Y86" s="2002"/>
      <c r="Z86" s="2002"/>
      <c r="AA86" s="2002"/>
      <c r="AB86" s="2002"/>
      <c r="AC86" s="2002"/>
      <c r="AD86" s="2002"/>
      <c r="AE86" s="2002"/>
      <c r="AF86" s="2002"/>
      <c r="AG86" s="2002"/>
      <c r="AH86" s="2002"/>
      <c r="AI86" s="2002"/>
    </row>
    <row r="87" spans="1:35" ht="15.75" customHeight="1">
      <c r="A87" s="1952"/>
      <c r="B87" s="2133" t="s">
        <v>205</v>
      </c>
      <c r="C87" s="1975" t="s">
        <v>19</v>
      </c>
      <c r="D87" s="1921"/>
      <c r="E87" s="2134"/>
      <c r="F87" s="1975" t="s">
        <v>206</v>
      </c>
      <c r="G87" s="1921"/>
      <c r="H87" s="1921"/>
      <c r="I87" s="1921"/>
      <c r="J87" s="1921"/>
      <c r="K87" s="1921"/>
      <c r="L87" s="2132"/>
      <c r="M87" s="1952"/>
      <c r="N87" s="1952"/>
      <c r="O87" s="1952"/>
      <c r="P87" s="2001"/>
      <c r="Q87" s="1952"/>
      <c r="R87" s="1952"/>
      <c r="S87" s="1952"/>
      <c r="T87" s="1952"/>
      <c r="U87" s="1952"/>
      <c r="V87" s="1952"/>
      <c r="W87" s="2002"/>
      <c r="X87" s="2002"/>
      <c r="Y87" s="2002"/>
      <c r="Z87" s="2002"/>
      <c r="AA87" s="2002"/>
      <c r="AB87" s="2002"/>
      <c r="AC87" s="2002"/>
      <c r="AD87" s="2002"/>
      <c r="AE87" s="2002"/>
      <c r="AF87" s="2002"/>
      <c r="AG87" s="2002"/>
      <c r="AH87" s="2002"/>
      <c r="AI87" s="2002"/>
    </row>
    <row r="88" spans="1:35" ht="15.75" customHeight="1">
      <c r="A88" s="1952"/>
      <c r="B88" s="2135" t="s">
        <v>22</v>
      </c>
      <c r="C88" s="2136" t="s">
        <v>23</v>
      </c>
      <c r="D88" s="1921"/>
      <c r="E88" s="2137"/>
      <c r="F88" s="2136" t="s">
        <v>207</v>
      </c>
      <c r="G88" s="1921"/>
      <c r="H88" s="1921"/>
      <c r="I88" s="1921"/>
      <c r="J88" s="1921"/>
      <c r="K88" s="1921"/>
      <c r="L88" s="2132"/>
      <c r="M88" s="1952"/>
      <c r="N88" s="1952"/>
      <c r="O88" s="1952"/>
      <c r="P88" s="2001"/>
      <c r="Q88" s="1952"/>
      <c r="R88" s="1952"/>
      <c r="S88" s="1952"/>
      <c r="T88" s="1952"/>
      <c r="U88" s="1952"/>
      <c r="V88" s="1952"/>
      <c r="W88" s="2002"/>
      <c r="X88" s="2002"/>
      <c r="Y88" s="2002"/>
      <c r="Z88" s="2002"/>
      <c r="AA88" s="2002"/>
      <c r="AB88" s="2002"/>
      <c r="AC88" s="2002"/>
      <c r="AD88" s="2002"/>
      <c r="AE88" s="2002"/>
      <c r="AF88" s="2002"/>
      <c r="AG88" s="2002"/>
      <c r="AH88" s="2002"/>
      <c r="AI88" s="2002"/>
    </row>
    <row r="89" spans="1:35" ht="15.75" customHeight="1">
      <c r="A89" s="1952"/>
      <c r="B89" s="2133" t="s">
        <v>27</v>
      </c>
      <c r="C89" s="1975" t="s">
        <v>28</v>
      </c>
      <c r="D89" s="1921"/>
      <c r="E89" s="2134"/>
      <c r="F89" s="2138" t="s">
        <v>208</v>
      </c>
      <c r="G89" s="1921"/>
      <c r="H89" s="1921"/>
      <c r="I89" s="1921"/>
      <c r="J89" s="1921"/>
      <c r="K89" s="1921"/>
      <c r="L89" s="2132"/>
      <c r="M89" s="1952"/>
      <c r="N89" s="1952"/>
      <c r="O89" s="1952"/>
      <c r="P89" s="2001"/>
      <c r="Q89" s="1952"/>
      <c r="R89" s="1952"/>
      <c r="S89" s="1952"/>
      <c r="T89" s="1952"/>
      <c r="U89" s="1952"/>
      <c r="V89" s="1952"/>
      <c r="W89" s="2002"/>
      <c r="X89" s="2002"/>
      <c r="Y89" s="2002"/>
      <c r="Z89" s="2002"/>
      <c r="AA89" s="2002"/>
      <c r="AB89" s="2002"/>
      <c r="AC89" s="2002"/>
      <c r="AD89" s="2002"/>
      <c r="AE89" s="2002"/>
      <c r="AF89" s="2002"/>
      <c r="AG89" s="2002"/>
      <c r="AH89" s="2002"/>
      <c r="AI89" s="2002"/>
    </row>
    <row r="90" spans="1:35" ht="15.75" customHeight="1">
      <c r="A90" s="1952"/>
      <c r="B90" s="2135" t="s">
        <v>35</v>
      </c>
      <c r="C90" s="2136" t="s">
        <v>36</v>
      </c>
      <c r="D90" s="1921"/>
      <c r="E90" s="2137"/>
      <c r="F90" s="2136" t="s">
        <v>209</v>
      </c>
      <c r="G90" s="1921"/>
      <c r="H90" s="1921"/>
      <c r="I90" s="1921"/>
      <c r="J90" s="1921"/>
      <c r="K90" s="1921"/>
      <c r="L90" s="2132"/>
      <c r="M90" s="1952"/>
      <c r="N90" s="1952"/>
      <c r="O90" s="1952"/>
      <c r="P90" s="1934"/>
      <c r="Q90" s="2002"/>
    </row>
    <row r="91" spans="1:35" ht="15.75" customHeight="1">
      <c r="A91" s="2127"/>
      <c r="B91" s="2133" t="s">
        <v>41</v>
      </c>
      <c r="C91" s="1975" t="s">
        <v>42</v>
      </c>
      <c r="D91" s="1921"/>
      <c r="E91" s="2134"/>
      <c r="F91" s="1975" t="s">
        <v>210</v>
      </c>
      <c r="G91" s="1921"/>
      <c r="H91" s="1921"/>
      <c r="I91" s="1921"/>
      <c r="J91" s="1921"/>
      <c r="K91" s="1921"/>
      <c r="L91" s="2132"/>
      <c r="P91" s="1934"/>
      <c r="Q91" s="1915"/>
    </row>
    <row r="92" spans="1:35" ht="15.75" customHeight="1">
      <c r="B92" s="2135" t="s">
        <v>46</v>
      </c>
      <c r="C92" s="2136" t="s">
        <v>47</v>
      </c>
      <c r="D92" s="1921"/>
      <c r="E92" s="2137"/>
      <c r="F92" s="2136" t="s">
        <v>211</v>
      </c>
      <c r="G92" s="1921"/>
      <c r="H92" s="1921"/>
      <c r="I92" s="1921"/>
      <c r="J92" s="1921"/>
      <c r="K92" s="1921"/>
      <c r="L92" s="2132"/>
      <c r="P92" s="1934"/>
      <c r="Q92" s="1915"/>
    </row>
    <row r="93" spans="1:35" ht="15.75" customHeight="1">
      <c r="B93" s="2133" t="s">
        <v>50</v>
      </c>
      <c r="C93" s="1975" t="s">
        <v>51</v>
      </c>
      <c r="D93" s="1921"/>
      <c r="E93" s="2134"/>
      <c r="F93" s="1975" t="s">
        <v>212</v>
      </c>
      <c r="G93" s="1921"/>
      <c r="H93" s="1921"/>
      <c r="I93" s="1921"/>
      <c r="J93" s="1921"/>
      <c r="K93" s="1921"/>
      <c r="L93" s="2132"/>
      <c r="M93" s="2127"/>
      <c r="N93" s="2127"/>
      <c r="O93" s="2127"/>
      <c r="P93" s="1934"/>
      <c r="W93" s="1915"/>
      <c r="X93" s="1915"/>
      <c r="Y93" s="1915"/>
      <c r="Z93" s="1915"/>
      <c r="AA93" s="1915"/>
      <c r="AB93" s="1915"/>
      <c r="AC93" s="1915"/>
      <c r="AD93" s="1915"/>
      <c r="AE93" s="1915"/>
      <c r="AF93" s="1915"/>
      <c r="AG93" s="1915"/>
      <c r="AH93" s="1915"/>
      <c r="AI93" s="1915"/>
    </row>
    <row r="94" spans="1:35" ht="15.75" customHeight="1">
      <c r="B94" s="2135" t="s">
        <v>54</v>
      </c>
      <c r="C94" s="2136" t="s">
        <v>55</v>
      </c>
      <c r="D94" s="1921"/>
      <c r="E94" s="2137"/>
      <c r="F94" s="2136" t="s">
        <v>213</v>
      </c>
      <c r="G94" s="1921"/>
      <c r="H94" s="1921"/>
      <c r="I94" s="1921"/>
      <c r="J94" s="1921"/>
      <c r="K94" s="1921"/>
      <c r="L94" s="2132"/>
      <c r="P94" s="1934"/>
      <c r="W94" s="1915"/>
      <c r="X94" s="1915"/>
      <c r="Y94" s="1915"/>
      <c r="Z94" s="1915"/>
      <c r="AA94" s="1915"/>
      <c r="AB94" s="1915"/>
      <c r="AC94" s="1915"/>
      <c r="AD94" s="1915"/>
      <c r="AE94" s="1915"/>
      <c r="AF94" s="1915"/>
      <c r="AG94" s="1915"/>
      <c r="AH94" s="1915"/>
      <c r="AI94" s="1915"/>
    </row>
    <row r="95" spans="1:35" ht="15.75" customHeight="1">
      <c r="B95" s="2133" t="s">
        <v>58</v>
      </c>
      <c r="C95" s="1975" t="s">
        <v>59</v>
      </c>
      <c r="D95" s="1921"/>
      <c r="E95" s="2134"/>
      <c r="F95" s="1975" t="s">
        <v>214</v>
      </c>
      <c r="G95" s="1921"/>
      <c r="H95" s="1921"/>
      <c r="I95" s="1921"/>
      <c r="J95" s="1921"/>
      <c r="K95" s="1921"/>
      <c r="L95" s="2132"/>
      <c r="P95" s="1934"/>
      <c r="W95" s="1915"/>
      <c r="X95" s="1915"/>
      <c r="Y95" s="1915"/>
      <c r="Z95" s="1915"/>
      <c r="AA95" s="1915"/>
      <c r="AB95" s="1915"/>
      <c r="AC95" s="1915"/>
      <c r="AD95" s="1915"/>
      <c r="AE95" s="1915"/>
      <c r="AF95" s="1915"/>
      <c r="AG95" s="1915"/>
      <c r="AH95" s="1915"/>
      <c r="AI95" s="1915"/>
    </row>
    <row r="96" spans="1:35" ht="15.75" customHeight="1">
      <c r="B96" s="2135" t="s">
        <v>63</v>
      </c>
      <c r="C96" s="2136" t="s">
        <v>64</v>
      </c>
      <c r="D96" s="1921"/>
      <c r="E96" s="2137"/>
      <c r="F96" s="2136" t="s">
        <v>215</v>
      </c>
      <c r="G96" s="1921"/>
      <c r="H96" s="1921"/>
      <c r="I96" s="1921"/>
      <c r="J96" s="1921"/>
      <c r="K96" s="1921"/>
      <c r="L96" s="2132"/>
      <c r="P96" s="1934"/>
      <c r="W96" s="1915"/>
      <c r="X96" s="1915"/>
      <c r="Y96" s="1915"/>
      <c r="Z96" s="1915"/>
      <c r="AA96" s="1915"/>
      <c r="AB96" s="1915"/>
      <c r="AC96" s="1915"/>
      <c r="AD96" s="1915"/>
      <c r="AE96" s="1915"/>
      <c r="AF96" s="1915"/>
      <c r="AG96" s="1915"/>
      <c r="AH96" s="1915"/>
      <c r="AI96" s="1915"/>
    </row>
    <row r="97" spans="2:35" ht="15.75" customHeight="1">
      <c r="B97" s="2133" t="s">
        <v>77</v>
      </c>
      <c r="C97" s="1975" t="s">
        <v>78</v>
      </c>
      <c r="D97" s="1921"/>
      <c r="E97" s="2134"/>
      <c r="F97" s="1975" t="s">
        <v>216</v>
      </c>
      <c r="G97" s="1921"/>
      <c r="H97" s="1921"/>
      <c r="I97" s="1921"/>
      <c r="J97" s="1921"/>
      <c r="K97" s="1921"/>
      <c r="L97" s="2132"/>
      <c r="P97" s="1934"/>
      <c r="W97" s="1915"/>
      <c r="X97" s="1915"/>
      <c r="Y97" s="1915"/>
      <c r="Z97" s="1915"/>
      <c r="AA97" s="1915"/>
      <c r="AB97" s="1915"/>
      <c r="AC97" s="1915"/>
      <c r="AD97" s="1915"/>
      <c r="AE97" s="1915"/>
      <c r="AF97" s="1915"/>
      <c r="AG97" s="1915"/>
      <c r="AH97" s="1915"/>
      <c r="AI97" s="1915"/>
    </row>
    <row r="98" spans="2:35" ht="15.75" customHeight="1">
      <c r="B98" s="2135" t="s">
        <v>82</v>
      </c>
      <c r="C98" s="2136" t="s">
        <v>217</v>
      </c>
      <c r="D98" s="1921"/>
      <c r="E98" s="2137"/>
      <c r="F98" s="2136" t="s">
        <v>218</v>
      </c>
      <c r="G98" s="1921"/>
      <c r="H98" s="1921"/>
      <c r="I98" s="1921"/>
      <c r="J98" s="1921"/>
      <c r="K98" s="1921"/>
      <c r="L98" s="2132"/>
      <c r="P98" s="1934"/>
      <c r="W98" s="1915"/>
      <c r="X98" s="1915"/>
      <c r="Y98" s="1915"/>
      <c r="Z98" s="1915"/>
      <c r="AA98" s="1915"/>
      <c r="AB98" s="1915"/>
      <c r="AC98" s="1915"/>
      <c r="AD98" s="1915"/>
      <c r="AE98" s="1915"/>
      <c r="AF98" s="1915"/>
      <c r="AG98" s="1915"/>
      <c r="AH98" s="1915"/>
      <c r="AI98" s="1915"/>
    </row>
    <row r="99" spans="2:35" ht="15.75" customHeight="1">
      <c r="B99" s="2133" t="s">
        <v>87</v>
      </c>
      <c r="C99" s="1975" t="s">
        <v>88</v>
      </c>
      <c r="D99" s="1921"/>
      <c r="E99" s="2134"/>
      <c r="F99" s="1975" t="s">
        <v>219</v>
      </c>
      <c r="G99" s="1921"/>
      <c r="H99" s="1921"/>
      <c r="I99" s="1921"/>
      <c r="J99" s="1921"/>
      <c r="K99" s="1921"/>
      <c r="L99" s="2132"/>
      <c r="P99" s="1934"/>
      <c r="W99" s="1915"/>
      <c r="X99" s="1915"/>
      <c r="Y99" s="1915"/>
      <c r="Z99" s="1915"/>
      <c r="AA99" s="1915"/>
      <c r="AB99" s="1915"/>
      <c r="AC99" s="1915"/>
      <c r="AD99" s="1915"/>
      <c r="AE99" s="1915"/>
      <c r="AF99" s="1915"/>
      <c r="AG99" s="1915"/>
      <c r="AH99" s="1915"/>
      <c r="AI99" s="1915"/>
    </row>
    <row r="100" spans="2:35" ht="15.75" customHeight="1">
      <c r="B100" s="2135" t="s">
        <v>91</v>
      </c>
      <c r="C100" s="2136" t="s">
        <v>220</v>
      </c>
      <c r="D100" s="1921"/>
      <c r="E100" s="2137"/>
      <c r="F100" s="2136" t="s">
        <v>221</v>
      </c>
      <c r="G100" s="1921"/>
      <c r="H100" s="1921"/>
      <c r="I100" s="1921"/>
      <c r="J100" s="1921"/>
      <c r="K100" s="1921"/>
      <c r="L100" s="2132"/>
      <c r="P100" s="1934"/>
      <c r="W100" s="1915"/>
      <c r="X100" s="1915"/>
      <c r="Y100" s="1915"/>
      <c r="Z100" s="1915"/>
      <c r="AA100" s="1915"/>
      <c r="AB100" s="1915"/>
      <c r="AC100" s="1915"/>
      <c r="AD100" s="1915"/>
      <c r="AE100" s="1915"/>
      <c r="AF100" s="1915"/>
      <c r="AG100" s="1915"/>
      <c r="AH100" s="1915"/>
      <c r="AI100" s="1915"/>
    </row>
    <row r="101" spans="2:35" ht="15.75" customHeight="1">
      <c r="B101" s="2133" t="s">
        <v>94</v>
      </c>
      <c r="C101" s="2138" t="s">
        <v>222</v>
      </c>
      <c r="D101" s="1921"/>
      <c r="E101" s="2134"/>
      <c r="F101" s="1975" t="s">
        <v>223</v>
      </c>
      <c r="G101" s="1921"/>
      <c r="H101" s="1921"/>
      <c r="I101" s="1921"/>
      <c r="J101" s="1921"/>
      <c r="K101" s="1921"/>
      <c r="L101" s="2132"/>
      <c r="M101" s="2173"/>
      <c r="N101" s="1921"/>
      <c r="P101" s="1934"/>
      <c r="W101" s="1915"/>
      <c r="X101" s="1915"/>
      <c r="Y101" s="1915"/>
      <c r="Z101" s="1915"/>
      <c r="AA101" s="1915"/>
      <c r="AB101" s="1915"/>
      <c r="AC101" s="1915"/>
      <c r="AD101" s="1915"/>
      <c r="AE101" s="1915"/>
      <c r="AF101" s="1915"/>
      <c r="AG101" s="1915"/>
      <c r="AH101" s="1915"/>
      <c r="AI101" s="1915"/>
    </row>
    <row r="102" spans="2:35" ht="15.75" customHeight="1">
      <c r="B102" s="2133" t="s">
        <v>15</v>
      </c>
      <c r="C102" s="1975" t="s">
        <v>224</v>
      </c>
      <c r="D102" s="1921"/>
      <c r="E102" s="2134"/>
      <c r="F102" s="1975" t="s">
        <v>225</v>
      </c>
      <c r="G102" s="1921"/>
      <c r="H102" s="1921"/>
      <c r="I102" s="1921"/>
      <c r="J102" s="1921"/>
      <c r="K102" s="1921"/>
      <c r="L102" s="2132"/>
      <c r="P102" s="1934"/>
      <c r="W102" s="1915"/>
      <c r="X102" s="1915"/>
      <c r="Y102" s="1915"/>
      <c r="Z102" s="1915"/>
      <c r="AA102" s="1915"/>
      <c r="AB102" s="1915"/>
      <c r="AC102" s="1915"/>
      <c r="AD102" s="1915"/>
      <c r="AE102" s="1915"/>
      <c r="AF102" s="1915"/>
      <c r="AG102" s="1915"/>
      <c r="AH102" s="1915"/>
      <c r="AI102" s="1915"/>
    </row>
    <row r="103" spans="2:35" ht="15.75" customHeight="1">
      <c r="B103" s="2135" t="s">
        <v>20</v>
      </c>
      <c r="C103" s="2136" t="s">
        <v>226</v>
      </c>
      <c r="D103" s="1921"/>
      <c r="E103" s="2137"/>
      <c r="F103" s="2138" t="s">
        <v>227</v>
      </c>
      <c r="G103" s="1921"/>
      <c r="H103" s="1921"/>
      <c r="I103" s="1921"/>
      <c r="J103" s="1921"/>
      <c r="K103" s="1921"/>
      <c r="L103" s="2132"/>
      <c r="M103" s="2173"/>
      <c r="N103" s="1921"/>
      <c r="O103" s="1921"/>
      <c r="P103" s="1921"/>
      <c r="Q103" s="1921"/>
      <c r="R103" s="1921"/>
      <c r="S103" s="2132"/>
      <c r="W103" s="1915"/>
      <c r="X103" s="1915"/>
      <c r="Y103" s="1915"/>
      <c r="Z103" s="1915"/>
      <c r="AA103" s="1915"/>
      <c r="AB103" s="1915"/>
      <c r="AC103" s="1915"/>
      <c r="AD103" s="1915"/>
      <c r="AE103" s="1915"/>
      <c r="AF103" s="1915"/>
      <c r="AG103" s="1915"/>
      <c r="AH103" s="1915"/>
      <c r="AI103" s="1915"/>
    </row>
    <row r="104" spans="2:35" ht="15.75" customHeight="1">
      <c r="B104" s="2133" t="s">
        <v>25</v>
      </c>
      <c r="C104" s="1975" t="s">
        <v>228</v>
      </c>
      <c r="D104" s="1921"/>
      <c r="E104" s="2134"/>
      <c r="F104" s="1975" t="s">
        <v>229</v>
      </c>
      <c r="G104" s="1921"/>
      <c r="H104" s="1921"/>
      <c r="I104" s="1921"/>
      <c r="J104" s="1921"/>
      <c r="K104" s="1921"/>
      <c r="L104" s="2132"/>
      <c r="P104" s="1934"/>
      <c r="W104" s="1915"/>
      <c r="X104" s="1915"/>
      <c r="Y104" s="1915"/>
      <c r="Z104" s="1915"/>
      <c r="AA104" s="1915"/>
      <c r="AB104" s="1915"/>
      <c r="AC104" s="1915"/>
      <c r="AD104" s="1915"/>
      <c r="AE104" s="1915"/>
      <c r="AF104" s="1915"/>
      <c r="AG104" s="1915"/>
      <c r="AH104" s="1915"/>
      <c r="AI104" s="1915"/>
    </row>
    <row r="105" spans="2:35" ht="15.75" customHeight="1">
      <c r="B105" s="2133" t="s">
        <v>29</v>
      </c>
      <c r="C105" s="1975" t="s">
        <v>230</v>
      </c>
      <c r="D105" s="1921"/>
      <c r="E105" s="2134"/>
      <c r="F105" s="2138" t="s">
        <v>231</v>
      </c>
      <c r="G105" s="1921"/>
      <c r="H105" s="1921"/>
      <c r="I105" s="1921"/>
      <c r="J105" s="1921"/>
      <c r="K105" s="1921"/>
      <c r="L105" s="2132"/>
      <c r="M105" s="2173"/>
      <c r="N105" s="1921"/>
      <c r="O105" s="1921"/>
      <c r="P105" s="1921"/>
      <c r="Q105" s="1921"/>
      <c r="R105" s="1921"/>
      <c r="S105" s="2132"/>
      <c r="W105" s="1915"/>
      <c r="X105" s="1915"/>
      <c r="Y105" s="1915"/>
      <c r="Z105" s="1915"/>
      <c r="AA105" s="1915"/>
      <c r="AB105" s="1915"/>
      <c r="AC105" s="1915"/>
      <c r="AD105" s="1915"/>
      <c r="AE105" s="1915"/>
      <c r="AF105" s="1915"/>
      <c r="AG105" s="1915"/>
      <c r="AH105" s="1915"/>
      <c r="AI105" s="1915"/>
    </row>
    <row r="106" spans="2:35" ht="15.75" customHeight="1">
      <c r="B106" s="2135" t="s">
        <v>33</v>
      </c>
      <c r="C106" s="2136" t="s">
        <v>232</v>
      </c>
      <c r="D106" s="1921"/>
      <c r="E106" s="2137"/>
      <c r="F106" s="2138" t="s">
        <v>233</v>
      </c>
      <c r="G106" s="1921"/>
      <c r="H106" s="1921"/>
      <c r="I106" s="1921"/>
      <c r="J106" s="1921"/>
      <c r="K106" s="1921"/>
      <c r="L106" s="2132"/>
      <c r="M106" s="2173"/>
      <c r="N106" s="1921"/>
      <c r="O106" s="1921"/>
      <c r="P106" s="1921"/>
      <c r="Q106" s="1921"/>
      <c r="R106" s="1921"/>
      <c r="S106" s="2132"/>
      <c r="W106" s="1915"/>
      <c r="X106" s="1915"/>
      <c r="Y106" s="1915"/>
      <c r="Z106" s="1915"/>
      <c r="AA106" s="1915"/>
      <c r="AB106" s="1915"/>
      <c r="AC106" s="1915"/>
      <c r="AD106" s="1915"/>
      <c r="AE106" s="1915"/>
      <c r="AF106" s="1915"/>
      <c r="AG106" s="1915"/>
      <c r="AH106" s="1915"/>
      <c r="AI106" s="1915"/>
    </row>
    <row r="107" spans="2:35" ht="15.75" customHeight="1">
      <c r="B107" s="2133" t="s">
        <v>38</v>
      </c>
      <c r="C107" s="1975" t="s">
        <v>234</v>
      </c>
      <c r="D107" s="1921"/>
      <c r="E107" s="2134"/>
      <c r="F107" s="2138" t="s">
        <v>235</v>
      </c>
      <c r="G107" s="1921"/>
      <c r="H107" s="1921"/>
      <c r="I107" s="1921"/>
      <c r="J107" s="1921"/>
      <c r="K107" s="1921"/>
      <c r="L107" s="2132"/>
      <c r="M107" s="2173"/>
      <c r="N107" s="1921"/>
      <c r="O107" s="1921"/>
      <c r="P107" s="1921"/>
      <c r="Q107" s="1921"/>
      <c r="R107" s="1921"/>
      <c r="S107" s="2132"/>
      <c r="W107" s="1915"/>
      <c r="X107" s="1915"/>
      <c r="Y107" s="1915"/>
      <c r="Z107" s="1915"/>
      <c r="AA107" s="1915"/>
      <c r="AB107" s="1915"/>
      <c r="AC107" s="1915"/>
      <c r="AD107" s="1915"/>
      <c r="AE107" s="1915"/>
      <c r="AF107" s="1915"/>
      <c r="AG107" s="1915"/>
      <c r="AH107" s="1915"/>
      <c r="AI107" s="1915"/>
    </row>
    <row r="108" spans="2:35" ht="15.75" customHeight="1">
      <c r="B108" s="2135" t="s">
        <v>43</v>
      </c>
      <c r="C108" s="2136" t="s">
        <v>236</v>
      </c>
      <c r="D108" s="1921"/>
      <c r="E108" s="2137"/>
      <c r="F108" s="2136" t="s">
        <v>237</v>
      </c>
      <c r="G108" s="1921"/>
      <c r="H108" s="1921"/>
      <c r="I108" s="1921"/>
      <c r="J108" s="1921"/>
      <c r="K108" s="1921"/>
      <c r="L108" s="2132"/>
      <c r="P108" s="1934"/>
      <c r="W108" s="1915"/>
      <c r="X108" s="1915"/>
      <c r="Y108" s="1915"/>
      <c r="Z108" s="1915"/>
      <c r="AA108" s="1915"/>
      <c r="AB108" s="1915"/>
      <c r="AC108" s="1915"/>
      <c r="AD108" s="1915"/>
      <c r="AE108" s="1915"/>
      <c r="AF108" s="1915"/>
      <c r="AG108" s="1915"/>
      <c r="AH108" s="1915"/>
      <c r="AI108" s="1915"/>
    </row>
    <row r="109" spans="2:35" ht="15.75" customHeight="1">
      <c r="B109" s="2133" t="s">
        <v>48</v>
      </c>
      <c r="C109" s="1975" t="s">
        <v>49</v>
      </c>
      <c r="D109" s="1921"/>
      <c r="E109" s="2134"/>
      <c r="F109" s="1975" t="s">
        <v>238</v>
      </c>
      <c r="G109" s="1921"/>
      <c r="H109" s="1921"/>
      <c r="I109" s="1921"/>
      <c r="J109" s="1921"/>
      <c r="K109" s="1921"/>
      <c r="L109" s="2132"/>
      <c r="P109" s="1934"/>
      <c r="W109" s="1915"/>
      <c r="X109" s="1915"/>
      <c r="Y109" s="1915"/>
      <c r="Z109" s="1915"/>
      <c r="AA109" s="1915"/>
      <c r="AB109" s="1915"/>
      <c r="AC109" s="1915"/>
      <c r="AD109" s="1915"/>
      <c r="AE109" s="1915"/>
      <c r="AF109" s="1915"/>
      <c r="AG109" s="1915"/>
      <c r="AH109" s="1915"/>
      <c r="AI109" s="1915"/>
    </row>
    <row r="110" spans="2:35" ht="15.75" customHeight="1">
      <c r="B110" s="2135" t="s">
        <v>52</v>
      </c>
      <c r="C110" s="2136" t="s">
        <v>53</v>
      </c>
      <c r="D110" s="1921"/>
      <c r="E110" s="2137"/>
      <c r="F110" s="2136" t="s">
        <v>239</v>
      </c>
      <c r="G110" s="1921"/>
      <c r="H110" s="1921"/>
      <c r="I110" s="1921"/>
      <c r="J110" s="1921"/>
      <c r="K110" s="1921"/>
      <c r="L110" s="2132"/>
      <c r="P110" s="1934"/>
      <c r="W110" s="1915"/>
      <c r="X110" s="1915"/>
      <c r="Y110" s="1915"/>
      <c r="Z110" s="1915"/>
      <c r="AA110" s="1915"/>
      <c r="AB110" s="1915"/>
      <c r="AC110" s="1915"/>
      <c r="AD110" s="1915"/>
      <c r="AE110" s="1915"/>
      <c r="AF110" s="1915"/>
      <c r="AG110" s="1915"/>
      <c r="AH110" s="1915"/>
      <c r="AI110" s="1915"/>
    </row>
    <row r="111" spans="2:35" ht="15.75" customHeight="1">
      <c r="B111" s="2133" t="s">
        <v>56</v>
      </c>
      <c r="C111" s="1975" t="s">
        <v>57</v>
      </c>
      <c r="D111" s="1921"/>
      <c r="E111" s="2134"/>
      <c r="F111" s="1975" t="s">
        <v>240</v>
      </c>
      <c r="G111" s="1921"/>
      <c r="H111" s="1921"/>
      <c r="I111" s="1921"/>
      <c r="J111" s="1921"/>
      <c r="K111" s="1921"/>
      <c r="L111" s="2132"/>
      <c r="P111" s="1934"/>
      <c r="W111" s="1915"/>
      <c r="X111" s="1915"/>
      <c r="Y111" s="1915"/>
      <c r="Z111" s="1915"/>
      <c r="AA111" s="1915"/>
      <c r="AB111" s="1915"/>
      <c r="AC111" s="1915"/>
      <c r="AD111" s="1915"/>
      <c r="AE111" s="1915"/>
      <c r="AF111" s="1915"/>
      <c r="AG111" s="1915"/>
      <c r="AH111" s="1915"/>
      <c r="AI111" s="1915"/>
    </row>
    <row r="112" spans="2:35" ht="15.75" customHeight="1">
      <c r="B112" s="2135" t="s">
        <v>61</v>
      </c>
      <c r="C112" s="2136" t="s">
        <v>62</v>
      </c>
      <c r="D112" s="1921"/>
      <c r="E112" s="2137"/>
      <c r="F112" s="2136" t="s">
        <v>241</v>
      </c>
      <c r="G112" s="1921"/>
      <c r="H112" s="1921"/>
      <c r="I112" s="1921"/>
      <c r="J112" s="1921"/>
      <c r="K112" s="1921"/>
      <c r="L112" s="2132"/>
      <c r="M112" s="2174"/>
      <c r="N112" s="1921"/>
      <c r="O112" s="1921"/>
      <c r="P112" s="1921"/>
      <c r="Q112" s="1921"/>
      <c r="R112" s="1921"/>
      <c r="S112" s="2132"/>
      <c r="W112" s="1915"/>
      <c r="X112" s="1915"/>
      <c r="Y112" s="1915"/>
      <c r="Z112" s="1915"/>
      <c r="AA112" s="1915"/>
      <c r="AB112" s="1915"/>
      <c r="AC112" s="1915"/>
      <c r="AD112" s="1915"/>
      <c r="AE112" s="1915"/>
      <c r="AF112" s="1915"/>
      <c r="AG112" s="1915"/>
      <c r="AH112" s="1915"/>
      <c r="AI112" s="1915"/>
    </row>
    <row r="113" spans="2:35" ht="15.75" customHeight="1">
      <c r="B113" s="2133" t="s">
        <v>65</v>
      </c>
      <c r="C113" s="1975" t="s">
        <v>66</v>
      </c>
      <c r="D113" s="1921"/>
      <c r="E113" s="2134"/>
      <c r="F113" s="1975" t="s">
        <v>242</v>
      </c>
      <c r="G113" s="1921"/>
      <c r="H113" s="1921"/>
      <c r="I113" s="1921"/>
      <c r="J113" s="1921"/>
      <c r="K113" s="1921"/>
      <c r="L113" s="2132"/>
      <c r="P113" s="1934"/>
      <c r="W113" s="1915"/>
      <c r="X113" s="1915"/>
      <c r="Y113" s="1915"/>
      <c r="Z113" s="1915"/>
      <c r="AA113" s="1915"/>
      <c r="AB113" s="1915"/>
      <c r="AC113" s="1915"/>
      <c r="AD113" s="1915"/>
      <c r="AE113" s="1915"/>
      <c r="AF113" s="1915"/>
      <c r="AG113" s="1915"/>
      <c r="AH113" s="1915"/>
      <c r="AI113" s="1915"/>
    </row>
    <row r="114" spans="2:35" ht="15.75" customHeight="1">
      <c r="B114" s="2135" t="s">
        <v>68</v>
      </c>
      <c r="C114" s="2136" t="s">
        <v>243</v>
      </c>
      <c r="D114" s="1921"/>
      <c r="E114" s="2137"/>
      <c r="F114" s="2136" t="s">
        <v>244</v>
      </c>
      <c r="G114" s="1921"/>
      <c r="H114" s="1921"/>
      <c r="I114" s="1921"/>
      <c r="J114" s="1921"/>
      <c r="K114" s="1921"/>
      <c r="L114" s="2132"/>
      <c r="P114" s="1934"/>
      <c r="W114" s="1915"/>
      <c r="X114" s="1915"/>
      <c r="Y114" s="1915"/>
      <c r="Z114" s="1915"/>
      <c r="AA114" s="1915"/>
      <c r="AB114" s="1915"/>
      <c r="AC114" s="1915"/>
      <c r="AD114" s="1915"/>
      <c r="AE114" s="1915"/>
      <c r="AF114" s="1915"/>
      <c r="AG114" s="1915"/>
      <c r="AH114" s="1915"/>
      <c r="AI114" s="1915"/>
    </row>
    <row r="115" spans="2:35" ht="15.75" customHeight="1">
      <c r="B115" s="2133" t="s">
        <v>70</v>
      </c>
      <c r="C115" s="1975" t="s">
        <v>245</v>
      </c>
      <c r="D115" s="1921"/>
      <c r="E115" s="2134"/>
      <c r="F115" s="1975" t="s">
        <v>246</v>
      </c>
      <c r="G115" s="1921"/>
      <c r="H115" s="1921"/>
      <c r="I115" s="1921"/>
      <c r="J115" s="1921"/>
      <c r="K115" s="1921"/>
      <c r="L115" s="2132"/>
      <c r="P115" s="1934"/>
      <c r="W115" s="1915"/>
      <c r="X115" s="1915"/>
      <c r="Y115" s="1915"/>
      <c r="Z115" s="1915"/>
      <c r="AA115" s="1915"/>
      <c r="AB115" s="1915"/>
      <c r="AC115" s="1915"/>
      <c r="AD115" s="1915"/>
      <c r="AE115" s="1915"/>
      <c r="AF115" s="1915"/>
      <c r="AG115" s="1915"/>
      <c r="AH115" s="1915"/>
      <c r="AI115" s="1915"/>
    </row>
    <row r="116" spans="2:35" ht="15.75" customHeight="1">
      <c r="B116" s="2135" t="s">
        <v>72</v>
      </c>
      <c r="C116" s="2136" t="s">
        <v>247</v>
      </c>
      <c r="D116" s="1921"/>
      <c r="E116" s="2137"/>
      <c r="F116" s="2136" t="s">
        <v>248</v>
      </c>
      <c r="G116" s="1921"/>
      <c r="H116" s="1921"/>
      <c r="I116" s="1921"/>
      <c r="J116" s="1921"/>
      <c r="K116" s="1921"/>
      <c r="L116" s="2132"/>
      <c r="P116" s="1934"/>
      <c r="W116" s="1915"/>
      <c r="X116" s="1915"/>
      <c r="Y116" s="1915"/>
      <c r="Z116" s="1915"/>
      <c r="AA116" s="1915"/>
      <c r="AB116" s="1915"/>
      <c r="AC116" s="1915"/>
      <c r="AD116" s="1915"/>
      <c r="AE116" s="1915"/>
      <c r="AF116" s="1915"/>
      <c r="AG116" s="1915"/>
      <c r="AH116" s="1915"/>
      <c r="AI116" s="1915"/>
    </row>
    <row r="117" spans="2:35" ht="15.75" customHeight="1">
      <c r="B117" s="2133" t="s">
        <v>80</v>
      </c>
      <c r="C117" s="1975" t="s">
        <v>249</v>
      </c>
      <c r="D117" s="1921"/>
      <c r="E117" s="2134"/>
      <c r="F117" s="1975" t="s">
        <v>250</v>
      </c>
      <c r="G117" s="1921"/>
      <c r="H117" s="1921"/>
      <c r="I117" s="1921"/>
      <c r="J117" s="1921"/>
      <c r="K117" s="1921"/>
      <c r="L117" s="2132"/>
      <c r="P117" s="1934"/>
      <c r="W117" s="1915"/>
      <c r="X117" s="1915"/>
      <c r="Y117" s="1915"/>
      <c r="Z117" s="1915"/>
      <c r="AA117" s="1915"/>
      <c r="AB117" s="1915"/>
      <c r="AC117" s="1915"/>
      <c r="AD117" s="1915"/>
      <c r="AE117" s="1915"/>
      <c r="AF117" s="1915"/>
      <c r="AG117" s="1915"/>
      <c r="AH117" s="1915"/>
      <c r="AI117" s="1915"/>
    </row>
    <row r="118" spans="2:35" ht="15.75" customHeight="1">
      <c r="B118" s="2135" t="s">
        <v>85</v>
      </c>
      <c r="C118" s="2136" t="s">
        <v>251</v>
      </c>
      <c r="D118" s="1921"/>
      <c r="E118" s="2137"/>
      <c r="F118" s="2136" t="s">
        <v>252</v>
      </c>
      <c r="G118" s="1921"/>
      <c r="H118" s="1921"/>
      <c r="I118" s="1921"/>
      <c r="J118" s="1921"/>
      <c r="K118" s="1921"/>
      <c r="L118" s="2132"/>
      <c r="P118" s="1934"/>
      <c r="W118" s="1915"/>
      <c r="X118" s="1915"/>
      <c r="Y118" s="1915"/>
      <c r="Z118" s="1915"/>
      <c r="AA118" s="1915"/>
      <c r="AB118" s="1915"/>
      <c r="AC118" s="1915"/>
      <c r="AD118" s="1915"/>
      <c r="AE118" s="1915"/>
      <c r="AF118" s="1915"/>
      <c r="AG118" s="1915"/>
      <c r="AH118" s="1915"/>
      <c r="AI118" s="1915"/>
    </row>
    <row r="119" spans="2:35" ht="15.75" customHeight="1">
      <c r="B119" s="2133" t="s">
        <v>89</v>
      </c>
      <c r="C119" s="1975" t="s">
        <v>253</v>
      </c>
      <c r="D119" s="1921"/>
      <c r="E119" s="2134"/>
      <c r="F119" s="1975" t="s">
        <v>254</v>
      </c>
      <c r="G119" s="1921"/>
      <c r="H119" s="1921"/>
      <c r="I119" s="1921"/>
      <c r="J119" s="1921"/>
      <c r="K119" s="1921"/>
      <c r="L119" s="2132"/>
      <c r="P119" s="1934"/>
      <c r="W119" s="1915"/>
      <c r="X119" s="1915"/>
      <c r="Y119" s="1915"/>
      <c r="Z119" s="1915"/>
      <c r="AA119" s="1915"/>
      <c r="AB119" s="1915"/>
      <c r="AC119" s="1915"/>
      <c r="AD119" s="1915"/>
      <c r="AE119" s="1915"/>
      <c r="AF119" s="1915"/>
      <c r="AG119" s="1915"/>
      <c r="AH119" s="1915"/>
      <c r="AI119" s="1915"/>
    </row>
    <row r="120" spans="2:35" ht="15.75" customHeight="1">
      <c r="B120" s="2133" t="s">
        <v>104</v>
      </c>
      <c r="C120" s="1975" t="s">
        <v>255</v>
      </c>
      <c r="D120" s="1921"/>
      <c r="E120" s="2134"/>
      <c r="F120" s="1975" t="s">
        <v>256</v>
      </c>
      <c r="G120" s="1921"/>
      <c r="H120" s="1921"/>
      <c r="I120" s="1921"/>
      <c r="J120" s="1921"/>
      <c r="K120" s="1921"/>
      <c r="L120" s="2132"/>
      <c r="P120" s="1934"/>
      <c r="W120" s="1915"/>
      <c r="X120" s="1915"/>
      <c r="Y120" s="1915"/>
      <c r="Z120" s="1915"/>
      <c r="AA120" s="1915"/>
      <c r="AB120" s="1915"/>
      <c r="AC120" s="1915"/>
      <c r="AD120" s="1915"/>
      <c r="AE120" s="1915"/>
      <c r="AF120" s="1915"/>
      <c r="AG120" s="1915"/>
      <c r="AH120" s="1915"/>
      <c r="AI120" s="1915"/>
    </row>
    <row r="121" spans="2:35" ht="15.75" customHeight="1">
      <c r="B121" s="2135" t="s">
        <v>108</v>
      </c>
      <c r="C121" s="2136" t="s">
        <v>257</v>
      </c>
      <c r="D121" s="1921"/>
      <c r="E121" s="2137"/>
      <c r="F121" s="2136" t="s">
        <v>258</v>
      </c>
      <c r="G121" s="1921"/>
      <c r="H121" s="1921"/>
      <c r="I121" s="1921"/>
      <c r="J121" s="1921"/>
      <c r="K121" s="1921"/>
      <c r="L121" s="2132"/>
      <c r="P121" s="1934"/>
      <c r="W121" s="1915"/>
      <c r="X121" s="1915"/>
      <c r="Y121" s="1915"/>
      <c r="Z121" s="1915"/>
      <c r="AA121" s="1915"/>
      <c r="AB121" s="1915"/>
      <c r="AC121" s="1915"/>
      <c r="AD121" s="1915"/>
      <c r="AE121" s="1915"/>
      <c r="AF121" s="1915"/>
      <c r="AG121" s="1915"/>
      <c r="AH121" s="1915"/>
      <c r="AI121" s="1915"/>
    </row>
    <row r="122" spans="2:35" ht="15.75" customHeight="1">
      <c r="B122" s="2133" t="s">
        <v>112</v>
      </c>
      <c r="C122" s="1975" t="s">
        <v>259</v>
      </c>
      <c r="D122" s="1921"/>
      <c r="E122" s="2134"/>
      <c r="F122" s="1975" t="s">
        <v>260</v>
      </c>
      <c r="G122" s="1921"/>
      <c r="H122" s="1921"/>
      <c r="I122" s="1921"/>
      <c r="J122" s="1921"/>
      <c r="K122" s="1921"/>
      <c r="L122" s="2132"/>
      <c r="P122" s="1934"/>
      <c r="W122" s="1915"/>
      <c r="X122" s="1915"/>
      <c r="Y122" s="1915"/>
      <c r="Z122" s="1915"/>
      <c r="AA122" s="1915"/>
      <c r="AB122" s="1915"/>
      <c r="AC122" s="1915"/>
      <c r="AD122" s="1915"/>
      <c r="AE122" s="1915"/>
      <c r="AF122" s="1915"/>
      <c r="AG122" s="1915"/>
      <c r="AH122" s="1915"/>
      <c r="AI122" s="1915"/>
    </row>
    <row r="123" spans="2:35" ht="15.75" customHeight="1">
      <c r="B123" s="2135" t="s">
        <v>116</v>
      </c>
      <c r="C123" s="2136" t="s">
        <v>261</v>
      </c>
      <c r="D123" s="1921"/>
      <c r="E123" s="2137"/>
      <c r="F123" s="2136" t="s">
        <v>262</v>
      </c>
      <c r="G123" s="1921"/>
      <c r="H123" s="1921"/>
      <c r="I123" s="1921"/>
      <c r="J123" s="1921"/>
      <c r="K123" s="1921"/>
      <c r="L123" s="2132"/>
      <c r="P123" s="1934"/>
      <c r="W123" s="1915"/>
      <c r="X123" s="1915"/>
      <c r="Y123" s="1915"/>
      <c r="Z123" s="1915"/>
      <c r="AA123" s="1915"/>
      <c r="AB123" s="1915"/>
      <c r="AC123" s="1915"/>
      <c r="AD123" s="1915"/>
      <c r="AE123" s="1915"/>
      <c r="AF123" s="1915"/>
      <c r="AG123" s="1915"/>
      <c r="AH123" s="1915"/>
      <c r="AI123" s="1915"/>
    </row>
    <row r="124" spans="2:35" ht="15.75" customHeight="1">
      <c r="B124" s="2133" t="s">
        <v>120</v>
      </c>
      <c r="C124" s="1975" t="s">
        <v>263</v>
      </c>
      <c r="D124" s="1921"/>
      <c r="E124" s="2134"/>
      <c r="F124" s="1975" t="s">
        <v>264</v>
      </c>
      <c r="G124" s="1921"/>
      <c r="H124" s="1921"/>
      <c r="I124" s="1921"/>
      <c r="J124" s="1921"/>
      <c r="K124" s="1921"/>
      <c r="L124" s="2132"/>
      <c r="P124" s="1934"/>
      <c r="W124" s="1915"/>
      <c r="X124" s="1915"/>
      <c r="Y124" s="1915"/>
      <c r="Z124" s="1915"/>
      <c r="AA124" s="1915"/>
      <c r="AB124" s="1915"/>
      <c r="AC124" s="1915"/>
      <c r="AD124" s="1915"/>
      <c r="AE124" s="1915"/>
      <c r="AF124" s="1915"/>
      <c r="AG124" s="1915"/>
      <c r="AH124" s="1915"/>
      <c r="AI124" s="1915"/>
    </row>
    <row r="125" spans="2:35" ht="15.75" customHeight="1">
      <c r="B125" s="2135" t="s">
        <v>125</v>
      </c>
      <c r="C125" s="2136" t="s">
        <v>265</v>
      </c>
      <c r="D125" s="1921"/>
      <c r="E125" s="2137"/>
      <c r="F125" s="2136" t="s">
        <v>266</v>
      </c>
      <c r="G125" s="1921"/>
      <c r="H125" s="1921"/>
      <c r="I125" s="1921"/>
      <c r="J125" s="1921"/>
      <c r="K125" s="1921"/>
      <c r="L125" s="2132"/>
      <c r="P125" s="1934"/>
      <c r="W125" s="1915"/>
      <c r="X125" s="1915"/>
      <c r="Y125" s="1915"/>
      <c r="Z125" s="1915"/>
      <c r="AA125" s="1915"/>
      <c r="AB125" s="1915"/>
      <c r="AC125" s="1915"/>
      <c r="AD125" s="1915"/>
      <c r="AE125" s="1915"/>
      <c r="AF125" s="1915"/>
      <c r="AG125" s="1915"/>
      <c r="AH125" s="1915"/>
      <c r="AI125" s="1915"/>
    </row>
    <row r="126" spans="2:35" ht="15.75" customHeight="1">
      <c r="B126" s="2133" t="s">
        <v>130</v>
      </c>
      <c r="C126" s="1975" t="s">
        <v>267</v>
      </c>
      <c r="D126" s="1921"/>
      <c r="E126" s="2134"/>
      <c r="F126" s="1975" t="s">
        <v>268</v>
      </c>
      <c r="G126" s="1921"/>
      <c r="H126" s="1921"/>
      <c r="I126" s="1921"/>
      <c r="J126" s="1921"/>
      <c r="K126" s="1921"/>
      <c r="L126" s="2132"/>
      <c r="P126" s="1934"/>
      <c r="W126" s="1915"/>
      <c r="X126" s="1915"/>
      <c r="Y126" s="1915"/>
      <c r="Z126" s="1915"/>
      <c r="AA126" s="1915"/>
      <c r="AB126" s="1915"/>
      <c r="AC126" s="1915"/>
      <c r="AD126" s="1915"/>
      <c r="AE126" s="1915"/>
      <c r="AF126" s="1915"/>
      <c r="AG126" s="1915"/>
      <c r="AH126" s="1915"/>
      <c r="AI126" s="1915"/>
    </row>
    <row r="127" spans="2:35" ht="15.75" customHeight="1">
      <c r="B127" s="2135" t="s">
        <v>134</v>
      </c>
      <c r="C127" s="2136" t="s">
        <v>269</v>
      </c>
      <c r="D127" s="1921"/>
      <c r="E127" s="2137"/>
      <c r="F127" s="2136" t="s">
        <v>270</v>
      </c>
      <c r="G127" s="1921"/>
      <c r="H127" s="1921"/>
      <c r="I127" s="1921"/>
      <c r="J127" s="1921"/>
      <c r="K127" s="1921"/>
      <c r="L127" s="2132"/>
      <c r="P127" s="1934"/>
      <c r="W127" s="1915"/>
      <c r="X127" s="1915"/>
      <c r="Y127" s="1915"/>
      <c r="Z127" s="1915"/>
      <c r="AA127" s="1915"/>
      <c r="AB127" s="1915"/>
      <c r="AC127" s="1915"/>
      <c r="AD127" s="1915"/>
      <c r="AE127" s="1915"/>
      <c r="AF127" s="1915"/>
      <c r="AG127" s="1915"/>
      <c r="AH127" s="1915"/>
      <c r="AI127" s="1915"/>
    </row>
    <row r="128" spans="2:35" ht="15.75" customHeight="1">
      <c r="B128" s="2133" t="s">
        <v>145</v>
      </c>
      <c r="C128" s="1975" t="s">
        <v>271</v>
      </c>
      <c r="D128" s="1921"/>
      <c r="E128" s="2134"/>
      <c r="F128" s="1975" t="s">
        <v>272</v>
      </c>
      <c r="G128" s="1921"/>
      <c r="H128" s="1921"/>
      <c r="I128" s="1921"/>
      <c r="J128" s="1921"/>
      <c r="K128" s="1921"/>
      <c r="L128" s="2132"/>
      <c r="P128" s="1934"/>
      <c r="W128" s="1915"/>
      <c r="X128" s="1915"/>
      <c r="Y128" s="1915"/>
      <c r="Z128" s="1915"/>
      <c r="AA128" s="1915"/>
      <c r="AB128" s="1915"/>
      <c r="AC128" s="1915"/>
      <c r="AD128" s="1915"/>
      <c r="AE128" s="1915"/>
      <c r="AF128" s="1915"/>
      <c r="AG128" s="1915"/>
      <c r="AH128" s="1915"/>
      <c r="AI128" s="1915"/>
    </row>
    <row r="129" spans="2:35" ht="15.75" customHeight="1">
      <c r="B129" s="2135" t="s">
        <v>149</v>
      </c>
      <c r="C129" s="2136" t="s">
        <v>273</v>
      </c>
      <c r="D129" s="1921"/>
      <c r="E129" s="2137"/>
      <c r="F129" s="2136" t="s">
        <v>274</v>
      </c>
      <c r="G129" s="1921"/>
      <c r="H129" s="1921"/>
      <c r="I129" s="1921"/>
      <c r="J129" s="1921"/>
      <c r="K129" s="1921"/>
      <c r="L129" s="2132"/>
      <c r="P129" s="1934"/>
      <c r="W129" s="1915"/>
      <c r="X129" s="1915"/>
      <c r="Y129" s="1915"/>
      <c r="Z129" s="1915"/>
      <c r="AA129" s="1915"/>
      <c r="AB129" s="1915"/>
      <c r="AC129" s="1915"/>
      <c r="AD129" s="1915"/>
      <c r="AE129" s="1915"/>
      <c r="AF129" s="1915"/>
      <c r="AG129" s="1915"/>
      <c r="AH129" s="1915"/>
      <c r="AI129" s="1915"/>
    </row>
    <row r="130" spans="2:35" ht="15.75" customHeight="1">
      <c r="B130" s="2133" t="s">
        <v>153</v>
      </c>
      <c r="C130" s="1975" t="s">
        <v>275</v>
      </c>
      <c r="D130" s="1921"/>
      <c r="E130" s="2134"/>
      <c r="F130" s="1975" t="s">
        <v>276</v>
      </c>
      <c r="G130" s="1921"/>
      <c r="H130" s="1921"/>
      <c r="I130" s="1921"/>
      <c r="J130" s="1921"/>
      <c r="K130" s="1921"/>
      <c r="L130" s="2132"/>
      <c r="P130" s="1934"/>
      <c r="W130" s="1915"/>
      <c r="X130" s="1915"/>
      <c r="Y130" s="1915"/>
      <c r="Z130" s="1915"/>
      <c r="AA130" s="1915"/>
      <c r="AB130" s="1915"/>
      <c r="AC130" s="1915"/>
      <c r="AD130" s="1915"/>
      <c r="AE130" s="1915"/>
      <c r="AF130" s="1915"/>
      <c r="AG130" s="1915"/>
      <c r="AH130" s="1915"/>
      <c r="AI130" s="1915"/>
    </row>
    <row r="131" spans="2:35" ht="15.75" customHeight="1">
      <c r="B131" s="2135" t="s">
        <v>157</v>
      </c>
      <c r="C131" s="2136" t="s">
        <v>277</v>
      </c>
      <c r="D131" s="1921"/>
      <c r="E131" s="2137"/>
      <c r="F131" s="2136" t="s">
        <v>278</v>
      </c>
      <c r="G131" s="1921"/>
      <c r="H131" s="1921"/>
      <c r="I131" s="1921"/>
      <c r="J131" s="1921"/>
      <c r="K131" s="1921"/>
      <c r="L131" s="2132"/>
      <c r="P131" s="1934"/>
      <c r="W131" s="1915"/>
      <c r="X131" s="1915"/>
      <c r="Y131" s="1915"/>
      <c r="Z131" s="1915"/>
      <c r="AA131" s="1915"/>
      <c r="AB131" s="1915"/>
      <c r="AC131" s="1915"/>
      <c r="AD131" s="1915"/>
      <c r="AE131" s="1915"/>
      <c r="AF131" s="1915"/>
      <c r="AG131" s="1915"/>
      <c r="AH131" s="1915"/>
      <c r="AI131" s="1915"/>
    </row>
    <row r="132" spans="2:35" ht="15.75" customHeight="1">
      <c r="B132" s="2133" t="s">
        <v>161</v>
      </c>
      <c r="C132" s="1975" t="s">
        <v>279</v>
      </c>
      <c r="D132" s="1921"/>
      <c r="E132" s="2134"/>
      <c r="F132" s="1975" t="s">
        <v>280</v>
      </c>
      <c r="G132" s="1921"/>
      <c r="H132" s="1921"/>
      <c r="I132" s="1921"/>
      <c r="J132" s="1921"/>
      <c r="K132" s="1921"/>
      <c r="L132" s="2132"/>
      <c r="P132" s="1934"/>
      <c r="W132" s="1915"/>
      <c r="X132" s="1915"/>
      <c r="Y132" s="1915"/>
      <c r="Z132" s="1915"/>
      <c r="AA132" s="1915"/>
      <c r="AB132" s="1915"/>
      <c r="AC132" s="1915"/>
      <c r="AD132" s="1915"/>
      <c r="AE132" s="1915"/>
      <c r="AF132" s="1915"/>
      <c r="AG132" s="1915"/>
      <c r="AH132" s="1915"/>
      <c r="AI132" s="1915"/>
    </row>
    <row r="133" spans="2:35" ht="15.75" customHeight="1">
      <c r="B133" s="2135" t="s">
        <v>163</v>
      </c>
      <c r="C133" s="2136" t="s">
        <v>281</v>
      </c>
      <c r="D133" s="1921"/>
      <c r="E133" s="2137"/>
      <c r="F133" s="2136" t="s">
        <v>282</v>
      </c>
      <c r="G133" s="1921"/>
      <c r="H133" s="1921"/>
      <c r="I133" s="1921"/>
      <c r="J133" s="1921"/>
      <c r="K133" s="1921"/>
      <c r="L133" s="2132"/>
      <c r="P133" s="1934"/>
      <c r="W133" s="1915"/>
      <c r="X133" s="1915"/>
      <c r="Y133" s="1915"/>
      <c r="Z133" s="1915"/>
      <c r="AA133" s="1915"/>
      <c r="AB133" s="1915"/>
      <c r="AC133" s="1915"/>
      <c r="AD133" s="1915"/>
      <c r="AE133" s="1915"/>
      <c r="AF133" s="1915"/>
      <c r="AG133" s="1915"/>
      <c r="AH133" s="1915"/>
      <c r="AI133" s="1915"/>
    </row>
    <row r="134" spans="2:35" ht="15.75" customHeight="1">
      <c r="B134" s="2133" t="s">
        <v>165</v>
      </c>
      <c r="C134" s="1975" t="s">
        <v>283</v>
      </c>
      <c r="D134" s="1921"/>
      <c r="E134" s="2134"/>
      <c r="F134" s="1975" t="s">
        <v>284</v>
      </c>
      <c r="G134" s="1921"/>
      <c r="H134" s="1921"/>
      <c r="I134" s="1921"/>
      <c r="J134" s="1921"/>
      <c r="K134" s="1921"/>
      <c r="L134" s="2132"/>
      <c r="P134" s="1934"/>
      <c r="W134" s="1915"/>
      <c r="X134" s="1915"/>
      <c r="Y134" s="1915"/>
      <c r="Z134" s="1915"/>
      <c r="AA134" s="1915"/>
      <c r="AB134" s="1915"/>
      <c r="AC134" s="1915"/>
      <c r="AD134" s="1915"/>
      <c r="AE134" s="1915"/>
      <c r="AF134" s="1915"/>
      <c r="AG134" s="1915"/>
      <c r="AH134" s="1915"/>
      <c r="AI134" s="1915"/>
    </row>
    <row r="135" spans="2:35" ht="15.75" customHeight="1">
      <c r="B135" s="2135" t="s">
        <v>167</v>
      </c>
      <c r="C135" s="2136" t="s">
        <v>285</v>
      </c>
      <c r="D135" s="1921"/>
      <c r="E135" s="2137"/>
      <c r="F135" s="2136" t="s">
        <v>286</v>
      </c>
      <c r="G135" s="1921"/>
      <c r="H135" s="1921"/>
      <c r="I135" s="1921"/>
      <c r="J135" s="1921"/>
      <c r="K135" s="1921"/>
      <c r="L135" s="2132"/>
      <c r="P135" s="1934"/>
      <c r="W135" s="1915"/>
      <c r="X135" s="1915"/>
      <c r="Y135" s="1915"/>
      <c r="Z135" s="1915"/>
      <c r="AA135" s="1915"/>
      <c r="AB135" s="1915"/>
      <c r="AC135" s="1915"/>
      <c r="AD135" s="1915"/>
      <c r="AE135" s="1915"/>
      <c r="AF135" s="1915"/>
      <c r="AG135" s="1915"/>
      <c r="AH135" s="1915"/>
      <c r="AI135" s="1915"/>
    </row>
    <row r="136" spans="2:35" ht="15.75" customHeight="1">
      <c r="B136" s="2133" t="s">
        <v>172</v>
      </c>
      <c r="C136" s="1975" t="s">
        <v>287</v>
      </c>
      <c r="D136" s="1921"/>
      <c r="E136" s="2134"/>
      <c r="F136" s="2138" t="s">
        <v>288</v>
      </c>
      <c r="G136" s="1921"/>
      <c r="H136" s="1921"/>
      <c r="I136" s="1921"/>
      <c r="J136" s="1921"/>
      <c r="K136" s="1921"/>
      <c r="L136" s="2132"/>
      <c r="P136" s="1934"/>
      <c r="W136" s="1915"/>
      <c r="X136" s="1915"/>
      <c r="Y136" s="1915"/>
      <c r="Z136" s="1915"/>
      <c r="AA136" s="1915"/>
      <c r="AB136" s="1915"/>
      <c r="AC136" s="1915"/>
      <c r="AD136" s="1915"/>
      <c r="AE136" s="1915"/>
      <c r="AF136" s="1915"/>
      <c r="AG136" s="1915"/>
      <c r="AH136" s="1915"/>
      <c r="AI136" s="1915"/>
    </row>
    <row r="137" spans="2:35" ht="15.75" customHeight="1">
      <c r="B137" s="2135" t="s">
        <v>174</v>
      </c>
      <c r="C137" s="2136" t="s">
        <v>289</v>
      </c>
      <c r="D137" s="1921"/>
      <c r="E137" s="2137"/>
      <c r="F137" s="2136" t="s">
        <v>290</v>
      </c>
      <c r="G137" s="1921"/>
      <c r="H137" s="1921"/>
      <c r="I137" s="1921"/>
      <c r="J137" s="1921"/>
      <c r="K137" s="1921"/>
      <c r="L137" s="2132"/>
      <c r="P137" s="1934"/>
      <c r="W137" s="1915"/>
      <c r="X137" s="1915"/>
      <c r="Y137" s="1915"/>
      <c r="Z137" s="1915"/>
      <c r="AA137" s="1915"/>
      <c r="AB137" s="1915"/>
      <c r="AC137" s="1915"/>
      <c r="AD137" s="1915"/>
      <c r="AE137" s="1915"/>
      <c r="AF137" s="1915"/>
      <c r="AG137" s="1915"/>
      <c r="AH137" s="1915"/>
      <c r="AI137" s="1915"/>
    </row>
    <row r="138" spans="2:35" ht="15.75" customHeight="1">
      <c r="B138" s="2133" t="s">
        <v>176</v>
      </c>
      <c r="C138" s="1975" t="s">
        <v>291</v>
      </c>
      <c r="D138" s="1921"/>
      <c r="E138" s="2134"/>
      <c r="F138" s="1975" t="s">
        <v>292</v>
      </c>
      <c r="G138" s="1921"/>
      <c r="H138" s="1921"/>
      <c r="I138" s="1921"/>
      <c r="J138" s="1921"/>
      <c r="K138" s="1921"/>
      <c r="L138" s="2132"/>
      <c r="P138" s="1934"/>
      <c r="W138" s="1915"/>
      <c r="X138" s="1915"/>
      <c r="Y138" s="1915"/>
      <c r="Z138" s="1915"/>
      <c r="AA138" s="1915"/>
      <c r="AB138" s="1915"/>
      <c r="AC138" s="1915"/>
      <c r="AD138" s="1915"/>
      <c r="AE138" s="1915"/>
      <c r="AF138" s="1915"/>
      <c r="AG138" s="1915"/>
      <c r="AH138" s="1915"/>
      <c r="AI138" s="1915"/>
    </row>
    <row r="139" spans="2:35" ht="15.75" customHeight="1">
      <c r="B139" s="2135" t="s">
        <v>178</v>
      </c>
      <c r="C139" s="2136" t="s">
        <v>293</v>
      </c>
      <c r="D139" s="1921"/>
      <c r="E139" s="2137"/>
      <c r="F139" s="2136" t="s">
        <v>294</v>
      </c>
      <c r="G139" s="1921"/>
      <c r="H139" s="1921"/>
      <c r="I139" s="1921"/>
      <c r="J139" s="1921"/>
      <c r="K139" s="1921"/>
      <c r="L139" s="2132"/>
      <c r="P139" s="1934"/>
      <c r="W139" s="1915"/>
      <c r="X139" s="1915"/>
      <c r="Y139" s="1915"/>
      <c r="Z139" s="1915"/>
      <c r="AA139" s="1915"/>
      <c r="AB139" s="1915"/>
      <c r="AC139" s="1915"/>
      <c r="AD139" s="1915"/>
      <c r="AE139" s="1915"/>
      <c r="AF139" s="1915"/>
      <c r="AG139" s="1915"/>
      <c r="AH139" s="1915"/>
      <c r="AI139" s="1915"/>
    </row>
    <row r="140" spans="2:35" ht="15.75" customHeight="1">
      <c r="B140" s="2133" t="s">
        <v>180</v>
      </c>
      <c r="C140" s="1975" t="s">
        <v>295</v>
      </c>
      <c r="D140" s="1921"/>
      <c r="E140" s="2134"/>
      <c r="F140" s="1975" t="s">
        <v>296</v>
      </c>
      <c r="G140" s="1921"/>
      <c r="H140" s="1921"/>
      <c r="I140" s="1921"/>
      <c r="J140" s="1921"/>
      <c r="K140" s="1921"/>
      <c r="L140" s="2132"/>
      <c r="P140" s="1934"/>
      <c r="W140" s="1915"/>
      <c r="X140" s="1915"/>
      <c r="Y140" s="1915"/>
      <c r="Z140" s="1915"/>
      <c r="AA140" s="1915"/>
      <c r="AB140" s="1915"/>
      <c r="AC140" s="1915"/>
      <c r="AD140" s="1915"/>
      <c r="AE140" s="1915"/>
      <c r="AF140" s="1915"/>
      <c r="AG140" s="1915"/>
      <c r="AH140" s="1915"/>
      <c r="AI140" s="1915"/>
    </row>
    <row r="141" spans="2:35" ht="15.75" customHeight="1">
      <c r="B141" s="2135" t="s">
        <v>182</v>
      </c>
      <c r="C141" s="2136" t="s">
        <v>297</v>
      </c>
      <c r="D141" s="1921"/>
      <c r="E141" s="2137"/>
      <c r="F141" s="2136" t="s">
        <v>298</v>
      </c>
      <c r="G141" s="1921"/>
      <c r="H141" s="1921"/>
      <c r="I141" s="1921"/>
      <c r="J141" s="1921"/>
      <c r="K141" s="1921"/>
      <c r="L141" s="2132"/>
      <c r="P141" s="1934"/>
      <c r="W141" s="1915"/>
      <c r="X141" s="1915"/>
      <c r="Y141" s="1915"/>
      <c r="Z141" s="1915"/>
      <c r="AA141" s="1915"/>
      <c r="AB141" s="1915"/>
      <c r="AC141" s="1915"/>
      <c r="AD141" s="1915"/>
      <c r="AE141" s="1915"/>
      <c r="AF141" s="1915"/>
      <c r="AG141" s="1915"/>
      <c r="AH141" s="1915"/>
      <c r="AI141" s="1915"/>
    </row>
    <row r="142" spans="2:35" ht="15.75" customHeight="1">
      <c r="B142" s="2133" t="s">
        <v>184</v>
      </c>
      <c r="C142" s="1975" t="s">
        <v>299</v>
      </c>
      <c r="D142" s="1921"/>
      <c r="E142" s="2134"/>
      <c r="F142" s="1975" t="s">
        <v>300</v>
      </c>
      <c r="G142" s="1921"/>
      <c r="H142" s="1921"/>
      <c r="I142" s="1921"/>
      <c r="J142" s="1921"/>
      <c r="K142" s="1921"/>
      <c r="L142" s="2132"/>
      <c r="P142" s="1934"/>
      <c r="W142" s="1915"/>
      <c r="X142" s="1915"/>
      <c r="Y142" s="1915"/>
      <c r="Z142" s="1915"/>
      <c r="AA142" s="1915"/>
      <c r="AB142" s="1915"/>
      <c r="AC142" s="1915"/>
      <c r="AD142" s="1915"/>
      <c r="AE142" s="1915"/>
      <c r="AF142" s="1915"/>
      <c r="AG142" s="1915"/>
      <c r="AH142" s="1915"/>
      <c r="AI142" s="1915"/>
    </row>
    <row r="143" spans="2:35" ht="15.75" customHeight="1">
      <c r="B143" s="2135" t="s">
        <v>186</v>
      </c>
      <c r="C143" s="2136" t="s">
        <v>301</v>
      </c>
      <c r="D143" s="1921"/>
      <c r="E143" s="2137"/>
      <c r="F143" s="2136" t="s">
        <v>302</v>
      </c>
      <c r="G143" s="1921"/>
      <c r="H143" s="1921"/>
      <c r="I143" s="1921"/>
      <c r="J143" s="1921"/>
      <c r="K143" s="1921"/>
      <c r="L143" s="2132"/>
      <c r="P143" s="1934"/>
      <c r="W143" s="1915"/>
      <c r="X143" s="1915"/>
      <c r="Y143" s="1915"/>
      <c r="Z143" s="1915"/>
      <c r="AA143" s="1915"/>
      <c r="AB143" s="1915"/>
      <c r="AC143" s="1915"/>
      <c r="AD143" s="1915"/>
      <c r="AE143" s="1915"/>
      <c r="AF143" s="1915"/>
      <c r="AG143" s="1915"/>
      <c r="AH143" s="1915"/>
      <c r="AI143" s="1915"/>
    </row>
    <row r="144" spans="2:35" ht="15.75" customHeight="1">
      <c r="B144" s="2133" t="s">
        <v>188</v>
      </c>
      <c r="C144" s="1975" t="s">
        <v>303</v>
      </c>
      <c r="D144" s="1921"/>
      <c r="E144" s="2134"/>
      <c r="F144" s="1975" t="s">
        <v>304</v>
      </c>
      <c r="G144" s="1921"/>
      <c r="H144" s="1921"/>
      <c r="I144" s="1921"/>
      <c r="J144" s="1921"/>
      <c r="K144" s="1921"/>
      <c r="L144" s="2132"/>
      <c r="P144" s="1934"/>
      <c r="W144" s="1915"/>
      <c r="X144" s="1915"/>
      <c r="Y144" s="1915"/>
      <c r="Z144" s="1915"/>
      <c r="AA144" s="1915"/>
      <c r="AB144" s="1915"/>
      <c r="AC144" s="1915"/>
      <c r="AD144" s="1915"/>
      <c r="AE144" s="1915"/>
      <c r="AF144" s="1915"/>
      <c r="AG144" s="1915"/>
      <c r="AH144" s="1915"/>
      <c r="AI144" s="1915"/>
    </row>
    <row r="145" spans="2:35" ht="15.75" customHeight="1">
      <c r="B145" s="2139" t="s">
        <v>190</v>
      </c>
      <c r="C145" s="2140" t="s">
        <v>305</v>
      </c>
      <c r="D145" s="1921"/>
      <c r="E145" s="2141"/>
      <c r="F145" s="2138" t="s">
        <v>306</v>
      </c>
      <c r="G145" s="1921"/>
      <c r="H145" s="1921"/>
      <c r="I145" s="1921"/>
      <c r="J145" s="1921"/>
      <c r="K145" s="1921"/>
      <c r="L145" s="2132"/>
      <c r="P145" s="1934"/>
      <c r="W145" s="1915"/>
      <c r="X145" s="1915"/>
      <c r="Y145" s="1915"/>
      <c r="Z145" s="1915"/>
      <c r="AA145" s="1915"/>
      <c r="AB145" s="1915"/>
      <c r="AC145" s="1915"/>
      <c r="AD145" s="1915"/>
      <c r="AE145" s="1915"/>
      <c r="AF145" s="1915"/>
      <c r="AG145" s="1915"/>
      <c r="AH145" s="1915"/>
      <c r="AI145" s="1915"/>
    </row>
    <row r="146" spans="2:35" ht="15.75" customHeight="1">
      <c r="B146" s="2133" t="s">
        <v>192</v>
      </c>
      <c r="C146" s="1975" t="s">
        <v>307</v>
      </c>
      <c r="D146" s="1921"/>
      <c r="E146" s="2134"/>
      <c r="F146" s="1975" t="s">
        <v>308</v>
      </c>
      <c r="G146" s="1921"/>
      <c r="H146" s="1921"/>
      <c r="I146" s="1921"/>
      <c r="J146" s="1921"/>
      <c r="K146" s="1921"/>
      <c r="L146" s="2132"/>
      <c r="P146" s="1934"/>
      <c r="W146" s="1915"/>
      <c r="X146" s="1915"/>
      <c r="Y146" s="1915"/>
      <c r="Z146" s="1915"/>
      <c r="AA146" s="1915"/>
      <c r="AB146" s="1915"/>
      <c r="AC146" s="1915"/>
      <c r="AD146" s="1915"/>
      <c r="AE146" s="1915"/>
      <c r="AF146" s="1915"/>
      <c r="AG146" s="1915"/>
      <c r="AH146" s="1915"/>
      <c r="AI146" s="1915"/>
    </row>
    <row r="147" spans="2:35" ht="15.75" customHeight="1">
      <c r="B147" s="2135" t="s">
        <v>194</v>
      </c>
      <c r="C147" s="2136" t="s">
        <v>309</v>
      </c>
      <c r="D147" s="1921"/>
      <c r="E147" s="2137"/>
      <c r="F147" s="2136" t="s">
        <v>310</v>
      </c>
      <c r="G147" s="1921"/>
      <c r="H147" s="1921"/>
      <c r="I147" s="1921"/>
      <c r="J147" s="1921"/>
      <c r="K147" s="1921"/>
      <c r="L147" s="2132"/>
      <c r="P147" s="1934"/>
      <c r="W147" s="1915"/>
      <c r="X147" s="1915"/>
      <c r="Y147" s="1915"/>
      <c r="Z147" s="1915"/>
      <c r="AA147" s="1915"/>
      <c r="AB147" s="1915"/>
      <c r="AC147" s="1915"/>
      <c r="AD147" s="1915"/>
      <c r="AE147" s="1915"/>
      <c r="AF147" s="1915"/>
      <c r="AG147" s="1915"/>
      <c r="AH147" s="1915"/>
      <c r="AI147" s="1915"/>
    </row>
    <row r="148" spans="2:35" ht="15.75" customHeight="1">
      <c r="B148" s="2133" t="s">
        <v>196</v>
      </c>
      <c r="C148" s="1975" t="s">
        <v>311</v>
      </c>
      <c r="D148" s="1921"/>
      <c r="E148" s="2134"/>
      <c r="F148" s="1975" t="s">
        <v>312</v>
      </c>
      <c r="G148" s="1921"/>
      <c r="H148" s="1921"/>
      <c r="I148" s="1921"/>
      <c r="J148" s="1921"/>
      <c r="K148" s="1921"/>
      <c r="L148" s="2132"/>
      <c r="P148" s="1934"/>
      <c r="W148" s="1915"/>
      <c r="X148" s="1915"/>
      <c r="Y148" s="1915"/>
      <c r="Z148" s="1915"/>
      <c r="AA148" s="1915"/>
      <c r="AB148" s="1915"/>
      <c r="AC148" s="1915"/>
      <c r="AD148" s="1915"/>
      <c r="AE148" s="1915"/>
      <c r="AF148" s="1915"/>
      <c r="AG148" s="1915"/>
      <c r="AH148" s="1915"/>
      <c r="AI148" s="1915"/>
    </row>
    <row r="149" spans="2:35" ht="15.75" customHeight="1">
      <c r="B149" s="2135" t="s">
        <v>198</v>
      </c>
      <c r="C149" s="2136" t="s">
        <v>313</v>
      </c>
      <c r="D149" s="1921"/>
      <c r="E149" s="2137"/>
      <c r="F149" s="2136" t="s">
        <v>314</v>
      </c>
      <c r="G149" s="1921"/>
      <c r="H149" s="1921"/>
      <c r="I149" s="1921"/>
      <c r="J149" s="1921"/>
      <c r="K149" s="1921"/>
      <c r="L149" s="2132"/>
      <c r="P149" s="1934"/>
      <c r="W149" s="1915"/>
      <c r="X149" s="1915"/>
      <c r="Y149" s="1915"/>
      <c r="Z149" s="1915"/>
      <c r="AA149" s="1915"/>
      <c r="AB149" s="1915"/>
      <c r="AC149" s="1915"/>
      <c r="AD149" s="1915"/>
      <c r="AE149" s="1915"/>
      <c r="AF149" s="1915"/>
      <c r="AG149" s="1915"/>
      <c r="AH149" s="1915"/>
      <c r="AI149" s="1915"/>
    </row>
    <row r="150" spans="2:35" ht="15.75" customHeight="1">
      <c r="B150" s="2135" t="s">
        <v>106</v>
      </c>
      <c r="C150" s="2136" t="s">
        <v>315</v>
      </c>
      <c r="D150" s="1921"/>
      <c r="E150" s="2137"/>
      <c r="F150" s="2136" t="s">
        <v>316</v>
      </c>
      <c r="G150" s="1921"/>
      <c r="H150" s="1921"/>
      <c r="I150" s="1921"/>
      <c r="J150" s="1921"/>
      <c r="K150" s="1921"/>
      <c r="L150" s="2132"/>
      <c r="P150" s="1934"/>
      <c r="W150" s="1915"/>
      <c r="X150" s="1915"/>
      <c r="Y150" s="1915"/>
      <c r="Z150" s="1915"/>
      <c r="AA150" s="1915"/>
      <c r="AB150" s="1915"/>
      <c r="AC150" s="1915"/>
      <c r="AD150" s="1915"/>
      <c r="AE150" s="1915"/>
      <c r="AF150" s="1915"/>
      <c r="AG150" s="1915"/>
      <c r="AH150" s="1915"/>
      <c r="AI150" s="1915"/>
    </row>
    <row r="151" spans="2:35" ht="15.75" customHeight="1">
      <c r="B151" s="2133" t="s">
        <v>110</v>
      </c>
      <c r="C151" s="1975" t="s">
        <v>317</v>
      </c>
      <c r="D151" s="1921"/>
      <c r="E151" s="2134"/>
      <c r="F151" s="1975" t="s">
        <v>318</v>
      </c>
      <c r="G151" s="1921"/>
      <c r="H151" s="1921"/>
      <c r="I151" s="1921"/>
      <c r="J151" s="1921"/>
      <c r="K151" s="1921"/>
      <c r="L151" s="2132"/>
      <c r="P151" s="1934"/>
      <c r="W151" s="1915"/>
      <c r="X151" s="1915"/>
      <c r="Y151" s="1915"/>
      <c r="Z151" s="1915"/>
      <c r="AA151" s="1915"/>
      <c r="AB151" s="1915"/>
      <c r="AC151" s="1915"/>
      <c r="AD151" s="1915"/>
      <c r="AE151" s="1915"/>
      <c r="AF151" s="1915"/>
      <c r="AG151" s="1915"/>
      <c r="AH151" s="1915"/>
      <c r="AI151" s="1915"/>
    </row>
    <row r="152" spans="2:35" ht="15.75" customHeight="1">
      <c r="B152" s="2135" t="s">
        <v>114</v>
      </c>
      <c r="C152" s="2136" t="s">
        <v>319</v>
      </c>
      <c r="D152" s="1921"/>
      <c r="E152" s="2137"/>
      <c r="F152" s="2136" t="s">
        <v>320</v>
      </c>
      <c r="G152" s="1921"/>
      <c r="H152" s="1921"/>
      <c r="I152" s="1921"/>
      <c r="J152" s="1921"/>
      <c r="K152" s="1921"/>
      <c r="L152" s="2132"/>
      <c r="P152" s="1934"/>
      <c r="W152" s="1915"/>
      <c r="X152" s="1915"/>
      <c r="Y152" s="1915"/>
      <c r="Z152" s="1915"/>
      <c r="AA152" s="1915"/>
      <c r="AB152" s="1915"/>
      <c r="AC152" s="1915"/>
      <c r="AD152" s="1915"/>
      <c r="AE152" s="1915"/>
      <c r="AF152" s="1915"/>
      <c r="AG152" s="1915"/>
      <c r="AH152" s="1915"/>
      <c r="AI152" s="1915"/>
    </row>
    <row r="153" spans="2:35" ht="15.75" customHeight="1">
      <c r="B153" s="2133" t="s">
        <v>118</v>
      </c>
      <c r="C153" s="1975" t="s">
        <v>321</v>
      </c>
      <c r="D153" s="1921"/>
      <c r="E153" s="2134"/>
      <c r="F153" s="1975" t="s">
        <v>322</v>
      </c>
      <c r="G153" s="1921"/>
      <c r="H153" s="1921"/>
      <c r="I153" s="1921"/>
      <c r="J153" s="1921"/>
      <c r="K153" s="1921"/>
      <c r="L153" s="2132"/>
      <c r="P153" s="1934"/>
      <c r="W153" s="1915"/>
      <c r="X153" s="1915"/>
      <c r="Y153" s="1915"/>
      <c r="Z153" s="1915"/>
      <c r="AA153" s="1915"/>
      <c r="AB153" s="1915"/>
      <c r="AC153" s="1915"/>
      <c r="AD153" s="1915"/>
      <c r="AE153" s="1915"/>
      <c r="AF153" s="1915"/>
      <c r="AG153" s="1915"/>
      <c r="AH153" s="1915"/>
      <c r="AI153" s="1915"/>
    </row>
    <row r="154" spans="2:35" ht="15.75" customHeight="1">
      <c r="B154" s="2135" t="s">
        <v>122</v>
      </c>
      <c r="C154" s="2136" t="s">
        <v>323</v>
      </c>
      <c r="D154" s="1921"/>
      <c r="E154" s="2137"/>
      <c r="F154" s="2138" t="s">
        <v>324</v>
      </c>
      <c r="G154" s="1921"/>
      <c r="H154" s="1921"/>
      <c r="I154" s="1921"/>
      <c r="J154" s="1921"/>
      <c r="K154" s="1921"/>
      <c r="L154" s="2132"/>
      <c r="P154" s="1934"/>
      <c r="W154" s="1915"/>
      <c r="X154" s="1915"/>
      <c r="Y154" s="1915"/>
      <c r="Z154" s="1915"/>
      <c r="AA154" s="1915"/>
      <c r="AB154" s="1915"/>
      <c r="AC154" s="1915"/>
      <c r="AD154" s="1915"/>
      <c r="AE154" s="1915"/>
      <c r="AF154" s="1915"/>
      <c r="AG154" s="1915"/>
      <c r="AH154" s="1915"/>
      <c r="AI154" s="1915"/>
    </row>
    <row r="155" spans="2:35" ht="15.75" customHeight="1">
      <c r="B155" s="2133" t="s">
        <v>127</v>
      </c>
      <c r="C155" s="1975" t="s">
        <v>325</v>
      </c>
      <c r="D155" s="1921"/>
      <c r="E155" s="2134"/>
      <c r="F155" s="1975" t="s">
        <v>326</v>
      </c>
      <c r="G155" s="1921"/>
      <c r="H155" s="1921"/>
      <c r="I155" s="1921"/>
      <c r="J155" s="1921"/>
      <c r="K155" s="1921"/>
      <c r="L155" s="2132"/>
      <c r="P155" s="1934"/>
      <c r="W155" s="1915"/>
      <c r="X155" s="1915"/>
      <c r="Y155" s="1915"/>
      <c r="Z155" s="1915"/>
      <c r="AA155" s="1915"/>
      <c r="AB155" s="1915"/>
      <c r="AC155" s="1915"/>
      <c r="AD155" s="1915"/>
      <c r="AE155" s="1915"/>
      <c r="AF155" s="1915"/>
      <c r="AG155" s="1915"/>
      <c r="AH155" s="1915"/>
      <c r="AI155" s="1915"/>
    </row>
    <row r="156" spans="2:35" ht="15.75" customHeight="1">
      <c r="B156" s="2135" t="s">
        <v>132</v>
      </c>
      <c r="C156" s="2136" t="s">
        <v>327</v>
      </c>
      <c r="D156" s="1921"/>
      <c r="E156" s="2137"/>
      <c r="F156" s="2136" t="s">
        <v>328</v>
      </c>
      <c r="G156" s="1921"/>
      <c r="H156" s="1921"/>
      <c r="I156" s="1921"/>
      <c r="J156" s="1921"/>
      <c r="K156" s="1921"/>
      <c r="L156" s="2132"/>
      <c r="P156" s="1934"/>
      <c r="W156" s="1915"/>
      <c r="X156" s="1915"/>
      <c r="Y156" s="1915"/>
      <c r="Z156" s="1915"/>
      <c r="AA156" s="1915"/>
      <c r="AB156" s="1915"/>
      <c r="AC156" s="1915"/>
      <c r="AD156" s="1915"/>
      <c r="AE156" s="1915"/>
      <c r="AF156" s="1915"/>
      <c r="AG156" s="1915"/>
      <c r="AH156" s="1915"/>
      <c r="AI156" s="1915"/>
    </row>
    <row r="157" spans="2:35" ht="15.75" customHeight="1">
      <c r="B157" s="2133" t="s">
        <v>143</v>
      </c>
      <c r="C157" s="1975" t="s">
        <v>329</v>
      </c>
      <c r="D157" s="1921"/>
      <c r="E157" s="2134"/>
      <c r="F157" s="1975" t="s">
        <v>330</v>
      </c>
      <c r="G157" s="1921"/>
      <c r="H157" s="1921"/>
      <c r="I157" s="1921"/>
      <c r="J157" s="1921"/>
      <c r="K157" s="1921"/>
      <c r="L157" s="2132"/>
      <c r="P157" s="1934"/>
      <c r="W157" s="1915"/>
      <c r="X157" s="1915"/>
      <c r="Y157" s="1915"/>
      <c r="Z157" s="1915"/>
      <c r="AA157" s="1915"/>
      <c r="AB157" s="1915"/>
      <c r="AC157" s="1915"/>
      <c r="AD157" s="1915"/>
      <c r="AE157" s="1915"/>
      <c r="AF157" s="1915"/>
      <c r="AG157" s="1915"/>
      <c r="AH157" s="1915"/>
      <c r="AI157" s="1915"/>
    </row>
    <row r="158" spans="2:35" ht="15.75" customHeight="1">
      <c r="B158" s="2135" t="s">
        <v>147</v>
      </c>
      <c r="C158" s="2136" t="s">
        <v>331</v>
      </c>
      <c r="D158" s="1921"/>
      <c r="E158" s="2137"/>
      <c r="F158" s="2136" t="s">
        <v>332</v>
      </c>
      <c r="G158" s="1921"/>
      <c r="H158" s="1921"/>
      <c r="I158" s="1921"/>
      <c r="J158" s="1921"/>
      <c r="K158" s="1921"/>
      <c r="L158" s="2132"/>
      <c r="P158" s="1934"/>
      <c r="W158" s="1915"/>
      <c r="X158" s="1915"/>
      <c r="Y158" s="1915"/>
      <c r="Z158" s="1915"/>
      <c r="AA158" s="1915"/>
      <c r="AB158" s="1915"/>
      <c r="AC158" s="1915"/>
      <c r="AD158" s="1915"/>
      <c r="AE158" s="1915"/>
      <c r="AF158" s="1915"/>
      <c r="AG158" s="1915"/>
      <c r="AH158" s="1915"/>
      <c r="AI158" s="1915"/>
    </row>
    <row r="159" spans="2:35" ht="15.75" customHeight="1">
      <c r="B159" s="2133" t="s">
        <v>151</v>
      </c>
      <c r="C159" s="1975" t="s">
        <v>333</v>
      </c>
      <c r="D159" s="1921"/>
      <c r="E159" s="2134"/>
      <c r="F159" s="1975" t="s">
        <v>334</v>
      </c>
      <c r="G159" s="1921"/>
      <c r="H159" s="1921"/>
      <c r="I159" s="1921"/>
      <c r="J159" s="1921"/>
      <c r="K159" s="1921"/>
      <c r="L159" s="2132"/>
      <c r="P159" s="1934"/>
      <c r="W159" s="1915"/>
      <c r="X159" s="1915"/>
      <c r="Y159" s="1915"/>
      <c r="Z159" s="1915"/>
      <c r="AA159" s="1915"/>
      <c r="AB159" s="1915"/>
      <c r="AC159" s="1915"/>
      <c r="AD159" s="1915"/>
      <c r="AE159" s="1915"/>
      <c r="AF159" s="1915"/>
      <c r="AG159" s="1915"/>
      <c r="AH159" s="1915"/>
      <c r="AI159" s="1915"/>
    </row>
    <row r="160" spans="2:35" ht="15.75" customHeight="1">
      <c r="B160" s="2135" t="s">
        <v>155</v>
      </c>
      <c r="C160" s="2136" t="s">
        <v>335</v>
      </c>
      <c r="D160" s="1921"/>
      <c r="E160" s="2137"/>
      <c r="F160" s="2136" t="s">
        <v>336</v>
      </c>
      <c r="G160" s="1921"/>
      <c r="H160" s="1921"/>
      <c r="I160" s="1921"/>
      <c r="J160" s="1921"/>
      <c r="K160" s="1921"/>
      <c r="L160" s="2132"/>
      <c r="P160" s="1934"/>
      <c r="W160" s="1915"/>
      <c r="X160" s="1915"/>
      <c r="Y160" s="1915"/>
      <c r="Z160" s="1915"/>
      <c r="AA160" s="1915"/>
      <c r="AB160" s="1915"/>
      <c r="AC160" s="1915"/>
      <c r="AD160" s="1915"/>
      <c r="AE160" s="1915"/>
      <c r="AF160" s="1915"/>
      <c r="AG160" s="1915"/>
      <c r="AH160" s="1915"/>
      <c r="AI160" s="1915"/>
    </row>
    <row r="161" spans="2:35" ht="15.75" customHeight="1" thickBot="1">
      <c r="B161" s="2133" t="s">
        <v>159</v>
      </c>
      <c r="C161" s="2175" t="s">
        <v>337</v>
      </c>
      <c r="D161" s="2176"/>
      <c r="E161" s="2134"/>
      <c r="F161" s="2175" t="s">
        <v>338</v>
      </c>
      <c r="G161" s="2176"/>
      <c r="H161" s="2176"/>
      <c r="I161" s="2176"/>
      <c r="J161" s="2176"/>
      <c r="K161" s="2176"/>
      <c r="L161" s="2177"/>
      <c r="P161" s="1934"/>
      <c r="W161" s="1915"/>
      <c r="X161" s="1915"/>
      <c r="Y161" s="1915"/>
      <c r="Z161" s="1915"/>
      <c r="AA161" s="1915"/>
      <c r="AB161" s="1915"/>
      <c r="AC161" s="1915"/>
      <c r="AD161" s="1915"/>
      <c r="AE161" s="1915"/>
      <c r="AF161" s="1915"/>
      <c r="AG161" s="1915"/>
      <c r="AH161" s="1915"/>
      <c r="AI161" s="1915"/>
    </row>
    <row r="162" spans="2:35" ht="21" customHeight="1" thickBot="1">
      <c r="B162" s="2142" t="s">
        <v>339</v>
      </c>
      <c r="C162" s="2143"/>
      <c r="D162" s="2143"/>
      <c r="E162" s="2143"/>
      <c r="F162" s="2143"/>
      <c r="G162" s="2143"/>
      <c r="H162" s="2143"/>
      <c r="I162" s="2143"/>
      <c r="J162" s="2143"/>
      <c r="K162" s="2143"/>
      <c r="L162" s="2144"/>
      <c r="M162" s="2124"/>
      <c r="N162" s="2124"/>
      <c r="O162" s="2124"/>
      <c r="P162" s="2145"/>
      <c r="W162" s="1915"/>
      <c r="X162" s="1915"/>
      <c r="Y162" s="1915"/>
      <c r="Z162" s="1915"/>
      <c r="AA162" s="1915"/>
      <c r="AB162" s="1915"/>
      <c r="AC162" s="1915"/>
      <c r="AD162" s="1915"/>
      <c r="AE162" s="1915"/>
      <c r="AF162" s="1915"/>
      <c r="AG162" s="1915"/>
      <c r="AH162" s="1915"/>
      <c r="AI162" s="1915"/>
    </row>
    <row r="163" spans="2:35" ht="15.75" customHeight="1">
      <c r="C163" s="2126"/>
      <c r="W163" s="1915"/>
      <c r="X163" s="1915"/>
      <c r="Y163" s="1915"/>
      <c r="Z163" s="1915"/>
      <c r="AA163" s="1915"/>
      <c r="AB163" s="1915"/>
      <c r="AC163" s="1915"/>
      <c r="AD163" s="1915"/>
      <c r="AE163" s="1915"/>
      <c r="AF163" s="1915"/>
      <c r="AG163" s="1915"/>
      <c r="AH163" s="1915"/>
      <c r="AI163" s="1915"/>
    </row>
    <row r="164" spans="2:35" ht="15.75" customHeight="1">
      <c r="C164" s="2126"/>
      <c r="W164" s="1915"/>
      <c r="X164" s="1915"/>
      <c r="Y164" s="1915"/>
      <c r="Z164" s="1915"/>
      <c r="AA164" s="1915"/>
      <c r="AB164" s="1915"/>
      <c r="AC164" s="1915"/>
      <c r="AD164" s="1915"/>
      <c r="AE164" s="1915"/>
      <c r="AF164" s="1915"/>
      <c r="AG164" s="1915"/>
      <c r="AH164" s="1915"/>
      <c r="AI164" s="1915"/>
    </row>
    <row r="165" spans="2:35" ht="15.75" customHeight="1">
      <c r="C165" s="2126"/>
      <c r="W165" s="1915"/>
      <c r="X165" s="1915"/>
      <c r="Y165" s="1915"/>
      <c r="Z165" s="1915"/>
      <c r="AA165" s="1915"/>
      <c r="AB165" s="1915"/>
      <c r="AC165" s="1915"/>
      <c r="AD165" s="1915"/>
      <c r="AE165" s="1915"/>
      <c r="AF165" s="1915"/>
      <c r="AG165" s="1915"/>
      <c r="AH165" s="1915"/>
      <c r="AI165" s="1915"/>
    </row>
    <row r="166" spans="2:35" ht="15.75" customHeight="1">
      <c r="C166" s="2126"/>
      <c r="W166" s="1915"/>
      <c r="X166" s="1915"/>
      <c r="Y166" s="1915"/>
      <c r="Z166" s="1915"/>
      <c r="AA166" s="1915"/>
      <c r="AB166" s="1915"/>
      <c r="AC166" s="1915"/>
      <c r="AD166" s="1915"/>
      <c r="AE166" s="1915"/>
      <c r="AF166" s="1915"/>
      <c r="AG166" s="1915"/>
      <c r="AH166" s="1915"/>
      <c r="AI166" s="1915"/>
    </row>
    <row r="167" spans="2:35" ht="15.75" customHeight="1">
      <c r="C167" s="2126"/>
      <c r="W167" s="1915"/>
      <c r="X167" s="1915"/>
      <c r="Y167" s="1915"/>
      <c r="Z167" s="1915"/>
      <c r="AA167" s="1915"/>
      <c r="AB167" s="1915"/>
      <c r="AC167" s="1915"/>
      <c r="AD167" s="1915"/>
      <c r="AE167" s="1915"/>
      <c r="AF167" s="1915"/>
      <c r="AG167" s="1915"/>
      <c r="AH167" s="1915"/>
      <c r="AI167" s="1915"/>
    </row>
    <row r="168" spans="2:35" ht="15.75" customHeight="1">
      <c r="C168" s="2126"/>
      <c r="W168" s="1915"/>
      <c r="X168" s="1915"/>
      <c r="Y168" s="1915"/>
      <c r="Z168" s="1915"/>
      <c r="AA168" s="1915"/>
      <c r="AB168" s="1915"/>
      <c r="AC168" s="1915"/>
      <c r="AD168" s="1915"/>
      <c r="AE168" s="1915"/>
      <c r="AF168" s="1915"/>
      <c r="AG168" s="1915"/>
      <c r="AH168" s="1915"/>
      <c r="AI168" s="1915"/>
    </row>
    <row r="169" spans="2:35" ht="15.75" customHeight="1">
      <c r="C169" s="2126"/>
      <c r="W169" s="1915"/>
      <c r="X169" s="1915"/>
      <c r="Y169" s="1915"/>
      <c r="Z169" s="1915"/>
      <c r="AA169" s="1915"/>
      <c r="AB169" s="1915"/>
      <c r="AC169" s="1915"/>
      <c r="AD169" s="1915"/>
      <c r="AE169" s="1915"/>
      <c r="AF169" s="1915"/>
      <c r="AG169" s="1915"/>
      <c r="AH169" s="1915"/>
      <c r="AI169" s="1915"/>
    </row>
    <row r="170" spans="2:35" ht="15.75" customHeight="1">
      <c r="C170" s="2126"/>
      <c r="W170" s="1915"/>
      <c r="X170" s="1915"/>
      <c r="Y170" s="1915"/>
      <c r="Z170" s="1915"/>
      <c r="AA170" s="1915"/>
      <c r="AB170" s="1915"/>
      <c r="AC170" s="1915"/>
      <c r="AD170" s="1915"/>
      <c r="AE170" s="1915"/>
      <c r="AF170" s="1915"/>
      <c r="AG170" s="1915"/>
      <c r="AH170" s="1915"/>
      <c r="AI170" s="1915"/>
    </row>
    <row r="171" spans="2:35" ht="15.75" customHeight="1">
      <c r="C171" s="2126"/>
      <c r="W171" s="1915"/>
      <c r="X171" s="1915"/>
      <c r="Y171" s="1915"/>
      <c r="Z171" s="1915"/>
      <c r="AA171" s="1915"/>
      <c r="AB171" s="1915"/>
      <c r="AC171" s="1915"/>
      <c r="AD171" s="1915"/>
      <c r="AE171" s="1915"/>
      <c r="AF171" s="1915"/>
      <c r="AG171" s="1915"/>
      <c r="AH171" s="1915"/>
      <c r="AI171" s="1915"/>
    </row>
    <row r="172" spans="2:35" ht="15.75" customHeight="1">
      <c r="C172" s="2126"/>
      <c r="W172" s="1915"/>
      <c r="X172" s="1915"/>
      <c r="Y172" s="1915"/>
      <c r="Z172" s="1915"/>
      <c r="AA172" s="1915"/>
      <c r="AB172" s="1915"/>
      <c r="AC172" s="1915"/>
      <c r="AD172" s="1915"/>
      <c r="AE172" s="1915"/>
      <c r="AF172" s="1915"/>
      <c r="AG172" s="1915"/>
      <c r="AH172" s="1915"/>
      <c r="AI172" s="1915"/>
    </row>
    <row r="173" spans="2:35" ht="15.75" customHeight="1">
      <c r="C173" s="2126"/>
      <c r="W173" s="1915"/>
      <c r="X173" s="1915"/>
      <c r="Y173" s="1915"/>
      <c r="Z173" s="1915"/>
      <c r="AA173" s="1915"/>
      <c r="AB173" s="1915"/>
      <c r="AC173" s="1915"/>
      <c r="AD173" s="1915"/>
      <c r="AE173" s="1915"/>
      <c r="AF173" s="1915"/>
      <c r="AG173" s="1915"/>
      <c r="AH173" s="1915"/>
      <c r="AI173" s="1915"/>
    </row>
    <row r="174" spans="2:35" ht="34.5" customHeight="1">
      <c r="C174" s="2126"/>
      <c r="R174" s="2002"/>
      <c r="S174" s="2002"/>
      <c r="T174" s="2002"/>
      <c r="U174" s="2002"/>
      <c r="V174" s="2002"/>
      <c r="W174" s="2002"/>
      <c r="X174" s="2002"/>
      <c r="Y174" s="2002"/>
      <c r="Z174" s="2002"/>
      <c r="AA174" s="2002"/>
      <c r="AB174" s="2002"/>
      <c r="AC174" s="2002"/>
      <c r="AD174" s="2002"/>
      <c r="AE174" s="2002"/>
      <c r="AF174" s="2002"/>
      <c r="AG174" s="2002"/>
      <c r="AH174" s="2002"/>
      <c r="AI174" s="2002"/>
    </row>
    <row r="175" spans="2:35" ht="15.75" customHeight="1">
      <c r="C175" s="2126"/>
      <c r="W175" s="1915"/>
      <c r="X175" s="1915"/>
      <c r="Y175" s="1915"/>
      <c r="Z175" s="1915"/>
      <c r="AA175" s="1915"/>
      <c r="AB175" s="1915"/>
      <c r="AC175" s="1915"/>
      <c r="AD175" s="1915"/>
      <c r="AE175" s="1915"/>
      <c r="AF175" s="1915"/>
      <c r="AG175" s="1915"/>
      <c r="AH175" s="1915"/>
      <c r="AI175" s="1915"/>
    </row>
    <row r="176" spans="2:35" ht="34.5" customHeight="1">
      <c r="C176" s="2126"/>
      <c r="R176" s="2002"/>
      <c r="S176" s="2002"/>
      <c r="T176" s="2002"/>
      <c r="U176" s="2002"/>
      <c r="V176" s="2002"/>
      <c r="W176" s="2002"/>
      <c r="X176" s="2002"/>
      <c r="Y176" s="2002"/>
      <c r="Z176" s="2002"/>
      <c r="AA176" s="2002"/>
      <c r="AB176" s="2002"/>
      <c r="AC176" s="2002"/>
      <c r="AD176" s="2002"/>
      <c r="AE176" s="2002"/>
      <c r="AF176" s="2002"/>
      <c r="AG176" s="2002"/>
      <c r="AH176" s="2002"/>
      <c r="AI176" s="2002"/>
    </row>
    <row r="177" spans="3:35" ht="15.75" customHeight="1">
      <c r="C177" s="2126"/>
      <c r="W177" s="1915"/>
      <c r="X177" s="1915"/>
      <c r="Y177" s="1915"/>
      <c r="Z177" s="1915"/>
      <c r="AA177" s="1915"/>
      <c r="AB177" s="1915"/>
      <c r="AC177" s="1915"/>
      <c r="AD177" s="1915"/>
      <c r="AE177" s="1915"/>
      <c r="AF177" s="1915"/>
      <c r="AG177" s="1915"/>
      <c r="AH177" s="1915"/>
      <c r="AI177" s="1915"/>
    </row>
    <row r="178" spans="3:35" ht="15.75" customHeight="1">
      <c r="C178" s="2126"/>
      <c r="W178" s="1915"/>
      <c r="X178" s="1915"/>
      <c r="Y178" s="1915"/>
      <c r="Z178" s="1915"/>
      <c r="AA178" s="1915"/>
      <c r="AB178" s="1915"/>
      <c r="AC178" s="1915"/>
      <c r="AD178" s="1915"/>
      <c r="AE178" s="1915"/>
      <c r="AF178" s="1915"/>
      <c r="AG178" s="1915"/>
      <c r="AH178" s="1915"/>
      <c r="AI178" s="1915"/>
    </row>
    <row r="179" spans="3:35" ht="15.75" customHeight="1">
      <c r="C179" s="2126"/>
      <c r="W179" s="1915"/>
      <c r="X179" s="1915"/>
      <c r="Y179" s="1915"/>
      <c r="Z179" s="1915"/>
      <c r="AA179" s="1915"/>
      <c r="AB179" s="1915"/>
      <c r="AC179" s="1915"/>
      <c r="AD179" s="1915"/>
      <c r="AE179" s="1915"/>
      <c r="AF179" s="1915"/>
      <c r="AG179" s="1915"/>
      <c r="AH179" s="1915"/>
      <c r="AI179" s="1915"/>
    </row>
    <row r="180" spans="3:35" ht="15.75" customHeight="1">
      <c r="C180" s="2126"/>
      <c r="W180" s="1915"/>
      <c r="X180" s="1915"/>
      <c r="Y180" s="1915"/>
      <c r="Z180" s="1915"/>
      <c r="AA180" s="1915"/>
      <c r="AB180" s="1915"/>
      <c r="AC180" s="1915"/>
      <c r="AD180" s="1915"/>
      <c r="AE180" s="1915"/>
      <c r="AF180" s="1915"/>
      <c r="AG180" s="1915"/>
      <c r="AH180" s="1915"/>
      <c r="AI180" s="1915"/>
    </row>
    <row r="181" spans="3:35" ht="15.75" customHeight="1">
      <c r="C181" s="2126"/>
      <c r="W181" s="1915"/>
      <c r="X181" s="1915"/>
      <c r="Y181" s="1915"/>
      <c r="Z181" s="1915"/>
      <c r="AA181" s="1915"/>
      <c r="AB181" s="1915"/>
      <c r="AC181" s="1915"/>
      <c r="AD181" s="1915"/>
      <c r="AE181" s="1915"/>
      <c r="AF181" s="1915"/>
      <c r="AG181" s="1915"/>
      <c r="AH181" s="1915"/>
      <c r="AI181" s="1915"/>
    </row>
    <row r="182" spans="3:35" ht="15.75" customHeight="1">
      <c r="C182" s="2126"/>
      <c r="W182" s="1915"/>
      <c r="X182" s="1915"/>
      <c r="Y182" s="1915"/>
      <c r="Z182" s="1915"/>
      <c r="AA182" s="1915"/>
      <c r="AB182" s="1915"/>
      <c r="AC182" s="1915"/>
      <c r="AD182" s="1915"/>
      <c r="AE182" s="1915"/>
      <c r="AF182" s="1915"/>
      <c r="AG182" s="1915"/>
      <c r="AH182" s="1915"/>
      <c r="AI182" s="1915"/>
    </row>
    <row r="183" spans="3:35" ht="15.75" customHeight="1">
      <c r="C183" s="2126"/>
      <c r="W183" s="1915"/>
      <c r="X183" s="1915"/>
      <c r="Y183" s="1915"/>
      <c r="Z183" s="1915"/>
      <c r="AA183" s="1915"/>
      <c r="AB183" s="1915"/>
      <c r="AC183" s="1915"/>
      <c r="AD183" s="1915"/>
      <c r="AE183" s="1915"/>
      <c r="AF183" s="1915"/>
      <c r="AG183" s="1915"/>
      <c r="AH183" s="1915"/>
      <c r="AI183" s="1915"/>
    </row>
    <row r="184" spans="3:35" ht="15.75" customHeight="1">
      <c r="C184" s="2126"/>
      <c r="W184" s="1915"/>
      <c r="X184" s="1915"/>
      <c r="Y184" s="1915"/>
      <c r="Z184" s="1915"/>
      <c r="AA184" s="1915"/>
      <c r="AB184" s="1915"/>
      <c r="AC184" s="1915"/>
      <c r="AD184" s="1915"/>
      <c r="AE184" s="1915"/>
      <c r="AF184" s="1915"/>
      <c r="AG184" s="1915"/>
      <c r="AH184" s="1915"/>
      <c r="AI184" s="1915"/>
    </row>
    <row r="185" spans="3:35" ht="15.75" customHeight="1">
      <c r="C185" s="2126"/>
      <c r="W185" s="1915"/>
      <c r="X185" s="1915"/>
      <c r="Y185" s="1915"/>
      <c r="Z185" s="1915"/>
      <c r="AA185" s="1915"/>
      <c r="AB185" s="1915"/>
      <c r="AC185" s="1915"/>
      <c r="AD185" s="1915"/>
      <c r="AE185" s="1915"/>
      <c r="AF185" s="1915"/>
      <c r="AG185" s="1915"/>
      <c r="AH185" s="1915"/>
      <c r="AI185" s="1915"/>
    </row>
    <row r="186" spans="3:35" ht="15.75" customHeight="1">
      <c r="C186" s="2126"/>
      <c r="W186" s="1915"/>
      <c r="X186" s="1915"/>
      <c r="Y186" s="1915"/>
      <c r="Z186" s="1915"/>
      <c r="AA186" s="1915"/>
      <c r="AB186" s="1915"/>
      <c r="AC186" s="1915"/>
      <c r="AD186" s="1915"/>
      <c r="AE186" s="1915"/>
      <c r="AF186" s="1915"/>
      <c r="AG186" s="1915"/>
      <c r="AH186" s="1915"/>
      <c r="AI186" s="1915"/>
    </row>
    <row r="187" spans="3:35" ht="15.75" customHeight="1">
      <c r="C187" s="2126"/>
      <c r="W187" s="1915"/>
      <c r="X187" s="1915"/>
      <c r="Y187" s="1915"/>
      <c r="Z187" s="1915"/>
      <c r="AA187" s="1915"/>
      <c r="AB187" s="1915"/>
      <c r="AC187" s="1915"/>
      <c r="AD187" s="1915"/>
      <c r="AE187" s="1915"/>
      <c r="AF187" s="1915"/>
      <c r="AG187" s="1915"/>
      <c r="AH187" s="1915"/>
      <c r="AI187" s="1915"/>
    </row>
    <row r="188" spans="3:35" ht="15.75" customHeight="1">
      <c r="C188" s="2126"/>
      <c r="W188" s="1915"/>
      <c r="X188" s="1915"/>
      <c r="Y188" s="1915"/>
      <c r="Z188" s="1915"/>
      <c r="AA188" s="1915"/>
      <c r="AB188" s="1915"/>
      <c r="AC188" s="1915"/>
      <c r="AD188" s="1915"/>
      <c r="AE188" s="1915"/>
      <c r="AF188" s="1915"/>
      <c r="AG188" s="1915"/>
      <c r="AH188" s="1915"/>
      <c r="AI188" s="1915"/>
    </row>
    <row r="189" spans="3:35" ht="15.75" customHeight="1">
      <c r="C189" s="2126"/>
      <c r="W189" s="1915"/>
      <c r="X189" s="1915"/>
      <c r="Y189" s="1915"/>
      <c r="Z189" s="1915"/>
      <c r="AA189" s="1915"/>
      <c r="AB189" s="1915"/>
      <c r="AC189" s="1915"/>
      <c r="AD189" s="1915"/>
      <c r="AE189" s="1915"/>
      <c r="AF189" s="1915"/>
      <c r="AG189" s="1915"/>
      <c r="AH189" s="1915"/>
      <c r="AI189" s="1915"/>
    </row>
    <row r="190" spans="3:35" ht="15.75" customHeight="1">
      <c r="C190" s="2126"/>
      <c r="W190" s="1915"/>
      <c r="X190" s="1915"/>
      <c r="Y190" s="1915"/>
      <c r="Z190" s="1915"/>
      <c r="AA190" s="1915"/>
      <c r="AB190" s="1915"/>
      <c r="AC190" s="1915"/>
      <c r="AD190" s="1915"/>
      <c r="AE190" s="1915"/>
      <c r="AF190" s="1915"/>
      <c r="AG190" s="1915"/>
      <c r="AH190" s="1915"/>
      <c r="AI190" s="1915"/>
    </row>
    <row r="191" spans="3:35" ht="15.75" customHeight="1">
      <c r="C191" s="2126"/>
      <c r="W191" s="1915"/>
      <c r="X191" s="1915"/>
      <c r="Y191" s="1915"/>
      <c r="Z191" s="1915"/>
      <c r="AA191" s="1915"/>
      <c r="AB191" s="1915"/>
      <c r="AC191" s="1915"/>
      <c r="AD191" s="1915"/>
      <c r="AE191" s="1915"/>
      <c r="AF191" s="1915"/>
      <c r="AG191" s="1915"/>
      <c r="AH191" s="1915"/>
      <c r="AI191" s="1915"/>
    </row>
    <row r="192" spans="3:35" ht="15.75" customHeight="1">
      <c r="C192" s="2126"/>
      <c r="W192" s="1915"/>
      <c r="X192" s="1915"/>
      <c r="Y192" s="1915"/>
      <c r="Z192" s="1915"/>
      <c r="AA192" s="1915"/>
      <c r="AB192" s="1915"/>
      <c r="AC192" s="1915"/>
      <c r="AD192" s="1915"/>
      <c r="AE192" s="1915"/>
      <c r="AF192" s="1915"/>
      <c r="AG192" s="1915"/>
      <c r="AH192" s="1915"/>
      <c r="AI192" s="1915"/>
    </row>
    <row r="193" spans="3:35" ht="15.75" customHeight="1">
      <c r="C193" s="2126"/>
      <c r="W193" s="1915"/>
      <c r="X193" s="1915"/>
      <c r="Y193" s="1915"/>
      <c r="Z193" s="1915"/>
      <c r="AA193" s="1915"/>
      <c r="AB193" s="1915"/>
      <c r="AC193" s="1915"/>
      <c r="AD193" s="1915"/>
      <c r="AE193" s="1915"/>
      <c r="AF193" s="1915"/>
      <c r="AG193" s="1915"/>
      <c r="AH193" s="1915"/>
      <c r="AI193" s="1915"/>
    </row>
    <row r="194" spans="3:35" ht="15.75" customHeight="1">
      <c r="C194" s="2126"/>
      <c r="W194" s="1915"/>
      <c r="X194" s="1915"/>
      <c r="Y194" s="1915"/>
      <c r="Z194" s="1915"/>
      <c r="AA194" s="1915"/>
      <c r="AB194" s="1915"/>
      <c r="AC194" s="1915"/>
      <c r="AD194" s="1915"/>
      <c r="AE194" s="1915"/>
      <c r="AF194" s="1915"/>
      <c r="AG194" s="1915"/>
      <c r="AH194" s="1915"/>
      <c r="AI194" s="1915"/>
    </row>
    <row r="195" spans="3:35" ht="15.75" customHeight="1">
      <c r="C195" s="2126"/>
      <c r="W195" s="1915"/>
      <c r="X195" s="1915"/>
      <c r="Y195" s="1915"/>
      <c r="Z195" s="1915"/>
      <c r="AA195" s="1915"/>
      <c r="AB195" s="1915"/>
      <c r="AC195" s="1915"/>
      <c r="AD195" s="1915"/>
      <c r="AE195" s="1915"/>
      <c r="AF195" s="1915"/>
      <c r="AG195" s="1915"/>
      <c r="AH195" s="1915"/>
      <c r="AI195" s="1915"/>
    </row>
    <row r="196" spans="3:35" ht="15.75" customHeight="1">
      <c r="C196" s="2126"/>
      <c r="W196" s="1915"/>
      <c r="X196" s="1915"/>
      <c r="Y196" s="1915"/>
      <c r="Z196" s="1915"/>
      <c r="AA196" s="1915"/>
      <c r="AB196" s="1915"/>
      <c r="AC196" s="1915"/>
      <c r="AD196" s="1915"/>
      <c r="AE196" s="1915"/>
      <c r="AF196" s="1915"/>
      <c r="AG196" s="1915"/>
      <c r="AH196" s="1915"/>
      <c r="AI196" s="1915"/>
    </row>
    <row r="197" spans="3:35" ht="15.75" customHeight="1">
      <c r="C197" s="2126"/>
      <c r="W197" s="1915"/>
      <c r="X197" s="1915"/>
      <c r="Y197" s="1915"/>
      <c r="Z197" s="1915"/>
      <c r="AA197" s="1915"/>
      <c r="AB197" s="1915"/>
      <c r="AC197" s="1915"/>
      <c r="AD197" s="1915"/>
      <c r="AE197" s="1915"/>
      <c r="AF197" s="1915"/>
      <c r="AG197" s="1915"/>
      <c r="AH197" s="1915"/>
      <c r="AI197" s="1915"/>
    </row>
    <row r="198" spans="3:35" ht="15.75" customHeight="1">
      <c r="C198" s="2126"/>
      <c r="W198" s="1915"/>
      <c r="X198" s="1915"/>
      <c r="Y198" s="1915"/>
      <c r="Z198" s="1915"/>
      <c r="AA198" s="1915"/>
      <c r="AB198" s="1915"/>
      <c r="AC198" s="1915"/>
      <c r="AD198" s="1915"/>
      <c r="AE198" s="1915"/>
      <c r="AF198" s="1915"/>
      <c r="AG198" s="1915"/>
      <c r="AH198" s="1915"/>
      <c r="AI198" s="1915"/>
    </row>
    <row r="199" spans="3:35" ht="15.75" customHeight="1">
      <c r="C199" s="2126"/>
      <c r="W199" s="1915"/>
      <c r="X199" s="1915"/>
      <c r="Y199" s="1915"/>
      <c r="Z199" s="1915"/>
      <c r="AA199" s="1915"/>
      <c r="AB199" s="1915"/>
      <c r="AC199" s="1915"/>
      <c r="AD199" s="1915"/>
      <c r="AE199" s="1915"/>
      <c r="AF199" s="1915"/>
      <c r="AG199" s="1915"/>
      <c r="AH199" s="1915"/>
      <c r="AI199" s="1915"/>
    </row>
    <row r="200" spans="3:35" ht="15.75" customHeight="1">
      <c r="C200" s="2126"/>
      <c r="W200" s="1915"/>
      <c r="X200" s="1915"/>
      <c r="Y200" s="1915"/>
      <c r="Z200" s="1915"/>
      <c r="AA200" s="1915"/>
      <c r="AB200" s="1915"/>
      <c r="AC200" s="1915"/>
      <c r="AD200" s="1915"/>
      <c r="AE200" s="1915"/>
      <c r="AF200" s="1915"/>
      <c r="AG200" s="1915"/>
      <c r="AH200" s="1915"/>
      <c r="AI200" s="1915"/>
    </row>
    <row r="201" spans="3:35" ht="15.75" customHeight="1">
      <c r="C201" s="2126"/>
      <c r="W201" s="1915"/>
      <c r="X201" s="1915"/>
      <c r="Y201" s="1915"/>
      <c r="Z201" s="1915"/>
      <c r="AA201" s="1915"/>
      <c r="AB201" s="1915"/>
      <c r="AC201" s="1915"/>
      <c r="AD201" s="1915"/>
      <c r="AE201" s="1915"/>
      <c r="AF201" s="1915"/>
      <c r="AG201" s="1915"/>
      <c r="AH201" s="1915"/>
      <c r="AI201" s="1915"/>
    </row>
    <row r="202" spans="3:35" ht="15.75" customHeight="1">
      <c r="C202" s="2126"/>
      <c r="W202" s="1915"/>
      <c r="X202" s="1915"/>
      <c r="Y202" s="1915"/>
      <c r="Z202" s="1915"/>
      <c r="AA202" s="1915"/>
      <c r="AB202" s="1915"/>
      <c r="AC202" s="1915"/>
      <c r="AD202" s="1915"/>
      <c r="AE202" s="1915"/>
      <c r="AF202" s="1915"/>
      <c r="AG202" s="1915"/>
      <c r="AH202" s="1915"/>
      <c r="AI202" s="1915"/>
    </row>
    <row r="203" spans="3:35" ht="15.75" customHeight="1">
      <c r="C203" s="2126"/>
      <c r="W203" s="1915"/>
      <c r="X203" s="1915"/>
      <c r="Y203" s="1915"/>
      <c r="Z203" s="1915"/>
      <c r="AA203" s="1915"/>
      <c r="AB203" s="1915"/>
      <c r="AC203" s="1915"/>
      <c r="AD203" s="1915"/>
      <c r="AE203" s="1915"/>
      <c r="AF203" s="1915"/>
      <c r="AG203" s="1915"/>
      <c r="AH203" s="1915"/>
      <c r="AI203" s="1915"/>
    </row>
    <row r="204" spans="3:35" ht="15.75" customHeight="1">
      <c r="C204" s="2126"/>
      <c r="W204" s="1915"/>
      <c r="X204" s="1915"/>
      <c r="Y204" s="1915"/>
      <c r="Z204" s="1915"/>
      <c r="AA204" s="1915"/>
      <c r="AB204" s="1915"/>
      <c r="AC204" s="1915"/>
      <c r="AD204" s="1915"/>
      <c r="AE204" s="1915"/>
      <c r="AF204" s="1915"/>
      <c r="AG204" s="1915"/>
      <c r="AH204" s="1915"/>
      <c r="AI204" s="1915"/>
    </row>
    <row r="205" spans="3:35" ht="15.75" customHeight="1">
      <c r="C205" s="2126"/>
      <c r="W205" s="1915"/>
      <c r="X205" s="1915"/>
      <c r="Y205" s="1915"/>
      <c r="Z205" s="1915"/>
      <c r="AA205" s="1915"/>
      <c r="AB205" s="1915"/>
      <c r="AC205" s="1915"/>
      <c r="AD205" s="1915"/>
      <c r="AE205" s="1915"/>
      <c r="AF205" s="1915"/>
      <c r="AG205" s="1915"/>
      <c r="AH205" s="1915"/>
      <c r="AI205" s="1915"/>
    </row>
    <row r="206" spans="3:35" ht="15.75" customHeight="1">
      <c r="C206" s="2126"/>
      <c r="W206" s="1915"/>
      <c r="X206" s="1915"/>
      <c r="Y206" s="1915"/>
      <c r="Z206" s="1915"/>
      <c r="AA206" s="1915"/>
      <c r="AB206" s="1915"/>
      <c r="AC206" s="1915"/>
      <c r="AD206" s="1915"/>
      <c r="AE206" s="1915"/>
      <c r="AF206" s="1915"/>
      <c r="AG206" s="1915"/>
      <c r="AH206" s="1915"/>
      <c r="AI206" s="1915"/>
    </row>
    <row r="207" spans="3:35" ht="15.75" customHeight="1">
      <c r="C207" s="2126"/>
      <c r="W207" s="1915"/>
      <c r="X207" s="1915"/>
      <c r="Y207" s="1915"/>
      <c r="Z207" s="1915"/>
      <c r="AA207" s="1915"/>
      <c r="AB207" s="1915"/>
      <c r="AC207" s="1915"/>
      <c r="AD207" s="1915"/>
      <c r="AE207" s="1915"/>
      <c r="AF207" s="1915"/>
      <c r="AG207" s="1915"/>
      <c r="AH207" s="1915"/>
      <c r="AI207" s="1915"/>
    </row>
    <row r="208" spans="3:35" ht="15.75" customHeight="1">
      <c r="C208" s="2126"/>
      <c r="W208" s="1915"/>
      <c r="X208" s="1915"/>
      <c r="Y208" s="1915"/>
      <c r="Z208" s="1915"/>
      <c r="AA208" s="1915"/>
      <c r="AB208" s="1915"/>
      <c r="AC208" s="1915"/>
      <c r="AD208" s="1915"/>
      <c r="AE208" s="1915"/>
      <c r="AF208" s="1915"/>
      <c r="AG208" s="1915"/>
      <c r="AH208" s="1915"/>
      <c r="AI208" s="1915"/>
    </row>
    <row r="209" spans="3:35" ht="15.75" customHeight="1">
      <c r="C209" s="2126"/>
      <c r="W209" s="1915"/>
      <c r="X209" s="1915"/>
      <c r="Y209" s="1915"/>
      <c r="Z209" s="1915"/>
      <c r="AA209" s="1915"/>
      <c r="AB209" s="1915"/>
      <c r="AC209" s="1915"/>
      <c r="AD209" s="1915"/>
      <c r="AE209" s="1915"/>
      <c r="AF209" s="1915"/>
      <c r="AG209" s="1915"/>
      <c r="AH209" s="1915"/>
      <c r="AI209" s="1915"/>
    </row>
    <row r="210" spans="3:35" ht="15.75" customHeight="1">
      <c r="C210" s="2126"/>
      <c r="W210" s="1915"/>
      <c r="X210" s="1915"/>
      <c r="Y210" s="1915"/>
      <c r="Z210" s="1915"/>
      <c r="AA210" s="1915"/>
      <c r="AB210" s="1915"/>
      <c r="AC210" s="1915"/>
      <c r="AD210" s="1915"/>
      <c r="AE210" s="1915"/>
      <c r="AF210" s="1915"/>
      <c r="AG210" s="1915"/>
      <c r="AH210" s="1915"/>
      <c r="AI210" s="1915"/>
    </row>
    <row r="211" spans="3:35" ht="15.75" customHeight="1">
      <c r="C211" s="2126"/>
      <c r="W211" s="1915"/>
      <c r="X211" s="1915"/>
      <c r="Y211" s="1915"/>
      <c r="Z211" s="1915"/>
      <c r="AA211" s="1915"/>
      <c r="AB211" s="1915"/>
      <c r="AC211" s="1915"/>
      <c r="AD211" s="1915"/>
      <c r="AE211" s="1915"/>
      <c r="AF211" s="1915"/>
      <c r="AG211" s="1915"/>
      <c r="AH211" s="1915"/>
      <c r="AI211" s="1915"/>
    </row>
    <row r="212" spans="3:35" ht="15.75" customHeight="1">
      <c r="C212" s="2126"/>
      <c r="W212" s="1915"/>
      <c r="X212" s="1915"/>
      <c r="Y212" s="1915"/>
      <c r="Z212" s="1915"/>
      <c r="AA212" s="1915"/>
      <c r="AB212" s="1915"/>
      <c r="AC212" s="1915"/>
      <c r="AD212" s="1915"/>
      <c r="AE212" s="1915"/>
      <c r="AF212" s="1915"/>
      <c r="AG212" s="1915"/>
      <c r="AH212" s="1915"/>
      <c r="AI212" s="1915"/>
    </row>
    <row r="213" spans="3:35" ht="15.75" customHeight="1">
      <c r="C213" s="2126"/>
      <c r="W213" s="1915"/>
      <c r="X213" s="1915"/>
      <c r="Y213" s="1915"/>
      <c r="Z213" s="1915"/>
      <c r="AA213" s="1915"/>
      <c r="AB213" s="1915"/>
      <c r="AC213" s="1915"/>
      <c r="AD213" s="1915"/>
      <c r="AE213" s="1915"/>
      <c r="AF213" s="1915"/>
      <c r="AG213" s="1915"/>
      <c r="AH213" s="1915"/>
      <c r="AI213" s="1915"/>
    </row>
    <row r="214" spans="3:35" ht="15.75" customHeight="1">
      <c r="C214" s="2126"/>
      <c r="W214" s="1915"/>
      <c r="X214" s="1915"/>
      <c r="Y214" s="1915"/>
      <c r="Z214" s="1915"/>
      <c r="AA214" s="1915"/>
      <c r="AB214" s="1915"/>
      <c r="AC214" s="1915"/>
      <c r="AD214" s="1915"/>
      <c r="AE214" s="1915"/>
      <c r="AF214" s="1915"/>
      <c r="AG214" s="1915"/>
      <c r="AH214" s="1915"/>
      <c r="AI214" s="1915"/>
    </row>
    <row r="215" spans="3:35" ht="15.75" customHeight="1">
      <c r="C215" s="2126"/>
      <c r="W215" s="1915"/>
      <c r="X215" s="1915"/>
      <c r="Y215" s="1915"/>
      <c r="Z215" s="1915"/>
      <c r="AA215" s="1915"/>
      <c r="AB215" s="1915"/>
      <c r="AC215" s="1915"/>
      <c r="AD215" s="1915"/>
      <c r="AE215" s="1915"/>
      <c r="AF215" s="1915"/>
      <c r="AG215" s="1915"/>
      <c r="AH215" s="1915"/>
      <c r="AI215" s="1915"/>
    </row>
    <row r="216" spans="3:35" ht="15.75" customHeight="1">
      <c r="C216" s="2126"/>
      <c r="W216" s="1915"/>
      <c r="X216" s="1915"/>
      <c r="Y216" s="1915"/>
      <c r="Z216" s="1915"/>
      <c r="AA216" s="1915"/>
      <c r="AB216" s="1915"/>
      <c r="AC216" s="1915"/>
      <c r="AD216" s="1915"/>
      <c r="AE216" s="1915"/>
      <c r="AF216" s="1915"/>
      <c r="AG216" s="1915"/>
      <c r="AH216" s="1915"/>
      <c r="AI216" s="1915"/>
    </row>
    <row r="217" spans="3:35" ht="15.75" customHeight="1">
      <c r="C217" s="2126"/>
      <c r="W217" s="1915"/>
      <c r="X217" s="1915"/>
      <c r="Y217" s="1915"/>
      <c r="Z217" s="1915"/>
      <c r="AA217" s="1915"/>
      <c r="AB217" s="1915"/>
      <c r="AC217" s="1915"/>
      <c r="AD217" s="1915"/>
      <c r="AE217" s="1915"/>
      <c r="AF217" s="1915"/>
      <c r="AG217" s="1915"/>
      <c r="AH217" s="1915"/>
      <c r="AI217" s="1915"/>
    </row>
    <row r="218" spans="3:35" ht="15.75" customHeight="1">
      <c r="C218" s="2126"/>
      <c r="W218" s="1915"/>
      <c r="X218" s="1915"/>
      <c r="Y218" s="1915"/>
      <c r="Z218" s="1915"/>
      <c r="AA218" s="1915"/>
      <c r="AB218" s="1915"/>
      <c r="AC218" s="1915"/>
      <c r="AD218" s="1915"/>
      <c r="AE218" s="1915"/>
      <c r="AF218" s="1915"/>
      <c r="AG218" s="1915"/>
      <c r="AH218" s="1915"/>
      <c r="AI218" s="1915"/>
    </row>
    <row r="219" spans="3:35" ht="15.75" customHeight="1">
      <c r="C219" s="2126"/>
      <c r="W219" s="1915"/>
      <c r="X219" s="1915"/>
      <c r="Y219" s="1915"/>
      <c r="Z219" s="1915"/>
      <c r="AA219" s="1915"/>
      <c r="AB219" s="1915"/>
      <c r="AC219" s="1915"/>
      <c r="AD219" s="1915"/>
      <c r="AE219" s="1915"/>
      <c r="AF219" s="1915"/>
      <c r="AG219" s="1915"/>
      <c r="AH219" s="1915"/>
      <c r="AI219" s="1915"/>
    </row>
    <row r="220" spans="3:35" ht="15.75" customHeight="1">
      <c r="C220" s="2126"/>
      <c r="W220" s="1915"/>
      <c r="X220" s="1915"/>
      <c r="Y220" s="1915"/>
      <c r="Z220" s="1915"/>
      <c r="AA220" s="1915"/>
      <c r="AB220" s="1915"/>
      <c r="AC220" s="1915"/>
      <c r="AD220" s="1915"/>
      <c r="AE220" s="1915"/>
      <c r="AF220" s="1915"/>
      <c r="AG220" s="1915"/>
      <c r="AH220" s="1915"/>
      <c r="AI220" s="1915"/>
    </row>
    <row r="221" spans="3:35" ht="15.75" customHeight="1">
      <c r="C221" s="2126"/>
      <c r="W221" s="1915"/>
      <c r="X221" s="1915"/>
      <c r="Y221" s="1915"/>
      <c r="Z221" s="1915"/>
      <c r="AA221" s="1915"/>
      <c r="AB221" s="1915"/>
      <c r="AC221" s="1915"/>
      <c r="AD221" s="1915"/>
      <c r="AE221" s="1915"/>
      <c r="AF221" s="1915"/>
      <c r="AG221" s="1915"/>
      <c r="AH221" s="1915"/>
      <c r="AI221" s="1915"/>
    </row>
    <row r="222" spans="3:35" ht="15.75" customHeight="1">
      <c r="C222" s="2126"/>
      <c r="W222" s="1915"/>
      <c r="X222" s="1915"/>
      <c r="Y222" s="1915"/>
      <c r="Z222" s="1915"/>
      <c r="AA222" s="1915"/>
      <c r="AB222" s="1915"/>
      <c r="AC222" s="1915"/>
      <c r="AD222" s="1915"/>
      <c r="AE222" s="1915"/>
      <c r="AF222" s="1915"/>
      <c r="AG222" s="1915"/>
      <c r="AH222" s="1915"/>
      <c r="AI222" s="1915"/>
    </row>
    <row r="223" spans="3:35" ht="15.75" customHeight="1">
      <c r="C223" s="2126"/>
      <c r="W223" s="1915"/>
      <c r="X223" s="1915"/>
      <c r="Y223" s="1915"/>
      <c r="Z223" s="1915"/>
      <c r="AA223" s="1915"/>
      <c r="AB223" s="1915"/>
      <c r="AC223" s="1915"/>
      <c r="AD223" s="1915"/>
      <c r="AE223" s="1915"/>
      <c r="AF223" s="1915"/>
      <c r="AG223" s="1915"/>
      <c r="AH223" s="1915"/>
      <c r="AI223" s="1915"/>
    </row>
    <row r="224" spans="3:35" ht="15.75" customHeight="1">
      <c r="C224" s="2126"/>
      <c r="W224" s="1915"/>
      <c r="X224" s="1915"/>
      <c r="Y224" s="1915"/>
      <c r="Z224" s="1915"/>
      <c r="AA224" s="1915"/>
      <c r="AB224" s="1915"/>
      <c r="AC224" s="1915"/>
      <c r="AD224" s="1915"/>
      <c r="AE224" s="1915"/>
      <c r="AF224" s="1915"/>
      <c r="AG224" s="1915"/>
      <c r="AH224" s="1915"/>
      <c r="AI224" s="1915"/>
    </row>
    <row r="225" spans="3:35" ht="15.75" customHeight="1">
      <c r="C225" s="2126"/>
      <c r="W225" s="1915"/>
      <c r="X225" s="1915"/>
      <c r="Y225" s="1915"/>
      <c r="Z225" s="1915"/>
      <c r="AA225" s="1915"/>
      <c r="AB225" s="1915"/>
      <c r="AC225" s="1915"/>
      <c r="AD225" s="1915"/>
      <c r="AE225" s="1915"/>
      <c r="AF225" s="1915"/>
      <c r="AG225" s="1915"/>
      <c r="AH225" s="1915"/>
      <c r="AI225" s="1915"/>
    </row>
    <row r="226" spans="3:35" ht="15.75" customHeight="1">
      <c r="C226" s="2126"/>
      <c r="W226" s="1915"/>
      <c r="X226" s="1915"/>
      <c r="Y226" s="1915"/>
      <c r="Z226" s="1915"/>
      <c r="AA226" s="1915"/>
      <c r="AB226" s="1915"/>
      <c r="AC226" s="1915"/>
      <c r="AD226" s="1915"/>
      <c r="AE226" s="1915"/>
      <c r="AF226" s="1915"/>
      <c r="AG226" s="1915"/>
      <c r="AH226" s="1915"/>
      <c r="AI226" s="1915"/>
    </row>
    <row r="227" spans="3:35" ht="15.75" customHeight="1">
      <c r="C227" s="2126"/>
      <c r="W227" s="1915"/>
      <c r="X227" s="1915"/>
      <c r="Y227" s="1915"/>
      <c r="Z227" s="1915"/>
      <c r="AA227" s="1915"/>
      <c r="AB227" s="1915"/>
      <c r="AC227" s="1915"/>
      <c r="AD227" s="1915"/>
      <c r="AE227" s="1915"/>
      <c r="AF227" s="1915"/>
      <c r="AG227" s="1915"/>
      <c r="AH227" s="1915"/>
      <c r="AI227" s="1915"/>
    </row>
    <row r="228" spans="3:35" ht="15.75" customHeight="1">
      <c r="C228" s="2126"/>
      <c r="W228" s="1915"/>
      <c r="X228" s="1915"/>
      <c r="Y228" s="1915"/>
      <c r="Z228" s="1915"/>
      <c r="AA228" s="1915"/>
      <c r="AB228" s="1915"/>
      <c r="AC228" s="1915"/>
      <c r="AD228" s="1915"/>
      <c r="AE228" s="1915"/>
      <c r="AF228" s="1915"/>
      <c r="AG228" s="1915"/>
      <c r="AH228" s="1915"/>
      <c r="AI228" s="1915"/>
    </row>
    <row r="229" spans="3:35" ht="15.75" customHeight="1">
      <c r="C229" s="2126"/>
      <c r="W229" s="1915"/>
      <c r="X229" s="1915"/>
      <c r="Y229" s="1915"/>
      <c r="Z229" s="1915"/>
      <c r="AA229" s="1915"/>
      <c r="AB229" s="1915"/>
      <c r="AC229" s="1915"/>
      <c r="AD229" s="1915"/>
      <c r="AE229" s="1915"/>
      <c r="AF229" s="1915"/>
      <c r="AG229" s="1915"/>
      <c r="AH229" s="1915"/>
      <c r="AI229" s="1915"/>
    </row>
    <row r="230" spans="3:35" ht="15.75" customHeight="1">
      <c r="C230" s="2126"/>
      <c r="W230" s="1915"/>
      <c r="X230" s="1915"/>
      <c r="Y230" s="1915"/>
      <c r="Z230" s="1915"/>
      <c r="AA230" s="1915"/>
      <c r="AB230" s="1915"/>
      <c r="AC230" s="1915"/>
      <c r="AD230" s="1915"/>
      <c r="AE230" s="1915"/>
      <c r="AF230" s="1915"/>
      <c r="AG230" s="1915"/>
      <c r="AH230" s="1915"/>
      <c r="AI230" s="1915"/>
    </row>
    <row r="231" spans="3:35" ht="15.75" customHeight="1">
      <c r="C231" s="2126"/>
      <c r="W231" s="1915"/>
      <c r="X231" s="1915"/>
      <c r="Y231" s="1915"/>
      <c r="Z231" s="1915"/>
      <c r="AA231" s="1915"/>
      <c r="AB231" s="1915"/>
      <c r="AC231" s="1915"/>
      <c r="AD231" s="1915"/>
      <c r="AE231" s="1915"/>
      <c r="AF231" s="1915"/>
      <c r="AG231" s="1915"/>
      <c r="AH231" s="1915"/>
      <c r="AI231" s="1915"/>
    </row>
    <row r="232" spans="3:35" ht="15.75" customHeight="1">
      <c r="C232" s="2126"/>
      <c r="W232" s="1915"/>
      <c r="X232" s="1915"/>
      <c r="Y232" s="1915"/>
      <c r="Z232" s="1915"/>
      <c r="AA232" s="1915"/>
      <c r="AB232" s="1915"/>
      <c r="AC232" s="1915"/>
      <c r="AD232" s="1915"/>
      <c r="AE232" s="1915"/>
      <c r="AF232" s="1915"/>
      <c r="AG232" s="1915"/>
      <c r="AH232" s="1915"/>
      <c r="AI232" s="1915"/>
    </row>
    <row r="233" spans="3:35" ht="15.75" customHeight="1">
      <c r="C233" s="2126"/>
      <c r="W233" s="1915"/>
      <c r="X233" s="1915"/>
      <c r="Y233" s="1915"/>
      <c r="Z233" s="1915"/>
      <c r="AA233" s="1915"/>
      <c r="AB233" s="1915"/>
      <c r="AC233" s="1915"/>
      <c r="AD233" s="1915"/>
      <c r="AE233" s="1915"/>
      <c r="AF233" s="1915"/>
      <c r="AG233" s="1915"/>
      <c r="AH233" s="1915"/>
      <c r="AI233" s="1915"/>
    </row>
    <row r="234" spans="3:35" ht="15.75" customHeight="1">
      <c r="C234" s="2126"/>
      <c r="W234" s="1915"/>
      <c r="X234" s="1915"/>
      <c r="Y234" s="1915"/>
      <c r="Z234" s="1915"/>
      <c r="AA234" s="1915"/>
      <c r="AB234" s="1915"/>
      <c r="AC234" s="1915"/>
      <c r="AD234" s="1915"/>
      <c r="AE234" s="1915"/>
      <c r="AF234" s="1915"/>
      <c r="AG234" s="1915"/>
      <c r="AH234" s="1915"/>
      <c r="AI234" s="1915"/>
    </row>
    <row r="235" spans="3:35" ht="15.75" customHeight="1">
      <c r="C235" s="2126"/>
      <c r="W235" s="1915"/>
      <c r="X235" s="1915"/>
      <c r="Y235" s="1915"/>
      <c r="Z235" s="1915"/>
      <c r="AA235" s="1915"/>
      <c r="AB235" s="1915"/>
      <c r="AC235" s="1915"/>
      <c r="AD235" s="1915"/>
      <c r="AE235" s="1915"/>
      <c r="AF235" s="1915"/>
      <c r="AG235" s="1915"/>
      <c r="AH235" s="1915"/>
      <c r="AI235" s="1915"/>
    </row>
    <row r="236" spans="3:35" ht="15.75" customHeight="1">
      <c r="C236" s="2126"/>
      <c r="W236" s="1915"/>
      <c r="X236" s="1915"/>
      <c r="Y236" s="1915"/>
      <c r="Z236" s="1915"/>
      <c r="AA236" s="1915"/>
      <c r="AB236" s="1915"/>
      <c r="AC236" s="1915"/>
      <c r="AD236" s="1915"/>
      <c r="AE236" s="1915"/>
      <c r="AF236" s="1915"/>
      <c r="AG236" s="1915"/>
      <c r="AH236" s="1915"/>
      <c r="AI236" s="1915"/>
    </row>
    <row r="237" spans="3:35" ht="15.75" customHeight="1">
      <c r="C237" s="2126"/>
      <c r="W237" s="1915"/>
      <c r="X237" s="1915"/>
      <c r="Y237" s="1915"/>
      <c r="Z237" s="1915"/>
      <c r="AA237" s="1915"/>
      <c r="AB237" s="1915"/>
      <c r="AC237" s="1915"/>
      <c r="AD237" s="1915"/>
      <c r="AE237" s="1915"/>
      <c r="AF237" s="1915"/>
      <c r="AG237" s="1915"/>
      <c r="AH237" s="1915"/>
      <c r="AI237" s="1915"/>
    </row>
    <row r="238" spans="3:35" ht="15.75" customHeight="1">
      <c r="C238" s="2126"/>
      <c r="W238" s="1915"/>
      <c r="X238" s="1915"/>
      <c r="Y238" s="1915"/>
      <c r="Z238" s="1915"/>
      <c r="AA238" s="1915"/>
      <c r="AB238" s="1915"/>
      <c r="AC238" s="1915"/>
      <c r="AD238" s="1915"/>
      <c r="AE238" s="1915"/>
      <c r="AF238" s="1915"/>
      <c r="AG238" s="1915"/>
      <c r="AH238" s="1915"/>
      <c r="AI238" s="1915"/>
    </row>
    <row r="239" spans="3:35" ht="15.75" customHeight="1">
      <c r="C239" s="2126"/>
      <c r="W239" s="1915"/>
      <c r="X239" s="1915"/>
      <c r="Y239" s="1915"/>
      <c r="Z239" s="1915"/>
      <c r="AA239" s="1915"/>
      <c r="AB239" s="1915"/>
      <c r="AC239" s="1915"/>
      <c r="AD239" s="1915"/>
      <c r="AE239" s="1915"/>
      <c r="AF239" s="1915"/>
      <c r="AG239" s="1915"/>
      <c r="AH239" s="1915"/>
      <c r="AI239" s="1915"/>
    </row>
    <row r="240" spans="3:35" ht="15.75" customHeight="1">
      <c r="C240" s="2126"/>
      <c r="W240" s="1915"/>
      <c r="X240" s="1915"/>
      <c r="Y240" s="1915"/>
      <c r="Z240" s="1915"/>
      <c r="AA240" s="1915"/>
      <c r="AB240" s="1915"/>
      <c r="AC240" s="1915"/>
      <c r="AD240" s="1915"/>
      <c r="AE240" s="1915"/>
      <c r="AF240" s="1915"/>
      <c r="AG240" s="1915"/>
      <c r="AH240" s="1915"/>
      <c r="AI240" s="1915"/>
    </row>
    <row r="241" spans="3:35" ht="15.75" customHeight="1">
      <c r="C241" s="2126"/>
      <c r="W241" s="1915"/>
      <c r="X241" s="1915"/>
      <c r="Y241" s="1915"/>
      <c r="Z241" s="1915"/>
      <c r="AA241" s="1915"/>
      <c r="AB241" s="1915"/>
      <c r="AC241" s="1915"/>
      <c r="AD241" s="1915"/>
      <c r="AE241" s="1915"/>
      <c r="AF241" s="1915"/>
      <c r="AG241" s="1915"/>
      <c r="AH241" s="1915"/>
      <c r="AI241" s="1915"/>
    </row>
    <row r="242" spans="3:35" ht="15.75" customHeight="1">
      <c r="C242" s="2126"/>
      <c r="W242" s="1915"/>
      <c r="X242" s="1915"/>
      <c r="Y242" s="1915"/>
      <c r="Z242" s="1915"/>
      <c r="AA242" s="1915"/>
      <c r="AB242" s="1915"/>
      <c r="AC242" s="1915"/>
      <c r="AD242" s="1915"/>
      <c r="AE242" s="1915"/>
      <c r="AF242" s="1915"/>
      <c r="AG242" s="1915"/>
      <c r="AH242" s="1915"/>
      <c r="AI242" s="1915"/>
    </row>
    <row r="243" spans="3:35" ht="15.75" customHeight="1">
      <c r="C243" s="2126"/>
      <c r="W243" s="1915"/>
      <c r="X243" s="1915"/>
      <c r="Y243" s="1915"/>
      <c r="Z243" s="1915"/>
      <c r="AA243" s="1915"/>
      <c r="AB243" s="1915"/>
      <c r="AC243" s="1915"/>
      <c r="AD243" s="1915"/>
      <c r="AE243" s="1915"/>
      <c r="AF243" s="1915"/>
      <c r="AG243" s="1915"/>
      <c r="AH243" s="1915"/>
      <c r="AI243" s="1915"/>
    </row>
    <row r="244" spans="3:35" ht="15.75" customHeight="1">
      <c r="C244" s="2126"/>
      <c r="W244" s="1915"/>
      <c r="X244" s="1915"/>
      <c r="Y244" s="1915"/>
      <c r="Z244" s="1915"/>
      <c r="AA244" s="1915"/>
      <c r="AB244" s="1915"/>
      <c r="AC244" s="1915"/>
      <c r="AD244" s="1915"/>
      <c r="AE244" s="1915"/>
      <c r="AF244" s="1915"/>
      <c r="AG244" s="1915"/>
      <c r="AH244" s="1915"/>
      <c r="AI244" s="1915"/>
    </row>
    <row r="245" spans="3:35" ht="15.75" customHeight="1">
      <c r="C245" s="2126"/>
      <c r="W245" s="1915"/>
      <c r="X245" s="1915"/>
      <c r="Y245" s="1915"/>
      <c r="Z245" s="1915"/>
      <c r="AA245" s="1915"/>
      <c r="AB245" s="1915"/>
      <c r="AC245" s="1915"/>
      <c r="AD245" s="1915"/>
      <c r="AE245" s="1915"/>
      <c r="AF245" s="1915"/>
      <c r="AG245" s="1915"/>
      <c r="AH245" s="1915"/>
      <c r="AI245" s="1915"/>
    </row>
    <row r="246" spans="3:35" ht="15.75" customHeight="1">
      <c r="C246" s="2126"/>
      <c r="W246" s="1915"/>
      <c r="X246" s="1915"/>
      <c r="Y246" s="1915"/>
      <c r="Z246" s="1915"/>
      <c r="AA246" s="1915"/>
      <c r="AB246" s="1915"/>
      <c r="AC246" s="1915"/>
      <c r="AD246" s="1915"/>
      <c r="AE246" s="1915"/>
      <c r="AF246" s="1915"/>
      <c r="AG246" s="1915"/>
      <c r="AH246" s="1915"/>
      <c r="AI246" s="1915"/>
    </row>
    <row r="247" spans="3:35" ht="15.75" customHeight="1">
      <c r="C247" s="2126"/>
      <c r="W247" s="1915"/>
      <c r="X247" s="1915"/>
      <c r="Y247" s="1915"/>
      <c r="Z247" s="1915"/>
      <c r="AA247" s="1915"/>
      <c r="AB247" s="1915"/>
      <c r="AC247" s="1915"/>
      <c r="AD247" s="1915"/>
      <c r="AE247" s="1915"/>
      <c r="AF247" s="1915"/>
      <c r="AG247" s="1915"/>
      <c r="AH247" s="1915"/>
      <c r="AI247" s="1915"/>
    </row>
    <row r="248" spans="3:35" ht="15.75" customHeight="1">
      <c r="C248" s="2126"/>
      <c r="W248" s="1915"/>
      <c r="X248" s="1915"/>
      <c r="Y248" s="1915"/>
      <c r="Z248" s="1915"/>
      <c r="AA248" s="1915"/>
      <c r="AB248" s="1915"/>
      <c r="AC248" s="1915"/>
      <c r="AD248" s="1915"/>
      <c r="AE248" s="1915"/>
      <c r="AF248" s="1915"/>
      <c r="AG248" s="1915"/>
      <c r="AH248" s="1915"/>
      <c r="AI248" s="1915"/>
    </row>
    <row r="249" spans="3:35" ht="15.75" customHeight="1">
      <c r="C249" s="2126"/>
      <c r="W249" s="1915"/>
      <c r="X249" s="1915"/>
      <c r="Y249" s="1915"/>
      <c r="Z249" s="1915"/>
      <c r="AA249" s="1915"/>
      <c r="AB249" s="1915"/>
      <c r="AC249" s="1915"/>
      <c r="AD249" s="1915"/>
      <c r="AE249" s="1915"/>
      <c r="AF249" s="1915"/>
      <c r="AG249" s="1915"/>
      <c r="AH249" s="1915"/>
      <c r="AI249" s="1915"/>
    </row>
    <row r="250" spans="3:35" ht="15.75" customHeight="1">
      <c r="C250" s="2126"/>
      <c r="W250" s="1915"/>
      <c r="X250" s="1915"/>
      <c r="Y250" s="1915"/>
      <c r="Z250" s="1915"/>
      <c r="AA250" s="1915"/>
      <c r="AB250" s="1915"/>
      <c r="AC250" s="1915"/>
      <c r="AD250" s="1915"/>
      <c r="AE250" s="1915"/>
      <c r="AF250" s="1915"/>
      <c r="AG250" s="1915"/>
      <c r="AH250" s="1915"/>
      <c r="AI250" s="1915"/>
    </row>
    <row r="251" spans="3:35" ht="15.75" customHeight="1">
      <c r="C251" s="2126"/>
      <c r="W251" s="1915"/>
      <c r="X251" s="1915"/>
      <c r="Y251" s="1915"/>
      <c r="Z251" s="1915"/>
      <c r="AA251" s="1915"/>
      <c r="AB251" s="1915"/>
      <c r="AC251" s="1915"/>
      <c r="AD251" s="1915"/>
      <c r="AE251" s="1915"/>
      <c r="AF251" s="1915"/>
      <c r="AG251" s="1915"/>
      <c r="AH251" s="1915"/>
      <c r="AI251" s="1915"/>
    </row>
    <row r="252" spans="3:35" ht="15.75" customHeight="1">
      <c r="C252" s="2126"/>
      <c r="W252" s="1915"/>
      <c r="X252" s="1915"/>
      <c r="Y252" s="1915"/>
      <c r="Z252" s="1915"/>
      <c r="AA252" s="1915"/>
      <c r="AB252" s="1915"/>
      <c r="AC252" s="1915"/>
      <c r="AD252" s="1915"/>
      <c r="AE252" s="1915"/>
      <c r="AF252" s="1915"/>
      <c r="AG252" s="1915"/>
      <c r="AH252" s="1915"/>
      <c r="AI252" s="1915"/>
    </row>
    <row r="253" spans="3:35" ht="15.75" customHeight="1">
      <c r="C253" s="2126"/>
      <c r="W253" s="1915"/>
      <c r="X253" s="1915"/>
      <c r="Y253" s="1915"/>
      <c r="Z253" s="1915"/>
      <c r="AA253" s="1915"/>
      <c r="AB253" s="1915"/>
      <c r="AC253" s="1915"/>
      <c r="AD253" s="1915"/>
      <c r="AE253" s="1915"/>
      <c r="AF253" s="1915"/>
      <c r="AG253" s="1915"/>
      <c r="AH253" s="1915"/>
      <c r="AI253" s="1915"/>
    </row>
    <row r="254" spans="3:35" ht="15.75" customHeight="1">
      <c r="C254" s="2126"/>
      <c r="W254" s="1915"/>
      <c r="X254" s="1915"/>
      <c r="Y254" s="1915"/>
      <c r="Z254" s="1915"/>
      <c r="AA254" s="1915"/>
      <c r="AB254" s="1915"/>
      <c r="AC254" s="1915"/>
      <c r="AD254" s="1915"/>
      <c r="AE254" s="1915"/>
      <c r="AF254" s="1915"/>
      <c r="AG254" s="1915"/>
      <c r="AH254" s="1915"/>
      <c r="AI254" s="1915"/>
    </row>
    <row r="255" spans="3:35" ht="15.75" customHeight="1">
      <c r="C255" s="2126"/>
      <c r="W255" s="1915"/>
      <c r="X255" s="1915"/>
      <c r="Y255" s="1915"/>
      <c r="Z255" s="1915"/>
      <c r="AA255" s="1915"/>
      <c r="AB255" s="1915"/>
      <c r="AC255" s="1915"/>
      <c r="AD255" s="1915"/>
      <c r="AE255" s="1915"/>
      <c r="AF255" s="1915"/>
      <c r="AG255" s="1915"/>
      <c r="AH255" s="1915"/>
      <c r="AI255" s="1915"/>
    </row>
    <row r="256" spans="3:35" ht="15.75" customHeight="1">
      <c r="C256" s="2126"/>
      <c r="W256" s="1915"/>
      <c r="X256" s="1915"/>
      <c r="Y256" s="1915"/>
      <c r="Z256" s="1915"/>
      <c r="AA256" s="1915"/>
      <c r="AB256" s="1915"/>
      <c r="AC256" s="1915"/>
      <c r="AD256" s="1915"/>
      <c r="AE256" s="1915"/>
      <c r="AF256" s="1915"/>
      <c r="AG256" s="1915"/>
      <c r="AH256" s="1915"/>
      <c r="AI256" s="1915"/>
    </row>
    <row r="257" spans="3:35" ht="15.75" customHeight="1">
      <c r="C257" s="2126"/>
      <c r="W257" s="1915"/>
      <c r="X257" s="1915"/>
      <c r="Y257" s="1915"/>
      <c r="Z257" s="1915"/>
      <c r="AA257" s="1915"/>
      <c r="AB257" s="1915"/>
      <c r="AC257" s="1915"/>
      <c r="AD257" s="1915"/>
      <c r="AE257" s="1915"/>
      <c r="AF257" s="1915"/>
      <c r="AG257" s="1915"/>
      <c r="AH257" s="1915"/>
      <c r="AI257" s="1915"/>
    </row>
    <row r="258" spans="3:35" ht="15.75" customHeight="1">
      <c r="C258" s="2126"/>
      <c r="W258" s="1915"/>
      <c r="X258" s="1915"/>
      <c r="Y258" s="1915"/>
      <c r="Z258" s="1915"/>
      <c r="AA258" s="1915"/>
      <c r="AB258" s="1915"/>
      <c r="AC258" s="1915"/>
      <c r="AD258" s="1915"/>
      <c r="AE258" s="1915"/>
      <c r="AF258" s="1915"/>
      <c r="AG258" s="1915"/>
      <c r="AH258" s="1915"/>
      <c r="AI258" s="1915"/>
    </row>
    <row r="259" spans="3:35" ht="15.75" customHeight="1">
      <c r="C259" s="2126"/>
      <c r="W259" s="1915"/>
      <c r="X259" s="1915"/>
      <c r="Y259" s="1915"/>
      <c r="Z259" s="1915"/>
      <c r="AA259" s="1915"/>
      <c r="AB259" s="1915"/>
      <c r="AC259" s="1915"/>
      <c r="AD259" s="1915"/>
      <c r="AE259" s="1915"/>
      <c r="AF259" s="1915"/>
      <c r="AG259" s="1915"/>
      <c r="AH259" s="1915"/>
      <c r="AI259" s="1915"/>
    </row>
    <row r="260" spans="3:35" ht="15.75" customHeight="1">
      <c r="C260" s="2126"/>
      <c r="W260" s="1915"/>
      <c r="X260" s="1915"/>
      <c r="Y260" s="1915"/>
      <c r="Z260" s="1915"/>
      <c r="AA260" s="1915"/>
      <c r="AB260" s="1915"/>
      <c r="AC260" s="1915"/>
      <c r="AD260" s="1915"/>
      <c r="AE260" s="1915"/>
      <c r="AF260" s="1915"/>
      <c r="AG260" s="1915"/>
      <c r="AH260" s="1915"/>
      <c r="AI260" s="1915"/>
    </row>
    <row r="261" spans="3:35" ht="15.75" customHeight="1">
      <c r="C261" s="2126"/>
      <c r="W261" s="1915"/>
      <c r="X261" s="1915"/>
      <c r="Y261" s="1915"/>
      <c r="Z261" s="1915"/>
      <c r="AA261" s="1915"/>
      <c r="AB261" s="1915"/>
      <c r="AC261" s="1915"/>
      <c r="AD261" s="1915"/>
      <c r="AE261" s="1915"/>
      <c r="AF261" s="1915"/>
      <c r="AG261" s="1915"/>
      <c r="AH261" s="1915"/>
      <c r="AI261" s="1915"/>
    </row>
    <row r="262" spans="3:35" ht="15.75" customHeight="1">
      <c r="C262" s="2126"/>
      <c r="W262" s="1915"/>
      <c r="X262" s="1915"/>
      <c r="Y262" s="1915"/>
      <c r="Z262" s="1915"/>
      <c r="AA262" s="1915"/>
      <c r="AB262" s="1915"/>
      <c r="AC262" s="1915"/>
      <c r="AD262" s="1915"/>
      <c r="AE262" s="1915"/>
      <c r="AF262" s="1915"/>
      <c r="AG262" s="1915"/>
      <c r="AH262" s="1915"/>
      <c r="AI262" s="1915"/>
    </row>
    <row r="263" spans="3:35" ht="15.75" customHeight="1">
      <c r="C263" s="2126"/>
      <c r="W263" s="1915"/>
      <c r="X263" s="1915"/>
      <c r="Y263" s="1915"/>
      <c r="Z263" s="1915"/>
      <c r="AA263" s="1915"/>
      <c r="AB263" s="1915"/>
      <c r="AC263" s="1915"/>
      <c r="AD263" s="1915"/>
      <c r="AE263" s="1915"/>
      <c r="AF263" s="1915"/>
      <c r="AG263" s="1915"/>
      <c r="AH263" s="1915"/>
      <c r="AI263" s="1915"/>
    </row>
    <row r="264" spans="3:35" ht="15.75" customHeight="1">
      <c r="C264" s="2126"/>
      <c r="W264" s="1915"/>
      <c r="X264" s="1915"/>
      <c r="Y264" s="1915"/>
      <c r="Z264" s="1915"/>
      <c r="AA264" s="1915"/>
      <c r="AB264" s="1915"/>
      <c r="AC264" s="1915"/>
      <c r="AD264" s="1915"/>
      <c r="AE264" s="1915"/>
      <c r="AF264" s="1915"/>
      <c r="AG264" s="1915"/>
      <c r="AH264" s="1915"/>
      <c r="AI264" s="1915"/>
    </row>
    <row r="265" spans="3:35" ht="15.75" customHeight="1">
      <c r="C265" s="2126"/>
      <c r="W265" s="1915"/>
      <c r="X265" s="1915"/>
      <c r="Y265" s="1915"/>
      <c r="Z265" s="1915"/>
      <c r="AA265" s="1915"/>
      <c r="AB265" s="1915"/>
      <c r="AC265" s="1915"/>
      <c r="AD265" s="1915"/>
      <c r="AE265" s="1915"/>
      <c r="AF265" s="1915"/>
      <c r="AG265" s="1915"/>
      <c r="AH265" s="1915"/>
      <c r="AI265" s="1915"/>
    </row>
    <row r="266" spans="3:35" ht="15.75" customHeight="1">
      <c r="C266" s="2126"/>
      <c r="W266" s="1915"/>
      <c r="X266" s="1915"/>
      <c r="Y266" s="1915"/>
      <c r="Z266" s="1915"/>
      <c r="AA266" s="1915"/>
      <c r="AB266" s="1915"/>
      <c r="AC266" s="1915"/>
      <c r="AD266" s="1915"/>
      <c r="AE266" s="1915"/>
      <c r="AF266" s="1915"/>
      <c r="AG266" s="1915"/>
      <c r="AH266" s="1915"/>
      <c r="AI266" s="1915"/>
    </row>
    <row r="267" spans="3:35" ht="15.75" customHeight="1">
      <c r="C267" s="2126"/>
      <c r="W267" s="1915"/>
      <c r="X267" s="1915"/>
      <c r="Y267" s="1915"/>
      <c r="Z267" s="1915"/>
      <c r="AA267" s="1915"/>
      <c r="AB267" s="1915"/>
      <c r="AC267" s="1915"/>
      <c r="AD267" s="1915"/>
      <c r="AE267" s="1915"/>
      <c r="AF267" s="1915"/>
      <c r="AG267" s="1915"/>
      <c r="AH267" s="1915"/>
      <c r="AI267" s="1915"/>
    </row>
    <row r="268" spans="3:35" ht="15.75" customHeight="1">
      <c r="C268" s="2126"/>
      <c r="W268" s="1915"/>
      <c r="X268" s="1915"/>
      <c r="Y268" s="1915"/>
      <c r="Z268" s="1915"/>
      <c r="AA268" s="1915"/>
      <c r="AB268" s="1915"/>
      <c r="AC268" s="1915"/>
      <c r="AD268" s="1915"/>
      <c r="AE268" s="1915"/>
      <c r="AF268" s="1915"/>
      <c r="AG268" s="1915"/>
      <c r="AH268" s="1915"/>
      <c r="AI268" s="1915"/>
    </row>
    <row r="269" spans="3:35" ht="15.75" customHeight="1">
      <c r="C269" s="2126"/>
      <c r="W269" s="1915"/>
      <c r="X269" s="1915"/>
      <c r="Y269" s="1915"/>
      <c r="Z269" s="1915"/>
      <c r="AA269" s="1915"/>
      <c r="AB269" s="1915"/>
      <c r="AC269" s="1915"/>
      <c r="AD269" s="1915"/>
      <c r="AE269" s="1915"/>
      <c r="AF269" s="1915"/>
      <c r="AG269" s="1915"/>
      <c r="AH269" s="1915"/>
      <c r="AI269" s="1915"/>
    </row>
    <row r="270" spans="3:35" ht="15.75" customHeight="1">
      <c r="C270" s="2126"/>
      <c r="W270" s="1915"/>
      <c r="X270" s="1915"/>
      <c r="Y270" s="1915"/>
      <c r="Z270" s="1915"/>
      <c r="AA270" s="1915"/>
      <c r="AB270" s="1915"/>
      <c r="AC270" s="1915"/>
      <c r="AD270" s="1915"/>
      <c r="AE270" s="1915"/>
      <c r="AF270" s="1915"/>
      <c r="AG270" s="1915"/>
      <c r="AH270" s="1915"/>
      <c r="AI270" s="1915"/>
    </row>
    <row r="271" spans="3:35" ht="15.75" customHeight="1">
      <c r="C271" s="2126"/>
      <c r="W271" s="1915"/>
      <c r="X271" s="1915"/>
      <c r="Y271" s="1915"/>
      <c r="Z271" s="1915"/>
      <c r="AA271" s="1915"/>
      <c r="AB271" s="1915"/>
      <c r="AC271" s="1915"/>
      <c r="AD271" s="1915"/>
      <c r="AE271" s="1915"/>
      <c r="AF271" s="1915"/>
      <c r="AG271" s="1915"/>
      <c r="AH271" s="1915"/>
      <c r="AI271" s="1915"/>
    </row>
    <row r="272" spans="3:35" ht="15.75" customHeight="1">
      <c r="C272" s="2126"/>
      <c r="W272" s="1915"/>
      <c r="X272" s="1915"/>
      <c r="Y272" s="1915"/>
      <c r="Z272" s="1915"/>
      <c r="AA272" s="1915"/>
      <c r="AB272" s="1915"/>
      <c r="AC272" s="1915"/>
      <c r="AD272" s="1915"/>
      <c r="AE272" s="1915"/>
      <c r="AF272" s="1915"/>
      <c r="AG272" s="1915"/>
      <c r="AH272" s="1915"/>
      <c r="AI272" s="1915"/>
    </row>
    <row r="273" spans="3:35" ht="15.75" customHeight="1">
      <c r="C273" s="2126"/>
      <c r="W273" s="1915"/>
      <c r="X273" s="1915"/>
      <c r="Y273" s="1915"/>
      <c r="Z273" s="1915"/>
      <c r="AA273" s="1915"/>
      <c r="AB273" s="1915"/>
      <c r="AC273" s="1915"/>
      <c r="AD273" s="1915"/>
      <c r="AE273" s="1915"/>
      <c r="AF273" s="1915"/>
      <c r="AG273" s="1915"/>
      <c r="AH273" s="1915"/>
      <c r="AI273" s="1915"/>
    </row>
    <row r="274" spans="3:35" ht="15.75" customHeight="1">
      <c r="C274" s="2126"/>
      <c r="W274" s="1915"/>
      <c r="X274" s="1915"/>
      <c r="Y274" s="1915"/>
      <c r="Z274" s="1915"/>
      <c r="AA274" s="1915"/>
      <c r="AB274" s="1915"/>
      <c r="AC274" s="1915"/>
      <c r="AD274" s="1915"/>
      <c r="AE274" s="1915"/>
      <c r="AF274" s="1915"/>
      <c r="AG274" s="1915"/>
      <c r="AH274" s="1915"/>
      <c r="AI274" s="1915"/>
    </row>
    <row r="275" spans="3:35" ht="15.75" customHeight="1">
      <c r="C275" s="2126"/>
      <c r="W275" s="1915"/>
      <c r="X275" s="1915"/>
      <c r="Y275" s="1915"/>
      <c r="Z275" s="1915"/>
      <c r="AA275" s="1915"/>
      <c r="AB275" s="1915"/>
      <c r="AC275" s="1915"/>
      <c r="AD275" s="1915"/>
      <c r="AE275" s="1915"/>
      <c r="AF275" s="1915"/>
      <c r="AG275" s="1915"/>
      <c r="AH275" s="1915"/>
      <c r="AI275" s="1915"/>
    </row>
    <row r="276" spans="3:35" ht="15.75" customHeight="1">
      <c r="C276" s="2126"/>
      <c r="W276" s="1915"/>
      <c r="X276" s="1915"/>
      <c r="Y276" s="1915"/>
      <c r="Z276" s="1915"/>
      <c r="AA276" s="1915"/>
      <c r="AB276" s="1915"/>
      <c r="AC276" s="1915"/>
      <c r="AD276" s="1915"/>
      <c r="AE276" s="1915"/>
      <c r="AF276" s="1915"/>
      <c r="AG276" s="1915"/>
      <c r="AH276" s="1915"/>
      <c r="AI276" s="1915"/>
    </row>
    <row r="277" spans="3:35" ht="15.75" customHeight="1">
      <c r="C277" s="2126"/>
      <c r="W277" s="1915"/>
      <c r="X277" s="1915"/>
      <c r="Y277" s="1915"/>
      <c r="Z277" s="1915"/>
      <c r="AA277" s="1915"/>
      <c r="AB277" s="1915"/>
      <c r="AC277" s="1915"/>
      <c r="AD277" s="1915"/>
      <c r="AE277" s="1915"/>
      <c r="AF277" s="1915"/>
      <c r="AG277" s="1915"/>
      <c r="AH277" s="1915"/>
      <c r="AI277" s="1915"/>
    </row>
    <row r="278" spans="3:35" ht="15.75" customHeight="1">
      <c r="C278" s="2126"/>
      <c r="W278" s="1915"/>
      <c r="X278" s="1915"/>
      <c r="Y278" s="1915"/>
      <c r="Z278" s="1915"/>
      <c r="AA278" s="1915"/>
      <c r="AB278" s="1915"/>
      <c r="AC278" s="1915"/>
      <c r="AD278" s="1915"/>
      <c r="AE278" s="1915"/>
      <c r="AF278" s="1915"/>
      <c r="AG278" s="1915"/>
      <c r="AH278" s="1915"/>
      <c r="AI278" s="1915"/>
    </row>
    <row r="279" spans="3:35" ht="15.75" customHeight="1">
      <c r="C279" s="2126"/>
      <c r="W279" s="1915"/>
      <c r="X279" s="1915"/>
      <c r="Y279" s="1915"/>
      <c r="Z279" s="1915"/>
      <c r="AA279" s="1915"/>
      <c r="AB279" s="1915"/>
      <c r="AC279" s="1915"/>
      <c r="AD279" s="1915"/>
      <c r="AE279" s="1915"/>
      <c r="AF279" s="1915"/>
      <c r="AG279" s="1915"/>
      <c r="AH279" s="1915"/>
      <c r="AI279" s="1915"/>
    </row>
    <row r="280" spans="3:35" ht="15.75" customHeight="1">
      <c r="C280" s="2126"/>
      <c r="W280" s="1915"/>
      <c r="X280" s="1915"/>
      <c r="Y280" s="1915"/>
      <c r="Z280" s="1915"/>
      <c r="AA280" s="1915"/>
      <c r="AB280" s="1915"/>
      <c r="AC280" s="1915"/>
      <c r="AD280" s="1915"/>
      <c r="AE280" s="1915"/>
      <c r="AF280" s="1915"/>
      <c r="AG280" s="1915"/>
      <c r="AH280" s="1915"/>
      <c r="AI280" s="1915"/>
    </row>
    <row r="281" spans="3:35" ht="15.75" customHeight="1">
      <c r="C281" s="2126"/>
      <c r="W281" s="1915"/>
      <c r="X281" s="1915"/>
      <c r="Y281" s="1915"/>
      <c r="Z281" s="1915"/>
      <c r="AA281" s="1915"/>
      <c r="AB281" s="1915"/>
      <c r="AC281" s="1915"/>
      <c r="AD281" s="1915"/>
      <c r="AE281" s="1915"/>
      <c r="AF281" s="1915"/>
      <c r="AG281" s="1915"/>
      <c r="AH281" s="1915"/>
      <c r="AI281" s="1915"/>
    </row>
    <row r="282" spans="3:35" ht="15.75" customHeight="1">
      <c r="C282" s="2126"/>
      <c r="W282" s="1915"/>
      <c r="X282" s="1915"/>
      <c r="Y282" s="1915"/>
      <c r="Z282" s="1915"/>
      <c r="AA282" s="1915"/>
      <c r="AB282" s="1915"/>
      <c r="AC282" s="1915"/>
      <c r="AD282" s="1915"/>
      <c r="AE282" s="1915"/>
      <c r="AF282" s="1915"/>
      <c r="AG282" s="1915"/>
      <c r="AH282" s="1915"/>
      <c r="AI282" s="1915"/>
    </row>
    <row r="283" spans="3:35" ht="15.75" customHeight="1">
      <c r="C283" s="2126"/>
      <c r="W283" s="1915"/>
      <c r="X283" s="1915"/>
      <c r="Y283" s="1915"/>
      <c r="Z283" s="1915"/>
      <c r="AA283" s="1915"/>
      <c r="AB283" s="1915"/>
      <c r="AC283" s="1915"/>
      <c r="AD283" s="1915"/>
      <c r="AE283" s="1915"/>
      <c r="AF283" s="1915"/>
      <c r="AG283" s="1915"/>
      <c r="AH283" s="1915"/>
      <c r="AI283" s="1915"/>
    </row>
    <row r="284" spans="3:35" ht="15.75" customHeight="1">
      <c r="C284" s="2126"/>
      <c r="W284" s="1915"/>
      <c r="X284" s="1915"/>
      <c r="Y284" s="1915"/>
      <c r="Z284" s="1915"/>
      <c r="AA284" s="1915"/>
      <c r="AB284" s="1915"/>
      <c r="AC284" s="1915"/>
      <c r="AD284" s="1915"/>
      <c r="AE284" s="1915"/>
      <c r="AF284" s="1915"/>
      <c r="AG284" s="1915"/>
      <c r="AH284" s="1915"/>
      <c r="AI284" s="1915"/>
    </row>
    <row r="285" spans="3:35" ht="15.75" customHeight="1">
      <c r="C285" s="2126"/>
      <c r="W285" s="1915"/>
      <c r="X285" s="1915"/>
      <c r="Y285" s="1915"/>
      <c r="Z285" s="1915"/>
      <c r="AA285" s="1915"/>
      <c r="AB285" s="1915"/>
      <c r="AC285" s="1915"/>
      <c r="AD285" s="1915"/>
      <c r="AE285" s="1915"/>
      <c r="AF285" s="1915"/>
      <c r="AG285" s="1915"/>
      <c r="AH285" s="1915"/>
      <c r="AI285" s="1915"/>
    </row>
    <row r="286" spans="3:35" ht="15.75" customHeight="1">
      <c r="C286" s="2126"/>
      <c r="W286" s="1915"/>
      <c r="X286" s="1915"/>
      <c r="Y286" s="1915"/>
      <c r="Z286" s="1915"/>
      <c r="AA286" s="1915"/>
      <c r="AB286" s="1915"/>
      <c r="AC286" s="1915"/>
      <c r="AD286" s="1915"/>
      <c r="AE286" s="1915"/>
      <c r="AF286" s="1915"/>
      <c r="AG286" s="1915"/>
      <c r="AH286" s="1915"/>
      <c r="AI286" s="1915"/>
    </row>
    <row r="287" spans="3:35" ht="15.75" customHeight="1">
      <c r="C287" s="2126"/>
      <c r="W287" s="1915"/>
      <c r="X287" s="1915"/>
      <c r="Y287" s="1915"/>
      <c r="Z287" s="1915"/>
      <c r="AA287" s="1915"/>
      <c r="AB287" s="1915"/>
      <c r="AC287" s="1915"/>
      <c r="AD287" s="1915"/>
      <c r="AE287" s="1915"/>
      <c r="AF287" s="1915"/>
      <c r="AG287" s="1915"/>
      <c r="AH287" s="1915"/>
      <c r="AI287" s="1915"/>
    </row>
    <row r="288" spans="3:35" ht="15.75" customHeight="1">
      <c r="C288" s="2126"/>
      <c r="W288" s="1915"/>
      <c r="X288" s="1915"/>
      <c r="Y288" s="1915"/>
      <c r="Z288" s="1915"/>
      <c r="AA288" s="1915"/>
      <c r="AB288" s="1915"/>
      <c r="AC288" s="1915"/>
      <c r="AD288" s="1915"/>
      <c r="AE288" s="1915"/>
      <c r="AF288" s="1915"/>
      <c r="AG288" s="1915"/>
      <c r="AH288" s="1915"/>
      <c r="AI288" s="1915"/>
    </row>
    <row r="289" spans="3:35" ht="15.75" customHeight="1">
      <c r="C289" s="2126"/>
      <c r="W289" s="1915"/>
      <c r="X289" s="1915"/>
      <c r="Y289" s="1915"/>
      <c r="Z289" s="1915"/>
      <c r="AA289" s="1915"/>
      <c r="AB289" s="1915"/>
      <c r="AC289" s="1915"/>
      <c r="AD289" s="1915"/>
      <c r="AE289" s="1915"/>
      <c r="AF289" s="1915"/>
      <c r="AG289" s="1915"/>
      <c r="AH289" s="1915"/>
      <c r="AI289" s="1915"/>
    </row>
    <row r="290" spans="3:35" ht="15.75" customHeight="1">
      <c r="C290" s="2126"/>
      <c r="W290" s="1915"/>
      <c r="X290" s="1915"/>
      <c r="Y290" s="1915"/>
      <c r="Z290" s="1915"/>
      <c r="AA290" s="1915"/>
      <c r="AB290" s="1915"/>
      <c r="AC290" s="1915"/>
      <c r="AD290" s="1915"/>
      <c r="AE290" s="1915"/>
      <c r="AF290" s="1915"/>
      <c r="AG290" s="1915"/>
      <c r="AH290" s="1915"/>
      <c r="AI290" s="1915"/>
    </row>
    <row r="291" spans="3:35" ht="15.75" customHeight="1">
      <c r="C291" s="2126"/>
      <c r="W291" s="1915"/>
      <c r="X291" s="1915"/>
      <c r="Y291" s="1915"/>
      <c r="Z291" s="1915"/>
      <c r="AA291" s="1915"/>
      <c r="AB291" s="1915"/>
      <c r="AC291" s="1915"/>
      <c r="AD291" s="1915"/>
      <c r="AE291" s="1915"/>
      <c r="AF291" s="1915"/>
      <c r="AG291" s="1915"/>
      <c r="AH291" s="1915"/>
      <c r="AI291" s="1915"/>
    </row>
    <row r="292" spans="3:35" ht="15.75" customHeight="1">
      <c r="C292" s="2126"/>
      <c r="W292" s="1915"/>
      <c r="X292" s="1915"/>
      <c r="Y292" s="1915"/>
      <c r="Z292" s="1915"/>
      <c r="AA292" s="1915"/>
      <c r="AB292" s="1915"/>
      <c r="AC292" s="1915"/>
      <c r="AD292" s="1915"/>
      <c r="AE292" s="1915"/>
      <c r="AF292" s="1915"/>
      <c r="AG292" s="1915"/>
      <c r="AH292" s="1915"/>
      <c r="AI292" s="1915"/>
    </row>
    <row r="293" spans="3:35" ht="15.75" customHeight="1">
      <c r="C293" s="2126"/>
      <c r="W293" s="1915"/>
      <c r="X293" s="1915"/>
      <c r="Y293" s="1915"/>
      <c r="Z293" s="1915"/>
      <c r="AA293" s="1915"/>
      <c r="AB293" s="1915"/>
      <c r="AC293" s="1915"/>
      <c r="AD293" s="1915"/>
      <c r="AE293" s="1915"/>
      <c r="AF293" s="1915"/>
      <c r="AG293" s="1915"/>
      <c r="AH293" s="1915"/>
      <c r="AI293" s="1915"/>
    </row>
    <row r="294" spans="3:35" ht="15.75" customHeight="1">
      <c r="C294" s="2126"/>
      <c r="W294" s="1915"/>
      <c r="X294" s="1915"/>
      <c r="Y294" s="1915"/>
      <c r="Z294" s="1915"/>
      <c r="AA294" s="1915"/>
      <c r="AB294" s="1915"/>
      <c r="AC294" s="1915"/>
      <c r="AD294" s="1915"/>
      <c r="AE294" s="1915"/>
      <c r="AF294" s="1915"/>
      <c r="AG294" s="1915"/>
      <c r="AH294" s="1915"/>
      <c r="AI294" s="1915"/>
    </row>
    <row r="295" spans="3:35" ht="15.75" customHeight="1">
      <c r="C295" s="2126"/>
      <c r="W295" s="1915"/>
      <c r="X295" s="1915"/>
      <c r="Y295" s="1915"/>
      <c r="Z295" s="1915"/>
      <c r="AA295" s="1915"/>
      <c r="AB295" s="1915"/>
      <c r="AC295" s="1915"/>
      <c r="AD295" s="1915"/>
      <c r="AE295" s="1915"/>
      <c r="AF295" s="1915"/>
      <c r="AG295" s="1915"/>
      <c r="AH295" s="1915"/>
      <c r="AI295" s="1915"/>
    </row>
    <row r="296" spans="3:35" ht="15.75" customHeight="1">
      <c r="C296" s="2126"/>
      <c r="W296" s="1915"/>
      <c r="X296" s="1915"/>
      <c r="Y296" s="1915"/>
      <c r="Z296" s="1915"/>
      <c r="AA296" s="1915"/>
      <c r="AB296" s="1915"/>
      <c r="AC296" s="1915"/>
      <c r="AD296" s="1915"/>
      <c r="AE296" s="1915"/>
      <c r="AF296" s="1915"/>
      <c r="AG296" s="1915"/>
      <c r="AH296" s="1915"/>
      <c r="AI296" s="1915"/>
    </row>
    <row r="297" spans="3:35" ht="15.75" customHeight="1">
      <c r="C297" s="2126"/>
      <c r="W297" s="1915"/>
      <c r="X297" s="1915"/>
      <c r="Y297" s="1915"/>
      <c r="Z297" s="1915"/>
      <c r="AA297" s="1915"/>
      <c r="AB297" s="1915"/>
      <c r="AC297" s="1915"/>
      <c r="AD297" s="1915"/>
      <c r="AE297" s="1915"/>
      <c r="AF297" s="1915"/>
      <c r="AG297" s="1915"/>
      <c r="AH297" s="1915"/>
      <c r="AI297" s="1915"/>
    </row>
    <row r="298" spans="3:35" ht="15.75" customHeight="1">
      <c r="C298" s="2126"/>
      <c r="W298" s="1915"/>
      <c r="X298" s="1915"/>
      <c r="Y298" s="1915"/>
      <c r="Z298" s="1915"/>
      <c r="AA298" s="1915"/>
      <c r="AB298" s="1915"/>
      <c r="AC298" s="1915"/>
      <c r="AD298" s="1915"/>
      <c r="AE298" s="1915"/>
      <c r="AF298" s="1915"/>
      <c r="AG298" s="1915"/>
      <c r="AH298" s="1915"/>
      <c r="AI298" s="1915"/>
    </row>
    <row r="299" spans="3:35" ht="15.75" customHeight="1">
      <c r="C299" s="2126"/>
      <c r="W299" s="1915"/>
      <c r="X299" s="1915"/>
      <c r="Y299" s="1915"/>
      <c r="Z299" s="1915"/>
      <c r="AA299" s="1915"/>
      <c r="AB299" s="1915"/>
      <c r="AC299" s="1915"/>
      <c r="AD299" s="1915"/>
      <c r="AE299" s="1915"/>
      <c r="AF299" s="1915"/>
      <c r="AG299" s="1915"/>
      <c r="AH299" s="1915"/>
      <c r="AI299" s="1915"/>
    </row>
    <row r="300" spans="3:35" ht="15.75" customHeight="1">
      <c r="C300" s="2126"/>
      <c r="W300" s="1915"/>
      <c r="X300" s="1915"/>
      <c r="Y300" s="1915"/>
      <c r="Z300" s="1915"/>
      <c r="AA300" s="1915"/>
      <c r="AB300" s="1915"/>
      <c r="AC300" s="1915"/>
      <c r="AD300" s="1915"/>
      <c r="AE300" s="1915"/>
      <c r="AF300" s="1915"/>
      <c r="AG300" s="1915"/>
      <c r="AH300" s="1915"/>
      <c r="AI300" s="1915"/>
    </row>
    <row r="301" spans="3:35" ht="15.75" customHeight="1">
      <c r="C301" s="2126"/>
      <c r="W301" s="1915"/>
      <c r="X301" s="1915"/>
      <c r="Y301" s="1915"/>
      <c r="Z301" s="1915"/>
      <c r="AA301" s="1915"/>
      <c r="AB301" s="1915"/>
      <c r="AC301" s="1915"/>
      <c r="AD301" s="1915"/>
      <c r="AE301" s="1915"/>
      <c r="AF301" s="1915"/>
      <c r="AG301" s="1915"/>
      <c r="AH301" s="1915"/>
      <c r="AI301" s="1915"/>
    </row>
    <row r="302" spans="3:35" ht="15.75" customHeight="1">
      <c r="C302" s="2126"/>
      <c r="W302" s="1915"/>
      <c r="X302" s="1915"/>
      <c r="Y302" s="1915"/>
      <c r="Z302" s="1915"/>
      <c r="AA302" s="1915"/>
      <c r="AB302" s="1915"/>
      <c r="AC302" s="1915"/>
      <c r="AD302" s="1915"/>
      <c r="AE302" s="1915"/>
      <c r="AF302" s="1915"/>
      <c r="AG302" s="1915"/>
      <c r="AH302" s="1915"/>
      <c r="AI302" s="1915"/>
    </row>
    <row r="303" spans="3:35" ht="15.75" customHeight="1">
      <c r="C303" s="2126"/>
      <c r="W303" s="1915"/>
      <c r="X303" s="1915"/>
      <c r="Y303" s="1915"/>
      <c r="Z303" s="1915"/>
      <c r="AA303" s="1915"/>
      <c r="AB303" s="1915"/>
      <c r="AC303" s="1915"/>
      <c r="AD303" s="1915"/>
      <c r="AE303" s="1915"/>
      <c r="AF303" s="1915"/>
      <c r="AG303" s="1915"/>
      <c r="AH303" s="1915"/>
      <c r="AI303" s="1915"/>
    </row>
    <row r="304" spans="3:35" ht="15.75" customHeight="1">
      <c r="C304" s="2126"/>
      <c r="W304" s="1915"/>
      <c r="X304" s="1915"/>
      <c r="Y304" s="1915"/>
      <c r="Z304" s="1915"/>
      <c r="AA304" s="1915"/>
      <c r="AB304" s="1915"/>
      <c r="AC304" s="1915"/>
      <c r="AD304" s="1915"/>
      <c r="AE304" s="1915"/>
      <c r="AF304" s="1915"/>
      <c r="AG304" s="1915"/>
      <c r="AH304" s="1915"/>
      <c r="AI304" s="1915"/>
    </row>
    <row r="305" spans="3:35" ht="15.75" customHeight="1">
      <c r="C305" s="2126"/>
      <c r="W305" s="1915"/>
      <c r="X305" s="1915"/>
      <c r="Y305" s="1915"/>
      <c r="Z305" s="1915"/>
      <c r="AA305" s="1915"/>
      <c r="AB305" s="1915"/>
      <c r="AC305" s="1915"/>
      <c r="AD305" s="1915"/>
      <c r="AE305" s="1915"/>
      <c r="AF305" s="1915"/>
      <c r="AG305" s="1915"/>
      <c r="AH305" s="1915"/>
      <c r="AI305" s="1915"/>
    </row>
    <row r="306" spans="3:35" ht="15.75" customHeight="1">
      <c r="C306" s="2126"/>
      <c r="W306" s="1915"/>
      <c r="X306" s="1915"/>
      <c r="Y306" s="1915"/>
      <c r="Z306" s="1915"/>
      <c r="AA306" s="1915"/>
      <c r="AB306" s="1915"/>
      <c r="AC306" s="1915"/>
      <c r="AD306" s="1915"/>
      <c r="AE306" s="1915"/>
      <c r="AF306" s="1915"/>
      <c r="AG306" s="1915"/>
      <c r="AH306" s="1915"/>
      <c r="AI306" s="1915"/>
    </row>
    <row r="307" spans="3:35" ht="15.75" customHeight="1">
      <c r="C307" s="2126"/>
      <c r="W307" s="1915"/>
      <c r="X307" s="1915"/>
      <c r="Y307" s="1915"/>
      <c r="Z307" s="1915"/>
      <c r="AA307" s="1915"/>
      <c r="AB307" s="1915"/>
      <c r="AC307" s="1915"/>
      <c r="AD307" s="1915"/>
      <c r="AE307" s="1915"/>
      <c r="AF307" s="1915"/>
      <c r="AG307" s="1915"/>
      <c r="AH307" s="1915"/>
      <c r="AI307" s="1915"/>
    </row>
    <row r="308" spans="3:35" ht="15.75" customHeight="1">
      <c r="C308" s="2126"/>
      <c r="W308" s="1915"/>
      <c r="X308" s="1915"/>
      <c r="Y308" s="1915"/>
      <c r="Z308" s="1915"/>
      <c r="AA308" s="1915"/>
      <c r="AB308" s="1915"/>
      <c r="AC308" s="1915"/>
      <c r="AD308" s="1915"/>
      <c r="AE308" s="1915"/>
      <c r="AF308" s="1915"/>
      <c r="AG308" s="1915"/>
      <c r="AH308" s="1915"/>
      <c r="AI308" s="1915"/>
    </row>
    <row r="309" spans="3:35" ht="15.75" customHeight="1">
      <c r="C309" s="2126"/>
      <c r="W309" s="1915"/>
      <c r="X309" s="1915"/>
      <c r="Y309" s="1915"/>
      <c r="Z309" s="1915"/>
      <c r="AA309" s="1915"/>
      <c r="AB309" s="1915"/>
      <c r="AC309" s="1915"/>
      <c r="AD309" s="1915"/>
      <c r="AE309" s="1915"/>
      <c r="AF309" s="1915"/>
      <c r="AG309" s="1915"/>
      <c r="AH309" s="1915"/>
      <c r="AI309" s="1915"/>
    </row>
    <row r="310" spans="3:35" ht="15.75" customHeight="1">
      <c r="C310" s="2126"/>
      <c r="W310" s="1915"/>
      <c r="X310" s="1915"/>
      <c r="Y310" s="1915"/>
      <c r="Z310" s="1915"/>
      <c r="AA310" s="1915"/>
      <c r="AB310" s="1915"/>
      <c r="AC310" s="1915"/>
      <c r="AD310" s="1915"/>
      <c r="AE310" s="1915"/>
      <c r="AF310" s="1915"/>
      <c r="AG310" s="1915"/>
      <c r="AH310" s="1915"/>
      <c r="AI310" s="1915"/>
    </row>
    <row r="311" spans="3:35" ht="15.75" customHeight="1">
      <c r="C311" s="2126"/>
      <c r="W311" s="1915"/>
      <c r="X311" s="1915"/>
      <c r="Y311" s="1915"/>
      <c r="Z311" s="1915"/>
      <c r="AA311" s="1915"/>
      <c r="AB311" s="1915"/>
      <c r="AC311" s="1915"/>
      <c r="AD311" s="1915"/>
      <c r="AE311" s="1915"/>
      <c r="AF311" s="1915"/>
      <c r="AG311" s="1915"/>
      <c r="AH311" s="1915"/>
      <c r="AI311" s="1915"/>
    </row>
    <row r="312" spans="3:35" ht="15.75" customHeight="1">
      <c r="C312" s="2126"/>
      <c r="W312" s="1915"/>
      <c r="X312" s="1915"/>
      <c r="Y312" s="1915"/>
      <c r="Z312" s="1915"/>
      <c r="AA312" s="1915"/>
      <c r="AB312" s="1915"/>
      <c r="AC312" s="1915"/>
      <c r="AD312" s="1915"/>
      <c r="AE312" s="1915"/>
      <c r="AF312" s="1915"/>
      <c r="AG312" s="1915"/>
      <c r="AH312" s="1915"/>
      <c r="AI312" s="1915"/>
    </row>
    <row r="313" spans="3:35" ht="15.75" customHeight="1">
      <c r="C313" s="2126"/>
      <c r="W313" s="1915"/>
      <c r="X313" s="1915"/>
      <c r="Y313" s="1915"/>
      <c r="Z313" s="1915"/>
      <c r="AA313" s="1915"/>
      <c r="AB313" s="1915"/>
      <c r="AC313" s="1915"/>
      <c r="AD313" s="1915"/>
      <c r="AE313" s="1915"/>
      <c r="AF313" s="1915"/>
      <c r="AG313" s="1915"/>
      <c r="AH313" s="1915"/>
      <c r="AI313" s="1915"/>
    </row>
    <row r="314" spans="3:35" ht="15.75" customHeight="1">
      <c r="C314" s="2126"/>
      <c r="W314" s="1915"/>
      <c r="X314" s="1915"/>
      <c r="Y314" s="1915"/>
      <c r="Z314" s="1915"/>
      <c r="AA314" s="1915"/>
      <c r="AB314" s="1915"/>
      <c r="AC314" s="1915"/>
      <c r="AD314" s="1915"/>
      <c r="AE314" s="1915"/>
      <c r="AF314" s="1915"/>
      <c r="AG314" s="1915"/>
      <c r="AH314" s="1915"/>
      <c r="AI314" s="1915"/>
    </row>
    <row r="315" spans="3:35" ht="15.75" customHeight="1">
      <c r="C315" s="2126"/>
      <c r="W315" s="1915"/>
      <c r="X315" s="1915"/>
      <c r="Y315" s="1915"/>
      <c r="Z315" s="1915"/>
      <c r="AA315" s="1915"/>
      <c r="AB315" s="1915"/>
      <c r="AC315" s="1915"/>
      <c r="AD315" s="1915"/>
      <c r="AE315" s="1915"/>
      <c r="AF315" s="1915"/>
      <c r="AG315" s="1915"/>
      <c r="AH315" s="1915"/>
      <c r="AI315" s="1915"/>
    </row>
    <row r="316" spans="3:35" ht="15.75" customHeight="1">
      <c r="C316" s="2126"/>
      <c r="W316" s="1915"/>
      <c r="X316" s="1915"/>
      <c r="Y316" s="1915"/>
      <c r="Z316" s="1915"/>
      <c r="AA316" s="1915"/>
      <c r="AB316" s="1915"/>
      <c r="AC316" s="1915"/>
      <c r="AD316" s="1915"/>
      <c r="AE316" s="1915"/>
      <c r="AF316" s="1915"/>
      <c r="AG316" s="1915"/>
      <c r="AH316" s="1915"/>
      <c r="AI316" s="1915"/>
    </row>
    <row r="317" spans="3:35" ht="15.75" customHeight="1">
      <c r="C317" s="2126"/>
      <c r="W317" s="1915"/>
      <c r="X317" s="1915"/>
      <c r="Y317" s="1915"/>
      <c r="Z317" s="1915"/>
      <c r="AA317" s="1915"/>
      <c r="AB317" s="1915"/>
      <c r="AC317" s="1915"/>
      <c r="AD317" s="1915"/>
      <c r="AE317" s="1915"/>
      <c r="AF317" s="1915"/>
      <c r="AG317" s="1915"/>
      <c r="AH317" s="1915"/>
      <c r="AI317" s="1915"/>
    </row>
    <row r="318" spans="3:35" ht="15.75" customHeight="1">
      <c r="C318" s="2126"/>
      <c r="W318" s="1915"/>
      <c r="X318" s="1915"/>
      <c r="Y318" s="1915"/>
      <c r="Z318" s="1915"/>
      <c r="AA318" s="1915"/>
      <c r="AB318" s="1915"/>
      <c r="AC318" s="1915"/>
      <c r="AD318" s="1915"/>
      <c r="AE318" s="1915"/>
      <c r="AF318" s="1915"/>
      <c r="AG318" s="1915"/>
      <c r="AH318" s="1915"/>
      <c r="AI318" s="1915"/>
    </row>
    <row r="319" spans="3:35" ht="15.75" customHeight="1">
      <c r="C319" s="2126"/>
      <c r="W319" s="1915"/>
      <c r="X319" s="1915"/>
      <c r="Y319" s="1915"/>
      <c r="Z319" s="1915"/>
      <c r="AA319" s="1915"/>
      <c r="AB319" s="1915"/>
      <c r="AC319" s="1915"/>
      <c r="AD319" s="1915"/>
      <c r="AE319" s="1915"/>
      <c r="AF319" s="1915"/>
      <c r="AG319" s="1915"/>
      <c r="AH319" s="1915"/>
      <c r="AI319" s="1915"/>
    </row>
    <row r="320" spans="3:35" ht="15.75" customHeight="1">
      <c r="C320" s="2126"/>
      <c r="W320" s="1915"/>
      <c r="X320" s="1915"/>
      <c r="Y320" s="1915"/>
      <c r="Z320" s="1915"/>
      <c r="AA320" s="1915"/>
      <c r="AB320" s="1915"/>
      <c r="AC320" s="1915"/>
      <c r="AD320" s="1915"/>
      <c r="AE320" s="1915"/>
      <c r="AF320" s="1915"/>
      <c r="AG320" s="1915"/>
      <c r="AH320" s="1915"/>
      <c r="AI320" s="1915"/>
    </row>
    <row r="321" spans="3:35" ht="15.75" customHeight="1">
      <c r="C321" s="2126"/>
      <c r="W321" s="1915"/>
      <c r="X321" s="1915"/>
      <c r="Y321" s="1915"/>
      <c r="Z321" s="1915"/>
      <c r="AA321" s="1915"/>
      <c r="AB321" s="1915"/>
      <c r="AC321" s="1915"/>
      <c r="AD321" s="1915"/>
      <c r="AE321" s="1915"/>
      <c r="AF321" s="1915"/>
      <c r="AG321" s="1915"/>
      <c r="AH321" s="1915"/>
      <c r="AI321" s="1915"/>
    </row>
    <row r="322" spans="3:35" ht="15.75" customHeight="1">
      <c r="C322" s="2126"/>
      <c r="W322" s="1915"/>
      <c r="X322" s="1915"/>
      <c r="Y322" s="1915"/>
      <c r="Z322" s="1915"/>
      <c r="AA322" s="1915"/>
      <c r="AB322" s="1915"/>
      <c r="AC322" s="1915"/>
      <c r="AD322" s="1915"/>
      <c r="AE322" s="1915"/>
      <c r="AF322" s="1915"/>
      <c r="AG322" s="1915"/>
      <c r="AH322" s="1915"/>
      <c r="AI322" s="1915"/>
    </row>
    <row r="323" spans="3:35" ht="15.75" customHeight="1">
      <c r="C323" s="2126"/>
      <c r="W323" s="1915"/>
      <c r="X323" s="1915"/>
      <c r="Y323" s="1915"/>
      <c r="Z323" s="1915"/>
      <c r="AA323" s="1915"/>
      <c r="AB323" s="1915"/>
      <c r="AC323" s="1915"/>
      <c r="AD323" s="1915"/>
      <c r="AE323" s="1915"/>
      <c r="AF323" s="1915"/>
      <c r="AG323" s="1915"/>
      <c r="AH323" s="1915"/>
      <c r="AI323" s="1915"/>
    </row>
    <row r="324" spans="3:35" ht="15.75" customHeight="1">
      <c r="C324" s="2126"/>
      <c r="W324" s="1915"/>
      <c r="X324" s="1915"/>
      <c r="Y324" s="1915"/>
      <c r="Z324" s="1915"/>
      <c r="AA324" s="1915"/>
      <c r="AB324" s="1915"/>
      <c r="AC324" s="1915"/>
      <c r="AD324" s="1915"/>
      <c r="AE324" s="1915"/>
      <c r="AF324" s="1915"/>
      <c r="AG324" s="1915"/>
      <c r="AH324" s="1915"/>
      <c r="AI324" s="1915"/>
    </row>
    <row r="325" spans="3:35" ht="15.75" customHeight="1">
      <c r="C325" s="2126"/>
      <c r="W325" s="1915"/>
      <c r="X325" s="1915"/>
      <c r="Y325" s="1915"/>
      <c r="Z325" s="1915"/>
      <c r="AA325" s="1915"/>
      <c r="AB325" s="1915"/>
      <c r="AC325" s="1915"/>
      <c r="AD325" s="1915"/>
      <c r="AE325" s="1915"/>
      <c r="AF325" s="1915"/>
      <c r="AG325" s="1915"/>
      <c r="AH325" s="1915"/>
      <c r="AI325" s="1915"/>
    </row>
    <row r="326" spans="3:35" ht="15.75" customHeight="1">
      <c r="C326" s="2126"/>
      <c r="W326" s="1915"/>
      <c r="X326" s="1915"/>
      <c r="Y326" s="1915"/>
      <c r="Z326" s="1915"/>
      <c r="AA326" s="1915"/>
      <c r="AB326" s="1915"/>
      <c r="AC326" s="1915"/>
      <c r="AD326" s="1915"/>
      <c r="AE326" s="1915"/>
      <c r="AF326" s="1915"/>
      <c r="AG326" s="1915"/>
      <c r="AH326" s="1915"/>
      <c r="AI326" s="1915"/>
    </row>
    <row r="327" spans="3:35" ht="15.75" customHeight="1">
      <c r="C327" s="2126"/>
      <c r="W327" s="1915"/>
      <c r="X327" s="1915"/>
      <c r="Y327" s="1915"/>
      <c r="Z327" s="1915"/>
      <c r="AA327" s="1915"/>
      <c r="AB327" s="1915"/>
      <c r="AC327" s="1915"/>
      <c r="AD327" s="1915"/>
      <c r="AE327" s="1915"/>
      <c r="AF327" s="1915"/>
      <c r="AG327" s="1915"/>
      <c r="AH327" s="1915"/>
      <c r="AI327" s="1915"/>
    </row>
    <row r="328" spans="3:35" ht="15.75" customHeight="1">
      <c r="C328" s="2126"/>
      <c r="W328" s="1915"/>
      <c r="X328" s="1915"/>
      <c r="Y328" s="1915"/>
      <c r="Z328" s="1915"/>
      <c r="AA328" s="1915"/>
      <c r="AB328" s="1915"/>
      <c r="AC328" s="1915"/>
      <c r="AD328" s="1915"/>
      <c r="AE328" s="1915"/>
      <c r="AF328" s="1915"/>
      <c r="AG328" s="1915"/>
      <c r="AH328" s="1915"/>
      <c r="AI328" s="1915"/>
    </row>
    <row r="329" spans="3:35" ht="15.75" customHeight="1">
      <c r="C329" s="2126"/>
      <c r="W329" s="1915"/>
      <c r="X329" s="1915"/>
      <c r="Y329" s="1915"/>
      <c r="Z329" s="1915"/>
      <c r="AA329" s="1915"/>
      <c r="AB329" s="1915"/>
      <c r="AC329" s="1915"/>
      <c r="AD329" s="1915"/>
      <c r="AE329" s="1915"/>
      <c r="AF329" s="1915"/>
      <c r="AG329" s="1915"/>
      <c r="AH329" s="1915"/>
      <c r="AI329" s="1915"/>
    </row>
    <row r="330" spans="3:35" ht="15.75" customHeight="1">
      <c r="C330" s="2126"/>
      <c r="W330" s="1915"/>
      <c r="X330" s="1915"/>
      <c r="Y330" s="1915"/>
      <c r="Z330" s="1915"/>
      <c r="AA330" s="1915"/>
      <c r="AB330" s="1915"/>
      <c r="AC330" s="1915"/>
      <c r="AD330" s="1915"/>
      <c r="AE330" s="1915"/>
      <c r="AF330" s="1915"/>
      <c r="AG330" s="1915"/>
      <c r="AH330" s="1915"/>
      <c r="AI330" s="1915"/>
    </row>
    <row r="331" spans="3:35" ht="15.75" customHeight="1">
      <c r="C331" s="2126"/>
      <c r="W331" s="1915"/>
      <c r="X331" s="1915"/>
      <c r="Y331" s="1915"/>
      <c r="Z331" s="1915"/>
      <c r="AA331" s="1915"/>
      <c r="AB331" s="1915"/>
      <c r="AC331" s="1915"/>
      <c r="AD331" s="1915"/>
      <c r="AE331" s="1915"/>
      <c r="AF331" s="1915"/>
      <c r="AG331" s="1915"/>
      <c r="AH331" s="1915"/>
      <c r="AI331" s="1915"/>
    </row>
    <row r="332" spans="3:35" ht="15.75" customHeight="1">
      <c r="C332" s="2126"/>
      <c r="W332" s="1915"/>
      <c r="X332" s="1915"/>
      <c r="Y332" s="1915"/>
      <c r="Z332" s="1915"/>
      <c r="AA332" s="1915"/>
      <c r="AB332" s="1915"/>
      <c r="AC332" s="1915"/>
      <c r="AD332" s="1915"/>
      <c r="AE332" s="1915"/>
      <c r="AF332" s="1915"/>
      <c r="AG332" s="1915"/>
      <c r="AH332" s="1915"/>
      <c r="AI332" s="1915"/>
    </row>
    <row r="333" spans="3:35" ht="15.75" customHeight="1">
      <c r="C333" s="2126"/>
      <c r="W333" s="1915"/>
      <c r="X333" s="1915"/>
      <c r="Y333" s="1915"/>
      <c r="Z333" s="1915"/>
      <c r="AA333" s="1915"/>
      <c r="AB333" s="1915"/>
      <c r="AC333" s="1915"/>
      <c r="AD333" s="1915"/>
      <c r="AE333" s="1915"/>
      <c r="AF333" s="1915"/>
      <c r="AG333" s="1915"/>
      <c r="AH333" s="1915"/>
      <c r="AI333" s="1915"/>
    </row>
    <row r="334" spans="3:35" ht="15.75" customHeight="1">
      <c r="C334" s="2126"/>
      <c r="W334" s="1915"/>
      <c r="X334" s="1915"/>
      <c r="Y334" s="1915"/>
      <c r="Z334" s="1915"/>
      <c r="AA334" s="1915"/>
      <c r="AB334" s="1915"/>
      <c r="AC334" s="1915"/>
      <c r="AD334" s="1915"/>
      <c r="AE334" s="1915"/>
      <c r="AF334" s="1915"/>
      <c r="AG334" s="1915"/>
      <c r="AH334" s="1915"/>
      <c r="AI334" s="1915"/>
    </row>
    <row r="335" spans="3:35" ht="15.75" customHeight="1">
      <c r="C335" s="2126"/>
      <c r="W335" s="1915"/>
      <c r="X335" s="1915"/>
      <c r="Y335" s="1915"/>
      <c r="Z335" s="1915"/>
      <c r="AA335" s="1915"/>
      <c r="AB335" s="1915"/>
      <c r="AC335" s="1915"/>
      <c r="AD335" s="1915"/>
      <c r="AE335" s="1915"/>
      <c r="AF335" s="1915"/>
      <c r="AG335" s="1915"/>
      <c r="AH335" s="1915"/>
      <c r="AI335" s="1915"/>
    </row>
    <row r="336" spans="3:35" ht="15.75" customHeight="1">
      <c r="C336" s="2126"/>
      <c r="W336" s="1915"/>
      <c r="X336" s="1915"/>
      <c r="Y336" s="1915"/>
      <c r="Z336" s="1915"/>
      <c r="AA336" s="1915"/>
      <c r="AB336" s="1915"/>
      <c r="AC336" s="1915"/>
      <c r="AD336" s="1915"/>
      <c r="AE336" s="1915"/>
      <c r="AF336" s="1915"/>
      <c r="AG336" s="1915"/>
      <c r="AH336" s="1915"/>
      <c r="AI336" s="1915"/>
    </row>
    <row r="337" spans="3:35" ht="15.75" customHeight="1">
      <c r="C337" s="2126"/>
      <c r="W337" s="1915"/>
      <c r="X337" s="1915"/>
      <c r="Y337" s="1915"/>
      <c r="Z337" s="1915"/>
      <c r="AA337" s="1915"/>
      <c r="AB337" s="1915"/>
      <c r="AC337" s="1915"/>
      <c r="AD337" s="1915"/>
      <c r="AE337" s="1915"/>
      <c r="AF337" s="1915"/>
      <c r="AG337" s="1915"/>
      <c r="AH337" s="1915"/>
      <c r="AI337" s="1915"/>
    </row>
    <row r="338" spans="3:35" ht="15.75" customHeight="1">
      <c r="C338" s="2126"/>
      <c r="W338" s="1915"/>
      <c r="X338" s="1915"/>
      <c r="Y338" s="1915"/>
      <c r="Z338" s="1915"/>
      <c r="AA338" s="1915"/>
      <c r="AB338" s="1915"/>
      <c r="AC338" s="1915"/>
      <c r="AD338" s="1915"/>
      <c r="AE338" s="1915"/>
      <c r="AF338" s="1915"/>
      <c r="AG338" s="1915"/>
      <c r="AH338" s="1915"/>
      <c r="AI338" s="1915"/>
    </row>
    <row r="339" spans="3:35" ht="15.75" customHeight="1">
      <c r="C339" s="2126"/>
      <c r="W339" s="1915"/>
      <c r="X339" s="1915"/>
      <c r="Y339" s="1915"/>
      <c r="Z339" s="1915"/>
      <c r="AA339" s="1915"/>
      <c r="AB339" s="1915"/>
      <c r="AC339" s="1915"/>
      <c r="AD339" s="1915"/>
      <c r="AE339" s="1915"/>
      <c r="AF339" s="1915"/>
      <c r="AG339" s="1915"/>
      <c r="AH339" s="1915"/>
      <c r="AI339" s="1915"/>
    </row>
    <row r="340" spans="3:35" ht="15.75" customHeight="1">
      <c r="C340" s="2126"/>
      <c r="W340" s="1915"/>
      <c r="X340" s="1915"/>
      <c r="Y340" s="1915"/>
      <c r="Z340" s="1915"/>
      <c r="AA340" s="1915"/>
      <c r="AB340" s="1915"/>
      <c r="AC340" s="1915"/>
      <c r="AD340" s="1915"/>
      <c r="AE340" s="1915"/>
      <c r="AF340" s="1915"/>
      <c r="AG340" s="1915"/>
      <c r="AH340" s="1915"/>
      <c r="AI340" s="1915"/>
    </row>
    <row r="341" spans="3:35" ht="15.75" customHeight="1">
      <c r="C341" s="2126"/>
      <c r="W341" s="1915"/>
      <c r="X341" s="1915"/>
      <c r="Y341" s="1915"/>
      <c r="Z341" s="1915"/>
      <c r="AA341" s="1915"/>
      <c r="AB341" s="1915"/>
      <c r="AC341" s="1915"/>
      <c r="AD341" s="1915"/>
      <c r="AE341" s="1915"/>
      <c r="AF341" s="1915"/>
      <c r="AG341" s="1915"/>
      <c r="AH341" s="1915"/>
      <c r="AI341" s="1915"/>
    </row>
    <row r="342" spans="3:35" ht="15.75" customHeight="1">
      <c r="C342" s="2126"/>
      <c r="W342" s="1915"/>
      <c r="X342" s="1915"/>
      <c r="Y342" s="1915"/>
      <c r="Z342" s="1915"/>
      <c r="AA342" s="1915"/>
      <c r="AB342" s="1915"/>
      <c r="AC342" s="1915"/>
      <c r="AD342" s="1915"/>
      <c r="AE342" s="1915"/>
      <c r="AF342" s="1915"/>
      <c r="AG342" s="1915"/>
      <c r="AH342" s="1915"/>
      <c r="AI342" s="1915"/>
    </row>
    <row r="343" spans="3:35" ht="15.75" customHeight="1">
      <c r="C343" s="2126"/>
      <c r="W343" s="1915"/>
      <c r="X343" s="1915"/>
      <c r="Y343" s="1915"/>
      <c r="Z343" s="1915"/>
      <c r="AA343" s="1915"/>
      <c r="AB343" s="1915"/>
      <c r="AC343" s="1915"/>
      <c r="AD343" s="1915"/>
      <c r="AE343" s="1915"/>
      <c r="AF343" s="1915"/>
      <c r="AG343" s="1915"/>
      <c r="AH343" s="1915"/>
      <c r="AI343" s="1915"/>
    </row>
    <row r="344" spans="3:35" ht="15.75" customHeight="1">
      <c r="C344" s="2126"/>
      <c r="W344" s="1915"/>
      <c r="X344" s="1915"/>
      <c r="Y344" s="1915"/>
      <c r="Z344" s="1915"/>
      <c r="AA344" s="1915"/>
      <c r="AB344" s="1915"/>
      <c r="AC344" s="1915"/>
      <c r="AD344" s="1915"/>
      <c r="AE344" s="1915"/>
      <c r="AF344" s="1915"/>
      <c r="AG344" s="1915"/>
      <c r="AH344" s="1915"/>
      <c r="AI344" s="1915"/>
    </row>
    <row r="345" spans="3:35" ht="15.75" customHeight="1">
      <c r="C345" s="2126"/>
      <c r="W345" s="1915"/>
      <c r="X345" s="1915"/>
      <c r="Y345" s="1915"/>
      <c r="Z345" s="1915"/>
      <c r="AA345" s="1915"/>
      <c r="AB345" s="1915"/>
      <c r="AC345" s="1915"/>
      <c r="AD345" s="1915"/>
      <c r="AE345" s="1915"/>
      <c r="AF345" s="1915"/>
      <c r="AG345" s="1915"/>
      <c r="AH345" s="1915"/>
      <c r="AI345" s="1915"/>
    </row>
    <row r="346" spans="3:35" ht="15.75" customHeight="1">
      <c r="C346" s="2126"/>
      <c r="W346" s="1915"/>
      <c r="X346" s="1915"/>
      <c r="Y346" s="1915"/>
      <c r="Z346" s="1915"/>
      <c r="AA346" s="1915"/>
      <c r="AB346" s="1915"/>
      <c r="AC346" s="1915"/>
      <c r="AD346" s="1915"/>
      <c r="AE346" s="1915"/>
      <c r="AF346" s="1915"/>
      <c r="AG346" s="1915"/>
      <c r="AH346" s="1915"/>
      <c r="AI346" s="1915"/>
    </row>
    <row r="347" spans="3:35" ht="15.75" customHeight="1">
      <c r="C347" s="2126"/>
      <c r="W347" s="1915"/>
      <c r="X347" s="1915"/>
      <c r="Y347" s="1915"/>
      <c r="Z347" s="1915"/>
      <c r="AA347" s="1915"/>
      <c r="AB347" s="1915"/>
      <c r="AC347" s="1915"/>
      <c r="AD347" s="1915"/>
      <c r="AE347" s="1915"/>
      <c r="AF347" s="1915"/>
      <c r="AG347" s="1915"/>
      <c r="AH347" s="1915"/>
      <c r="AI347" s="1915"/>
    </row>
    <row r="348" spans="3:35" ht="15.75" customHeight="1">
      <c r="C348" s="2126"/>
      <c r="W348" s="1915"/>
      <c r="X348" s="1915"/>
      <c r="Y348" s="1915"/>
      <c r="Z348" s="1915"/>
      <c r="AA348" s="1915"/>
      <c r="AB348" s="1915"/>
      <c r="AC348" s="1915"/>
      <c r="AD348" s="1915"/>
      <c r="AE348" s="1915"/>
      <c r="AF348" s="1915"/>
      <c r="AG348" s="1915"/>
      <c r="AH348" s="1915"/>
      <c r="AI348" s="1915"/>
    </row>
    <row r="349" spans="3:35" ht="15.75" customHeight="1">
      <c r="C349" s="2126"/>
      <c r="W349" s="1915"/>
      <c r="X349" s="1915"/>
      <c r="Y349" s="1915"/>
      <c r="Z349" s="1915"/>
      <c r="AA349" s="1915"/>
      <c r="AB349" s="1915"/>
      <c r="AC349" s="1915"/>
      <c r="AD349" s="1915"/>
      <c r="AE349" s="1915"/>
      <c r="AF349" s="1915"/>
      <c r="AG349" s="1915"/>
      <c r="AH349" s="1915"/>
      <c r="AI349" s="1915"/>
    </row>
    <row r="350" spans="3:35" ht="15.75" customHeight="1">
      <c r="C350" s="2126"/>
      <c r="W350" s="1915"/>
      <c r="X350" s="1915"/>
      <c r="Y350" s="1915"/>
      <c r="Z350" s="1915"/>
      <c r="AA350" s="1915"/>
      <c r="AB350" s="1915"/>
      <c r="AC350" s="1915"/>
      <c r="AD350" s="1915"/>
      <c r="AE350" s="1915"/>
      <c r="AF350" s="1915"/>
      <c r="AG350" s="1915"/>
      <c r="AH350" s="1915"/>
      <c r="AI350" s="1915"/>
    </row>
    <row r="351" spans="3:35" ht="15.75" customHeight="1">
      <c r="C351" s="2126"/>
      <c r="W351" s="1915"/>
      <c r="X351" s="1915"/>
      <c r="Y351" s="1915"/>
      <c r="Z351" s="1915"/>
      <c r="AA351" s="1915"/>
      <c r="AB351" s="1915"/>
      <c r="AC351" s="1915"/>
      <c r="AD351" s="1915"/>
      <c r="AE351" s="1915"/>
      <c r="AF351" s="1915"/>
      <c r="AG351" s="1915"/>
      <c r="AH351" s="1915"/>
      <c r="AI351" s="1915"/>
    </row>
    <row r="352" spans="3:35" ht="15.75" customHeight="1">
      <c r="C352" s="2126"/>
      <c r="W352" s="1915"/>
      <c r="X352" s="1915"/>
      <c r="Y352" s="1915"/>
      <c r="Z352" s="1915"/>
      <c r="AA352" s="1915"/>
      <c r="AB352" s="1915"/>
      <c r="AC352" s="1915"/>
      <c r="AD352" s="1915"/>
      <c r="AE352" s="1915"/>
      <c r="AF352" s="1915"/>
      <c r="AG352" s="1915"/>
      <c r="AH352" s="1915"/>
      <c r="AI352" s="1915"/>
    </row>
    <row r="353" spans="3:35" ht="15.75" customHeight="1">
      <c r="C353" s="2126"/>
      <c r="W353" s="1915"/>
      <c r="X353" s="1915"/>
      <c r="Y353" s="1915"/>
      <c r="Z353" s="1915"/>
      <c r="AA353" s="1915"/>
      <c r="AB353" s="1915"/>
      <c r="AC353" s="1915"/>
      <c r="AD353" s="1915"/>
      <c r="AE353" s="1915"/>
      <c r="AF353" s="1915"/>
      <c r="AG353" s="1915"/>
      <c r="AH353" s="1915"/>
      <c r="AI353" s="1915"/>
    </row>
    <row r="354" spans="3:35" ht="15.75" customHeight="1">
      <c r="C354" s="2126"/>
      <c r="W354" s="1915"/>
      <c r="X354" s="1915"/>
      <c r="Y354" s="1915"/>
      <c r="Z354" s="1915"/>
      <c r="AA354" s="1915"/>
      <c r="AB354" s="1915"/>
      <c r="AC354" s="1915"/>
      <c r="AD354" s="1915"/>
      <c r="AE354" s="1915"/>
      <c r="AF354" s="1915"/>
      <c r="AG354" s="1915"/>
      <c r="AH354" s="1915"/>
      <c r="AI354" s="1915"/>
    </row>
    <row r="355" spans="3:35" ht="15.75" customHeight="1">
      <c r="C355" s="2126"/>
      <c r="W355" s="1915"/>
      <c r="X355" s="1915"/>
      <c r="Y355" s="1915"/>
      <c r="Z355" s="1915"/>
      <c r="AA355" s="1915"/>
      <c r="AB355" s="1915"/>
      <c r="AC355" s="1915"/>
      <c r="AD355" s="1915"/>
      <c r="AE355" s="1915"/>
      <c r="AF355" s="1915"/>
      <c r="AG355" s="1915"/>
      <c r="AH355" s="1915"/>
      <c r="AI355" s="1915"/>
    </row>
    <row r="356" spans="3:35" ht="15.75" customHeight="1">
      <c r="C356" s="2126"/>
      <c r="W356" s="1915"/>
      <c r="X356" s="1915"/>
      <c r="Y356" s="1915"/>
      <c r="Z356" s="1915"/>
      <c r="AA356" s="1915"/>
      <c r="AB356" s="1915"/>
      <c r="AC356" s="1915"/>
      <c r="AD356" s="1915"/>
      <c r="AE356" s="1915"/>
      <c r="AF356" s="1915"/>
      <c r="AG356" s="1915"/>
      <c r="AH356" s="1915"/>
      <c r="AI356" s="1915"/>
    </row>
    <row r="357" spans="3:35" ht="15.75" customHeight="1">
      <c r="C357" s="2126"/>
      <c r="W357" s="1915"/>
      <c r="X357" s="1915"/>
      <c r="Y357" s="1915"/>
      <c r="Z357" s="1915"/>
      <c r="AA357" s="1915"/>
      <c r="AB357" s="1915"/>
      <c r="AC357" s="1915"/>
      <c r="AD357" s="1915"/>
      <c r="AE357" s="1915"/>
      <c r="AF357" s="1915"/>
      <c r="AG357" s="1915"/>
      <c r="AH357" s="1915"/>
      <c r="AI357" s="1915"/>
    </row>
    <row r="358" spans="3:35" ht="15.75" customHeight="1">
      <c r="C358" s="2126"/>
      <c r="W358" s="1915"/>
      <c r="X358" s="1915"/>
      <c r="Y358" s="1915"/>
      <c r="Z358" s="1915"/>
      <c r="AA358" s="1915"/>
      <c r="AB358" s="1915"/>
      <c r="AC358" s="1915"/>
      <c r="AD358" s="1915"/>
      <c r="AE358" s="1915"/>
      <c r="AF358" s="1915"/>
      <c r="AG358" s="1915"/>
      <c r="AH358" s="1915"/>
      <c r="AI358" s="1915"/>
    </row>
    <row r="359" spans="3:35" ht="15.75" customHeight="1">
      <c r="C359" s="2126"/>
      <c r="W359" s="1915"/>
      <c r="X359" s="1915"/>
      <c r="Y359" s="1915"/>
      <c r="Z359" s="1915"/>
      <c r="AA359" s="1915"/>
      <c r="AB359" s="1915"/>
      <c r="AC359" s="1915"/>
      <c r="AD359" s="1915"/>
      <c r="AE359" s="1915"/>
      <c r="AF359" s="1915"/>
      <c r="AG359" s="1915"/>
      <c r="AH359" s="1915"/>
      <c r="AI359" s="1915"/>
    </row>
    <row r="360" spans="3:35" ht="15.75" customHeight="1">
      <c r="C360" s="2126"/>
      <c r="W360" s="1915"/>
      <c r="X360" s="1915"/>
      <c r="Y360" s="1915"/>
      <c r="Z360" s="1915"/>
      <c r="AA360" s="1915"/>
      <c r="AB360" s="1915"/>
      <c r="AC360" s="1915"/>
      <c r="AD360" s="1915"/>
      <c r="AE360" s="1915"/>
      <c r="AF360" s="1915"/>
      <c r="AG360" s="1915"/>
      <c r="AH360" s="1915"/>
      <c r="AI360" s="1915"/>
    </row>
    <row r="361" spans="3:35" ht="15.75" customHeight="1">
      <c r="C361" s="2126"/>
      <c r="W361" s="1915"/>
      <c r="X361" s="1915"/>
      <c r="Y361" s="1915"/>
      <c r="Z361" s="1915"/>
      <c r="AA361" s="1915"/>
      <c r="AB361" s="1915"/>
      <c r="AC361" s="1915"/>
      <c r="AD361" s="1915"/>
      <c r="AE361" s="1915"/>
      <c r="AF361" s="1915"/>
      <c r="AG361" s="1915"/>
      <c r="AH361" s="1915"/>
      <c r="AI361" s="1915"/>
    </row>
    <row r="362" spans="3:35" ht="15.75" customHeight="1">
      <c r="C362" s="2126"/>
      <c r="W362" s="1915"/>
      <c r="X362" s="1915"/>
      <c r="Y362" s="1915"/>
      <c r="Z362" s="1915"/>
      <c r="AA362" s="1915"/>
      <c r="AB362" s="1915"/>
      <c r="AC362" s="1915"/>
      <c r="AD362" s="1915"/>
      <c r="AE362" s="1915"/>
      <c r="AF362" s="1915"/>
      <c r="AG362" s="1915"/>
      <c r="AH362" s="1915"/>
      <c r="AI362" s="1915"/>
    </row>
    <row r="363" spans="3:35" ht="15.75" customHeight="1"/>
    <row r="364" spans="3:35" ht="15.75" customHeight="1"/>
    <row r="365" spans="3:35" ht="15.75" customHeight="1"/>
    <row r="366" spans="3:35" ht="15.75" customHeight="1"/>
    <row r="367" spans="3:35" ht="15.75" customHeight="1"/>
    <row r="368" spans="3:35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6">
    <mergeCell ref="B162:L162"/>
    <mergeCell ref="C159:D159"/>
    <mergeCell ref="F159:L159"/>
    <mergeCell ref="C160:D160"/>
    <mergeCell ref="F160:L160"/>
    <mergeCell ref="C161:D161"/>
    <mergeCell ref="F161:L161"/>
    <mergeCell ref="C156:D156"/>
    <mergeCell ref="F156:L156"/>
    <mergeCell ref="C157:D157"/>
    <mergeCell ref="F157:L157"/>
    <mergeCell ref="C158:D158"/>
    <mergeCell ref="F158:L158"/>
    <mergeCell ref="C153:D153"/>
    <mergeCell ref="F153:L153"/>
    <mergeCell ref="C154:D154"/>
    <mergeCell ref="F154:L154"/>
    <mergeCell ref="C155:D155"/>
    <mergeCell ref="F155:L155"/>
    <mergeCell ref="C150:D150"/>
    <mergeCell ref="F150:L150"/>
    <mergeCell ref="C151:D151"/>
    <mergeCell ref="F151:L151"/>
    <mergeCell ref="C152:D152"/>
    <mergeCell ref="F152:L152"/>
    <mergeCell ref="C147:D147"/>
    <mergeCell ref="F147:L147"/>
    <mergeCell ref="C148:D148"/>
    <mergeCell ref="F148:L148"/>
    <mergeCell ref="C149:D149"/>
    <mergeCell ref="F149:L149"/>
    <mergeCell ref="C144:D144"/>
    <mergeCell ref="F144:L144"/>
    <mergeCell ref="C145:D145"/>
    <mergeCell ref="F145:L145"/>
    <mergeCell ref="C146:D146"/>
    <mergeCell ref="F146:L146"/>
    <mergeCell ref="C141:D141"/>
    <mergeCell ref="F141:L141"/>
    <mergeCell ref="C142:D142"/>
    <mergeCell ref="F142:L142"/>
    <mergeCell ref="C143:D143"/>
    <mergeCell ref="F143:L143"/>
    <mergeCell ref="C138:D138"/>
    <mergeCell ref="F138:L138"/>
    <mergeCell ref="C139:D139"/>
    <mergeCell ref="F139:L139"/>
    <mergeCell ref="C140:D140"/>
    <mergeCell ref="F140:L140"/>
    <mergeCell ref="C135:D135"/>
    <mergeCell ref="F135:L135"/>
    <mergeCell ref="C136:D136"/>
    <mergeCell ref="F136:L136"/>
    <mergeCell ref="C137:D137"/>
    <mergeCell ref="F137:L137"/>
    <mergeCell ref="C132:D132"/>
    <mergeCell ref="F132:L132"/>
    <mergeCell ref="C133:D133"/>
    <mergeCell ref="F133:L133"/>
    <mergeCell ref="C134:D134"/>
    <mergeCell ref="F134:L134"/>
    <mergeCell ref="C129:D129"/>
    <mergeCell ref="F129:L129"/>
    <mergeCell ref="C130:D130"/>
    <mergeCell ref="F130:L130"/>
    <mergeCell ref="C131:D131"/>
    <mergeCell ref="F131:L131"/>
    <mergeCell ref="C126:D126"/>
    <mergeCell ref="F126:L126"/>
    <mergeCell ref="C127:D127"/>
    <mergeCell ref="F127:L127"/>
    <mergeCell ref="C128:D128"/>
    <mergeCell ref="F128:L128"/>
    <mergeCell ref="C123:D123"/>
    <mergeCell ref="F123:L123"/>
    <mergeCell ref="C124:D124"/>
    <mergeCell ref="F124:L124"/>
    <mergeCell ref="C125:D125"/>
    <mergeCell ref="F125:L125"/>
    <mergeCell ref="C120:D120"/>
    <mergeCell ref="F120:L120"/>
    <mergeCell ref="C121:D121"/>
    <mergeCell ref="F121:L121"/>
    <mergeCell ref="C122:D122"/>
    <mergeCell ref="F122:L122"/>
    <mergeCell ref="C117:D117"/>
    <mergeCell ref="F117:L117"/>
    <mergeCell ref="C118:D118"/>
    <mergeCell ref="F118:L118"/>
    <mergeCell ref="C119:D119"/>
    <mergeCell ref="F119:L119"/>
    <mergeCell ref="C114:D114"/>
    <mergeCell ref="F114:L114"/>
    <mergeCell ref="C115:D115"/>
    <mergeCell ref="F115:L115"/>
    <mergeCell ref="C116:D116"/>
    <mergeCell ref="F116:L116"/>
    <mergeCell ref="C111:D111"/>
    <mergeCell ref="F111:L111"/>
    <mergeCell ref="C112:D112"/>
    <mergeCell ref="F112:L112"/>
    <mergeCell ref="M112:S112"/>
    <mergeCell ref="C113:D113"/>
    <mergeCell ref="F113:L113"/>
    <mergeCell ref="C108:D108"/>
    <mergeCell ref="F108:L108"/>
    <mergeCell ref="C109:D109"/>
    <mergeCell ref="F109:L109"/>
    <mergeCell ref="C110:D110"/>
    <mergeCell ref="F110:L110"/>
    <mergeCell ref="C106:D106"/>
    <mergeCell ref="F106:L106"/>
    <mergeCell ref="M106:S106"/>
    <mergeCell ref="C107:D107"/>
    <mergeCell ref="F107:L107"/>
    <mergeCell ref="M107:S107"/>
    <mergeCell ref="C103:D103"/>
    <mergeCell ref="F103:L103"/>
    <mergeCell ref="M103:S103"/>
    <mergeCell ref="C104:D104"/>
    <mergeCell ref="F104:L104"/>
    <mergeCell ref="C105:D105"/>
    <mergeCell ref="F105:L105"/>
    <mergeCell ref="M105:S105"/>
    <mergeCell ref="C100:D100"/>
    <mergeCell ref="F100:L100"/>
    <mergeCell ref="C101:D101"/>
    <mergeCell ref="F101:L101"/>
    <mergeCell ref="M101:N101"/>
    <mergeCell ref="C102:D102"/>
    <mergeCell ref="F102:L102"/>
    <mergeCell ref="C97:D97"/>
    <mergeCell ref="F97:L97"/>
    <mergeCell ref="C98:D98"/>
    <mergeCell ref="F98:L98"/>
    <mergeCell ref="C99:D99"/>
    <mergeCell ref="F99:L99"/>
    <mergeCell ref="C94:D94"/>
    <mergeCell ref="F94:L94"/>
    <mergeCell ref="C95:D95"/>
    <mergeCell ref="F95:L95"/>
    <mergeCell ref="C96:D96"/>
    <mergeCell ref="F96:L96"/>
    <mergeCell ref="C91:D91"/>
    <mergeCell ref="F91:L91"/>
    <mergeCell ref="C92:D92"/>
    <mergeCell ref="F92:L92"/>
    <mergeCell ref="C93:D93"/>
    <mergeCell ref="F93:L93"/>
    <mergeCell ref="C88:D88"/>
    <mergeCell ref="F88:L88"/>
    <mergeCell ref="C89:D89"/>
    <mergeCell ref="F89:L89"/>
    <mergeCell ref="C90:D90"/>
    <mergeCell ref="F90:L90"/>
    <mergeCell ref="C85:D85"/>
    <mergeCell ref="F85:L85"/>
    <mergeCell ref="C86:D86"/>
    <mergeCell ref="F86:L86"/>
    <mergeCell ref="C87:D87"/>
    <mergeCell ref="F87:L87"/>
    <mergeCell ref="C62:D63"/>
    <mergeCell ref="E62:G62"/>
    <mergeCell ref="H62:J62"/>
    <mergeCell ref="B82:P82"/>
    <mergeCell ref="B84:D84"/>
    <mergeCell ref="E84:L84"/>
    <mergeCell ref="M84:O84"/>
    <mergeCell ref="L48:N48"/>
    <mergeCell ref="C49:D50"/>
    <mergeCell ref="E49:G49"/>
    <mergeCell ref="H49:J49"/>
    <mergeCell ref="L49:M49"/>
    <mergeCell ref="C61:J61"/>
    <mergeCell ref="E44:G44"/>
    <mergeCell ref="H44:J44"/>
    <mergeCell ref="E45:G45"/>
    <mergeCell ref="H45:J45"/>
    <mergeCell ref="C48:J48"/>
    <mergeCell ref="K48:K51"/>
    <mergeCell ref="E41:G41"/>
    <mergeCell ref="H41:J41"/>
    <mergeCell ref="E42:G42"/>
    <mergeCell ref="H42:J42"/>
    <mergeCell ref="E43:G43"/>
    <mergeCell ref="H43:J43"/>
    <mergeCell ref="E38:G38"/>
    <mergeCell ref="H38:J38"/>
    <mergeCell ref="E39:G39"/>
    <mergeCell ref="H39:J39"/>
    <mergeCell ref="E40:G40"/>
    <mergeCell ref="H40:J40"/>
    <mergeCell ref="E32:J32"/>
    <mergeCell ref="C34:O34"/>
    <mergeCell ref="C36:J36"/>
    <mergeCell ref="L36:N36"/>
    <mergeCell ref="C37:D37"/>
    <mergeCell ref="E37:G37"/>
    <mergeCell ref="H37:J37"/>
    <mergeCell ref="L37:M37"/>
    <mergeCell ref="E29:J29"/>
    <mergeCell ref="N29:O29"/>
    <mergeCell ref="E30:J30"/>
    <mergeCell ref="N30:O30"/>
    <mergeCell ref="U30:V30"/>
    <mergeCell ref="E31:J31"/>
    <mergeCell ref="C27:J27"/>
    <mergeCell ref="L27:O27"/>
    <mergeCell ref="S27:V27"/>
    <mergeCell ref="E28:J28"/>
    <mergeCell ref="N28:O28"/>
    <mergeCell ref="U28:V28"/>
    <mergeCell ref="E21:J21"/>
    <mergeCell ref="N21:O21"/>
    <mergeCell ref="L22:O22"/>
    <mergeCell ref="N23:O23"/>
    <mergeCell ref="N24:O24"/>
    <mergeCell ref="N25:O25"/>
    <mergeCell ref="E18:J18"/>
    <mergeCell ref="N18:O18"/>
    <mergeCell ref="E19:J19"/>
    <mergeCell ref="N19:O19"/>
    <mergeCell ref="E20:J20"/>
    <mergeCell ref="N20:O20"/>
    <mergeCell ref="E15:J15"/>
    <mergeCell ref="N15:O15"/>
    <mergeCell ref="E16:J16"/>
    <mergeCell ref="N16:O16"/>
    <mergeCell ref="E17:J17"/>
    <mergeCell ref="N17:O17"/>
    <mergeCell ref="E12:J12"/>
    <mergeCell ref="N12:O12"/>
    <mergeCell ref="T12:U12"/>
    <mergeCell ref="L13:O13"/>
    <mergeCell ref="T13:U13"/>
    <mergeCell ref="C14:J14"/>
    <mergeCell ref="N14:O14"/>
    <mergeCell ref="T14:U14"/>
    <mergeCell ref="E10:J10"/>
    <mergeCell ref="N10:O10"/>
    <mergeCell ref="T10:U10"/>
    <mergeCell ref="E11:J11"/>
    <mergeCell ref="N11:O11"/>
    <mergeCell ref="T11:U11"/>
    <mergeCell ref="C7:J7"/>
    <mergeCell ref="L7:O7"/>
    <mergeCell ref="E8:J8"/>
    <mergeCell ref="L8:O8"/>
    <mergeCell ref="E9:J9"/>
    <mergeCell ref="N9:O9"/>
    <mergeCell ref="B2:D2"/>
    <mergeCell ref="N2:P2"/>
    <mergeCell ref="C3:M3"/>
    <mergeCell ref="N3:O3"/>
    <mergeCell ref="C5:J5"/>
    <mergeCell ref="L5:O5"/>
  </mergeCells>
  <hyperlinks>
    <hyperlink ref="N24" location="'✔️ Bounced Transactions'!A1" display="No"/>
    <hyperlink ref="N14" location="'✔️ Salary &amp; Occupation (Salarie'!A1" display="Yes"/>
  </hyperlinks>
  <pageMargins left="0.75" right="0.75" top="1" bottom="1" header="0" footer="0"/>
  <pageSetup paperSize="9" fitToHeight="0" orientation="landscape"/>
  <drawing r:id="rId1"/>
  <tableParts count="5">
    <tablePart r:id="rId2"/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showGridLines="0" workbookViewId="0">
      <selection activeCell="C9" sqref="C9:AE13"/>
    </sheetView>
  </sheetViews>
  <sheetFormatPr defaultColWidth="14.42578125" defaultRowHeight="15" customHeight="1"/>
  <cols>
    <col min="1" max="1" width="4.140625" customWidth="1"/>
    <col min="2" max="2" width="4.42578125" customWidth="1"/>
    <col min="3" max="3" width="4" customWidth="1"/>
    <col min="4" max="4" width="8.28515625" customWidth="1"/>
    <col min="5" max="5" width="14.42578125" customWidth="1"/>
    <col min="6" max="6" width="10.42578125" customWidth="1"/>
    <col min="7" max="7" width="12" customWidth="1"/>
    <col min="8" max="8" width="18.7109375" customWidth="1"/>
    <col min="9" max="9" width="15.5703125" customWidth="1"/>
    <col min="10" max="10" width="6.7109375" customWidth="1"/>
    <col min="11" max="11" width="12" customWidth="1"/>
    <col min="12" max="12" width="9.140625" customWidth="1"/>
    <col min="13" max="13" width="13.140625" customWidth="1"/>
    <col min="14" max="14" width="15.140625" customWidth="1"/>
    <col min="15" max="15" width="4.42578125" customWidth="1"/>
    <col min="16" max="16" width="10" customWidth="1"/>
    <col min="17" max="17" width="13" customWidth="1"/>
    <col min="18" max="18" width="4.42578125" customWidth="1"/>
    <col min="19" max="19" width="8.5703125" customWidth="1"/>
    <col min="20" max="21" width="4" customWidth="1"/>
    <col min="22" max="22" width="16.140625" hidden="1" customWidth="1"/>
    <col min="23" max="23" width="13.28515625" hidden="1" customWidth="1"/>
    <col min="24" max="24" width="14.85546875" hidden="1" customWidth="1"/>
    <col min="25" max="25" width="13.28515625" hidden="1" customWidth="1"/>
    <col min="26" max="26" width="26.7109375" hidden="1" customWidth="1"/>
    <col min="27" max="27" width="23.28515625" hidden="1" customWidth="1"/>
    <col min="28" max="28" width="4" hidden="1" customWidth="1"/>
    <col min="29" max="37" width="4" customWidth="1"/>
  </cols>
  <sheetData>
    <row r="1" spans="1:37">
      <c r="A1" s="432"/>
      <c r="B1" s="432"/>
      <c r="C1" s="1"/>
      <c r="D1" s="1"/>
      <c r="E1" s="1"/>
      <c r="F1" s="1"/>
      <c r="G1" s="1"/>
      <c r="H1" s="1"/>
      <c r="I1" s="614"/>
      <c r="J1" s="1"/>
      <c r="K1" s="1"/>
      <c r="L1" s="1"/>
      <c r="M1" s="1"/>
      <c r="N1" s="1"/>
      <c r="O1" s="1"/>
      <c r="P1" s="1"/>
      <c r="Q1" s="1"/>
      <c r="R1" s="1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</row>
    <row r="2" spans="1:37">
      <c r="A2" s="432"/>
      <c r="B2" s="615"/>
      <c r="C2" s="501"/>
      <c r="D2" s="501"/>
      <c r="E2" s="501"/>
      <c r="F2" s="501"/>
      <c r="G2" s="501"/>
      <c r="H2" s="501"/>
      <c r="I2" s="616"/>
      <c r="J2" s="501"/>
      <c r="K2" s="501"/>
      <c r="L2" s="501"/>
      <c r="M2" s="1613"/>
      <c r="N2" s="1427"/>
      <c r="O2" s="1427"/>
      <c r="P2" s="1427"/>
      <c r="Q2" s="501"/>
      <c r="R2" s="617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</row>
    <row r="3" spans="1:37" ht="18" customHeight="1">
      <c r="A3" s="306"/>
      <c r="B3" s="307"/>
      <c r="C3" s="1405" t="s">
        <v>2915</v>
      </c>
      <c r="D3" s="1354"/>
      <c r="E3" s="1354"/>
      <c r="F3" s="1354"/>
      <c r="G3" s="1354"/>
      <c r="H3" s="1354"/>
      <c r="I3" s="1354"/>
      <c r="J3" s="1354"/>
      <c r="K3" s="1354"/>
      <c r="L3" s="1354"/>
      <c r="M3" s="1354"/>
      <c r="N3" s="1354"/>
      <c r="O3" s="1354"/>
      <c r="P3" s="1355"/>
      <c r="Q3" s="309" t="s">
        <v>389</v>
      </c>
      <c r="R3" s="201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</row>
    <row r="4" spans="1:37" ht="20.25">
      <c r="A4" s="196"/>
      <c r="B4" s="431"/>
      <c r="C4" s="265"/>
      <c r="D4" s="265"/>
      <c r="E4" s="265"/>
      <c r="F4" s="265"/>
      <c r="G4" s="265"/>
      <c r="H4" s="265"/>
      <c r="I4" s="618"/>
      <c r="J4" s="265"/>
      <c r="K4" s="265"/>
      <c r="L4" s="265"/>
      <c r="M4" s="265"/>
      <c r="N4" s="265"/>
      <c r="O4" s="181"/>
      <c r="P4" s="12"/>
      <c r="Q4" s="12"/>
      <c r="R4" s="543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</row>
    <row r="5" spans="1:37" ht="36" customHeight="1">
      <c r="A5" s="196"/>
      <c r="B5" s="431"/>
      <c r="C5" s="1491" t="s">
        <v>3234</v>
      </c>
      <c r="D5" s="1327"/>
      <c r="E5" s="1327"/>
      <c r="F5" s="1327"/>
      <c r="G5" s="1327"/>
      <c r="H5" s="1327"/>
      <c r="I5" s="1327"/>
      <c r="J5" s="1327"/>
      <c r="K5" s="1327"/>
      <c r="L5" s="1327"/>
      <c r="M5" s="1327"/>
      <c r="N5" s="1327"/>
      <c r="O5" s="1327"/>
      <c r="P5" s="1327"/>
      <c r="Q5" s="1532"/>
      <c r="R5" s="619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 ht="18">
      <c r="A6" s="196"/>
      <c r="B6" s="431"/>
      <c r="C6" s="436"/>
      <c r="D6" s="436"/>
      <c r="E6" s="436"/>
      <c r="F6" s="436"/>
      <c r="G6" s="436"/>
      <c r="H6" s="436"/>
      <c r="I6" s="436"/>
      <c r="J6" s="436"/>
      <c r="K6" s="436"/>
      <c r="L6" s="436"/>
      <c r="M6" s="436"/>
      <c r="N6" s="436"/>
      <c r="O6" s="17"/>
      <c r="P6" s="17"/>
      <c r="Q6" s="17"/>
      <c r="R6" s="619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ht="30" customHeight="1">
      <c r="A7" s="196"/>
      <c r="B7" s="431"/>
      <c r="C7" s="1348" t="s">
        <v>3235</v>
      </c>
      <c r="D7" s="1349"/>
      <c r="E7" s="1349"/>
      <c r="F7" s="1349"/>
      <c r="G7" s="1349"/>
      <c r="H7" s="1349"/>
      <c r="I7" s="1349"/>
      <c r="J7" s="1349"/>
      <c r="K7" s="1350"/>
      <c r="L7" s="461"/>
      <c r="M7" s="1348" t="s">
        <v>3236</v>
      </c>
      <c r="N7" s="1349"/>
      <c r="O7" s="1349"/>
      <c r="P7" s="1349"/>
      <c r="Q7" s="1350"/>
      <c r="R7" s="619"/>
      <c r="S7" s="4"/>
      <c r="T7" s="4"/>
      <c r="U7" s="4"/>
      <c r="V7" s="4" t="s">
        <v>3237</v>
      </c>
      <c r="W7" s="620">
        <v>102584</v>
      </c>
      <c r="X7" s="620" t="s">
        <v>3238</v>
      </c>
      <c r="Y7" s="620">
        <v>247730.65</v>
      </c>
      <c r="Z7" s="4" t="s">
        <v>3239</v>
      </c>
      <c r="AA7" s="4">
        <v>15585.17</v>
      </c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>
      <c r="A8" s="196"/>
      <c r="B8" s="431"/>
      <c r="C8" s="1351" t="s">
        <v>100</v>
      </c>
      <c r="D8" s="1349"/>
      <c r="E8" s="1349"/>
      <c r="F8" s="1473"/>
      <c r="G8" s="88" t="s">
        <v>385</v>
      </c>
      <c r="H8" s="387" t="s">
        <v>53</v>
      </c>
      <c r="I8" s="88" t="s">
        <v>101</v>
      </c>
      <c r="J8" s="1351" t="s">
        <v>3135</v>
      </c>
      <c r="K8" s="1350"/>
      <c r="L8" s="385"/>
      <c r="M8" s="88" t="s">
        <v>3240</v>
      </c>
      <c r="N8" s="88" t="s">
        <v>3241</v>
      </c>
      <c r="O8" s="1351" t="s">
        <v>3242</v>
      </c>
      <c r="P8" s="1350"/>
      <c r="Q8" s="88" t="s">
        <v>3243</v>
      </c>
      <c r="R8" s="619"/>
      <c r="S8" s="4"/>
      <c r="T8" s="4"/>
      <c r="U8" s="4"/>
      <c r="V8" s="4" t="s">
        <v>445</v>
      </c>
      <c r="W8" s="620">
        <v>9283</v>
      </c>
      <c r="X8" s="4" t="s">
        <v>445</v>
      </c>
      <c r="Y8" s="620">
        <v>9692.76</v>
      </c>
      <c r="Z8" s="621" t="s">
        <v>3244</v>
      </c>
      <c r="AA8" s="4">
        <f>AA7*60/100</f>
        <v>9351.101999999999</v>
      </c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>
      <c r="A9" s="196"/>
      <c r="B9" s="431"/>
      <c r="C9" s="1621" t="s">
        <v>3245</v>
      </c>
      <c r="D9" s="1294"/>
      <c r="E9" s="1294"/>
      <c r="F9" s="1294"/>
      <c r="G9" s="1294"/>
      <c r="H9" s="1294"/>
      <c r="I9" s="1294"/>
      <c r="J9" s="1294"/>
      <c r="K9" s="1295"/>
      <c r="L9" s="440"/>
      <c r="M9" s="622" t="s">
        <v>3246</v>
      </c>
      <c r="N9" s="282">
        <v>12</v>
      </c>
      <c r="O9" s="1615">
        <v>6451</v>
      </c>
      <c r="P9" s="1415"/>
      <c r="Q9" s="623" t="s">
        <v>3247</v>
      </c>
      <c r="R9" s="619"/>
      <c r="S9" s="4"/>
      <c r="T9" s="4"/>
      <c r="U9" s="4"/>
      <c r="V9" s="4" t="s">
        <v>569</v>
      </c>
      <c r="W9" s="620">
        <v>11066</v>
      </c>
      <c r="X9" s="4" t="s">
        <v>569</v>
      </c>
      <c r="Y9" s="620">
        <v>16851.72</v>
      </c>
      <c r="Z9" s="621" t="s">
        <v>3248</v>
      </c>
      <c r="AA9" s="4">
        <f>AA7*50/100</f>
        <v>7792.585</v>
      </c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>
      <c r="A10" s="196"/>
      <c r="B10" s="431"/>
      <c r="C10" s="606" t="s">
        <v>8</v>
      </c>
      <c r="D10" s="1622" t="s">
        <v>3249</v>
      </c>
      <c r="E10" s="1623"/>
      <c r="F10" s="1624"/>
      <c r="G10" s="624" t="s">
        <v>17</v>
      </c>
      <c r="H10" s="625">
        <v>3</v>
      </c>
      <c r="I10" s="626">
        <v>8670</v>
      </c>
      <c r="J10" s="1625" t="s">
        <v>3250</v>
      </c>
      <c r="K10" s="1426"/>
      <c r="M10" s="627" t="s">
        <v>3251</v>
      </c>
      <c r="N10" s="276">
        <v>5</v>
      </c>
      <c r="O10" s="1614">
        <v>1555</v>
      </c>
      <c r="P10" s="1415"/>
      <c r="Q10" s="628" t="s">
        <v>3252</v>
      </c>
      <c r="R10" s="619"/>
      <c r="S10" s="4"/>
      <c r="T10" s="4"/>
      <c r="U10" s="4"/>
      <c r="V10" s="4" t="s">
        <v>685</v>
      </c>
      <c r="W10" s="620">
        <v>12685</v>
      </c>
      <c r="X10" s="4" t="s">
        <v>685</v>
      </c>
      <c r="Y10" s="620">
        <v>13798.01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ht="15.75">
      <c r="A11" s="196"/>
      <c r="B11" s="431"/>
      <c r="C11" s="629" t="s">
        <v>12</v>
      </c>
      <c r="D11" s="1626" t="s">
        <v>3253</v>
      </c>
      <c r="E11" s="1354"/>
      <c r="F11" s="1355"/>
      <c r="G11" s="630" t="s">
        <v>17</v>
      </c>
      <c r="H11" s="327">
        <v>1</v>
      </c>
      <c r="I11" s="631" t="s">
        <v>14</v>
      </c>
      <c r="J11" s="1600" t="s">
        <v>719</v>
      </c>
      <c r="K11" s="1486"/>
      <c r="M11" s="622" t="s">
        <v>3254</v>
      </c>
      <c r="N11" s="282">
        <v>3</v>
      </c>
      <c r="O11" s="1615">
        <v>1499</v>
      </c>
      <c r="P11" s="1415"/>
      <c r="Q11" s="623" t="s">
        <v>3252</v>
      </c>
      <c r="R11" s="619"/>
      <c r="S11" s="4"/>
      <c r="T11" s="4"/>
      <c r="U11" s="4"/>
      <c r="V11" s="4" t="s">
        <v>794</v>
      </c>
      <c r="W11" s="620">
        <v>11122</v>
      </c>
      <c r="X11" s="4" t="s">
        <v>794</v>
      </c>
      <c r="Y11" s="620">
        <v>17371.88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>
      <c r="A12" s="196"/>
      <c r="B12" s="431"/>
      <c r="C12" s="632" t="s">
        <v>18</v>
      </c>
      <c r="D12" s="1630" t="s">
        <v>3255</v>
      </c>
      <c r="E12" s="1354"/>
      <c r="F12" s="1355"/>
      <c r="G12" s="283" t="s">
        <v>60</v>
      </c>
      <c r="H12" s="633" t="s">
        <v>14</v>
      </c>
      <c r="I12" s="405" t="s">
        <v>14</v>
      </c>
      <c r="J12" s="1617" t="s">
        <v>14</v>
      </c>
      <c r="K12" s="1486"/>
      <c r="M12" s="627" t="s">
        <v>3256</v>
      </c>
      <c r="N12" s="276">
        <v>4</v>
      </c>
      <c r="O12" s="1614">
        <v>1333</v>
      </c>
      <c r="P12" s="1415"/>
      <c r="Q12" s="628" t="s">
        <v>3252</v>
      </c>
      <c r="R12" s="619"/>
      <c r="S12" s="4"/>
      <c r="T12" s="4"/>
      <c r="U12" s="4"/>
      <c r="V12" s="4" t="s">
        <v>905</v>
      </c>
      <c r="W12" s="620">
        <v>8006</v>
      </c>
      <c r="X12" s="4" t="s">
        <v>905</v>
      </c>
      <c r="Y12" s="620">
        <v>22182.27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ht="39.75" customHeight="1">
      <c r="A13" s="196"/>
      <c r="B13" s="431"/>
      <c r="C13" s="629" t="s">
        <v>22</v>
      </c>
      <c r="D13" s="1626" t="s">
        <v>3257</v>
      </c>
      <c r="E13" s="1354"/>
      <c r="F13" s="1355"/>
      <c r="G13" s="630" t="s">
        <v>60</v>
      </c>
      <c r="H13" s="327" t="s">
        <v>14</v>
      </c>
      <c r="I13" s="634" t="s">
        <v>14</v>
      </c>
      <c r="J13" s="1618" t="s">
        <v>14</v>
      </c>
      <c r="K13" s="1486"/>
      <c r="M13" s="622" t="s">
        <v>3258</v>
      </c>
      <c r="N13" s="282">
        <v>3</v>
      </c>
      <c r="O13" s="1615">
        <v>1783</v>
      </c>
      <c r="P13" s="1415"/>
      <c r="Q13" s="623" t="s">
        <v>3252</v>
      </c>
      <c r="R13" s="619"/>
      <c r="S13" s="4"/>
      <c r="T13" s="4"/>
      <c r="U13" s="4"/>
      <c r="V13" s="4" t="s">
        <v>1004</v>
      </c>
      <c r="W13" s="620">
        <v>8006</v>
      </c>
      <c r="X13" s="4" t="s">
        <v>1004</v>
      </c>
      <c r="Y13" s="620">
        <v>33299.81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5.75">
      <c r="A14" s="196"/>
      <c r="B14" s="431"/>
      <c r="C14" s="606" t="s">
        <v>27</v>
      </c>
      <c r="D14" s="1631" t="s">
        <v>3259</v>
      </c>
      <c r="E14" s="1629"/>
      <c r="F14" s="1554"/>
      <c r="G14" s="635" t="s">
        <v>60</v>
      </c>
      <c r="H14" s="636" t="s">
        <v>14</v>
      </c>
      <c r="I14" s="637" t="s">
        <v>14</v>
      </c>
      <c r="J14" s="1619" t="s">
        <v>14</v>
      </c>
      <c r="K14" s="1620"/>
      <c r="M14" s="627" t="s">
        <v>3260</v>
      </c>
      <c r="N14" s="276">
        <v>1</v>
      </c>
      <c r="O14" s="1614">
        <v>1619</v>
      </c>
      <c r="P14" s="1415"/>
      <c r="Q14" s="628" t="s">
        <v>3247</v>
      </c>
      <c r="R14" s="619"/>
      <c r="S14" s="4"/>
      <c r="T14" s="4"/>
      <c r="U14" s="4"/>
      <c r="V14" s="4" t="s">
        <v>1159</v>
      </c>
      <c r="W14" s="620">
        <v>8606</v>
      </c>
      <c r="X14" s="4" t="s">
        <v>1159</v>
      </c>
      <c r="Y14" s="638">
        <v>26703.37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8">
      <c r="A15" s="196"/>
      <c r="B15" s="431"/>
      <c r="C15" s="639"/>
      <c r="D15" s="439"/>
      <c r="E15" s="436"/>
      <c r="F15" s="436"/>
      <c r="G15" s="436"/>
      <c r="H15" s="436"/>
      <c r="I15" s="436"/>
      <c r="J15" s="640"/>
      <c r="K15" s="641"/>
      <c r="L15" s="436"/>
      <c r="M15" s="642" t="s">
        <v>3261</v>
      </c>
      <c r="N15" s="643">
        <v>1</v>
      </c>
      <c r="O15" s="1616">
        <v>600</v>
      </c>
      <c r="P15" s="1472"/>
      <c r="Q15" s="644" t="s">
        <v>3247</v>
      </c>
      <c r="R15" s="619"/>
      <c r="S15" s="4"/>
      <c r="T15" s="4"/>
      <c r="U15" s="4"/>
      <c r="V15" s="4" t="s">
        <v>1268</v>
      </c>
      <c r="W15" s="620">
        <v>8006</v>
      </c>
      <c r="X15" s="4" t="s">
        <v>1268</v>
      </c>
      <c r="Y15" s="620">
        <v>17733.22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8">
      <c r="A16" s="196"/>
      <c r="B16" s="431"/>
      <c r="C16" s="1621" t="s">
        <v>3262</v>
      </c>
      <c r="D16" s="1294"/>
      <c r="E16" s="1294"/>
      <c r="F16" s="1294"/>
      <c r="G16" s="1294"/>
      <c r="H16" s="1294"/>
      <c r="I16" s="1294"/>
      <c r="J16" s="1294"/>
      <c r="K16" s="1298"/>
      <c r="N16" s="436"/>
      <c r="O16" s="17"/>
      <c r="P16" s="17"/>
      <c r="Q16" s="17"/>
      <c r="R16" s="619"/>
      <c r="S16" s="4"/>
      <c r="T16" s="4"/>
      <c r="U16" s="4"/>
      <c r="V16" s="4" t="s">
        <v>1425</v>
      </c>
      <c r="W16" s="4">
        <v>6451</v>
      </c>
      <c r="X16" s="4" t="s">
        <v>1425</v>
      </c>
      <c r="Y16" s="4">
        <v>34166.559999999998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45" customHeight="1">
      <c r="A17" s="196"/>
      <c r="B17" s="431"/>
      <c r="C17" s="629" t="s">
        <v>35</v>
      </c>
      <c r="D17" s="1626" t="s">
        <v>3263</v>
      </c>
      <c r="E17" s="1354"/>
      <c r="F17" s="1355"/>
      <c r="G17" s="630" t="s">
        <v>17</v>
      </c>
      <c r="H17" s="327">
        <v>3</v>
      </c>
      <c r="I17" s="631" t="s">
        <v>14</v>
      </c>
      <c r="J17" s="1632" t="s">
        <v>3264</v>
      </c>
      <c r="K17" s="1486"/>
      <c r="L17" s="17"/>
      <c r="M17" s="17"/>
      <c r="N17" s="17"/>
      <c r="O17" s="17"/>
      <c r="P17" s="17"/>
      <c r="Q17" s="17"/>
      <c r="R17" s="619"/>
      <c r="S17" s="645"/>
      <c r="T17" s="4"/>
      <c r="U17" s="4"/>
      <c r="V17" s="4" t="s">
        <v>3265</v>
      </c>
      <c r="W17" s="4">
        <v>6451</v>
      </c>
      <c r="X17" s="4" t="s">
        <v>3265</v>
      </c>
      <c r="Y17" s="4">
        <v>19196.560000000001</v>
      </c>
      <c r="Z17" s="4"/>
      <c r="AA17" s="646">
        <v>102584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54" customHeight="1">
      <c r="A18" s="196"/>
      <c r="B18" s="431"/>
      <c r="C18" s="647" t="s">
        <v>41</v>
      </c>
      <c r="D18" s="1627" t="s">
        <v>3266</v>
      </c>
      <c r="E18" s="1354"/>
      <c r="F18" s="1415"/>
      <c r="G18" s="648" t="s">
        <v>17</v>
      </c>
      <c r="H18" s="298">
        <v>12</v>
      </c>
      <c r="I18" s="649" t="s">
        <v>14</v>
      </c>
      <c r="J18" s="1633" t="s">
        <v>3267</v>
      </c>
      <c r="K18" s="1486"/>
      <c r="L18" s="17"/>
      <c r="M18" s="17"/>
      <c r="N18" s="17"/>
      <c r="O18" s="17"/>
      <c r="P18" s="17"/>
      <c r="Q18" s="17"/>
      <c r="R18" s="619"/>
      <c r="S18" s="645"/>
      <c r="T18" s="4"/>
      <c r="U18" s="4"/>
      <c r="V18" s="4" t="s">
        <v>3268</v>
      </c>
      <c r="W18" s="4">
        <v>6451</v>
      </c>
      <c r="X18" s="4" t="s">
        <v>3268</v>
      </c>
      <c r="Y18" s="4">
        <v>16524.439999999999</v>
      </c>
      <c r="Z18" s="4"/>
      <c r="AA18" s="600">
        <f>AA17/12</f>
        <v>8548.6666666666661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7.75" customHeight="1">
      <c r="A19" s="196"/>
      <c r="B19" s="431"/>
      <c r="C19" s="629" t="s">
        <v>46</v>
      </c>
      <c r="D19" s="1626" t="s">
        <v>3269</v>
      </c>
      <c r="E19" s="1354"/>
      <c r="F19" s="1355"/>
      <c r="G19" s="650" t="s">
        <v>17</v>
      </c>
      <c r="H19" s="651">
        <v>1</v>
      </c>
      <c r="I19" s="652">
        <v>6451</v>
      </c>
      <c r="J19" s="1611">
        <v>43739</v>
      </c>
      <c r="K19" s="1486"/>
      <c r="N19" s="436"/>
      <c r="O19" s="17"/>
      <c r="P19" s="17"/>
      <c r="Q19" s="17"/>
      <c r="R19" s="619"/>
      <c r="S19" s="645"/>
      <c r="T19" s="4"/>
      <c r="U19" s="4"/>
      <c r="V19" s="4" t="s">
        <v>2072</v>
      </c>
      <c r="W19" s="4">
        <v>6451</v>
      </c>
      <c r="X19" s="4" t="s">
        <v>2072</v>
      </c>
      <c r="Y19" s="4">
        <v>20210.05</v>
      </c>
      <c r="Z19" s="4"/>
      <c r="AA19" s="4">
        <f>AA18/15585.17</f>
        <v>0.54851289184953811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8">
      <c r="A20" s="196"/>
      <c r="B20" s="431"/>
      <c r="C20" s="653" t="s">
        <v>50</v>
      </c>
      <c r="D20" s="1628" t="s">
        <v>3270</v>
      </c>
      <c r="E20" s="1629"/>
      <c r="F20" s="1629"/>
      <c r="G20" s="654" t="s">
        <v>60</v>
      </c>
      <c r="H20" s="655" t="s">
        <v>14</v>
      </c>
      <c r="I20" s="656" t="s">
        <v>14</v>
      </c>
      <c r="J20" s="1612" t="s">
        <v>14</v>
      </c>
      <c r="K20" s="1512"/>
      <c r="N20" s="436"/>
      <c r="O20" s="17"/>
      <c r="P20" s="17"/>
      <c r="Q20" s="17"/>
      <c r="R20" s="619"/>
      <c r="S20" s="645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0" customHeight="1">
      <c r="A21" s="196"/>
      <c r="B21" s="431"/>
      <c r="C21" s="436"/>
      <c r="D21" s="436"/>
      <c r="E21" s="436"/>
      <c r="F21" s="436"/>
      <c r="G21" s="436"/>
      <c r="H21" s="436"/>
      <c r="I21" s="436"/>
      <c r="J21" s="436"/>
      <c r="K21" s="436"/>
      <c r="L21" s="436"/>
      <c r="M21" s="436"/>
      <c r="N21" s="436"/>
      <c r="O21" s="17"/>
      <c r="P21" s="17"/>
      <c r="Q21" s="17"/>
      <c r="R21" s="619"/>
      <c r="S21" s="4"/>
      <c r="T21" s="4"/>
      <c r="U21" s="4"/>
      <c r="V21" s="4"/>
      <c r="W21" s="4">
        <f>COUNTIF(W8:W19,"&gt;9351.10")</f>
        <v>3</v>
      </c>
      <c r="X21" s="4"/>
      <c r="Y21" s="4">
        <f>COUNTIF(Y8:Y19,"&gt;7792.59")</f>
        <v>12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0" customHeight="1">
      <c r="A22" s="196"/>
      <c r="B22" s="431"/>
      <c r="C22" s="1348" t="s">
        <v>3271</v>
      </c>
      <c r="D22" s="1349"/>
      <c r="E22" s="1349"/>
      <c r="F22" s="1349"/>
      <c r="G22" s="1349"/>
      <c r="H22" s="1349"/>
      <c r="I22" s="1349"/>
      <c r="J22" s="1349"/>
      <c r="K22" s="1349"/>
      <c r="L22" s="1349"/>
      <c r="M22" s="1349"/>
      <c r="N22" s="1349"/>
      <c r="O22" s="1349"/>
      <c r="P22" s="1349"/>
      <c r="Q22" s="1350"/>
      <c r="R22" s="619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5.75" customHeight="1">
      <c r="A23" s="196"/>
      <c r="B23" s="431"/>
      <c r="C23" s="1351" t="s">
        <v>3272</v>
      </c>
      <c r="D23" s="1350"/>
      <c r="E23" s="88" t="s">
        <v>3116</v>
      </c>
      <c r="F23" s="1351" t="s">
        <v>3273</v>
      </c>
      <c r="G23" s="1349"/>
      <c r="H23" s="1350"/>
      <c r="I23" s="88" t="s">
        <v>432</v>
      </c>
      <c r="J23" s="1351" t="s">
        <v>3274</v>
      </c>
      <c r="K23" s="1350"/>
      <c r="L23" s="1351" t="s">
        <v>3275</v>
      </c>
      <c r="M23" s="1350"/>
      <c r="N23" s="88" t="s">
        <v>3193</v>
      </c>
      <c r="O23" s="1351" t="s">
        <v>3192</v>
      </c>
      <c r="P23" s="1350"/>
      <c r="Q23" s="88" t="s">
        <v>438</v>
      </c>
      <c r="R23" s="619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5.75" customHeight="1">
      <c r="A24" s="196"/>
      <c r="B24" s="431"/>
      <c r="C24" s="436"/>
      <c r="D24" s="436"/>
      <c r="E24" s="436"/>
      <c r="F24" s="436"/>
      <c r="G24" s="436"/>
      <c r="H24" s="436"/>
      <c r="I24" s="436"/>
      <c r="J24" s="436"/>
      <c r="K24" s="436"/>
      <c r="L24" s="436"/>
      <c r="M24" s="436"/>
      <c r="N24" s="436"/>
      <c r="O24" s="17"/>
      <c r="P24" s="17"/>
      <c r="Q24" s="17"/>
      <c r="R24" s="619"/>
      <c r="S24" s="4"/>
      <c r="U24" s="4"/>
      <c r="V24" s="4"/>
      <c r="W24" s="4"/>
      <c r="X24" s="646">
        <v>102584</v>
      </c>
      <c r="Y24" s="4"/>
      <c r="Z24" s="4"/>
      <c r="AA24" s="4"/>
      <c r="AI24" s="4"/>
      <c r="AJ24" s="4"/>
      <c r="AK24" s="4"/>
    </row>
    <row r="25" spans="1:37" ht="15.75" customHeight="1">
      <c r="A25" s="4"/>
      <c r="B25" s="182"/>
      <c r="C25" s="436"/>
      <c r="D25" s="436"/>
      <c r="E25" s="436"/>
      <c r="F25" s="436"/>
      <c r="G25" s="436"/>
      <c r="H25" s="436"/>
      <c r="I25" s="436"/>
      <c r="J25" s="657"/>
      <c r="K25" s="657"/>
      <c r="L25" s="657"/>
      <c r="M25" s="4"/>
      <c r="N25" s="4"/>
      <c r="O25" s="657"/>
      <c r="P25" s="657"/>
      <c r="Q25" s="657"/>
      <c r="R25" s="20"/>
      <c r="S25" s="4"/>
      <c r="X25" s="600">
        <f>X24/12</f>
        <v>8548.6666666666661</v>
      </c>
      <c r="Y25" s="600">
        <f>X25/AA7</f>
        <v>0.54851289184953811</v>
      </c>
    </row>
    <row r="26" spans="1:37" ht="30" customHeight="1">
      <c r="A26" s="4"/>
      <c r="B26" s="182"/>
      <c r="C26" s="1348" t="s">
        <v>3276</v>
      </c>
      <c r="D26" s="1349"/>
      <c r="E26" s="1349"/>
      <c r="F26" s="1349"/>
      <c r="G26" s="1349"/>
      <c r="H26" s="1349"/>
      <c r="I26" s="1349"/>
      <c r="J26" s="1349"/>
      <c r="K26" s="1349"/>
      <c r="L26" s="1349"/>
      <c r="M26" s="1349"/>
      <c r="N26" s="1349"/>
      <c r="O26" s="1349"/>
      <c r="P26" s="1349"/>
      <c r="Q26" s="1350"/>
      <c r="R26" s="16"/>
    </row>
    <row r="27" spans="1:37" ht="15.75" customHeight="1">
      <c r="A27" s="4"/>
      <c r="B27" s="182"/>
      <c r="C27" s="1513"/>
      <c r="D27" s="1298"/>
      <c r="E27" s="385"/>
      <c r="F27" s="385"/>
      <c r="G27" s="385"/>
      <c r="H27" s="385"/>
      <c r="I27" s="385"/>
      <c r="J27" s="385"/>
      <c r="K27" s="385"/>
      <c r="L27" s="385"/>
      <c r="M27" s="4"/>
      <c r="N27" s="1529"/>
      <c r="O27" s="1294"/>
      <c r="P27" s="1294"/>
      <c r="Q27" s="1295"/>
      <c r="R27" s="464"/>
      <c r="S27" s="385"/>
      <c r="U27" s="4"/>
      <c r="V27" s="4"/>
      <c r="W27" s="4"/>
      <c r="X27" s="4"/>
      <c r="Y27" s="4"/>
      <c r="Z27" s="4"/>
      <c r="AA27" s="4"/>
      <c r="AI27" s="4"/>
      <c r="AJ27" s="4"/>
      <c r="AK27" s="4"/>
    </row>
    <row r="28" spans="1:37" ht="15.75" customHeight="1">
      <c r="A28" s="4"/>
      <c r="B28" s="182"/>
      <c r="C28" s="186"/>
      <c r="D28" s="658"/>
      <c r="E28" s="659" t="s">
        <v>3277</v>
      </c>
      <c r="F28" s="660"/>
      <c r="G28" s="659" t="s">
        <v>3278</v>
      </c>
      <c r="M28" s="4"/>
      <c r="N28" s="1529"/>
      <c r="O28" s="1294"/>
      <c r="P28" s="1294"/>
      <c r="Q28" s="1295"/>
      <c r="R28" s="464"/>
      <c r="S28" s="385"/>
      <c r="T28" s="4"/>
      <c r="U28" s="4"/>
      <c r="V28" s="4"/>
      <c r="W28" s="4"/>
      <c r="X28" s="4"/>
      <c r="Y28" s="4"/>
      <c r="Z28" s="4"/>
      <c r="AA28" s="4"/>
      <c r="AI28" s="4"/>
      <c r="AJ28" s="4"/>
      <c r="AK28" s="4"/>
    </row>
    <row r="29" spans="1:37" ht="15.75" customHeight="1">
      <c r="A29" s="4"/>
      <c r="B29" s="182"/>
      <c r="C29" s="1513"/>
      <c r="D29" s="1298"/>
      <c r="E29" s="385"/>
      <c r="F29" s="385"/>
      <c r="G29" s="385"/>
      <c r="H29" s="385"/>
      <c r="I29" s="385"/>
      <c r="J29" s="385"/>
      <c r="K29" s="385"/>
      <c r="L29" s="385"/>
      <c r="M29" s="4"/>
      <c r="N29" s="1529"/>
      <c r="O29" s="1294"/>
      <c r="P29" s="1294"/>
      <c r="Q29" s="1295"/>
      <c r="R29" s="464"/>
      <c r="S29" s="385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5.75" customHeight="1">
      <c r="A30" s="4"/>
      <c r="B30" s="182"/>
      <c r="C30" s="1635" t="s">
        <v>3116</v>
      </c>
      <c r="D30" s="1437"/>
      <c r="E30" s="661" t="s">
        <v>430</v>
      </c>
      <c r="F30" s="1635" t="s">
        <v>100</v>
      </c>
      <c r="G30" s="1436"/>
      <c r="H30" s="1437"/>
      <c r="I30" s="661" t="s">
        <v>101</v>
      </c>
      <c r="J30" s="1635" t="s">
        <v>3279</v>
      </c>
      <c r="K30" s="1436"/>
      <c r="L30" s="1437"/>
      <c r="M30" s="662" t="s">
        <v>3280</v>
      </c>
      <c r="N30" s="661" t="s">
        <v>3281</v>
      </c>
      <c r="O30" s="1635" t="s">
        <v>3274</v>
      </c>
      <c r="P30" s="1437"/>
      <c r="Q30" s="661" t="s">
        <v>3240</v>
      </c>
      <c r="R30" s="20"/>
      <c r="S30" s="385" t="s">
        <v>3240</v>
      </c>
    </row>
    <row r="31" spans="1:37" ht="24" customHeight="1">
      <c r="A31" s="4"/>
      <c r="B31" s="182"/>
      <c r="C31" s="1605" t="s">
        <v>3282</v>
      </c>
      <c r="D31" s="1606"/>
      <c r="E31" s="663"/>
      <c r="F31" s="1607"/>
      <c r="G31" s="1312"/>
      <c r="H31" s="1606"/>
      <c r="I31" s="663"/>
      <c r="J31" s="1607"/>
      <c r="K31" s="1312"/>
      <c r="L31" s="1606"/>
      <c r="M31" s="663"/>
      <c r="N31" s="663"/>
      <c r="O31" s="1607"/>
      <c r="P31" s="1606"/>
      <c r="Q31" s="664"/>
      <c r="R31" s="665"/>
      <c r="S31" s="666"/>
    </row>
    <row r="32" spans="1:37" ht="33" customHeight="1">
      <c r="A32" s="4"/>
      <c r="B32" s="182"/>
      <c r="C32" s="1603">
        <v>43560</v>
      </c>
      <c r="D32" s="1415"/>
      <c r="E32" s="667">
        <v>43556</v>
      </c>
      <c r="F32" s="1602" t="s">
        <v>2295</v>
      </c>
      <c r="G32" s="1354"/>
      <c r="H32" s="1354"/>
      <c r="I32" s="80">
        <v>6451</v>
      </c>
      <c r="J32" s="1597" t="s">
        <v>3250</v>
      </c>
      <c r="K32" s="1361"/>
      <c r="L32" s="1361"/>
      <c r="M32" s="668">
        <v>10718.55</v>
      </c>
      <c r="N32" s="669">
        <v>4267.55</v>
      </c>
      <c r="O32" s="1597" t="s">
        <v>719</v>
      </c>
      <c r="P32" s="1564"/>
      <c r="Q32" s="670" t="s">
        <v>3246</v>
      </c>
      <c r="R32" s="16"/>
    </row>
    <row r="33" spans="1:18" ht="33" customHeight="1">
      <c r="A33" s="4"/>
      <c r="B33" s="182"/>
      <c r="C33" s="1599">
        <v>43591</v>
      </c>
      <c r="D33" s="1415"/>
      <c r="E33" s="671">
        <v>43586</v>
      </c>
      <c r="F33" s="1600" t="s">
        <v>2295</v>
      </c>
      <c r="G33" s="1354"/>
      <c r="H33" s="1355"/>
      <c r="I33" s="672">
        <v>6451</v>
      </c>
      <c r="J33" s="1592" t="s">
        <v>3250</v>
      </c>
      <c r="K33" s="1390"/>
      <c r="L33" s="1391"/>
      <c r="M33" s="673">
        <v>10363.09</v>
      </c>
      <c r="N33" s="674">
        <v>3912.09</v>
      </c>
      <c r="O33" s="1592" t="s">
        <v>719</v>
      </c>
      <c r="P33" s="1419"/>
      <c r="Q33" s="675" t="s">
        <v>3246</v>
      </c>
      <c r="R33" s="16"/>
    </row>
    <row r="34" spans="1:18" ht="33" customHeight="1">
      <c r="A34" s="4"/>
      <c r="B34" s="182"/>
      <c r="C34" s="1604">
        <v>43622</v>
      </c>
      <c r="D34" s="1415"/>
      <c r="E34" s="676">
        <v>43617</v>
      </c>
      <c r="F34" s="1593" t="s">
        <v>2295</v>
      </c>
      <c r="G34" s="1354"/>
      <c r="H34" s="1355"/>
      <c r="I34" s="80">
        <v>6451</v>
      </c>
      <c r="J34" s="1593" t="s">
        <v>3250</v>
      </c>
      <c r="K34" s="1354"/>
      <c r="L34" s="1415"/>
      <c r="M34" s="677">
        <v>6681.99</v>
      </c>
      <c r="N34" s="678">
        <v>230.99</v>
      </c>
      <c r="O34" s="1593" t="s">
        <v>719</v>
      </c>
      <c r="P34" s="1415"/>
      <c r="Q34" s="679" t="s">
        <v>3246</v>
      </c>
      <c r="R34" s="16"/>
    </row>
    <row r="35" spans="1:18" ht="33" customHeight="1">
      <c r="A35" s="4"/>
      <c r="B35" s="182"/>
      <c r="C35" s="1599">
        <v>43651</v>
      </c>
      <c r="D35" s="1415"/>
      <c r="E35" s="671">
        <v>43647</v>
      </c>
      <c r="F35" s="1600" t="s">
        <v>2295</v>
      </c>
      <c r="G35" s="1354"/>
      <c r="H35" s="1355"/>
      <c r="I35" s="672">
        <v>6451</v>
      </c>
      <c r="J35" s="1592" t="s">
        <v>3250</v>
      </c>
      <c r="K35" s="1390"/>
      <c r="L35" s="1391"/>
      <c r="M35" s="673">
        <v>7208.98</v>
      </c>
      <c r="N35" s="674">
        <v>757.98</v>
      </c>
      <c r="O35" s="1592" t="s">
        <v>719</v>
      </c>
      <c r="P35" s="1419"/>
      <c r="Q35" s="675" t="s">
        <v>3246</v>
      </c>
      <c r="R35" s="16"/>
    </row>
    <row r="36" spans="1:18" ht="33" customHeight="1">
      <c r="A36" s="4"/>
      <c r="B36" s="182"/>
      <c r="C36" s="1604">
        <v>43682</v>
      </c>
      <c r="D36" s="1415"/>
      <c r="E36" s="676">
        <v>43678</v>
      </c>
      <c r="F36" s="1593" t="s">
        <v>2295</v>
      </c>
      <c r="G36" s="1354"/>
      <c r="H36" s="1355"/>
      <c r="I36" s="80">
        <v>6451</v>
      </c>
      <c r="J36" s="1593" t="s">
        <v>3250</v>
      </c>
      <c r="K36" s="1354"/>
      <c r="L36" s="1415"/>
      <c r="M36" s="677">
        <v>19194.2</v>
      </c>
      <c r="N36" s="678">
        <v>12743.2</v>
      </c>
      <c r="O36" s="1593" t="s">
        <v>719</v>
      </c>
      <c r="P36" s="1415"/>
      <c r="Q36" s="679" t="s">
        <v>3246</v>
      </c>
      <c r="R36" s="16"/>
    </row>
    <row r="37" spans="1:18" ht="33" customHeight="1">
      <c r="A37" s="4"/>
      <c r="B37" s="182"/>
      <c r="C37" s="1599">
        <v>43713</v>
      </c>
      <c r="D37" s="1415"/>
      <c r="E37" s="671">
        <v>43709</v>
      </c>
      <c r="F37" s="1600" t="s">
        <v>2295</v>
      </c>
      <c r="G37" s="1354"/>
      <c r="H37" s="1355"/>
      <c r="I37" s="672">
        <v>6451</v>
      </c>
      <c r="J37" s="1592" t="s">
        <v>3250</v>
      </c>
      <c r="K37" s="1390"/>
      <c r="L37" s="1391"/>
      <c r="M37" s="673">
        <v>7131.93</v>
      </c>
      <c r="N37" s="674">
        <v>680.93</v>
      </c>
      <c r="O37" s="1592" t="s">
        <v>719</v>
      </c>
      <c r="P37" s="1419"/>
      <c r="Q37" s="675" t="s">
        <v>3246</v>
      </c>
      <c r="R37" s="16"/>
    </row>
    <row r="38" spans="1:18" ht="33" customHeight="1">
      <c r="A38" s="4"/>
      <c r="B38" s="182"/>
      <c r="C38" s="1604">
        <v>43756</v>
      </c>
      <c r="D38" s="1415"/>
      <c r="E38" s="676">
        <v>43739</v>
      </c>
      <c r="F38" s="1593" t="s">
        <v>2295</v>
      </c>
      <c r="G38" s="1354"/>
      <c r="H38" s="1355"/>
      <c r="I38" s="80">
        <v>6451</v>
      </c>
      <c r="J38" s="1593" t="s">
        <v>3250</v>
      </c>
      <c r="K38" s="1354"/>
      <c r="L38" s="1415"/>
      <c r="M38" s="677">
        <v>11677.29</v>
      </c>
      <c r="N38" s="678">
        <v>5226.29</v>
      </c>
      <c r="O38" s="1593" t="s">
        <v>719</v>
      </c>
      <c r="P38" s="1415"/>
      <c r="Q38" s="679" t="s">
        <v>3246</v>
      </c>
      <c r="R38" s="16"/>
    </row>
    <row r="39" spans="1:18" ht="33" customHeight="1">
      <c r="A39" s="4"/>
      <c r="B39" s="182"/>
      <c r="C39" s="1599">
        <v>43774</v>
      </c>
      <c r="D39" s="1415"/>
      <c r="E39" s="671">
        <v>43770</v>
      </c>
      <c r="F39" s="1600" t="s">
        <v>2295</v>
      </c>
      <c r="G39" s="1354"/>
      <c r="H39" s="1355"/>
      <c r="I39" s="672">
        <v>6451</v>
      </c>
      <c r="J39" s="1592" t="s">
        <v>3250</v>
      </c>
      <c r="K39" s="1390"/>
      <c r="L39" s="1391"/>
      <c r="M39" s="673">
        <v>10287.870000000001</v>
      </c>
      <c r="N39" s="674">
        <v>3836.87</v>
      </c>
      <c r="O39" s="1592" t="s">
        <v>719</v>
      </c>
      <c r="P39" s="1419"/>
      <c r="Q39" s="675" t="s">
        <v>3246</v>
      </c>
      <c r="R39" s="16"/>
    </row>
    <row r="40" spans="1:18" ht="33" customHeight="1">
      <c r="A40" s="4"/>
      <c r="B40" s="182"/>
      <c r="C40" s="1604">
        <v>43804</v>
      </c>
      <c r="D40" s="1415"/>
      <c r="E40" s="680">
        <v>43800</v>
      </c>
      <c r="F40" s="1593" t="s">
        <v>2295</v>
      </c>
      <c r="G40" s="1354"/>
      <c r="H40" s="1355"/>
      <c r="I40" s="539">
        <v>6451</v>
      </c>
      <c r="J40" s="1593" t="s">
        <v>3250</v>
      </c>
      <c r="K40" s="1354"/>
      <c r="L40" s="1415"/>
      <c r="M40" s="677">
        <v>7285.75</v>
      </c>
      <c r="N40" s="678">
        <v>834.75</v>
      </c>
      <c r="O40" s="1593" t="s">
        <v>719</v>
      </c>
      <c r="P40" s="1415"/>
      <c r="Q40" s="679" t="s">
        <v>3246</v>
      </c>
      <c r="R40" s="16"/>
    </row>
    <row r="41" spans="1:18" ht="33" customHeight="1">
      <c r="A41" s="4"/>
      <c r="B41" s="182"/>
      <c r="C41" s="1599">
        <v>43836</v>
      </c>
      <c r="D41" s="1415"/>
      <c r="E41" s="671">
        <v>43831</v>
      </c>
      <c r="F41" s="1600" t="s">
        <v>2295</v>
      </c>
      <c r="G41" s="1354"/>
      <c r="H41" s="1355"/>
      <c r="I41" s="672">
        <v>6451</v>
      </c>
      <c r="J41" s="1592" t="s">
        <v>3250</v>
      </c>
      <c r="K41" s="1390"/>
      <c r="L41" s="1391"/>
      <c r="M41" s="673">
        <v>7155.8</v>
      </c>
      <c r="N41" s="674">
        <v>704.8</v>
      </c>
      <c r="O41" s="1592" t="s">
        <v>719</v>
      </c>
      <c r="P41" s="1419"/>
      <c r="Q41" s="675" t="s">
        <v>3246</v>
      </c>
      <c r="R41" s="16"/>
    </row>
    <row r="42" spans="1:18" ht="33" customHeight="1">
      <c r="A42" s="4"/>
      <c r="B42" s="182"/>
      <c r="C42" s="1598">
        <v>43866</v>
      </c>
      <c r="D42" s="1417"/>
      <c r="E42" s="681">
        <v>43862</v>
      </c>
      <c r="F42" s="1593" t="s">
        <v>2295</v>
      </c>
      <c r="G42" s="1354"/>
      <c r="H42" s="1355"/>
      <c r="I42" s="682">
        <v>6451</v>
      </c>
      <c r="J42" s="1593" t="s">
        <v>3250</v>
      </c>
      <c r="K42" s="1354"/>
      <c r="L42" s="1415"/>
      <c r="M42" s="683">
        <v>6719.24</v>
      </c>
      <c r="N42" s="684">
        <v>268.24</v>
      </c>
      <c r="O42" s="1593" t="s">
        <v>719</v>
      </c>
      <c r="P42" s="1415"/>
      <c r="Q42" s="679" t="s">
        <v>3246</v>
      </c>
      <c r="R42" s="16"/>
    </row>
    <row r="43" spans="1:18" ht="28.5" customHeight="1">
      <c r="A43" s="4"/>
      <c r="B43" s="182"/>
      <c r="C43" s="1599">
        <v>43895</v>
      </c>
      <c r="D43" s="1415"/>
      <c r="E43" s="671">
        <v>43891</v>
      </c>
      <c r="F43" s="1600" t="s">
        <v>2295</v>
      </c>
      <c r="G43" s="1354"/>
      <c r="H43" s="1355"/>
      <c r="I43" s="672">
        <v>6451</v>
      </c>
      <c r="J43" s="1600" t="s">
        <v>3250</v>
      </c>
      <c r="K43" s="1354"/>
      <c r="L43" s="1355"/>
      <c r="M43" s="673">
        <v>6726.8</v>
      </c>
      <c r="N43" s="674">
        <v>275.8</v>
      </c>
      <c r="O43" s="1592" t="s">
        <v>719</v>
      </c>
      <c r="P43" s="1419"/>
      <c r="Q43" s="675" t="s">
        <v>3246</v>
      </c>
      <c r="R43" s="16"/>
    </row>
    <row r="44" spans="1:18" ht="28.5" customHeight="1">
      <c r="A44" s="4"/>
      <c r="B44" s="182"/>
      <c r="C44" s="1601" t="s">
        <v>3283</v>
      </c>
      <c r="D44" s="1596"/>
      <c r="E44" s="685"/>
      <c r="F44" s="1594"/>
      <c r="G44" s="1595"/>
      <c r="H44" s="1596"/>
      <c r="I44" s="685"/>
      <c r="J44" s="1594"/>
      <c r="K44" s="1595"/>
      <c r="L44" s="1596"/>
      <c r="M44" s="685"/>
      <c r="N44" s="685"/>
      <c r="O44" s="1594"/>
      <c r="P44" s="1596"/>
      <c r="Q44" s="686"/>
      <c r="R44" s="16"/>
    </row>
    <row r="45" spans="1:18" ht="28.5" customHeight="1">
      <c r="A45" s="4"/>
      <c r="B45" s="182"/>
      <c r="C45" s="1603">
        <v>43648</v>
      </c>
      <c r="D45" s="1415"/>
      <c r="E45" s="676">
        <v>43647</v>
      </c>
      <c r="F45" s="1602" t="s">
        <v>2295</v>
      </c>
      <c r="G45" s="1354"/>
      <c r="H45" s="1354"/>
      <c r="I45" s="80">
        <v>1555</v>
      </c>
      <c r="J45" s="1597" t="s">
        <v>3250</v>
      </c>
      <c r="K45" s="1361"/>
      <c r="L45" s="1361"/>
      <c r="M45" s="668">
        <v>7059.98</v>
      </c>
      <c r="N45" s="669">
        <v>5504.98</v>
      </c>
      <c r="O45" s="1597" t="s">
        <v>719</v>
      </c>
      <c r="P45" s="1564"/>
      <c r="Q45" s="670" t="s">
        <v>3251</v>
      </c>
      <c r="R45" s="16"/>
    </row>
    <row r="46" spans="1:18" ht="28.5" customHeight="1">
      <c r="A46" s="4"/>
      <c r="B46" s="182"/>
      <c r="C46" s="1599">
        <v>43679</v>
      </c>
      <c r="D46" s="1415"/>
      <c r="E46" s="671">
        <v>43678</v>
      </c>
      <c r="F46" s="1600" t="s">
        <v>2295</v>
      </c>
      <c r="G46" s="1354"/>
      <c r="H46" s="1355"/>
      <c r="I46" s="672">
        <v>1555</v>
      </c>
      <c r="J46" s="1592" t="s">
        <v>3250</v>
      </c>
      <c r="K46" s="1390"/>
      <c r="L46" s="1391"/>
      <c r="M46" s="673">
        <v>1749.2</v>
      </c>
      <c r="N46" s="674">
        <v>194.2</v>
      </c>
      <c r="O46" s="1592" t="s">
        <v>719</v>
      </c>
      <c r="P46" s="1419"/>
      <c r="Q46" s="675" t="s">
        <v>3251</v>
      </c>
      <c r="R46" s="16"/>
    </row>
    <row r="47" spans="1:18" ht="28.5" customHeight="1">
      <c r="A47" s="4"/>
      <c r="B47" s="182"/>
      <c r="C47" s="1603">
        <v>43710</v>
      </c>
      <c r="D47" s="1415"/>
      <c r="E47" s="676">
        <v>43709</v>
      </c>
      <c r="F47" s="1602" t="s">
        <v>2295</v>
      </c>
      <c r="G47" s="1354"/>
      <c r="H47" s="1354"/>
      <c r="I47" s="80">
        <v>1555</v>
      </c>
      <c r="J47" s="1597" t="s">
        <v>3250</v>
      </c>
      <c r="K47" s="1361"/>
      <c r="L47" s="1361"/>
      <c r="M47" s="668">
        <v>4686.93</v>
      </c>
      <c r="N47" s="669">
        <v>3131.93</v>
      </c>
      <c r="O47" s="1597" t="s">
        <v>719</v>
      </c>
      <c r="P47" s="1564"/>
      <c r="Q47" s="670" t="s">
        <v>3251</v>
      </c>
      <c r="R47" s="16"/>
    </row>
    <row r="48" spans="1:18" ht="28.5" customHeight="1">
      <c r="A48" s="4"/>
      <c r="B48" s="182"/>
      <c r="C48" s="1599">
        <v>43741</v>
      </c>
      <c r="D48" s="1415"/>
      <c r="E48" s="671">
        <v>43739</v>
      </c>
      <c r="F48" s="1600" t="s">
        <v>2295</v>
      </c>
      <c r="G48" s="1354"/>
      <c r="H48" s="1355"/>
      <c r="I48" s="672">
        <v>1555</v>
      </c>
      <c r="J48" s="1592" t="s">
        <v>3250</v>
      </c>
      <c r="K48" s="1390"/>
      <c r="L48" s="1391"/>
      <c r="M48" s="673">
        <v>1755.22</v>
      </c>
      <c r="N48" s="674">
        <v>200.22</v>
      </c>
      <c r="O48" s="1592" t="s">
        <v>719</v>
      </c>
      <c r="P48" s="1419"/>
      <c r="Q48" s="675" t="s">
        <v>3251</v>
      </c>
      <c r="R48" s="16"/>
    </row>
    <row r="49" spans="1:18" ht="28.5" customHeight="1">
      <c r="A49" s="4"/>
      <c r="B49" s="182"/>
      <c r="C49" s="1604">
        <v>43771</v>
      </c>
      <c r="D49" s="1415"/>
      <c r="E49" s="680">
        <v>43770</v>
      </c>
      <c r="F49" s="1593" t="s">
        <v>2295</v>
      </c>
      <c r="G49" s="1354"/>
      <c r="H49" s="1355"/>
      <c r="I49" s="539">
        <v>1555</v>
      </c>
      <c r="J49" s="1593" t="s">
        <v>3250</v>
      </c>
      <c r="K49" s="1354"/>
      <c r="L49" s="1415"/>
      <c r="M49" s="677">
        <v>11842.87</v>
      </c>
      <c r="N49" s="678">
        <v>10287.870000000001</v>
      </c>
      <c r="O49" s="1593" t="s">
        <v>719</v>
      </c>
      <c r="P49" s="1415"/>
      <c r="Q49" s="679" t="s">
        <v>3251</v>
      </c>
      <c r="R49" s="16"/>
    </row>
    <row r="50" spans="1:18" ht="28.5" customHeight="1">
      <c r="A50" s="4"/>
      <c r="B50" s="182"/>
      <c r="C50" s="1601" t="s">
        <v>3284</v>
      </c>
      <c r="D50" s="1596"/>
      <c r="E50" s="685"/>
      <c r="F50" s="1594"/>
      <c r="G50" s="1595"/>
      <c r="H50" s="1596"/>
      <c r="I50" s="685"/>
      <c r="J50" s="1594"/>
      <c r="K50" s="1595"/>
      <c r="L50" s="1596"/>
      <c r="M50" s="685"/>
      <c r="N50" s="685"/>
      <c r="O50" s="1594"/>
      <c r="P50" s="1596"/>
      <c r="Q50" s="686"/>
      <c r="R50" s="16"/>
    </row>
    <row r="51" spans="1:18" ht="28.5" customHeight="1">
      <c r="A51" s="4"/>
      <c r="B51" s="182"/>
      <c r="C51" s="1599">
        <v>43557</v>
      </c>
      <c r="D51" s="1415"/>
      <c r="E51" s="671">
        <v>43556</v>
      </c>
      <c r="F51" s="1600" t="s">
        <v>2295</v>
      </c>
      <c r="G51" s="1354"/>
      <c r="H51" s="1355"/>
      <c r="I51" s="672">
        <v>1499</v>
      </c>
      <c r="J51" s="1592" t="s">
        <v>3250</v>
      </c>
      <c r="K51" s="1390"/>
      <c r="L51" s="1391"/>
      <c r="M51" s="673">
        <v>10017.549999999999</v>
      </c>
      <c r="N51" s="674">
        <v>8518.5499999999993</v>
      </c>
      <c r="O51" s="1592" t="s">
        <v>719</v>
      </c>
      <c r="P51" s="1419"/>
      <c r="Q51" s="675" t="s">
        <v>3254</v>
      </c>
      <c r="R51" s="16"/>
    </row>
    <row r="52" spans="1:18" ht="28.5" customHeight="1">
      <c r="A52" s="4"/>
      <c r="B52" s="182"/>
      <c r="C52" s="1603">
        <v>43587</v>
      </c>
      <c r="D52" s="1415"/>
      <c r="E52" s="676">
        <v>43586</v>
      </c>
      <c r="F52" s="1602" t="s">
        <v>2295</v>
      </c>
      <c r="G52" s="1354"/>
      <c r="H52" s="1354"/>
      <c r="I52" s="80">
        <v>1499</v>
      </c>
      <c r="J52" s="1597" t="s">
        <v>3250</v>
      </c>
      <c r="K52" s="1361"/>
      <c r="L52" s="1361"/>
      <c r="M52" s="668">
        <v>4960.09</v>
      </c>
      <c r="N52" s="669">
        <v>3461.09</v>
      </c>
      <c r="O52" s="1597" t="s">
        <v>719</v>
      </c>
      <c r="P52" s="1564"/>
      <c r="Q52" s="670" t="s">
        <v>3254</v>
      </c>
      <c r="R52" s="16"/>
    </row>
    <row r="53" spans="1:18" ht="28.5" customHeight="1">
      <c r="A53" s="4"/>
      <c r="B53" s="182"/>
      <c r="C53" s="1599">
        <v>43619</v>
      </c>
      <c r="D53" s="1415"/>
      <c r="E53" s="671">
        <v>43617</v>
      </c>
      <c r="F53" s="1600" t="s">
        <v>2295</v>
      </c>
      <c r="G53" s="1354"/>
      <c r="H53" s="1355"/>
      <c r="I53" s="672">
        <v>1499</v>
      </c>
      <c r="J53" s="1592" t="s">
        <v>3250</v>
      </c>
      <c r="K53" s="1390"/>
      <c r="L53" s="1391"/>
      <c r="M53" s="673">
        <v>8315.99</v>
      </c>
      <c r="N53" s="674">
        <v>6816.99</v>
      </c>
      <c r="O53" s="1592" t="s">
        <v>719</v>
      </c>
      <c r="P53" s="1419"/>
      <c r="Q53" s="675" t="s">
        <v>3254</v>
      </c>
      <c r="R53" s="16"/>
    </row>
    <row r="54" spans="1:18" ht="28.5" customHeight="1">
      <c r="A54" s="4"/>
      <c r="B54" s="182"/>
      <c r="C54" s="1601" t="s">
        <v>3285</v>
      </c>
      <c r="D54" s="1596"/>
      <c r="E54" s="685"/>
      <c r="F54" s="1594"/>
      <c r="G54" s="1595"/>
      <c r="H54" s="1596"/>
      <c r="I54" s="685"/>
      <c r="J54" s="1594"/>
      <c r="K54" s="1595"/>
      <c r="L54" s="1596"/>
      <c r="M54" s="685"/>
      <c r="N54" s="685"/>
      <c r="O54" s="1594"/>
      <c r="P54" s="1596"/>
      <c r="Q54" s="686"/>
      <c r="R54" s="16"/>
    </row>
    <row r="55" spans="1:18" ht="28.5" customHeight="1">
      <c r="A55" s="4"/>
      <c r="B55" s="182"/>
      <c r="C55" s="1636">
        <v>43557</v>
      </c>
      <c r="D55" s="1564"/>
      <c r="E55" s="667">
        <v>43556</v>
      </c>
      <c r="F55" s="1597" t="s">
        <v>2295</v>
      </c>
      <c r="G55" s="1361"/>
      <c r="H55" s="1361"/>
      <c r="I55" s="687">
        <v>1333</v>
      </c>
      <c r="J55" s="1597" t="s">
        <v>3250</v>
      </c>
      <c r="K55" s="1361"/>
      <c r="L55" s="1361"/>
      <c r="M55" s="688">
        <v>11350.55</v>
      </c>
      <c r="N55" s="689">
        <v>10017.549999999999</v>
      </c>
      <c r="O55" s="1597" t="s">
        <v>719</v>
      </c>
      <c r="P55" s="1564"/>
      <c r="Q55" s="670" t="s">
        <v>3256</v>
      </c>
      <c r="R55" s="16"/>
    </row>
    <row r="56" spans="1:18" ht="28.5" customHeight="1">
      <c r="A56" s="4"/>
      <c r="B56" s="182"/>
      <c r="C56" s="1599">
        <v>43587</v>
      </c>
      <c r="D56" s="1415"/>
      <c r="E56" s="671">
        <v>43586</v>
      </c>
      <c r="F56" s="1600" t="s">
        <v>2295</v>
      </c>
      <c r="G56" s="1354"/>
      <c r="H56" s="1355"/>
      <c r="I56" s="672">
        <v>1333</v>
      </c>
      <c r="J56" s="1592" t="s">
        <v>3250</v>
      </c>
      <c r="K56" s="1390"/>
      <c r="L56" s="1391"/>
      <c r="M56" s="673">
        <v>1678.09</v>
      </c>
      <c r="N56" s="674">
        <v>345.09</v>
      </c>
      <c r="O56" s="1592" t="s">
        <v>719</v>
      </c>
      <c r="P56" s="1419"/>
      <c r="Q56" s="675" t="s">
        <v>3256</v>
      </c>
      <c r="R56" s="16"/>
    </row>
    <row r="57" spans="1:18" ht="28.5" customHeight="1">
      <c r="A57" s="4"/>
      <c r="B57" s="182"/>
      <c r="C57" s="1603">
        <v>43619</v>
      </c>
      <c r="D57" s="1415"/>
      <c r="E57" s="676">
        <v>43617</v>
      </c>
      <c r="F57" s="1602" t="s">
        <v>2295</v>
      </c>
      <c r="G57" s="1354"/>
      <c r="H57" s="1354"/>
      <c r="I57" s="80">
        <v>1333</v>
      </c>
      <c r="J57" s="1597" t="s">
        <v>3250</v>
      </c>
      <c r="K57" s="1361"/>
      <c r="L57" s="1361"/>
      <c r="M57" s="668">
        <v>5033.99</v>
      </c>
      <c r="N57" s="669">
        <v>3700.99</v>
      </c>
      <c r="O57" s="1597" t="s">
        <v>719</v>
      </c>
      <c r="P57" s="1564"/>
      <c r="Q57" s="670" t="s">
        <v>3256</v>
      </c>
      <c r="R57" s="16"/>
    </row>
    <row r="58" spans="1:18" ht="28.5" customHeight="1">
      <c r="A58" s="4"/>
      <c r="B58" s="182"/>
      <c r="C58" s="1599">
        <v>43648</v>
      </c>
      <c r="D58" s="1415"/>
      <c r="E58" s="671">
        <v>43647</v>
      </c>
      <c r="F58" s="1600" t="s">
        <v>2295</v>
      </c>
      <c r="G58" s="1354"/>
      <c r="H58" s="1355"/>
      <c r="I58" s="672">
        <v>1333</v>
      </c>
      <c r="J58" s="1592" t="s">
        <v>3250</v>
      </c>
      <c r="K58" s="1390"/>
      <c r="L58" s="1391"/>
      <c r="M58" s="673">
        <v>3721.98</v>
      </c>
      <c r="N58" s="674">
        <v>2388.98</v>
      </c>
      <c r="O58" s="1592" t="s">
        <v>719</v>
      </c>
      <c r="P58" s="1419"/>
      <c r="Q58" s="675" t="s">
        <v>3256</v>
      </c>
      <c r="R58" s="16"/>
    </row>
    <row r="59" spans="1:18" ht="28.5" customHeight="1">
      <c r="A59" s="4"/>
      <c r="B59" s="182"/>
      <c r="C59" s="1601" t="s">
        <v>3286</v>
      </c>
      <c r="D59" s="1596"/>
      <c r="E59" s="685"/>
      <c r="F59" s="1594"/>
      <c r="G59" s="1595"/>
      <c r="H59" s="1596"/>
      <c r="I59" s="685"/>
      <c r="J59" s="1594"/>
      <c r="K59" s="1595"/>
      <c r="L59" s="1596"/>
      <c r="M59" s="685"/>
      <c r="N59" s="685"/>
      <c r="O59" s="1594"/>
      <c r="P59" s="1596"/>
      <c r="Q59" s="686"/>
      <c r="R59" s="16"/>
    </row>
    <row r="60" spans="1:18" ht="28.5" customHeight="1">
      <c r="A60" s="4"/>
      <c r="B60" s="182"/>
      <c r="C60" s="1603">
        <v>43587</v>
      </c>
      <c r="D60" s="1415"/>
      <c r="E60" s="676">
        <v>43586</v>
      </c>
      <c r="F60" s="1602" t="s">
        <v>2295</v>
      </c>
      <c r="G60" s="1354"/>
      <c r="H60" s="1354"/>
      <c r="I60" s="80">
        <v>1783</v>
      </c>
      <c r="J60" s="1597" t="s">
        <v>3250</v>
      </c>
      <c r="K60" s="1361"/>
      <c r="L60" s="1361"/>
      <c r="M60" s="668">
        <v>3461.09</v>
      </c>
      <c r="N60" s="669">
        <v>1678.09</v>
      </c>
      <c r="O60" s="1597" t="s">
        <v>719</v>
      </c>
      <c r="P60" s="1564"/>
      <c r="Q60" s="670" t="s">
        <v>3258</v>
      </c>
      <c r="R60" s="16"/>
    </row>
    <row r="61" spans="1:18" ht="28.5" customHeight="1">
      <c r="A61" s="4"/>
      <c r="B61" s="182"/>
      <c r="C61" s="1599">
        <v>43619</v>
      </c>
      <c r="D61" s="1415"/>
      <c r="E61" s="671">
        <v>43617</v>
      </c>
      <c r="F61" s="1600" t="s">
        <v>2295</v>
      </c>
      <c r="G61" s="1354"/>
      <c r="H61" s="1355"/>
      <c r="I61" s="672">
        <v>1783</v>
      </c>
      <c r="J61" s="1592" t="s">
        <v>3250</v>
      </c>
      <c r="K61" s="1390"/>
      <c r="L61" s="1391"/>
      <c r="M61" s="673">
        <v>6816.99</v>
      </c>
      <c r="N61" s="674">
        <v>5033.99</v>
      </c>
      <c r="O61" s="1592" t="s">
        <v>719</v>
      </c>
      <c r="P61" s="1419"/>
      <c r="Q61" s="675" t="s">
        <v>3258</v>
      </c>
      <c r="R61" s="16"/>
    </row>
    <row r="62" spans="1:18" ht="28.5" customHeight="1">
      <c r="A62" s="4"/>
      <c r="B62" s="182"/>
      <c r="C62" s="1604">
        <v>43648</v>
      </c>
      <c r="D62" s="1415"/>
      <c r="E62" s="676">
        <v>43647</v>
      </c>
      <c r="F62" s="1593" t="s">
        <v>2295</v>
      </c>
      <c r="G62" s="1354"/>
      <c r="H62" s="1355"/>
      <c r="I62" s="80">
        <v>1783</v>
      </c>
      <c r="J62" s="1593" t="s">
        <v>3250</v>
      </c>
      <c r="K62" s="1354"/>
      <c r="L62" s="1415"/>
      <c r="M62" s="677">
        <v>5504.98</v>
      </c>
      <c r="N62" s="678">
        <v>3721.98</v>
      </c>
      <c r="O62" s="1593" t="s">
        <v>719</v>
      </c>
      <c r="P62" s="1415"/>
      <c r="Q62" s="679" t="s">
        <v>3258</v>
      </c>
      <c r="R62" s="16"/>
    </row>
    <row r="63" spans="1:18" ht="28.5" customHeight="1">
      <c r="A63" s="4"/>
      <c r="B63" s="182"/>
      <c r="C63" s="1605" t="s">
        <v>3287</v>
      </c>
      <c r="D63" s="1606"/>
      <c r="E63" s="663"/>
      <c r="F63" s="1607"/>
      <c r="G63" s="1312"/>
      <c r="H63" s="1606"/>
      <c r="I63" s="663"/>
      <c r="J63" s="1607"/>
      <c r="K63" s="1312"/>
      <c r="L63" s="1606"/>
      <c r="M63" s="663"/>
      <c r="N63" s="663"/>
      <c r="O63" s="1607"/>
      <c r="P63" s="1606"/>
      <c r="Q63" s="664"/>
      <c r="R63" s="16"/>
    </row>
    <row r="64" spans="1:18" ht="28.5" customHeight="1">
      <c r="A64" s="4"/>
      <c r="B64" s="182"/>
      <c r="C64" s="1599">
        <v>43619</v>
      </c>
      <c r="D64" s="1415"/>
      <c r="E64" s="671">
        <v>43617</v>
      </c>
      <c r="F64" s="1600" t="s">
        <v>2295</v>
      </c>
      <c r="G64" s="1354"/>
      <c r="H64" s="1355"/>
      <c r="I64" s="672">
        <v>1619</v>
      </c>
      <c r="J64" s="1592" t="s">
        <v>3250</v>
      </c>
      <c r="K64" s="1390"/>
      <c r="L64" s="1391"/>
      <c r="M64" s="673">
        <v>3700.99</v>
      </c>
      <c r="N64" s="674">
        <v>2081.9899999999998</v>
      </c>
      <c r="O64" s="1592" t="s">
        <v>719</v>
      </c>
      <c r="P64" s="1419"/>
      <c r="Q64" s="675" t="s">
        <v>3260</v>
      </c>
      <c r="R64" s="16"/>
    </row>
    <row r="65" spans="1:18" ht="28.5" customHeight="1">
      <c r="A65" s="4"/>
      <c r="B65" s="182"/>
      <c r="C65" s="1605" t="s">
        <v>3288</v>
      </c>
      <c r="D65" s="1606"/>
      <c r="E65" s="663"/>
      <c r="F65" s="1607"/>
      <c r="G65" s="1312"/>
      <c r="H65" s="1606"/>
      <c r="I65" s="663"/>
      <c r="J65" s="1607"/>
      <c r="K65" s="1312"/>
      <c r="L65" s="1606"/>
      <c r="M65" s="663"/>
      <c r="N65" s="663"/>
      <c r="O65" s="1607"/>
      <c r="P65" s="1606"/>
      <c r="Q65" s="664"/>
      <c r="R65" s="16"/>
    </row>
    <row r="66" spans="1:18" ht="28.5" customHeight="1">
      <c r="A66" s="4"/>
      <c r="B66" s="182"/>
      <c r="C66" s="1608">
        <v>43762</v>
      </c>
      <c r="D66" s="1560"/>
      <c r="E66" s="690">
        <v>43739</v>
      </c>
      <c r="F66" s="1609" t="s">
        <v>2295</v>
      </c>
      <c r="G66" s="1433"/>
      <c r="H66" s="1515"/>
      <c r="I66" s="691">
        <v>600</v>
      </c>
      <c r="J66" s="1610" t="s">
        <v>3250</v>
      </c>
      <c r="K66" s="1433"/>
      <c r="L66" s="1515"/>
      <c r="M66" s="691">
        <v>654.05999999999995</v>
      </c>
      <c r="N66" s="692">
        <v>54.06</v>
      </c>
      <c r="O66" s="1634" t="s">
        <v>719</v>
      </c>
      <c r="P66" s="1560"/>
      <c r="Q66" s="693" t="s">
        <v>3261</v>
      </c>
      <c r="R66" s="16"/>
    </row>
    <row r="67" spans="1:18" ht="24" customHeight="1">
      <c r="A67" s="4"/>
      <c r="B67" s="694"/>
      <c r="C67" s="695"/>
      <c r="D67" s="695"/>
      <c r="E67" s="695"/>
      <c r="F67" s="695"/>
      <c r="G67" s="695"/>
      <c r="H67" s="695"/>
      <c r="I67" s="695"/>
      <c r="J67" s="696"/>
      <c r="K67" s="696"/>
      <c r="L67" s="696"/>
      <c r="M67" s="695"/>
      <c r="N67" s="695"/>
      <c r="O67" s="696"/>
      <c r="P67" s="696"/>
      <c r="Q67" s="696"/>
      <c r="R67" s="133"/>
    </row>
    <row r="68" spans="1:18" ht="15.75" customHeight="1">
      <c r="A68" s="4"/>
      <c r="B68" s="4"/>
      <c r="I68" s="697"/>
    </row>
    <row r="69" spans="1:18" ht="15.75" customHeight="1">
      <c r="A69" s="4"/>
      <c r="B69" s="1370" t="s">
        <v>199</v>
      </c>
      <c r="C69" s="1321"/>
      <c r="D69" s="1321"/>
      <c r="E69" s="1321"/>
      <c r="F69" s="1321"/>
      <c r="G69" s="1321"/>
      <c r="H69" s="1321"/>
      <c r="I69" s="1321"/>
      <c r="J69" s="1321"/>
      <c r="K69" s="1321"/>
      <c r="L69" s="1321"/>
      <c r="M69" s="1321"/>
      <c r="N69" s="1321"/>
      <c r="O69" s="1321"/>
      <c r="P69" s="1321"/>
      <c r="Q69" s="1321"/>
      <c r="R69" s="1371"/>
    </row>
    <row r="70" spans="1:18" ht="15.75" customHeight="1">
      <c r="A70" s="4"/>
      <c r="B70" s="1425"/>
      <c r="C70" s="1324"/>
      <c r="D70" s="1324"/>
      <c r="E70" s="1324"/>
      <c r="F70" s="1324"/>
      <c r="G70" s="1324"/>
      <c r="H70" s="1324"/>
      <c r="I70" s="1324"/>
      <c r="J70" s="1324"/>
      <c r="K70" s="1324"/>
      <c r="L70" s="1324"/>
      <c r="M70" s="1324"/>
      <c r="N70" s="1324"/>
      <c r="O70" s="1324"/>
      <c r="P70" s="1324"/>
      <c r="Q70" s="1324"/>
      <c r="R70" s="1428"/>
    </row>
    <row r="71" spans="1:18" ht="15.75" customHeight="1">
      <c r="A71" s="4"/>
      <c r="B71" s="605" t="s">
        <v>3006</v>
      </c>
      <c r="C71" s="354"/>
      <c r="D71" s="354"/>
      <c r="E71" s="354"/>
      <c r="F71" s="354"/>
      <c r="G71" s="354"/>
      <c r="H71" s="1346" t="s">
        <v>201</v>
      </c>
      <c r="I71" s="1294"/>
      <c r="J71" s="1294"/>
      <c r="K71" s="1294"/>
      <c r="L71" s="1294"/>
      <c r="M71" s="1294"/>
      <c r="N71" s="1294"/>
      <c r="O71" s="1294"/>
      <c r="P71" s="1294"/>
      <c r="Q71" s="1294"/>
      <c r="R71" s="1295"/>
    </row>
    <row r="72" spans="1:18" ht="15.75" customHeight="1">
      <c r="A72" s="4"/>
      <c r="B72" s="606" t="s">
        <v>8</v>
      </c>
      <c r="C72" s="475"/>
      <c r="D72" s="1640" t="s">
        <v>3289</v>
      </c>
      <c r="E72" s="1390"/>
      <c r="F72" s="1390"/>
      <c r="G72" s="1391"/>
      <c r="H72" s="1293" t="s">
        <v>3290</v>
      </c>
      <c r="I72" s="1294"/>
      <c r="J72" s="1294"/>
      <c r="K72" s="1294"/>
      <c r="L72" s="1294"/>
      <c r="M72" s="1294"/>
      <c r="N72" s="1294"/>
      <c r="O72" s="1294"/>
      <c r="P72" s="1294"/>
      <c r="Q72" s="1294"/>
      <c r="R72" s="1295"/>
    </row>
    <row r="73" spans="1:18" ht="15.75" customHeight="1">
      <c r="A73" s="4"/>
      <c r="B73" s="607" t="s">
        <v>12</v>
      </c>
      <c r="C73" s="608"/>
      <c r="D73" s="1638" t="s">
        <v>3291</v>
      </c>
      <c r="E73" s="1354"/>
      <c r="F73" s="1354"/>
      <c r="G73" s="1355"/>
      <c r="H73" s="1372" t="s">
        <v>3292</v>
      </c>
      <c r="I73" s="1294"/>
      <c r="J73" s="1294"/>
      <c r="K73" s="1294"/>
      <c r="L73" s="1294"/>
      <c r="M73" s="1294"/>
      <c r="N73" s="1294"/>
      <c r="O73" s="1294"/>
      <c r="P73" s="1294"/>
      <c r="Q73" s="1294"/>
      <c r="R73" s="1295"/>
    </row>
    <row r="74" spans="1:18" ht="15.75" customHeight="1">
      <c r="A74" s="4"/>
      <c r="B74" s="606" t="s">
        <v>18</v>
      </c>
      <c r="C74" s="609"/>
      <c r="D74" s="1416" t="s">
        <v>3293</v>
      </c>
      <c r="E74" s="1354"/>
      <c r="F74" s="1354"/>
      <c r="G74" s="1355"/>
      <c r="H74" s="1293" t="s">
        <v>3294</v>
      </c>
      <c r="I74" s="1294"/>
      <c r="J74" s="1294"/>
      <c r="K74" s="1294"/>
      <c r="L74" s="1294"/>
      <c r="M74" s="1294"/>
      <c r="N74" s="1294"/>
      <c r="O74" s="1294"/>
      <c r="P74" s="1294"/>
      <c r="Q74" s="1294"/>
      <c r="R74" s="1295"/>
    </row>
    <row r="75" spans="1:18" ht="15.75" customHeight="1">
      <c r="A75" s="4"/>
      <c r="B75" s="607" t="s">
        <v>22</v>
      </c>
      <c r="C75" s="608"/>
      <c r="D75" s="1638" t="s">
        <v>3295</v>
      </c>
      <c r="E75" s="1354"/>
      <c r="F75" s="1354"/>
      <c r="G75" s="1355"/>
      <c r="H75" s="1372" t="s">
        <v>3296</v>
      </c>
      <c r="I75" s="1294"/>
      <c r="J75" s="1294"/>
      <c r="K75" s="1294"/>
      <c r="L75" s="1294"/>
      <c r="M75" s="1294"/>
      <c r="N75" s="1294"/>
      <c r="O75" s="1294"/>
      <c r="P75" s="1294"/>
      <c r="Q75" s="1294"/>
      <c r="R75" s="1295"/>
    </row>
    <row r="76" spans="1:18" ht="15.75" customHeight="1">
      <c r="A76" s="4"/>
      <c r="B76" s="606" t="s">
        <v>27</v>
      </c>
      <c r="C76" s="475"/>
      <c r="D76" s="1640" t="s">
        <v>3259</v>
      </c>
      <c r="E76" s="1390"/>
      <c r="F76" s="1390"/>
      <c r="G76" s="1391"/>
      <c r="H76" s="1307" t="s">
        <v>3297</v>
      </c>
      <c r="I76" s="1294"/>
      <c r="J76" s="1294"/>
      <c r="K76" s="1294"/>
      <c r="L76" s="1294"/>
      <c r="M76" s="1294"/>
      <c r="N76" s="1294"/>
      <c r="O76" s="1294"/>
      <c r="P76" s="1294"/>
      <c r="Q76" s="1294"/>
      <c r="R76" s="1295"/>
    </row>
    <row r="77" spans="1:18" ht="15.75" customHeight="1">
      <c r="A77" s="4"/>
      <c r="B77" s="607" t="s">
        <v>35</v>
      </c>
      <c r="C77" s="608"/>
      <c r="D77" s="1638" t="s">
        <v>3298</v>
      </c>
      <c r="E77" s="1354"/>
      <c r="F77" s="1354"/>
      <c r="G77" s="1355"/>
      <c r="H77" s="1372" t="s">
        <v>3299</v>
      </c>
      <c r="I77" s="1294"/>
      <c r="J77" s="1294"/>
      <c r="K77" s="1294"/>
      <c r="L77" s="1294"/>
      <c r="M77" s="1294"/>
      <c r="N77" s="1294"/>
      <c r="O77" s="1294"/>
      <c r="P77" s="1294"/>
      <c r="Q77" s="1294"/>
      <c r="R77" s="1295"/>
    </row>
    <row r="78" spans="1:18" ht="15.75" customHeight="1">
      <c r="A78" s="4"/>
      <c r="B78" s="606" t="s">
        <v>41</v>
      </c>
      <c r="C78" s="609"/>
      <c r="D78" s="1416" t="s">
        <v>3300</v>
      </c>
      <c r="E78" s="1354"/>
      <c r="F78" s="1354"/>
      <c r="G78" s="1355"/>
      <c r="H78" s="1293" t="s">
        <v>3301</v>
      </c>
      <c r="I78" s="1294"/>
      <c r="J78" s="1294"/>
      <c r="K78" s="1294"/>
      <c r="L78" s="1294"/>
      <c r="M78" s="1294"/>
      <c r="N78" s="1294"/>
      <c r="O78" s="1294"/>
      <c r="P78" s="1294"/>
      <c r="Q78" s="1294"/>
      <c r="R78" s="1295"/>
    </row>
    <row r="79" spans="1:18" ht="15.75" customHeight="1">
      <c r="A79" s="4"/>
      <c r="B79" s="607" t="s">
        <v>46</v>
      </c>
      <c r="C79" s="608"/>
      <c r="D79" s="1638" t="s">
        <v>3269</v>
      </c>
      <c r="E79" s="1354"/>
      <c r="F79" s="1354"/>
      <c r="G79" s="1355"/>
      <c r="H79" s="1372" t="s">
        <v>3302</v>
      </c>
      <c r="I79" s="1294"/>
      <c r="J79" s="1294"/>
      <c r="K79" s="1294"/>
      <c r="L79" s="1294"/>
      <c r="M79" s="1294"/>
      <c r="N79" s="1294"/>
      <c r="O79" s="1294"/>
      <c r="P79" s="1294"/>
      <c r="Q79" s="1294"/>
      <c r="R79" s="1295"/>
    </row>
    <row r="80" spans="1:18" ht="15.75" customHeight="1">
      <c r="A80" s="4"/>
      <c r="B80" s="698" t="s">
        <v>50</v>
      </c>
      <c r="C80" s="699"/>
      <c r="D80" s="1639" t="s">
        <v>3270</v>
      </c>
      <c r="E80" s="1629"/>
      <c r="F80" s="1629"/>
      <c r="G80" s="1554"/>
      <c r="H80" s="1637" t="s">
        <v>3303</v>
      </c>
      <c r="I80" s="1433"/>
      <c r="J80" s="1433"/>
      <c r="K80" s="1433"/>
      <c r="L80" s="1433"/>
      <c r="M80" s="1433"/>
      <c r="N80" s="1433"/>
      <c r="O80" s="1433"/>
      <c r="P80" s="1433"/>
      <c r="Q80" s="1433"/>
      <c r="R80" s="1434"/>
    </row>
    <row r="81" spans="1:9" ht="15.75" customHeight="1">
      <c r="A81" s="4"/>
      <c r="B81" s="4"/>
      <c r="I81" s="697"/>
    </row>
    <row r="82" spans="1:9" ht="15.75" customHeight="1">
      <c r="A82" s="4"/>
      <c r="B82" s="4"/>
      <c r="I82" s="697"/>
    </row>
    <row r="83" spans="1:9" ht="15.75" customHeight="1">
      <c r="A83" s="4"/>
      <c r="B83" s="4"/>
      <c r="I83" s="697"/>
    </row>
    <row r="84" spans="1:9" ht="15.75" customHeight="1">
      <c r="A84" s="4"/>
      <c r="B84" s="4"/>
      <c r="I84" s="697"/>
    </row>
    <row r="85" spans="1:9" ht="15.75" customHeight="1">
      <c r="A85" s="4"/>
      <c r="B85" s="4"/>
      <c r="I85" s="697"/>
    </row>
    <row r="86" spans="1:9" ht="15.75" customHeight="1">
      <c r="A86" s="4"/>
      <c r="B86" s="4"/>
    </row>
    <row r="87" spans="1:9" ht="15.75" customHeight="1">
      <c r="A87" s="4"/>
      <c r="B87" s="4"/>
    </row>
    <row r="88" spans="1:9" ht="15.75" customHeight="1">
      <c r="A88" s="4"/>
      <c r="B88" s="4"/>
    </row>
    <row r="89" spans="1:9" ht="15.75" customHeight="1">
      <c r="A89" s="4"/>
      <c r="B89" s="4"/>
    </row>
    <row r="90" spans="1:9" ht="15.75" customHeight="1">
      <c r="A90" s="4"/>
      <c r="B90" s="4"/>
    </row>
    <row r="91" spans="1:9" ht="15.75" customHeight="1">
      <c r="A91" s="4"/>
      <c r="B91" s="4"/>
      <c r="I91" s="697"/>
    </row>
    <row r="92" spans="1:9" ht="15.75" customHeight="1">
      <c r="A92" s="4"/>
      <c r="B92" s="4"/>
      <c r="I92" s="697"/>
    </row>
    <row r="93" spans="1:9" ht="15.75" customHeight="1">
      <c r="A93" s="4"/>
      <c r="B93" s="4"/>
      <c r="I93" s="697"/>
    </row>
    <row r="94" spans="1:9" ht="15.75" customHeight="1">
      <c r="A94" s="4"/>
      <c r="B94" s="4"/>
      <c r="I94" s="697"/>
    </row>
    <row r="95" spans="1:9" ht="15.75" customHeight="1">
      <c r="A95" s="4"/>
      <c r="B95" s="4"/>
      <c r="I95" s="697"/>
    </row>
    <row r="96" spans="1:9" ht="15.75" customHeight="1">
      <c r="A96" s="4"/>
      <c r="B96" s="4"/>
      <c r="I96" s="697"/>
    </row>
    <row r="97" spans="1:9" ht="15.75" customHeight="1">
      <c r="A97" s="4"/>
      <c r="B97" s="4"/>
      <c r="I97" s="697"/>
    </row>
    <row r="98" spans="1:9" ht="15.75" customHeight="1">
      <c r="A98" s="4"/>
      <c r="B98" s="4"/>
      <c r="I98" s="697"/>
    </row>
    <row r="99" spans="1:9" ht="15.75" customHeight="1">
      <c r="A99" s="4"/>
      <c r="B99" s="4"/>
      <c r="I99" s="697"/>
    </row>
    <row r="100" spans="1:9" ht="15.75" customHeight="1">
      <c r="A100" s="4"/>
      <c r="B100" s="4"/>
      <c r="I100" s="697"/>
    </row>
    <row r="101" spans="1:9" ht="15.75" customHeight="1">
      <c r="A101" s="4"/>
      <c r="B101" s="4"/>
      <c r="I101" s="697"/>
    </row>
    <row r="102" spans="1:9" ht="15.75" customHeight="1">
      <c r="A102" s="4"/>
      <c r="B102" s="4"/>
      <c r="I102" s="697"/>
    </row>
    <row r="103" spans="1:9" ht="15.75" customHeight="1">
      <c r="A103" s="4"/>
      <c r="B103" s="4"/>
      <c r="I103" s="697"/>
    </row>
    <row r="104" spans="1:9" ht="15.75" customHeight="1">
      <c r="A104" s="4"/>
      <c r="B104" s="4"/>
      <c r="I104" s="697"/>
    </row>
    <row r="105" spans="1:9" ht="15.75" customHeight="1">
      <c r="A105" s="4"/>
      <c r="B105" s="4"/>
      <c r="I105" s="697"/>
    </row>
    <row r="106" spans="1:9" ht="15.75" customHeight="1">
      <c r="A106" s="4"/>
      <c r="B106" s="4"/>
      <c r="I106" s="697"/>
    </row>
    <row r="107" spans="1:9" ht="15.75" customHeight="1">
      <c r="A107" s="4"/>
      <c r="B107" s="4"/>
      <c r="I107" s="697"/>
    </row>
    <row r="108" spans="1:9" ht="15.75" customHeight="1">
      <c r="A108" s="4"/>
      <c r="B108" s="4"/>
      <c r="I108" s="697"/>
    </row>
    <row r="109" spans="1:9" ht="15.75" customHeight="1">
      <c r="A109" s="4"/>
      <c r="B109" s="4"/>
      <c r="I109" s="697"/>
    </row>
    <row r="110" spans="1:9" ht="15.75" customHeight="1">
      <c r="A110" s="4"/>
      <c r="B110" s="4"/>
      <c r="I110" s="697"/>
    </row>
    <row r="111" spans="1:9" ht="15.75" customHeight="1">
      <c r="A111" s="4"/>
      <c r="B111" s="4"/>
      <c r="I111" s="697"/>
    </row>
    <row r="112" spans="1:9" ht="15.75" customHeight="1">
      <c r="A112" s="4"/>
      <c r="B112" s="4"/>
      <c r="I112" s="697"/>
    </row>
    <row r="113" spans="1:9" ht="15.75" customHeight="1">
      <c r="A113" s="4"/>
      <c r="B113" s="4"/>
      <c r="I113" s="697"/>
    </row>
    <row r="114" spans="1:9" ht="15.75" customHeight="1">
      <c r="A114" s="4"/>
      <c r="B114" s="4"/>
      <c r="I114" s="697"/>
    </row>
    <row r="115" spans="1:9" ht="15.75" customHeight="1">
      <c r="A115" s="4"/>
      <c r="B115" s="4"/>
      <c r="I115" s="697"/>
    </row>
    <row r="116" spans="1:9" ht="15.75" customHeight="1">
      <c r="A116" s="4"/>
      <c r="B116" s="4"/>
      <c r="I116" s="697"/>
    </row>
    <row r="117" spans="1:9" ht="15.75" customHeight="1">
      <c r="A117" s="4"/>
      <c r="B117" s="4"/>
      <c r="I117" s="697"/>
    </row>
    <row r="118" spans="1:9" ht="15.75" customHeight="1">
      <c r="A118" s="4"/>
      <c r="B118" s="4"/>
      <c r="I118" s="697"/>
    </row>
    <row r="119" spans="1:9" ht="15.75" customHeight="1">
      <c r="A119" s="4"/>
      <c r="B119" s="4"/>
      <c r="I119" s="697"/>
    </row>
    <row r="120" spans="1:9" ht="15.75" customHeight="1">
      <c r="A120" s="4"/>
      <c r="B120" s="4"/>
      <c r="I120" s="697"/>
    </row>
    <row r="121" spans="1:9" ht="15.75" customHeight="1">
      <c r="A121" s="4"/>
      <c r="B121" s="4"/>
      <c r="I121" s="697"/>
    </row>
    <row r="122" spans="1:9" ht="15.75" customHeight="1">
      <c r="A122" s="4"/>
      <c r="B122" s="4"/>
      <c r="I122" s="697"/>
    </row>
    <row r="123" spans="1:9" ht="15.75" customHeight="1">
      <c r="A123" s="4"/>
      <c r="B123" s="4"/>
      <c r="I123" s="697"/>
    </row>
    <row r="124" spans="1:9" ht="15.75" customHeight="1">
      <c r="A124" s="4"/>
      <c r="B124" s="4"/>
      <c r="I124" s="697"/>
    </row>
    <row r="125" spans="1:9" ht="15.75" customHeight="1">
      <c r="A125" s="4"/>
      <c r="B125" s="4"/>
      <c r="I125" s="697"/>
    </row>
    <row r="126" spans="1:9" ht="15.75" customHeight="1">
      <c r="A126" s="4"/>
      <c r="B126" s="4"/>
      <c r="I126" s="697"/>
    </row>
    <row r="127" spans="1:9" ht="15.75" customHeight="1">
      <c r="A127" s="4"/>
      <c r="B127" s="4"/>
      <c r="I127" s="697"/>
    </row>
    <row r="128" spans="1:9" ht="15.75" customHeight="1">
      <c r="A128" s="4"/>
      <c r="B128" s="4"/>
      <c r="I128" s="697"/>
    </row>
    <row r="129" spans="1:9" ht="15.75" customHeight="1">
      <c r="A129" s="4"/>
      <c r="B129" s="4"/>
      <c r="I129" s="697"/>
    </row>
    <row r="130" spans="1:9" ht="15.75" customHeight="1">
      <c r="A130" s="4"/>
      <c r="B130" s="4"/>
      <c r="I130" s="697"/>
    </row>
    <row r="131" spans="1:9" ht="15.75" customHeight="1">
      <c r="A131" s="4"/>
      <c r="B131" s="4"/>
      <c r="I131" s="697"/>
    </row>
    <row r="132" spans="1:9" ht="15.75" customHeight="1">
      <c r="A132" s="4"/>
      <c r="B132" s="4"/>
      <c r="I132" s="697"/>
    </row>
    <row r="133" spans="1:9" ht="15.75" customHeight="1">
      <c r="A133" s="4"/>
      <c r="B133" s="4"/>
      <c r="I133" s="697"/>
    </row>
    <row r="134" spans="1:9" ht="15.75" customHeight="1">
      <c r="A134" s="4"/>
      <c r="B134" s="4"/>
      <c r="I134" s="697"/>
    </row>
    <row r="135" spans="1:9" ht="15.75" customHeight="1">
      <c r="A135" s="4"/>
      <c r="B135" s="4"/>
      <c r="I135" s="697"/>
    </row>
    <row r="136" spans="1:9" ht="15.75" customHeight="1">
      <c r="A136" s="4"/>
      <c r="B136" s="4"/>
      <c r="I136" s="697"/>
    </row>
    <row r="137" spans="1:9" ht="15.75" customHeight="1">
      <c r="A137" s="4"/>
      <c r="B137" s="4"/>
      <c r="I137" s="697"/>
    </row>
    <row r="138" spans="1:9" ht="15.75" customHeight="1">
      <c r="A138" s="4"/>
      <c r="B138" s="4"/>
      <c r="I138" s="697"/>
    </row>
    <row r="139" spans="1:9" ht="15.75" customHeight="1">
      <c r="A139" s="4"/>
      <c r="B139" s="4"/>
      <c r="I139" s="697"/>
    </row>
    <row r="140" spans="1:9" ht="15.75" customHeight="1">
      <c r="A140" s="4"/>
      <c r="B140" s="4"/>
      <c r="I140" s="697"/>
    </row>
    <row r="141" spans="1:9" ht="15.75" customHeight="1">
      <c r="A141" s="4"/>
      <c r="B141" s="4"/>
      <c r="I141" s="697"/>
    </row>
    <row r="142" spans="1:9" ht="15.75" customHeight="1">
      <c r="A142" s="4"/>
      <c r="B142" s="4"/>
      <c r="I142" s="697"/>
    </row>
    <row r="143" spans="1:9" ht="15.75" customHeight="1">
      <c r="A143" s="4"/>
      <c r="B143" s="4"/>
      <c r="I143" s="697"/>
    </row>
    <row r="144" spans="1:9" ht="15.75" customHeight="1">
      <c r="A144" s="4"/>
      <c r="B144" s="4"/>
      <c r="I144" s="697"/>
    </row>
    <row r="145" spans="1:9" ht="15.75" customHeight="1">
      <c r="A145" s="4"/>
      <c r="B145" s="4"/>
      <c r="I145" s="697"/>
    </row>
    <row r="146" spans="1:9" ht="15.75" customHeight="1">
      <c r="A146" s="4"/>
      <c r="B146" s="4"/>
      <c r="I146" s="697"/>
    </row>
    <row r="147" spans="1:9" ht="15.75" customHeight="1">
      <c r="A147" s="4"/>
      <c r="B147" s="4"/>
      <c r="I147" s="697"/>
    </row>
    <row r="148" spans="1:9" ht="15.75" customHeight="1">
      <c r="A148" s="4"/>
      <c r="B148" s="4"/>
      <c r="I148" s="697"/>
    </row>
    <row r="149" spans="1:9" ht="15.75" customHeight="1">
      <c r="A149" s="4"/>
      <c r="B149" s="4"/>
      <c r="I149" s="697"/>
    </row>
    <row r="150" spans="1:9" ht="15.75" customHeight="1">
      <c r="A150" s="4"/>
      <c r="B150" s="4"/>
      <c r="I150" s="697"/>
    </row>
    <row r="151" spans="1:9" ht="15.75" customHeight="1">
      <c r="A151" s="4"/>
      <c r="B151" s="4"/>
      <c r="I151" s="697"/>
    </row>
    <row r="152" spans="1:9" ht="15.75" customHeight="1">
      <c r="A152" s="4"/>
      <c r="B152" s="4"/>
      <c r="I152" s="697"/>
    </row>
    <row r="153" spans="1:9" ht="15.75" customHeight="1">
      <c r="A153" s="4"/>
      <c r="B153" s="4"/>
      <c r="I153" s="697"/>
    </row>
    <row r="154" spans="1:9" ht="15.75" customHeight="1">
      <c r="A154" s="4"/>
      <c r="B154" s="4"/>
      <c r="I154" s="697"/>
    </row>
    <row r="155" spans="1:9" ht="15.75" customHeight="1">
      <c r="A155" s="4"/>
      <c r="B155" s="4"/>
      <c r="I155" s="697"/>
    </row>
    <row r="156" spans="1:9" ht="15.75" customHeight="1">
      <c r="A156" s="4"/>
      <c r="B156" s="4"/>
      <c r="I156" s="697"/>
    </row>
    <row r="157" spans="1:9" ht="15.75" customHeight="1">
      <c r="A157" s="4"/>
      <c r="B157" s="4"/>
      <c r="I157" s="697"/>
    </row>
    <row r="158" spans="1:9" ht="15.75" customHeight="1">
      <c r="A158" s="4"/>
      <c r="B158" s="4"/>
      <c r="I158" s="697"/>
    </row>
    <row r="159" spans="1:9" ht="15.75" customHeight="1">
      <c r="A159" s="4"/>
      <c r="B159" s="4"/>
      <c r="I159" s="697"/>
    </row>
    <row r="160" spans="1:9" ht="15.75" customHeight="1">
      <c r="A160" s="4"/>
      <c r="B160" s="4"/>
      <c r="I160" s="697"/>
    </row>
    <row r="161" spans="1:9" ht="15.75" customHeight="1">
      <c r="A161" s="4"/>
      <c r="B161" s="4"/>
      <c r="I161" s="697"/>
    </row>
    <row r="162" spans="1:9" ht="15.75" customHeight="1">
      <c r="A162" s="4"/>
      <c r="B162" s="4"/>
      <c r="I162" s="697"/>
    </row>
    <row r="163" spans="1:9" ht="15.75" customHeight="1">
      <c r="A163" s="4"/>
      <c r="B163" s="4"/>
      <c r="I163" s="697"/>
    </row>
    <row r="164" spans="1:9" ht="15.75" customHeight="1">
      <c r="A164" s="4"/>
      <c r="B164" s="4"/>
      <c r="I164" s="697"/>
    </row>
    <row r="165" spans="1:9" ht="15.75" customHeight="1">
      <c r="A165" s="4"/>
      <c r="B165" s="4"/>
      <c r="I165" s="697"/>
    </row>
    <row r="166" spans="1:9" ht="15.75" customHeight="1">
      <c r="A166" s="4"/>
      <c r="B166" s="4"/>
      <c r="I166" s="697"/>
    </row>
    <row r="167" spans="1:9" ht="15.75" customHeight="1">
      <c r="A167" s="4"/>
      <c r="B167" s="4"/>
      <c r="I167" s="697"/>
    </row>
    <row r="168" spans="1:9" ht="15.75" customHeight="1">
      <c r="A168" s="4"/>
      <c r="B168" s="4"/>
      <c r="I168" s="697"/>
    </row>
    <row r="169" spans="1:9" ht="15.75" customHeight="1">
      <c r="A169" s="4"/>
      <c r="B169" s="4"/>
      <c r="I169" s="697"/>
    </row>
    <row r="170" spans="1:9" ht="15.75" customHeight="1">
      <c r="A170" s="4"/>
      <c r="B170" s="4"/>
      <c r="I170" s="697"/>
    </row>
    <row r="171" spans="1:9" ht="15.75" customHeight="1">
      <c r="A171" s="4"/>
      <c r="B171" s="4"/>
      <c r="I171" s="697"/>
    </row>
    <row r="172" spans="1:9" ht="15.75" customHeight="1">
      <c r="A172" s="4"/>
      <c r="B172" s="4"/>
      <c r="I172" s="697"/>
    </row>
    <row r="173" spans="1:9" ht="15.75" customHeight="1">
      <c r="A173" s="4"/>
      <c r="B173" s="4"/>
      <c r="I173" s="697"/>
    </row>
    <row r="174" spans="1:9" ht="15.75" customHeight="1">
      <c r="A174" s="4"/>
      <c r="B174" s="4"/>
      <c r="I174" s="697"/>
    </row>
    <row r="175" spans="1:9" ht="15.75" customHeight="1">
      <c r="A175" s="4"/>
      <c r="B175" s="4"/>
      <c r="I175" s="697"/>
    </row>
    <row r="176" spans="1:9" ht="15.75" customHeight="1">
      <c r="A176" s="4"/>
      <c r="B176" s="4"/>
      <c r="I176" s="697"/>
    </row>
    <row r="177" spans="1:9" ht="15.75" customHeight="1">
      <c r="A177" s="4"/>
      <c r="B177" s="4"/>
      <c r="I177" s="697"/>
    </row>
    <row r="178" spans="1:9" ht="15.75" customHeight="1">
      <c r="A178" s="4"/>
      <c r="B178" s="4"/>
      <c r="I178" s="697"/>
    </row>
    <row r="179" spans="1:9" ht="15.75" customHeight="1">
      <c r="A179" s="4"/>
      <c r="B179" s="4"/>
      <c r="I179" s="697"/>
    </row>
    <row r="180" spans="1:9" ht="15.75" customHeight="1">
      <c r="A180" s="4"/>
      <c r="B180" s="4"/>
      <c r="I180" s="697"/>
    </row>
    <row r="181" spans="1:9" ht="15.75" customHeight="1">
      <c r="A181" s="4"/>
      <c r="B181" s="4"/>
      <c r="I181" s="697"/>
    </row>
    <row r="182" spans="1:9" ht="15.75" customHeight="1">
      <c r="A182" s="4"/>
      <c r="B182" s="4"/>
      <c r="I182" s="697"/>
    </row>
    <row r="183" spans="1:9" ht="15.75" customHeight="1">
      <c r="A183" s="4"/>
      <c r="B183" s="4"/>
      <c r="I183" s="697"/>
    </row>
    <row r="184" spans="1:9" ht="15.75" customHeight="1">
      <c r="A184" s="4"/>
      <c r="B184" s="4"/>
      <c r="I184" s="697"/>
    </row>
    <row r="185" spans="1:9" ht="15.75" customHeight="1">
      <c r="A185" s="4"/>
      <c r="B185" s="4"/>
      <c r="I185" s="697"/>
    </row>
    <row r="186" spans="1:9" ht="15.75" customHeight="1">
      <c r="A186" s="4"/>
      <c r="B186" s="4"/>
      <c r="I186" s="697"/>
    </row>
    <row r="187" spans="1:9" ht="15.75" customHeight="1">
      <c r="A187" s="4"/>
      <c r="B187" s="4"/>
      <c r="I187" s="697"/>
    </row>
    <row r="188" spans="1:9" ht="15.75" customHeight="1">
      <c r="A188" s="4"/>
      <c r="B188" s="4"/>
      <c r="I188" s="697"/>
    </row>
    <row r="189" spans="1:9" ht="15.75" customHeight="1">
      <c r="A189" s="4"/>
      <c r="B189" s="4"/>
      <c r="I189" s="697"/>
    </row>
    <row r="190" spans="1:9" ht="15.75" customHeight="1">
      <c r="A190" s="4"/>
      <c r="B190" s="4"/>
      <c r="I190" s="697"/>
    </row>
    <row r="191" spans="1:9" ht="15.75" customHeight="1">
      <c r="A191" s="4"/>
      <c r="B191" s="4"/>
      <c r="I191" s="697"/>
    </row>
    <row r="192" spans="1:9" ht="15.75" customHeight="1">
      <c r="A192" s="4"/>
      <c r="B192" s="4"/>
      <c r="I192" s="697"/>
    </row>
    <row r="193" spans="1:9" ht="15.75" customHeight="1">
      <c r="A193" s="4"/>
      <c r="B193" s="4"/>
      <c r="I193" s="697"/>
    </row>
    <row r="194" spans="1:9" ht="15.75" customHeight="1">
      <c r="A194" s="4"/>
      <c r="B194" s="4"/>
      <c r="I194" s="697"/>
    </row>
    <row r="195" spans="1:9" ht="15.75" customHeight="1">
      <c r="A195" s="4"/>
      <c r="B195" s="4"/>
      <c r="I195" s="697"/>
    </row>
    <row r="196" spans="1:9" ht="15.75" customHeight="1">
      <c r="A196" s="4"/>
      <c r="B196" s="4"/>
      <c r="I196" s="697"/>
    </row>
    <row r="197" spans="1:9" ht="15.75" customHeight="1">
      <c r="A197" s="4"/>
      <c r="B197" s="4"/>
      <c r="I197" s="697"/>
    </row>
    <row r="198" spans="1:9" ht="15.75" customHeight="1">
      <c r="A198" s="4"/>
      <c r="B198" s="4"/>
      <c r="I198" s="697"/>
    </row>
    <row r="199" spans="1:9" ht="15.75" customHeight="1">
      <c r="A199" s="4"/>
      <c r="B199" s="4"/>
      <c r="I199" s="697"/>
    </row>
    <row r="200" spans="1:9" ht="15.75" customHeight="1">
      <c r="A200" s="4"/>
      <c r="B200" s="4"/>
      <c r="I200" s="697"/>
    </row>
    <row r="201" spans="1:9" ht="15.75" customHeight="1">
      <c r="A201" s="4"/>
      <c r="B201" s="4"/>
      <c r="I201" s="697"/>
    </row>
    <row r="202" spans="1:9" ht="15.75" customHeight="1">
      <c r="A202" s="4"/>
      <c r="B202" s="4"/>
      <c r="I202" s="697"/>
    </row>
    <row r="203" spans="1:9" ht="15.75" customHeight="1">
      <c r="A203" s="4"/>
      <c r="B203" s="4"/>
      <c r="I203" s="697"/>
    </row>
    <row r="204" spans="1:9" ht="15.75" customHeight="1">
      <c r="A204" s="4"/>
      <c r="B204" s="4"/>
      <c r="I204" s="697"/>
    </row>
    <row r="205" spans="1:9" ht="15.75" customHeight="1">
      <c r="A205" s="4"/>
      <c r="B205" s="4"/>
      <c r="I205" s="697"/>
    </row>
    <row r="206" spans="1:9" ht="15.75" customHeight="1">
      <c r="A206" s="4"/>
      <c r="B206" s="4"/>
      <c r="I206" s="697"/>
    </row>
    <row r="207" spans="1:9" ht="15.75" customHeight="1">
      <c r="A207" s="4"/>
      <c r="B207" s="4"/>
      <c r="I207" s="697"/>
    </row>
    <row r="208" spans="1:9" ht="15.75" customHeight="1">
      <c r="A208" s="4"/>
      <c r="B208" s="4"/>
      <c r="I208" s="697"/>
    </row>
    <row r="209" spans="1:9" ht="15.75" customHeight="1">
      <c r="A209" s="4"/>
      <c r="B209" s="4"/>
      <c r="I209" s="697"/>
    </row>
    <row r="210" spans="1:9" ht="15.75" customHeight="1">
      <c r="A210" s="4"/>
      <c r="B210" s="4"/>
      <c r="I210" s="697"/>
    </row>
    <row r="211" spans="1:9" ht="15.75" customHeight="1">
      <c r="A211" s="4"/>
      <c r="B211" s="4"/>
      <c r="I211" s="697"/>
    </row>
    <row r="212" spans="1:9" ht="15.75" customHeight="1">
      <c r="A212" s="4"/>
      <c r="B212" s="4"/>
      <c r="I212" s="697"/>
    </row>
    <row r="213" spans="1:9" ht="15.75" customHeight="1">
      <c r="A213" s="4"/>
      <c r="B213" s="4"/>
      <c r="I213" s="697"/>
    </row>
    <row r="214" spans="1:9" ht="15.75" customHeight="1">
      <c r="A214" s="4"/>
      <c r="B214" s="4"/>
      <c r="I214" s="697"/>
    </row>
    <row r="215" spans="1:9" ht="15.75" customHeight="1">
      <c r="A215" s="4"/>
      <c r="B215" s="4"/>
      <c r="I215" s="697"/>
    </row>
    <row r="216" spans="1:9" ht="15.75" customHeight="1">
      <c r="A216" s="4"/>
      <c r="B216" s="4"/>
      <c r="I216" s="697"/>
    </row>
    <row r="217" spans="1:9" ht="15.75" customHeight="1">
      <c r="A217" s="4"/>
      <c r="B217" s="4"/>
      <c r="I217" s="697"/>
    </row>
    <row r="218" spans="1:9" ht="15.75" customHeight="1">
      <c r="A218" s="4"/>
      <c r="B218" s="4"/>
      <c r="I218" s="697"/>
    </row>
    <row r="219" spans="1:9" ht="15.75" customHeight="1">
      <c r="A219" s="4"/>
      <c r="B219" s="4"/>
      <c r="I219" s="697"/>
    </row>
    <row r="220" spans="1:9" ht="15.75" customHeight="1">
      <c r="A220" s="4"/>
      <c r="B220" s="4"/>
      <c r="I220" s="697"/>
    </row>
    <row r="221" spans="1:9" ht="15.75" customHeight="1">
      <c r="A221" s="4"/>
      <c r="B221" s="4"/>
      <c r="I221" s="697"/>
    </row>
    <row r="222" spans="1:9" ht="15.75" customHeight="1">
      <c r="A222" s="4"/>
      <c r="B222" s="4"/>
      <c r="I222" s="697"/>
    </row>
    <row r="223" spans="1:9" ht="15.75" customHeight="1">
      <c r="A223" s="4"/>
      <c r="B223" s="4"/>
      <c r="I223" s="697"/>
    </row>
    <row r="224" spans="1:9" ht="15.75" customHeight="1">
      <c r="A224" s="4"/>
      <c r="B224" s="4"/>
      <c r="I224" s="697"/>
    </row>
    <row r="225" spans="1:9" ht="15.75" customHeight="1">
      <c r="A225" s="4"/>
      <c r="B225" s="4"/>
      <c r="I225" s="697"/>
    </row>
    <row r="226" spans="1:9" ht="15.75" customHeight="1">
      <c r="A226" s="4"/>
      <c r="B226" s="4"/>
      <c r="I226" s="697"/>
    </row>
    <row r="227" spans="1:9" ht="15.75" customHeight="1">
      <c r="A227" s="4"/>
      <c r="B227" s="4"/>
      <c r="I227" s="697"/>
    </row>
    <row r="228" spans="1:9" ht="15.75" customHeight="1">
      <c r="A228" s="4"/>
      <c r="B228" s="4"/>
      <c r="I228" s="697"/>
    </row>
    <row r="229" spans="1:9" ht="15.75" customHeight="1">
      <c r="A229" s="4"/>
      <c r="B229" s="4"/>
      <c r="I229" s="697"/>
    </row>
    <row r="230" spans="1:9" ht="15.75" customHeight="1">
      <c r="A230" s="4"/>
      <c r="B230" s="4"/>
      <c r="I230" s="697"/>
    </row>
    <row r="231" spans="1:9" ht="15.75" customHeight="1">
      <c r="A231" s="4"/>
      <c r="B231" s="4"/>
      <c r="I231" s="697"/>
    </row>
    <row r="232" spans="1:9" ht="15.75" customHeight="1">
      <c r="A232" s="4"/>
      <c r="B232" s="4"/>
      <c r="I232" s="697"/>
    </row>
    <row r="233" spans="1:9" ht="15.75" customHeight="1">
      <c r="A233" s="4"/>
      <c r="B233" s="4"/>
      <c r="I233" s="697"/>
    </row>
    <row r="234" spans="1:9" ht="15.75" customHeight="1">
      <c r="A234" s="4"/>
      <c r="B234" s="4"/>
      <c r="I234" s="697"/>
    </row>
    <row r="235" spans="1:9" ht="15.75" customHeight="1">
      <c r="A235" s="4"/>
      <c r="B235" s="4"/>
      <c r="I235" s="697"/>
    </row>
    <row r="236" spans="1:9" ht="15.75" customHeight="1">
      <c r="A236" s="4"/>
      <c r="B236" s="4"/>
      <c r="I236" s="697"/>
    </row>
    <row r="237" spans="1:9" ht="15.75" customHeight="1">
      <c r="A237" s="4"/>
      <c r="B237" s="4"/>
      <c r="I237" s="697"/>
    </row>
    <row r="238" spans="1:9" ht="15.75" customHeight="1">
      <c r="A238" s="4"/>
      <c r="B238" s="4"/>
      <c r="I238" s="697"/>
    </row>
    <row r="239" spans="1:9" ht="15.75" customHeight="1">
      <c r="A239" s="4"/>
      <c r="B239" s="4"/>
      <c r="I239" s="697"/>
    </row>
    <row r="240" spans="1:9" ht="15.75" customHeight="1">
      <c r="A240" s="4"/>
      <c r="B240" s="4"/>
      <c r="I240" s="697"/>
    </row>
    <row r="241" spans="1:9" ht="15.75" customHeight="1">
      <c r="A241" s="4"/>
      <c r="B241" s="4"/>
      <c r="I241" s="697"/>
    </row>
    <row r="242" spans="1:9" ht="15.75" customHeight="1">
      <c r="A242" s="4"/>
      <c r="B242" s="4"/>
      <c r="I242" s="697"/>
    </row>
    <row r="243" spans="1:9" ht="15.75" customHeight="1">
      <c r="A243" s="4"/>
      <c r="B243" s="4"/>
      <c r="I243" s="697"/>
    </row>
    <row r="244" spans="1:9" ht="15.75" customHeight="1">
      <c r="A244" s="4"/>
      <c r="B244" s="4"/>
      <c r="I244" s="697"/>
    </row>
    <row r="245" spans="1:9" ht="15.75" customHeight="1">
      <c r="A245" s="4"/>
      <c r="B245" s="4"/>
      <c r="I245" s="697"/>
    </row>
    <row r="246" spans="1:9" ht="15.75" customHeight="1">
      <c r="A246" s="4"/>
      <c r="B246" s="4"/>
      <c r="I246" s="697"/>
    </row>
    <row r="247" spans="1:9" ht="15.75" customHeight="1">
      <c r="A247" s="4"/>
      <c r="B247" s="4"/>
      <c r="I247" s="697"/>
    </row>
    <row r="248" spans="1:9" ht="15.75" customHeight="1">
      <c r="A248" s="4"/>
      <c r="B248" s="4"/>
      <c r="I248" s="697"/>
    </row>
    <row r="249" spans="1:9" ht="15.75" customHeight="1">
      <c r="A249" s="4"/>
      <c r="B249" s="4"/>
      <c r="I249" s="697"/>
    </row>
    <row r="250" spans="1:9" ht="15.75" customHeight="1">
      <c r="A250" s="4"/>
      <c r="B250" s="4"/>
      <c r="I250" s="697"/>
    </row>
    <row r="251" spans="1:9" ht="15.75" customHeight="1">
      <c r="A251" s="4"/>
      <c r="B251" s="4"/>
      <c r="I251" s="697"/>
    </row>
    <row r="252" spans="1:9" ht="15.75" customHeight="1">
      <c r="A252" s="4"/>
      <c r="B252" s="4"/>
      <c r="I252" s="697"/>
    </row>
    <row r="253" spans="1:9" ht="15.75" customHeight="1">
      <c r="A253" s="4"/>
      <c r="B253" s="4"/>
      <c r="I253" s="697"/>
    </row>
    <row r="254" spans="1:9" ht="15.75" customHeight="1">
      <c r="A254" s="4"/>
      <c r="B254" s="4"/>
      <c r="I254" s="697"/>
    </row>
    <row r="255" spans="1:9" ht="15.75" customHeight="1">
      <c r="A255" s="4"/>
      <c r="B255" s="4"/>
      <c r="I255" s="697"/>
    </row>
    <row r="256" spans="1:9" ht="15.75" customHeight="1">
      <c r="A256" s="4"/>
      <c r="B256" s="4"/>
      <c r="I256" s="697"/>
    </row>
    <row r="257" spans="1:9" ht="15.75" customHeight="1">
      <c r="A257" s="4"/>
      <c r="B257" s="4"/>
      <c r="I257" s="697"/>
    </row>
    <row r="258" spans="1:9" ht="15.75" customHeight="1">
      <c r="A258" s="4"/>
      <c r="B258" s="4"/>
      <c r="I258" s="697"/>
    </row>
    <row r="259" spans="1:9" ht="15.75" customHeight="1">
      <c r="A259" s="4"/>
      <c r="B259" s="4"/>
      <c r="I259" s="697"/>
    </row>
    <row r="260" spans="1:9" ht="15.75" customHeight="1">
      <c r="A260" s="4"/>
      <c r="B260" s="4"/>
      <c r="I260" s="697"/>
    </row>
    <row r="261" spans="1:9" ht="15.75" customHeight="1">
      <c r="A261" s="4"/>
      <c r="B261" s="4"/>
      <c r="I261" s="697"/>
    </row>
    <row r="262" spans="1:9" ht="15.75" customHeight="1">
      <c r="A262" s="4"/>
      <c r="B262" s="4"/>
      <c r="I262" s="697"/>
    </row>
    <row r="263" spans="1:9" ht="15.75" customHeight="1">
      <c r="A263" s="4"/>
      <c r="B263" s="4"/>
      <c r="I263" s="697"/>
    </row>
    <row r="264" spans="1:9" ht="15.75" customHeight="1">
      <c r="A264" s="4"/>
      <c r="B264" s="4"/>
      <c r="I264" s="697"/>
    </row>
    <row r="265" spans="1:9" ht="15.75" customHeight="1">
      <c r="A265" s="4"/>
      <c r="B265" s="4"/>
      <c r="I265" s="697"/>
    </row>
    <row r="266" spans="1:9" ht="15.75" customHeight="1">
      <c r="A266" s="4"/>
      <c r="B266" s="4"/>
      <c r="I266" s="697"/>
    </row>
    <row r="267" spans="1:9" ht="15.75" customHeight="1">
      <c r="A267" s="4"/>
      <c r="B267" s="4"/>
      <c r="I267" s="697"/>
    </row>
    <row r="268" spans="1:9" ht="15.75" customHeight="1">
      <c r="A268" s="4"/>
      <c r="B268" s="4"/>
      <c r="I268" s="697"/>
    </row>
    <row r="269" spans="1:9" ht="15.75" customHeight="1">
      <c r="A269" s="4"/>
      <c r="B269" s="4"/>
      <c r="I269" s="697"/>
    </row>
    <row r="270" spans="1:9" ht="15.75" customHeight="1">
      <c r="A270" s="4"/>
      <c r="B270" s="4"/>
      <c r="I270" s="697"/>
    </row>
    <row r="271" spans="1:9" ht="15.75" customHeight="1">
      <c r="A271" s="4"/>
      <c r="B271" s="4"/>
      <c r="I271" s="697"/>
    </row>
    <row r="272" spans="1:9" ht="15.75" customHeight="1">
      <c r="A272" s="4"/>
      <c r="B272" s="4"/>
      <c r="I272" s="697"/>
    </row>
    <row r="273" spans="1:9" ht="15.75" customHeight="1">
      <c r="A273" s="4"/>
      <c r="B273" s="4"/>
      <c r="I273" s="697"/>
    </row>
    <row r="274" spans="1:9" ht="15.75" customHeight="1">
      <c r="A274" s="4"/>
      <c r="B274" s="4"/>
      <c r="I274" s="697"/>
    </row>
    <row r="275" spans="1:9" ht="15.75" customHeight="1">
      <c r="A275" s="4"/>
      <c r="B275" s="4"/>
      <c r="I275" s="697"/>
    </row>
    <row r="276" spans="1:9" ht="15.75" customHeight="1">
      <c r="A276" s="4"/>
      <c r="B276" s="4"/>
      <c r="I276" s="697"/>
    </row>
    <row r="277" spans="1:9" ht="15.75" customHeight="1">
      <c r="A277" s="4"/>
      <c r="B277" s="4"/>
      <c r="I277" s="697"/>
    </row>
    <row r="278" spans="1:9" ht="15.75" customHeight="1">
      <c r="A278" s="4"/>
      <c r="B278" s="4"/>
      <c r="I278" s="697"/>
    </row>
    <row r="279" spans="1:9" ht="15.75" customHeight="1">
      <c r="A279" s="4"/>
      <c r="B279" s="4"/>
      <c r="I279" s="697"/>
    </row>
    <row r="280" spans="1:9" ht="15.75" customHeight="1">
      <c r="A280" s="4"/>
      <c r="B280" s="4"/>
      <c r="I280" s="697"/>
    </row>
    <row r="281" spans="1:9" ht="15.75" customHeight="1"/>
    <row r="282" spans="1:9" ht="15.75" customHeight="1"/>
    <row r="283" spans="1:9" ht="15.75" customHeight="1"/>
    <row r="284" spans="1:9" ht="15.75" customHeight="1"/>
    <row r="285" spans="1:9" ht="15.75" customHeight="1"/>
    <row r="286" spans="1:9" ht="15.75" customHeight="1"/>
    <row r="287" spans="1:9" ht="15.75" customHeight="1"/>
    <row r="288" spans="1:9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6">
    <mergeCell ref="H73:R73"/>
    <mergeCell ref="H74:R74"/>
    <mergeCell ref="H75:R75"/>
    <mergeCell ref="H76:R76"/>
    <mergeCell ref="H77:R77"/>
    <mergeCell ref="H78:R78"/>
    <mergeCell ref="H79:R79"/>
    <mergeCell ref="H80:R80"/>
    <mergeCell ref="C60:D60"/>
    <mergeCell ref="C61:D61"/>
    <mergeCell ref="C62:D62"/>
    <mergeCell ref="B69:R69"/>
    <mergeCell ref="B70:R70"/>
    <mergeCell ref="H71:R71"/>
    <mergeCell ref="H72:R72"/>
    <mergeCell ref="D79:G79"/>
    <mergeCell ref="D80:G80"/>
    <mergeCell ref="D72:G72"/>
    <mergeCell ref="D73:G73"/>
    <mergeCell ref="D74:G74"/>
    <mergeCell ref="D75:G75"/>
    <mergeCell ref="D76:G76"/>
    <mergeCell ref="D77:G77"/>
    <mergeCell ref="D78:G78"/>
    <mergeCell ref="O66:P66"/>
    <mergeCell ref="O52:P52"/>
    <mergeCell ref="O53:P53"/>
    <mergeCell ref="O54:P54"/>
    <mergeCell ref="O55:P55"/>
    <mergeCell ref="O56:P56"/>
    <mergeCell ref="O57:P57"/>
    <mergeCell ref="O58:P58"/>
    <mergeCell ref="C30:D30"/>
    <mergeCell ref="F30:H30"/>
    <mergeCell ref="J30:L30"/>
    <mergeCell ref="O30:P30"/>
    <mergeCell ref="F31:H31"/>
    <mergeCell ref="J31:L31"/>
    <mergeCell ref="O31:P31"/>
    <mergeCell ref="F33:H33"/>
    <mergeCell ref="F34:H34"/>
    <mergeCell ref="J34:L34"/>
    <mergeCell ref="O34:P34"/>
    <mergeCell ref="C31:D31"/>
    <mergeCell ref="C32:D32"/>
    <mergeCell ref="F32:H32"/>
    <mergeCell ref="J32:L32"/>
    <mergeCell ref="C33:D33"/>
    <mergeCell ref="O50:P50"/>
    <mergeCell ref="O51:P51"/>
    <mergeCell ref="O59:P59"/>
    <mergeCell ref="O60:P60"/>
    <mergeCell ref="O61:P61"/>
    <mergeCell ref="O62:P62"/>
    <mergeCell ref="O63:P63"/>
    <mergeCell ref="O64:P64"/>
    <mergeCell ref="O65:P65"/>
    <mergeCell ref="O40:P40"/>
    <mergeCell ref="O41:P41"/>
    <mergeCell ref="O42:P42"/>
    <mergeCell ref="O43:P43"/>
    <mergeCell ref="O44:P44"/>
    <mergeCell ref="O45:P45"/>
    <mergeCell ref="O47:P47"/>
    <mergeCell ref="O48:P48"/>
    <mergeCell ref="O49:P49"/>
    <mergeCell ref="O46:P46"/>
    <mergeCell ref="F41:H41"/>
    <mergeCell ref="F42:H42"/>
    <mergeCell ref="C39:D39"/>
    <mergeCell ref="C40:D40"/>
    <mergeCell ref="F40:H40"/>
    <mergeCell ref="J40:L40"/>
    <mergeCell ref="C41:D41"/>
    <mergeCell ref="J41:L41"/>
    <mergeCell ref="J42:L42"/>
    <mergeCell ref="O32:P32"/>
    <mergeCell ref="O33:P33"/>
    <mergeCell ref="F38:H38"/>
    <mergeCell ref="F39:H39"/>
    <mergeCell ref="C36:D36"/>
    <mergeCell ref="C37:D37"/>
    <mergeCell ref="F37:H37"/>
    <mergeCell ref="J37:L37"/>
    <mergeCell ref="C38:D38"/>
    <mergeCell ref="J38:L38"/>
    <mergeCell ref="J39:L39"/>
    <mergeCell ref="O37:P37"/>
    <mergeCell ref="O38:P38"/>
    <mergeCell ref="O39:P39"/>
    <mergeCell ref="J33:L33"/>
    <mergeCell ref="C34:D34"/>
    <mergeCell ref="C35:D35"/>
    <mergeCell ref="F35:H35"/>
    <mergeCell ref="J35:L35"/>
    <mergeCell ref="O35:P35"/>
    <mergeCell ref="F36:H36"/>
    <mergeCell ref="J36:L36"/>
    <mergeCell ref="O36:P36"/>
    <mergeCell ref="D10:F10"/>
    <mergeCell ref="J10:K10"/>
    <mergeCell ref="D11:F11"/>
    <mergeCell ref="O12:P12"/>
    <mergeCell ref="D18:F18"/>
    <mergeCell ref="D19:F19"/>
    <mergeCell ref="D20:F20"/>
    <mergeCell ref="D12:F12"/>
    <mergeCell ref="D13:F13"/>
    <mergeCell ref="D14:F14"/>
    <mergeCell ref="C16:K16"/>
    <mergeCell ref="D17:F17"/>
    <mergeCell ref="J17:K17"/>
    <mergeCell ref="J18:K18"/>
    <mergeCell ref="C27:D27"/>
    <mergeCell ref="N27:Q27"/>
    <mergeCell ref="N28:Q28"/>
    <mergeCell ref="C29:D29"/>
    <mergeCell ref="N29:Q29"/>
    <mergeCell ref="M2:P2"/>
    <mergeCell ref="C3:P3"/>
    <mergeCell ref="C5:Q5"/>
    <mergeCell ref="C7:K7"/>
    <mergeCell ref="M7:Q7"/>
    <mergeCell ref="J8:K8"/>
    <mergeCell ref="O8:P8"/>
    <mergeCell ref="O10:P10"/>
    <mergeCell ref="O11:P11"/>
    <mergeCell ref="O13:P13"/>
    <mergeCell ref="O14:P14"/>
    <mergeCell ref="O15:P15"/>
    <mergeCell ref="J11:K11"/>
    <mergeCell ref="J12:K12"/>
    <mergeCell ref="J13:K13"/>
    <mergeCell ref="J14:K14"/>
    <mergeCell ref="C8:F8"/>
    <mergeCell ref="C9:K9"/>
    <mergeCell ref="O9:P9"/>
    <mergeCell ref="J19:K19"/>
    <mergeCell ref="J20:K20"/>
    <mergeCell ref="C22:Q22"/>
    <mergeCell ref="C23:D23"/>
    <mergeCell ref="J23:K23"/>
    <mergeCell ref="L23:M23"/>
    <mergeCell ref="O23:P23"/>
    <mergeCell ref="F23:H23"/>
    <mergeCell ref="C26:Q26"/>
    <mergeCell ref="J65:L65"/>
    <mergeCell ref="C66:D66"/>
    <mergeCell ref="F66:H66"/>
    <mergeCell ref="J66:L66"/>
    <mergeCell ref="F61:H61"/>
    <mergeCell ref="F62:H62"/>
    <mergeCell ref="C63:D63"/>
    <mergeCell ref="F63:H63"/>
    <mergeCell ref="J63:L63"/>
    <mergeCell ref="F64:H64"/>
    <mergeCell ref="J64:L64"/>
    <mergeCell ref="F54:H54"/>
    <mergeCell ref="F55:H55"/>
    <mergeCell ref="F56:H56"/>
    <mergeCell ref="F57:H57"/>
    <mergeCell ref="F58:H58"/>
    <mergeCell ref="F59:H59"/>
    <mergeCell ref="F60:H60"/>
    <mergeCell ref="C64:D64"/>
    <mergeCell ref="C65:D65"/>
    <mergeCell ref="F65:H65"/>
    <mergeCell ref="C54:D54"/>
    <mergeCell ref="C55:D55"/>
    <mergeCell ref="C56:D56"/>
    <mergeCell ref="C57:D57"/>
    <mergeCell ref="C58:D58"/>
    <mergeCell ref="C59:D59"/>
    <mergeCell ref="C50:D50"/>
    <mergeCell ref="F50:H50"/>
    <mergeCell ref="C51:D51"/>
    <mergeCell ref="F51:H51"/>
    <mergeCell ref="C52:D52"/>
    <mergeCell ref="F52:H52"/>
    <mergeCell ref="F53:H53"/>
    <mergeCell ref="J47:L47"/>
    <mergeCell ref="J48:L48"/>
    <mergeCell ref="J49:L49"/>
    <mergeCell ref="J50:L50"/>
    <mergeCell ref="J51:L51"/>
    <mergeCell ref="J52:L52"/>
    <mergeCell ref="J53:L53"/>
    <mergeCell ref="C53:D53"/>
    <mergeCell ref="C42:D42"/>
    <mergeCell ref="C43:D43"/>
    <mergeCell ref="F43:H43"/>
    <mergeCell ref="J43:L43"/>
    <mergeCell ref="C44:D44"/>
    <mergeCell ref="J44:L44"/>
    <mergeCell ref="J45:L45"/>
    <mergeCell ref="F48:H48"/>
    <mergeCell ref="F49:H49"/>
    <mergeCell ref="F44:H44"/>
    <mergeCell ref="F45:H45"/>
    <mergeCell ref="F46:H46"/>
    <mergeCell ref="C47:D47"/>
    <mergeCell ref="F47:H47"/>
    <mergeCell ref="C48:D48"/>
    <mergeCell ref="C49:D49"/>
    <mergeCell ref="C45:D45"/>
    <mergeCell ref="C46:D46"/>
    <mergeCell ref="J46:L46"/>
    <mergeCell ref="J61:L61"/>
    <mergeCell ref="J62:L62"/>
    <mergeCell ref="J54:L54"/>
    <mergeCell ref="J55:L55"/>
    <mergeCell ref="J56:L56"/>
    <mergeCell ref="J57:L57"/>
    <mergeCell ref="J58:L58"/>
    <mergeCell ref="J59:L59"/>
    <mergeCell ref="J60:L60"/>
  </mergeCells>
  <hyperlinks>
    <hyperlink ref="Q3" location="'✔️ Index'!A1" display="INDEX"/>
  </hyperlinks>
  <pageMargins left="0.75" right="0.75" top="1" bottom="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showGridLines="0" workbookViewId="0">
      <selection activeCell="C9" sqref="C9:AE13"/>
    </sheetView>
  </sheetViews>
  <sheetFormatPr defaultColWidth="14.42578125" defaultRowHeight="15" customHeight="1"/>
  <cols>
    <col min="1" max="2" width="4.42578125" customWidth="1"/>
    <col min="3" max="3" width="4.7109375" customWidth="1"/>
    <col min="4" max="4" width="18" customWidth="1"/>
    <col min="5" max="5" width="9.28515625" customWidth="1"/>
    <col min="6" max="13" width="13.28515625" customWidth="1"/>
    <col min="14" max="14" width="4.42578125" customWidth="1"/>
    <col min="15" max="33" width="4" customWidth="1"/>
  </cols>
  <sheetData>
    <row r="1" spans="1:33">
      <c r="A1" s="43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</row>
    <row r="2" spans="1:33">
      <c r="A2" s="432"/>
      <c r="B2" s="500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178"/>
      <c r="N2" s="179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</row>
    <row r="3" spans="1:33" ht="18" customHeight="1">
      <c r="A3" s="366"/>
      <c r="B3" s="542"/>
      <c r="C3" s="538" t="s">
        <v>2915</v>
      </c>
      <c r="D3" s="538"/>
      <c r="E3" s="308"/>
      <c r="F3" s="308"/>
      <c r="G3" s="308"/>
      <c r="H3" s="308"/>
      <c r="I3" s="308"/>
      <c r="J3" s="308"/>
      <c r="K3" s="308"/>
      <c r="L3" s="308"/>
      <c r="M3" s="309" t="s">
        <v>389</v>
      </c>
      <c r="N3" s="201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</row>
    <row r="4" spans="1:33">
      <c r="A4" s="196"/>
      <c r="B4" s="428"/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124"/>
      <c r="N4" s="16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</row>
    <row r="5" spans="1:33" ht="36" customHeight="1">
      <c r="A5" s="196"/>
      <c r="B5" s="431"/>
      <c r="C5" s="1491" t="s">
        <v>3304</v>
      </c>
      <c r="D5" s="1327"/>
      <c r="E5" s="1327"/>
      <c r="F5" s="1327"/>
      <c r="G5" s="1327"/>
      <c r="H5" s="1327"/>
      <c r="I5" s="1327"/>
      <c r="J5" s="1327"/>
      <c r="K5" s="1327"/>
      <c r="L5" s="1327"/>
      <c r="M5" s="1532"/>
      <c r="N5" s="20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ht="18">
      <c r="A6" s="196"/>
      <c r="B6" s="431"/>
      <c r="C6" s="436"/>
      <c r="D6" s="436"/>
      <c r="E6" s="436"/>
      <c r="F6" s="436"/>
      <c r="G6" s="436"/>
      <c r="H6" s="436"/>
      <c r="I6" s="436"/>
      <c r="J6" s="436"/>
      <c r="K6" s="436"/>
      <c r="L6" s="436"/>
      <c r="M6" s="436"/>
      <c r="N6" s="20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ht="18" customHeight="1">
      <c r="A7" s="196"/>
      <c r="B7" s="428"/>
      <c r="C7" s="1533" t="s">
        <v>430</v>
      </c>
      <c r="D7" s="1367"/>
      <c r="E7" s="1398" t="s">
        <v>387</v>
      </c>
      <c r="F7" s="1351" t="s">
        <v>3305</v>
      </c>
      <c r="G7" s="1350"/>
      <c r="H7" s="1351" t="s">
        <v>3306</v>
      </c>
      <c r="I7" s="1350"/>
      <c r="J7" s="1351" t="s">
        <v>3307</v>
      </c>
      <c r="K7" s="1350"/>
      <c r="L7" s="1351" t="s">
        <v>3308</v>
      </c>
      <c r="M7" s="1350"/>
      <c r="N7" s="16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</row>
    <row r="8" spans="1:33" ht="18.75" customHeight="1">
      <c r="A8" s="196"/>
      <c r="B8" s="428"/>
      <c r="C8" s="1368"/>
      <c r="D8" s="1369"/>
      <c r="E8" s="1400"/>
      <c r="F8" s="88" t="s">
        <v>53</v>
      </c>
      <c r="G8" s="88" t="s">
        <v>101</v>
      </c>
      <c r="H8" s="88" t="s">
        <v>53</v>
      </c>
      <c r="I8" s="88" t="s">
        <v>101</v>
      </c>
      <c r="J8" s="88" t="s">
        <v>53</v>
      </c>
      <c r="K8" s="88" t="s">
        <v>101</v>
      </c>
      <c r="L8" s="88" t="s">
        <v>53</v>
      </c>
      <c r="M8" s="88" t="s">
        <v>101</v>
      </c>
      <c r="N8" s="16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</row>
    <row r="9" spans="1:33">
      <c r="A9" s="196"/>
      <c r="B9" s="428"/>
      <c r="C9" s="1641">
        <v>43556</v>
      </c>
      <c r="D9" s="1642"/>
      <c r="E9" s="700">
        <v>0</v>
      </c>
      <c r="F9" s="701">
        <v>0</v>
      </c>
      <c r="G9" s="702">
        <v>0</v>
      </c>
      <c r="H9" s="702">
        <v>0</v>
      </c>
      <c r="I9" s="702">
        <v>0</v>
      </c>
      <c r="J9" s="702">
        <v>0</v>
      </c>
      <c r="K9" s="702">
        <v>0</v>
      </c>
      <c r="L9" s="702">
        <v>0</v>
      </c>
      <c r="M9" s="703">
        <v>0</v>
      </c>
      <c r="N9" s="16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</row>
    <row r="10" spans="1:33">
      <c r="A10" s="704"/>
      <c r="B10" s="1643"/>
      <c r="C10" s="1645">
        <v>43586</v>
      </c>
      <c r="D10" s="1355"/>
      <c r="E10" s="705">
        <v>0</v>
      </c>
      <c r="F10" s="706">
        <v>0</v>
      </c>
      <c r="G10" s="707">
        <v>0</v>
      </c>
      <c r="H10" s="707">
        <v>0</v>
      </c>
      <c r="I10" s="707">
        <v>0</v>
      </c>
      <c r="J10" s="707">
        <v>0</v>
      </c>
      <c r="K10" s="707">
        <v>0</v>
      </c>
      <c r="L10" s="707">
        <v>0</v>
      </c>
      <c r="M10" s="708">
        <v>0</v>
      </c>
      <c r="N10" s="16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</row>
    <row r="11" spans="1:33">
      <c r="A11" s="704"/>
      <c r="B11" s="1644"/>
      <c r="C11" s="1646">
        <v>43617</v>
      </c>
      <c r="D11" s="1355"/>
      <c r="E11" s="705">
        <v>0</v>
      </c>
      <c r="F11" s="709">
        <v>0</v>
      </c>
      <c r="G11" s="710">
        <v>0</v>
      </c>
      <c r="H11" s="710">
        <v>0</v>
      </c>
      <c r="I11" s="710">
        <v>0</v>
      </c>
      <c r="J11" s="710">
        <v>0</v>
      </c>
      <c r="K11" s="710">
        <v>0</v>
      </c>
      <c r="L11" s="710">
        <v>0</v>
      </c>
      <c r="M11" s="711">
        <v>0</v>
      </c>
      <c r="N11" s="16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</row>
    <row r="12" spans="1:33">
      <c r="A12" s="704"/>
      <c r="B12" s="1644"/>
      <c r="C12" s="1645">
        <v>43647</v>
      </c>
      <c r="D12" s="1355"/>
      <c r="E12" s="705">
        <v>0</v>
      </c>
      <c r="F12" s="706">
        <v>0</v>
      </c>
      <c r="G12" s="707">
        <v>0</v>
      </c>
      <c r="H12" s="707">
        <v>0</v>
      </c>
      <c r="I12" s="707">
        <v>0</v>
      </c>
      <c r="J12" s="707">
        <v>0</v>
      </c>
      <c r="K12" s="707">
        <v>0</v>
      </c>
      <c r="L12" s="707">
        <v>0</v>
      </c>
      <c r="M12" s="708">
        <v>0</v>
      </c>
      <c r="N12" s="16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</row>
    <row r="13" spans="1:33">
      <c r="A13" s="704"/>
      <c r="B13" s="1644"/>
      <c r="C13" s="1646">
        <v>43678</v>
      </c>
      <c r="D13" s="1355"/>
      <c r="E13" s="705">
        <v>0</v>
      </c>
      <c r="F13" s="709">
        <v>0</v>
      </c>
      <c r="G13" s="710">
        <v>0</v>
      </c>
      <c r="H13" s="710">
        <v>0</v>
      </c>
      <c r="I13" s="710">
        <v>0</v>
      </c>
      <c r="J13" s="710">
        <v>0</v>
      </c>
      <c r="K13" s="710">
        <v>0</v>
      </c>
      <c r="L13" s="710">
        <v>0</v>
      </c>
      <c r="M13" s="711">
        <v>0</v>
      </c>
      <c r="N13" s="16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</row>
    <row r="14" spans="1:33">
      <c r="A14" s="704"/>
      <c r="B14" s="1644"/>
      <c r="C14" s="1645">
        <v>43709</v>
      </c>
      <c r="D14" s="1355"/>
      <c r="E14" s="705">
        <v>0</v>
      </c>
      <c r="F14" s="706">
        <v>0</v>
      </c>
      <c r="G14" s="707">
        <v>0</v>
      </c>
      <c r="H14" s="707">
        <v>0</v>
      </c>
      <c r="I14" s="707">
        <v>0</v>
      </c>
      <c r="J14" s="707">
        <v>0</v>
      </c>
      <c r="K14" s="707">
        <v>0</v>
      </c>
      <c r="L14" s="707">
        <v>0</v>
      </c>
      <c r="M14" s="708">
        <v>0</v>
      </c>
      <c r="N14" s="16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</row>
    <row r="15" spans="1:33">
      <c r="A15" s="704"/>
      <c r="B15" s="1644"/>
      <c r="C15" s="1646">
        <v>43739</v>
      </c>
      <c r="D15" s="1355"/>
      <c r="E15" s="705">
        <v>0</v>
      </c>
      <c r="F15" s="709">
        <v>0</v>
      </c>
      <c r="G15" s="710">
        <v>0</v>
      </c>
      <c r="H15" s="710">
        <v>0</v>
      </c>
      <c r="I15" s="710">
        <v>0</v>
      </c>
      <c r="J15" s="710">
        <v>0</v>
      </c>
      <c r="K15" s="710">
        <v>0</v>
      </c>
      <c r="L15" s="710">
        <v>0</v>
      </c>
      <c r="M15" s="711">
        <v>0</v>
      </c>
      <c r="N15" s="16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</row>
    <row r="16" spans="1:33">
      <c r="A16" s="704"/>
      <c r="B16" s="1644"/>
      <c r="C16" s="1645">
        <v>43770</v>
      </c>
      <c r="D16" s="1355"/>
      <c r="E16" s="705">
        <v>0</v>
      </c>
      <c r="F16" s="706">
        <v>0</v>
      </c>
      <c r="G16" s="707">
        <v>0</v>
      </c>
      <c r="H16" s="707">
        <v>0</v>
      </c>
      <c r="I16" s="707">
        <v>0</v>
      </c>
      <c r="J16" s="707">
        <v>0</v>
      </c>
      <c r="K16" s="707">
        <v>0</v>
      </c>
      <c r="L16" s="707">
        <v>0</v>
      </c>
      <c r="M16" s="708">
        <v>0</v>
      </c>
      <c r="N16" s="16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</row>
    <row r="17" spans="1:25">
      <c r="A17" s="196"/>
      <c r="B17" s="428"/>
      <c r="C17" s="1646">
        <v>43800</v>
      </c>
      <c r="D17" s="1355"/>
      <c r="E17" s="705">
        <v>0</v>
      </c>
      <c r="F17" s="709">
        <v>0</v>
      </c>
      <c r="G17" s="710">
        <v>0</v>
      </c>
      <c r="H17" s="710">
        <v>0</v>
      </c>
      <c r="I17" s="710">
        <v>0</v>
      </c>
      <c r="J17" s="710">
        <v>0</v>
      </c>
      <c r="K17" s="710">
        <v>0</v>
      </c>
      <c r="L17" s="710">
        <v>0</v>
      </c>
      <c r="M17" s="711">
        <v>0</v>
      </c>
      <c r="N17" s="16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</row>
    <row r="18" spans="1:25">
      <c r="A18" s="196"/>
      <c r="B18" s="428"/>
      <c r="C18" s="1645">
        <v>43831</v>
      </c>
      <c r="D18" s="1355"/>
      <c r="E18" s="705">
        <v>0</v>
      </c>
      <c r="F18" s="706">
        <v>0</v>
      </c>
      <c r="G18" s="707">
        <v>0</v>
      </c>
      <c r="H18" s="707">
        <v>0</v>
      </c>
      <c r="I18" s="707">
        <v>0</v>
      </c>
      <c r="J18" s="707">
        <v>0</v>
      </c>
      <c r="K18" s="707">
        <v>0</v>
      </c>
      <c r="L18" s="707">
        <v>0</v>
      </c>
      <c r="M18" s="708">
        <v>0</v>
      </c>
      <c r="N18" s="16"/>
      <c r="O18" s="124"/>
      <c r="P18" s="124"/>
      <c r="Q18" s="124"/>
      <c r="R18" s="124"/>
      <c r="S18" s="124"/>
      <c r="T18" s="124"/>
      <c r="U18" s="124"/>
      <c r="V18" s="124"/>
      <c r="W18" s="124"/>
      <c r="X18" s="124"/>
    </row>
    <row r="19" spans="1:25">
      <c r="A19" s="196"/>
      <c r="B19" s="428"/>
      <c r="C19" s="1646">
        <v>43862</v>
      </c>
      <c r="D19" s="1355"/>
      <c r="E19" s="705">
        <v>0</v>
      </c>
      <c r="F19" s="709">
        <v>0</v>
      </c>
      <c r="G19" s="710">
        <v>0</v>
      </c>
      <c r="H19" s="710">
        <v>0</v>
      </c>
      <c r="I19" s="710">
        <v>0</v>
      </c>
      <c r="J19" s="710">
        <v>0</v>
      </c>
      <c r="K19" s="710">
        <v>0</v>
      </c>
      <c r="L19" s="710">
        <v>0</v>
      </c>
      <c r="M19" s="711">
        <v>0</v>
      </c>
      <c r="N19" s="16"/>
      <c r="O19" s="124"/>
      <c r="P19" s="124"/>
      <c r="Q19" s="124"/>
      <c r="R19" s="124"/>
      <c r="S19" s="124"/>
      <c r="T19" s="124"/>
      <c r="U19" s="124"/>
      <c r="V19" s="124"/>
      <c r="W19" s="124"/>
    </row>
    <row r="20" spans="1:25">
      <c r="A20" s="196"/>
      <c r="B20" s="428"/>
      <c r="C20" s="1647">
        <v>43891</v>
      </c>
      <c r="D20" s="1360"/>
      <c r="E20" s="712">
        <v>0</v>
      </c>
      <c r="F20" s="713">
        <v>0</v>
      </c>
      <c r="G20" s="714">
        <v>0</v>
      </c>
      <c r="H20" s="714">
        <v>0</v>
      </c>
      <c r="I20" s="714">
        <v>0</v>
      </c>
      <c r="J20" s="714">
        <v>0</v>
      </c>
      <c r="K20" s="714">
        <v>0</v>
      </c>
      <c r="L20" s="714">
        <v>0</v>
      </c>
      <c r="M20" s="715">
        <v>0</v>
      </c>
      <c r="N20" s="16"/>
      <c r="O20" s="124"/>
      <c r="P20" s="124"/>
      <c r="Q20" s="124"/>
      <c r="R20" s="124"/>
      <c r="S20" s="124"/>
      <c r="T20" s="124"/>
      <c r="U20" s="124"/>
      <c r="V20" s="124"/>
    </row>
    <row r="21" spans="1:25" ht="15.75" customHeight="1">
      <c r="A21" s="196"/>
      <c r="B21" s="428"/>
      <c r="C21" s="1420" t="s">
        <v>169</v>
      </c>
      <c r="D21" s="1421"/>
      <c r="E21" s="716">
        <f t="shared" ref="E21:M21" si="0">SUM(E9:E20)</f>
        <v>0</v>
      </c>
      <c r="F21" s="716">
        <f t="shared" si="0"/>
        <v>0</v>
      </c>
      <c r="G21" s="716">
        <f t="shared" si="0"/>
        <v>0</v>
      </c>
      <c r="H21" s="716">
        <f t="shared" si="0"/>
        <v>0</v>
      </c>
      <c r="I21" s="716">
        <f t="shared" si="0"/>
        <v>0</v>
      </c>
      <c r="J21" s="716">
        <f t="shared" si="0"/>
        <v>0</v>
      </c>
      <c r="K21" s="716">
        <f t="shared" si="0"/>
        <v>0</v>
      </c>
      <c r="L21" s="716">
        <f t="shared" si="0"/>
        <v>0</v>
      </c>
      <c r="M21" s="716">
        <f t="shared" si="0"/>
        <v>0</v>
      </c>
      <c r="N21" s="16"/>
      <c r="O21" s="124"/>
      <c r="P21" s="124"/>
      <c r="Q21" s="124"/>
      <c r="R21" s="124"/>
      <c r="S21" s="124"/>
      <c r="T21" s="124"/>
      <c r="U21" s="124"/>
      <c r="V21" s="124"/>
    </row>
    <row r="22" spans="1:25" ht="27" customHeight="1">
      <c r="A22" s="196"/>
      <c r="B22" s="428"/>
      <c r="C22" s="265"/>
      <c r="D22" s="265"/>
      <c r="E22" s="265"/>
      <c r="F22" s="265"/>
      <c r="G22" s="2"/>
      <c r="H22" s="265"/>
      <c r="I22" s="2"/>
      <c r="J22" s="2"/>
      <c r="K22" s="265"/>
      <c r="L22" s="265"/>
      <c r="M22" s="124"/>
      <c r="N22" s="16"/>
      <c r="O22" s="124"/>
      <c r="P22" s="124"/>
      <c r="Q22" s="124"/>
      <c r="R22" s="124"/>
      <c r="S22" s="124"/>
      <c r="T22" s="124"/>
      <c r="U22" s="124"/>
    </row>
    <row r="23" spans="1:25" ht="27" customHeight="1">
      <c r="A23" s="196"/>
      <c r="B23" s="428"/>
      <c r="C23" s="1491" t="s">
        <v>3210</v>
      </c>
      <c r="D23" s="1327"/>
      <c r="E23" s="1327"/>
      <c r="F23" s="1327"/>
      <c r="G23" s="1327"/>
      <c r="H23" s="1327"/>
      <c r="I23" s="1327"/>
      <c r="J23" s="1327"/>
      <c r="K23" s="1327"/>
      <c r="L23" s="1327"/>
      <c r="M23" s="1532"/>
      <c r="N23" s="16"/>
      <c r="O23" s="124"/>
      <c r="P23" s="124"/>
      <c r="Q23" s="124"/>
      <c r="R23" s="124"/>
      <c r="S23" s="124"/>
      <c r="T23" s="124"/>
      <c r="U23" s="124"/>
    </row>
    <row r="24" spans="1:25" ht="15.75" customHeight="1">
      <c r="A24" s="196"/>
      <c r="B24" s="428"/>
      <c r="C24" s="265"/>
      <c r="D24" s="265"/>
      <c r="E24" s="265"/>
      <c r="F24" s="265"/>
      <c r="G24" s="2"/>
      <c r="H24" s="265"/>
      <c r="I24" s="2"/>
      <c r="J24" s="2"/>
      <c r="K24" s="265"/>
      <c r="L24" s="265"/>
      <c r="M24" s="124"/>
      <c r="N24" s="16"/>
      <c r="O24" s="124"/>
      <c r="P24" s="124"/>
      <c r="Q24" s="124"/>
      <c r="R24" s="124"/>
      <c r="S24" s="124"/>
      <c r="T24" s="124"/>
      <c r="U24" s="124"/>
    </row>
    <row r="25" spans="1:25" ht="30" customHeight="1">
      <c r="A25" s="196"/>
      <c r="B25" s="428"/>
      <c r="C25" s="1348" t="s">
        <v>3309</v>
      </c>
      <c r="D25" s="1349"/>
      <c r="E25" s="1349"/>
      <c r="F25" s="1349"/>
      <c r="G25" s="1349"/>
      <c r="H25" s="1349"/>
      <c r="I25" s="1349"/>
      <c r="J25" s="1349"/>
      <c r="K25" s="1349"/>
      <c r="L25" s="1349"/>
      <c r="M25" s="1350"/>
      <c r="N25" s="16"/>
      <c r="O25" s="124"/>
      <c r="P25" s="124"/>
      <c r="Q25" s="124"/>
      <c r="R25" s="124"/>
      <c r="S25" s="124"/>
      <c r="T25" s="124"/>
      <c r="U25" s="124"/>
    </row>
    <row r="26" spans="1:25" ht="15.75" customHeight="1">
      <c r="A26" s="196"/>
      <c r="B26" s="428"/>
      <c r="C26" s="1635" t="s">
        <v>435</v>
      </c>
      <c r="D26" s="1437"/>
      <c r="E26" s="88" t="s">
        <v>3310</v>
      </c>
      <c r="F26" s="88" t="s">
        <v>3116</v>
      </c>
      <c r="G26" s="387" t="s">
        <v>3273</v>
      </c>
      <c r="H26" s="717"/>
      <c r="I26" s="718"/>
      <c r="J26" s="88" t="s">
        <v>3274</v>
      </c>
      <c r="K26" s="88" t="s">
        <v>101</v>
      </c>
      <c r="L26" s="1351" t="s">
        <v>3311</v>
      </c>
      <c r="M26" s="1350"/>
      <c r="N26" s="16"/>
      <c r="O26" s="124"/>
      <c r="P26" s="124"/>
      <c r="Q26" s="124"/>
      <c r="R26" s="124"/>
      <c r="S26" s="124"/>
      <c r="T26" s="124"/>
      <c r="U26" s="124"/>
    </row>
    <row r="27" spans="1:25" ht="30" customHeight="1">
      <c r="A27" s="196"/>
      <c r="B27" s="428"/>
      <c r="C27" s="719" t="s">
        <v>8</v>
      </c>
      <c r="D27" s="720" t="s">
        <v>3305</v>
      </c>
      <c r="E27" s="1648" t="s">
        <v>3312</v>
      </c>
      <c r="F27" s="1649"/>
      <c r="G27" s="1649"/>
      <c r="H27" s="1649"/>
      <c r="I27" s="1649"/>
      <c r="J27" s="1649"/>
      <c r="K27" s="1649"/>
      <c r="L27" s="1649"/>
      <c r="M27" s="1650"/>
      <c r="N27" s="16"/>
      <c r="O27" s="124"/>
      <c r="P27" s="124"/>
      <c r="Q27" s="124"/>
      <c r="R27" s="124"/>
      <c r="S27" s="124"/>
      <c r="T27" s="124"/>
      <c r="U27" s="124"/>
    </row>
    <row r="28" spans="1:25" ht="15.75" customHeight="1">
      <c r="A28" s="196"/>
      <c r="B28" s="428"/>
      <c r="C28" s="721"/>
      <c r="D28" s="722"/>
      <c r="E28" s="265"/>
      <c r="F28" s="265"/>
      <c r="G28" s="2"/>
      <c r="H28" s="265"/>
      <c r="I28" s="2"/>
      <c r="J28" s="2"/>
      <c r="K28" s="265"/>
      <c r="L28" s="265"/>
      <c r="M28" s="16"/>
      <c r="N28" s="16"/>
      <c r="O28" s="124"/>
      <c r="P28" s="124"/>
      <c r="Q28" s="124"/>
      <c r="R28" s="124"/>
      <c r="S28" s="124"/>
      <c r="T28" s="124"/>
      <c r="U28" s="124"/>
    </row>
    <row r="29" spans="1:25" ht="30" customHeight="1">
      <c r="A29" s="196"/>
      <c r="B29" s="428"/>
      <c r="C29" s="719" t="s">
        <v>12</v>
      </c>
      <c r="D29" s="723" t="s">
        <v>3306</v>
      </c>
      <c r="E29" s="1651" t="s">
        <v>3312</v>
      </c>
      <c r="F29" s="1652"/>
      <c r="G29" s="1652"/>
      <c r="H29" s="1652"/>
      <c r="I29" s="1652"/>
      <c r="J29" s="1652"/>
      <c r="K29" s="1652"/>
      <c r="L29" s="1652"/>
      <c r="M29" s="1653"/>
      <c r="N29" s="16"/>
      <c r="O29" s="124"/>
      <c r="P29" s="124"/>
      <c r="Q29" s="124"/>
      <c r="R29" s="124"/>
      <c r="S29" s="124"/>
      <c r="T29" s="124"/>
      <c r="U29" s="124"/>
    </row>
    <row r="30" spans="1:25" ht="15.75" customHeight="1">
      <c r="A30" s="196"/>
      <c r="B30" s="428"/>
      <c r="C30" s="724"/>
      <c r="D30" s="724"/>
      <c r="E30" s="265"/>
      <c r="F30" s="265"/>
      <c r="G30" s="2"/>
      <c r="H30" s="265"/>
      <c r="I30" s="2"/>
      <c r="J30" s="2"/>
      <c r="K30" s="265"/>
      <c r="L30" s="265"/>
      <c r="M30" s="16"/>
      <c r="N30" s="16"/>
      <c r="O30" s="124"/>
      <c r="P30" s="124"/>
      <c r="Q30" s="124"/>
      <c r="R30" s="124"/>
      <c r="S30" s="124"/>
      <c r="T30" s="124"/>
      <c r="U30" s="124"/>
    </row>
    <row r="31" spans="1:25" ht="30" customHeight="1">
      <c r="A31" s="196"/>
      <c r="B31" s="428"/>
      <c r="C31" s="719" t="s">
        <v>18</v>
      </c>
      <c r="D31" s="723" t="s">
        <v>3313</v>
      </c>
      <c r="E31" s="1651" t="s">
        <v>3312</v>
      </c>
      <c r="F31" s="1652"/>
      <c r="G31" s="1652"/>
      <c r="H31" s="1652"/>
      <c r="I31" s="1652"/>
      <c r="J31" s="1652"/>
      <c r="K31" s="1652"/>
      <c r="L31" s="1652"/>
      <c r="M31" s="1653"/>
      <c r="N31" s="16"/>
      <c r="O31" s="124"/>
      <c r="P31" s="124"/>
      <c r="Q31" s="124"/>
      <c r="R31" s="124"/>
      <c r="S31" s="124"/>
      <c r="T31" s="124"/>
      <c r="U31" s="124"/>
    </row>
    <row r="32" spans="1:25" ht="15.75" customHeight="1">
      <c r="A32" s="196"/>
      <c r="B32" s="428"/>
      <c r="C32" s="724"/>
      <c r="D32" s="724"/>
      <c r="E32" s="265"/>
      <c r="F32" s="265"/>
      <c r="G32" s="2"/>
      <c r="H32" s="265"/>
      <c r="I32" s="2"/>
      <c r="J32" s="2"/>
      <c r="K32" s="265"/>
      <c r="L32" s="265"/>
      <c r="M32" s="16"/>
      <c r="N32" s="16"/>
      <c r="O32" s="124"/>
      <c r="P32" s="124"/>
      <c r="Q32" s="124"/>
      <c r="R32" s="124"/>
      <c r="S32" s="124"/>
      <c r="T32" s="124"/>
      <c r="U32" s="124"/>
    </row>
    <row r="33" spans="1:21" ht="30" customHeight="1">
      <c r="A33" s="196"/>
      <c r="B33" s="428"/>
      <c r="C33" s="725" t="s">
        <v>22</v>
      </c>
      <c r="D33" s="726" t="s">
        <v>3314</v>
      </c>
      <c r="E33" s="1654" t="s">
        <v>3312</v>
      </c>
      <c r="F33" s="1655"/>
      <c r="G33" s="1655"/>
      <c r="H33" s="1655"/>
      <c r="I33" s="1655"/>
      <c r="J33" s="1655"/>
      <c r="K33" s="1655"/>
      <c r="L33" s="1655"/>
      <c r="M33" s="1656"/>
      <c r="N33" s="16"/>
      <c r="O33" s="124"/>
      <c r="P33" s="124"/>
      <c r="Q33" s="124"/>
      <c r="R33" s="124"/>
      <c r="S33" s="124"/>
      <c r="T33" s="124"/>
      <c r="U33" s="124"/>
    </row>
    <row r="34" spans="1:21" ht="15.75" customHeight="1">
      <c r="A34" s="196"/>
      <c r="B34" s="428"/>
      <c r="C34" s="265"/>
      <c r="D34" s="265"/>
      <c r="E34" s="265"/>
      <c r="F34" s="265"/>
      <c r="G34" s="2"/>
      <c r="H34" s="265"/>
      <c r="I34" s="2"/>
      <c r="J34" s="2"/>
      <c r="K34" s="265"/>
      <c r="L34" s="265"/>
      <c r="M34" s="124"/>
      <c r="N34" s="16"/>
      <c r="O34" s="124"/>
      <c r="P34" s="124"/>
      <c r="Q34" s="124"/>
      <c r="R34" s="124"/>
      <c r="S34" s="124"/>
      <c r="T34" s="124"/>
      <c r="U34" s="124"/>
    </row>
    <row r="35" spans="1:21" ht="22.5" customHeight="1">
      <c r="A35" s="4"/>
      <c r="B35" s="19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33"/>
    </row>
    <row r="36" spans="1:21" ht="15.75" customHeight="1">
      <c r="A36" s="4"/>
      <c r="K36" s="124"/>
      <c r="L36" s="124"/>
      <c r="M36" s="124"/>
    </row>
    <row r="37" spans="1:21" ht="15.75" customHeight="1">
      <c r="A37" s="4"/>
      <c r="B37" s="1370" t="s">
        <v>199</v>
      </c>
      <c r="C37" s="1321"/>
      <c r="D37" s="1321"/>
      <c r="E37" s="1321"/>
      <c r="F37" s="1321"/>
      <c r="G37" s="1321"/>
      <c r="H37" s="1321"/>
      <c r="I37" s="1321"/>
      <c r="J37" s="1321"/>
      <c r="K37" s="1321"/>
      <c r="L37" s="1321"/>
      <c r="M37" s="1321"/>
      <c r="N37" s="1371"/>
    </row>
    <row r="38" spans="1:21" ht="15.75" customHeight="1">
      <c r="A38" s="4"/>
      <c r="B38" s="1425"/>
      <c r="C38" s="1324"/>
      <c r="D38" s="1324"/>
      <c r="E38" s="1324"/>
      <c r="F38" s="1324"/>
      <c r="G38" s="1324"/>
      <c r="H38" s="1324"/>
      <c r="I38" s="1324"/>
      <c r="J38" s="1324"/>
      <c r="K38" s="1324"/>
      <c r="L38" s="1324"/>
      <c r="M38" s="1324"/>
      <c r="N38" s="1428"/>
    </row>
    <row r="39" spans="1:21" ht="15.75" customHeight="1">
      <c r="A39" s="4"/>
      <c r="B39" s="1345" t="s">
        <v>3006</v>
      </c>
      <c r="C39" s="1294"/>
      <c r="D39" s="1294"/>
      <c r="E39" s="1294"/>
      <c r="F39" s="1298"/>
      <c r="G39" s="1346" t="s">
        <v>201</v>
      </c>
      <c r="H39" s="1294"/>
      <c r="I39" s="1294"/>
      <c r="J39" s="1294"/>
      <c r="K39" s="1294"/>
      <c r="L39" s="1294"/>
      <c r="M39" s="1294"/>
      <c r="N39" s="1295"/>
      <c r="O39" s="124" t="s">
        <v>3315</v>
      </c>
    </row>
    <row r="40" spans="1:21" ht="15.75" customHeight="1">
      <c r="A40" s="4"/>
      <c r="B40" s="727" t="s">
        <v>8</v>
      </c>
      <c r="C40" s="1293" t="s">
        <v>3305</v>
      </c>
      <c r="D40" s="1294"/>
      <c r="E40" s="1294"/>
      <c r="F40" s="1298"/>
      <c r="G40" s="1293" t="s">
        <v>3316</v>
      </c>
      <c r="H40" s="1294"/>
      <c r="I40" s="1294"/>
      <c r="J40" s="1294"/>
      <c r="K40" s="1294"/>
      <c r="L40" s="1294"/>
      <c r="M40" s="1294"/>
      <c r="N40" s="1295"/>
      <c r="O40" s="124" t="s">
        <v>3317</v>
      </c>
    </row>
    <row r="41" spans="1:21" ht="15.75" customHeight="1">
      <c r="A41" s="4"/>
      <c r="B41" s="728" t="s">
        <v>12</v>
      </c>
      <c r="C41" s="1296" t="s">
        <v>3306</v>
      </c>
      <c r="D41" s="1294"/>
      <c r="E41" s="1294"/>
      <c r="F41" s="1298"/>
      <c r="G41" s="1296" t="s">
        <v>3318</v>
      </c>
      <c r="H41" s="1294"/>
      <c r="I41" s="1294"/>
      <c r="J41" s="1294"/>
      <c r="K41" s="1294"/>
      <c r="L41" s="1294"/>
      <c r="M41" s="1294"/>
      <c r="N41" s="1295"/>
    </row>
    <row r="42" spans="1:21" ht="15.75" customHeight="1">
      <c r="A42" s="4"/>
      <c r="B42" s="727" t="s">
        <v>18</v>
      </c>
      <c r="C42" s="1293" t="s">
        <v>3313</v>
      </c>
      <c r="D42" s="1294"/>
      <c r="E42" s="1294"/>
      <c r="F42" s="1298"/>
      <c r="G42" s="1293" t="s">
        <v>3319</v>
      </c>
      <c r="H42" s="1294"/>
      <c r="I42" s="1294"/>
      <c r="J42" s="1294"/>
      <c r="K42" s="1294"/>
      <c r="L42" s="1294"/>
      <c r="M42" s="1294"/>
      <c r="N42" s="1295"/>
      <c r="O42" s="124" t="s">
        <v>3320</v>
      </c>
    </row>
    <row r="43" spans="1:21" ht="15.75" customHeight="1">
      <c r="A43" s="4"/>
      <c r="B43" s="729" t="s">
        <v>22</v>
      </c>
      <c r="C43" s="1657" t="s">
        <v>3314</v>
      </c>
      <c r="D43" s="1433"/>
      <c r="E43" s="1433"/>
      <c r="F43" s="1515"/>
      <c r="G43" s="1657" t="s">
        <v>3321</v>
      </c>
      <c r="H43" s="1433"/>
      <c r="I43" s="1433"/>
      <c r="J43" s="1433"/>
      <c r="K43" s="1433"/>
      <c r="L43" s="1433"/>
      <c r="M43" s="1433"/>
      <c r="N43" s="1434"/>
    </row>
    <row r="44" spans="1:21" ht="15.75" customHeight="1">
      <c r="A44" s="4"/>
    </row>
    <row r="45" spans="1:21" ht="15.75" customHeight="1">
      <c r="A45" s="4"/>
    </row>
    <row r="46" spans="1:21" ht="15.75" customHeight="1">
      <c r="A46" s="4"/>
    </row>
    <row r="47" spans="1:21" ht="15.75" customHeight="1">
      <c r="A47" s="4"/>
    </row>
    <row r="48" spans="1:21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/>
    <row r="245" spans="1:1" ht="15.75" customHeight="1"/>
    <row r="246" spans="1:1" ht="15.75" customHeight="1"/>
    <row r="247" spans="1:1" ht="15.75" customHeight="1"/>
    <row r="248" spans="1:1" ht="15.75" customHeight="1"/>
    <row r="249" spans="1:1" ht="15.75" customHeight="1"/>
    <row r="250" spans="1:1" ht="15.75" customHeight="1"/>
    <row r="251" spans="1:1" ht="15.75" customHeight="1"/>
    <row r="252" spans="1:1" ht="15.75" customHeight="1"/>
    <row r="253" spans="1:1" ht="15.75" customHeight="1"/>
    <row r="254" spans="1:1" ht="15.75" customHeight="1"/>
    <row r="255" spans="1:1" ht="15.75" customHeight="1"/>
    <row r="256" spans="1: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C43:F43"/>
    <mergeCell ref="G42:N42"/>
    <mergeCell ref="G43:N43"/>
    <mergeCell ref="B37:N37"/>
    <mergeCell ref="B38:N38"/>
    <mergeCell ref="B39:F39"/>
    <mergeCell ref="G39:N39"/>
    <mergeCell ref="C40:F40"/>
    <mergeCell ref="G40:N40"/>
    <mergeCell ref="G41:N41"/>
    <mergeCell ref="E29:M29"/>
    <mergeCell ref="E31:M31"/>
    <mergeCell ref="E33:M33"/>
    <mergeCell ref="C41:F41"/>
    <mergeCell ref="C42:F42"/>
    <mergeCell ref="C26:D26"/>
    <mergeCell ref="C23:M23"/>
    <mergeCell ref="C25:M25"/>
    <mergeCell ref="L26:M26"/>
    <mergeCell ref="E27:M27"/>
    <mergeCell ref="C17:D17"/>
    <mergeCell ref="C18:D18"/>
    <mergeCell ref="C19:D19"/>
    <mergeCell ref="C20:D20"/>
    <mergeCell ref="C21:D21"/>
    <mergeCell ref="C9:D9"/>
    <mergeCell ref="B10:B16"/>
    <mergeCell ref="C10:D10"/>
    <mergeCell ref="C11:D11"/>
    <mergeCell ref="C12:D12"/>
    <mergeCell ref="C13:D13"/>
    <mergeCell ref="C14:D14"/>
    <mergeCell ref="C15:D15"/>
    <mergeCell ref="C16:D16"/>
    <mergeCell ref="C5:M5"/>
    <mergeCell ref="C7:D8"/>
    <mergeCell ref="E7:E8"/>
    <mergeCell ref="F7:G7"/>
    <mergeCell ref="H7:I7"/>
    <mergeCell ref="J7:K7"/>
    <mergeCell ref="L7:M7"/>
  </mergeCells>
  <hyperlinks>
    <hyperlink ref="M3" location="'✔️ Index'!A1" display="INDEX"/>
  </hyperlinks>
  <pageMargins left="0.75" right="0.75" top="1" bottom="1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C9" sqref="C9:AE13"/>
    </sheetView>
  </sheetViews>
  <sheetFormatPr defaultColWidth="14.42578125" defaultRowHeight="15" customHeight="1"/>
  <cols>
    <col min="1" max="2" width="4.42578125" customWidth="1"/>
    <col min="3" max="3" width="14.42578125" customWidth="1"/>
    <col min="4" max="4" width="76.140625" customWidth="1"/>
    <col min="5" max="6" width="14.42578125" customWidth="1"/>
    <col min="7" max="7" width="21.140625" customWidth="1"/>
    <col min="8" max="8" width="13.5703125" customWidth="1"/>
    <col min="9" max="9" width="4.42578125" customWidth="1"/>
    <col min="10" max="10" width="4" customWidth="1"/>
  </cols>
  <sheetData>
    <row r="1" spans="1:26">
      <c r="A1" s="432"/>
      <c r="B1" s="1"/>
      <c r="C1" s="1"/>
      <c r="D1" s="1"/>
      <c r="E1" s="730"/>
      <c r="F1" s="730"/>
      <c r="G1" s="1"/>
      <c r="H1" s="1"/>
    </row>
    <row r="2" spans="1:26">
      <c r="A2" s="432"/>
      <c r="B2" s="500"/>
      <c r="C2" s="501"/>
      <c r="D2" s="501"/>
      <c r="E2" s="731"/>
      <c r="F2" s="731"/>
      <c r="G2" s="501"/>
      <c r="H2" s="501"/>
      <c r="I2" s="179"/>
    </row>
    <row r="3" spans="1:26" ht="18" customHeight="1">
      <c r="A3" s="366"/>
      <c r="B3" s="542"/>
      <c r="C3" s="538" t="s">
        <v>2915</v>
      </c>
      <c r="D3" s="308"/>
      <c r="E3" s="308"/>
      <c r="F3" s="308"/>
      <c r="G3" s="308"/>
      <c r="H3" s="309" t="s">
        <v>389</v>
      </c>
      <c r="I3" s="201"/>
      <c r="J3" s="366"/>
      <c r="K3" s="366"/>
      <c r="L3" s="366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</row>
    <row r="4" spans="1:26">
      <c r="A4" s="196"/>
      <c r="B4" s="428"/>
      <c r="C4" s="265"/>
      <c r="D4" s="265"/>
      <c r="E4" s="730"/>
      <c r="F4" s="730"/>
      <c r="G4" s="265"/>
      <c r="H4" s="265"/>
      <c r="I4" s="16"/>
    </row>
    <row r="5" spans="1:26" ht="36" customHeight="1">
      <c r="A5" s="196"/>
      <c r="B5" s="428"/>
      <c r="C5" s="1491" t="s">
        <v>3322</v>
      </c>
      <c r="D5" s="1327"/>
      <c r="E5" s="1327"/>
      <c r="F5" s="1327"/>
      <c r="G5" s="1327"/>
      <c r="H5" s="1532"/>
      <c r="I5" s="16"/>
    </row>
    <row r="6" spans="1:26">
      <c r="A6" s="196"/>
      <c r="B6" s="428"/>
      <c r="C6" s="265"/>
      <c r="D6" s="265"/>
      <c r="E6" s="730"/>
      <c r="F6" s="730"/>
      <c r="G6" s="265"/>
      <c r="H6" s="265"/>
      <c r="I6" s="16"/>
    </row>
    <row r="7" spans="1:26" ht="30" customHeight="1">
      <c r="A7" s="196"/>
      <c r="B7" s="428"/>
      <c r="C7" s="1348" t="s">
        <v>3323</v>
      </c>
      <c r="D7" s="1349"/>
      <c r="E7" s="1349"/>
      <c r="F7" s="1349"/>
      <c r="G7" s="1349"/>
      <c r="H7" s="1350"/>
      <c r="I7" s="16"/>
    </row>
    <row r="8" spans="1:26" ht="18" customHeight="1">
      <c r="A8" s="732"/>
      <c r="B8" s="546"/>
      <c r="C8" s="88" t="s">
        <v>3116</v>
      </c>
      <c r="D8" s="88" t="s">
        <v>3166</v>
      </c>
      <c r="E8" s="88" t="s">
        <v>101</v>
      </c>
      <c r="F8" s="88" t="s">
        <v>3324</v>
      </c>
      <c r="G8" s="1351" t="s">
        <v>3274</v>
      </c>
      <c r="H8" s="1350"/>
      <c r="I8" s="211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</row>
    <row r="9" spans="1:26">
      <c r="A9" s="196"/>
      <c r="B9" s="428"/>
      <c r="C9" s="282" t="s">
        <v>2517</v>
      </c>
      <c r="D9" s="283" t="s">
        <v>2518</v>
      </c>
      <c r="E9" s="273">
        <v>50000</v>
      </c>
      <c r="F9" s="733">
        <f t="shared" ref="F9:F13" si="0">E9/618923.45*100</f>
        <v>8.0785434773880365</v>
      </c>
      <c r="G9" s="1658" t="s">
        <v>597</v>
      </c>
      <c r="H9" s="1659"/>
      <c r="I9" s="16"/>
    </row>
    <row r="10" spans="1:26">
      <c r="A10" s="196"/>
      <c r="B10" s="428"/>
      <c r="C10" s="276" t="s">
        <v>2816</v>
      </c>
      <c r="D10" s="277" t="s">
        <v>2822</v>
      </c>
      <c r="E10" s="279">
        <v>20000</v>
      </c>
      <c r="F10" s="734">
        <f t="shared" si="0"/>
        <v>3.2314173909552144</v>
      </c>
      <c r="G10" s="1570" t="s">
        <v>2824</v>
      </c>
      <c r="H10" s="1486"/>
      <c r="I10" s="16"/>
    </row>
    <row r="11" spans="1:26">
      <c r="A11" s="196"/>
      <c r="B11" s="428"/>
      <c r="C11" s="735" t="s">
        <v>2816</v>
      </c>
      <c r="D11" s="596" t="s">
        <v>2827</v>
      </c>
      <c r="E11" s="736">
        <v>20000</v>
      </c>
      <c r="F11" s="737">
        <f t="shared" si="0"/>
        <v>3.2314173909552144</v>
      </c>
      <c r="G11" s="1571" t="s">
        <v>2829</v>
      </c>
      <c r="H11" s="1486"/>
      <c r="I11" s="16"/>
    </row>
    <row r="12" spans="1:26">
      <c r="A12" s="196"/>
      <c r="B12" s="428"/>
      <c r="C12" s="276" t="s">
        <v>2720</v>
      </c>
      <c r="D12" s="277" t="s">
        <v>2725</v>
      </c>
      <c r="E12" s="279">
        <v>18557.05</v>
      </c>
      <c r="F12" s="734">
        <f t="shared" si="0"/>
        <v>2.9982787047412729</v>
      </c>
      <c r="G12" s="1570" t="s">
        <v>2308</v>
      </c>
      <c r="H12" s="1486"/>
      <c r="I12" s="16"/>
    </row>
    <row r="13" spans="1:26">
      <c r="A13" s="196"/>
      <c r="B13" s="428"/>
      <c r="C13" s="282" t="s">
        <v>2538</v>
      </c>
      <c r="D13" s="283" t="s">
        <v>2543</v>
      </c>
      <c r="E13" s="273">
        <v>17693.52</v>
      </c>
      <c r="F13" s="737">
        <f t="shared" si="0"/>
        <v>2.8587574117606951</v>
      </c>
      <c r="G13" s="1571" t="s">
        <v>2308</v>
      </c>
      <c r="H13" s="1486"/>
      <c r="I13" s="16"/>
    </row>
    <row r="14" spans="1:26" ht="15.75">
      <c r="A14" s="17"/>
      <c r="B14" s="13"/>
      <c r="C14" s="738"/>
      <c r="D14" s="738" t="s">
        <v>169</v>
      </c>
      <c r="E14" s="522">
        <f t="shared" ref="E14:F14" si="1">SUM(E9:E13)</f>
        <v>126250.57</v>
      </c>
      <c r="F14" s="522">
        <f t="shared" si="1"/>
        <v>20.398414375800435</v>
      </c>
      <c r="G14" s="1526"/>
      <c r="H14" s="1421"/>
      <c r="I14" s="16"/>
    </row>
    <row r="15" spans="1:26" ht="27" customHeight="1">
      <c r="A15" s="17"/>
      <c r="B15" s="13"/>
      <c r="C15" s="12"/>
      <c r="D15" s="12"/>
      <c r="E15" s="739"/>
      <c r="F15" s="739"/>
      <c r="G15" s="12"/>
      <c r="H15" s="12"/>
      <c r="I15" s="16"/>
    </row>
    <row r="16" spans="1:26" ht="30" customHeight="1">
      <c r="A16" s="196"/>
      <c r="B16" s="428"/>
      <c r="C16" s="1348" t="s">
        <v>3325</v>
      </c>
      <c r="D16" s="1349"/>
      <c r="E16" s="1349"/>
      <c r="F16" s="1349"/>
      <c r="G16" s="1349"/>
      <c r="H16" s="1350"/>
      <c r="I16" s="16"/>
    </row>
    <row r="17" spans="1:26" ht="18" customHeight="1">
      <c r="A17" s="732"/>
      <c r="B17" s="546"/>
      <c r="C17" s="88" t="s">
        <v>3116</v>
      </c>
      <c r="D17" s="88" t="s">
        <v>3166</v>
      </c>
      <c r="E17" s="88" t="s">
        <v>101</v>
      </c>
      <c r="F17" s="88" t="s">
        <v>3326</v>
      </c>
      <c r="G17" s="1351" t="s">
        <v>3274</v>
      </c>
      <c r="H17" s="1350"/>
      <c r="I17" s="211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X17" s="212"/>
      <c r="Y17" s="212"/>
      <c r="Z17" s="212"/>
    </row>
    <row r="18" spans="1:26">
      <c r="A18" s="196"/>
      <c r="B18" s="428"/>
      <c r="C18" s="740" t="s">
        <v>2507</v>
      </c>
      <c r="D18" s="741" t="s">
        <v>2485</v>
      </c>
      <c r="E18" s="742">
        <v>27000</v>
      </c>
      <c r="F18" s="733">
        <f t="shared" ref="F18:F22" si="2">E18/633026.77*100</f>
        <v>4.265222464446488</v>
      </c>
      <c r="G18" s="1658" t="s">
        <v>154</v>
      </c>
      <c r="H18" s="1659"/>
      <c r="I18" s="16"/>
    </row>
    <row r="19" spans="1:26">
      <c r="A19" s="196"/>
      <c r="B19" s="428"/>
      <c r="C19" s="743" t="s">
        <v>2816</v>
      </c>
      <c r="D19" s="277" t="s">
        <v>2817</v>
      </c>
      <c r="E19" s="744">
        <v>25000</v>
      </c>
      <c r="F19" s="734">
        <f t="shared" si="2"/>
        <v>3.9492800596726738</v>
      </c>
      <c r="G19" s="1570" t="s">
        <v>2819</v>
      </c>
      <c r="H19" s="1486"/>
      <c r="I19" s="16"/>
    </row>
    <row r="20" spans="1:26">
      <c r="A20" s="196"/>
      <c r="B20" s="428"/>
      <c r="C20" s="735" t="s">
        <v>2501</v>
      </c>
      <c r="D20" s="596" t="s">
        <v>2329</v>
      </c>
      <c r="E20" s="527">
        <v>20000</v>
      </c>
      <c r="F20" s="737">
        <f t="shared" si="2"/>
        <v>3.1594240477381388</v>
      </c>
      <c r="G20" s="1571" t="s">
        <v>154</v>
      </c>
      <c r="H20" s="1486"/>
      <c r="I20" s="16"/>
    </row>
    <row r="21" spans="1:26" ht="15.75" customHeight="1">
      <c r="A21" s="196"/>
      <c r="B21" s="428"/>
      <c r="C21" s="743" t="s">
        <v>2816</v>
      </c>
      <c r="D21" s="598" t="s">
        <v>2825</v>
      </c>
      <c r="E21" s="744">
        <v>20000</v>
      </c>
      <c r="F21" s="734">
        <f t="shared" si="2"/>
        <v>3.1594240477381388</v>
      </c>
      <c r="G21" s="1570" t="s">
        <v>154</v>
      </c>
      <c r="H21" s="1486"/>
      <c r="I21" s="16"/>
    </row>
    <row r="22" spans="1:26" ht="15.75" customHeight="1">
      <c r="A22" s="196"/>
      <c r="B22" s="428"/>
      <c r="C22" s="276" t="s">
        <v>2495</v>
      </c>
      <c r="D22" s="745" t="s">
        <v>2329</v>
      </c>
      <c r="E22" s="746">
        <v>19000</v>
      </c>
      <c r="F22" s="747">
        <f t="shared" si="2"/>
        <v>3.0014528453512321</v>
      </c>
      <c r="G22" s="1571" t="s">
        <v>154</v>
      </c>
      <c r="H22" s="1486"/>
      <c r="I22" s="16"/>
    </row>
    <row r="23" spans="1:26" ht="15.75" customHeight="1">
      <c r="A23" s="17"/>
      <c r="B23" s="13"/>
      <c r="C23" s="738"/>
      <c r="D23" s="738" t="s">
        <v>169</v>
      </c>
      <c r="E23" s="522">
        <f t="shared" ref="E23:F23" si="3">SUM(E18:E22)</f>
        <v>111000</v>
      </c>
      <c r="F23" s="522">
        <f t="shared" si="3"/>
        <v>17.53480346494667</v>
      </c>
      <c r="G23" s="1526"/>
      <c r="H23" s="1421"/>
      <c r="I23" s="16"/>
      <c r="J23" s="124"/>
    </row>
    <row r="24" spans="1:26" ht="22.5" customHeight="1">
      <c r="A24" s="4"/>
      <c r="B24" s="191"/>
      <c r="C24" s="121"/>
      <c r="D24" s="121"/>
      <c r="E24" s="121"/>
      <c r="F24" s="121"/>
      <c r="G24" s="121"/>
      <c r="H24" s="121"/>
      <c r="I24" s="133"/>
    </row>
    <row r="25" spans="1:26" ht="15.75" customHeight="1">
      <c r="A25" s="4"/>
    </row>
    <row r="26" spans="1:26" ht="15.75" customHeight="1">
      <c r="A26" s="4"/>
    </row>
    <row r="27" spans="1:26" ht="15.75" customHeight="1">
      <c r="A27" s="4"/>
    </row>
    <row r="28" spans="1:26" ht="15.75" customHeight="1">
      <c r="A28" s="4"/>
    </row>
    <row r="29" spans="1:26" ht="15.75" customHeight="1">
      <c r="A29" s="4"/>
    </row>
    <row r="30" spans="1:26" ht="15.75" customHeight="1">
      <c r="A30" s="4"/>
    </row>
    <row r="31" spans="1:26" ht="15.75" customHeight="1">
      <c r="A31" s="4"/>
    </row>
    <row r="32" spans="1:26" ht="15.75" customHeight="1">
      <c r="A32" s="4"/>
    </row>
    <row r="33" spans="1:1" ht="15.75" customHeight="1">
      <c r="A33" s="4"/>
    </row>
    <row r="34" spans="1:1" ht="15.75" customHeight="1">
      <c r="A34" s="4"/>
    </row>
    <row r="35" spans="1:1" ht="15.75" customHeight="1">
      <c r="A35" s="4"/>
    </row>
    <row r="36" spans="1:1" ht="15.75" customHeight="1">
      <c r="A36" s="4"/>
    </row>
    <row r="37" spans="1:1" ht="15.75" customHeight="1">
      <c r="A37" s="4"/>
    </row>
    <row r="38" spans="1:1" ht="15.75" customHeight="1">
      <c r="A38" s="4"/>
    </row>
    <row r="39" spans="1:1" ht="15.75" customHeight="1">
      <c r="A39" s="4"/>
    </row>
    <row r="40" spans="1:1" ht="15.75" customHeight="1">
      <c r="A40" s="4"/>
    </row>
    <row r="41" spans="1:1" ht="15.75" customHeight="1">
      <c r="A41" s="4"/>
    </row>
    <row r="42" spans="1:1" ht="15.75" customHeight="1">
      <c r="A42" s="4"/>
    </row>
    <row r="43" spans="1:1" ht="15.75" customHeight="1">
      <c r="A43" s="4"/>
    </row>
    <row r="44" spans="1:1" ht="15.75" customHeight="1">
      <c r="A44" s="4"/>
    </row>
    <row r="45" spans="1:1" ht="15.75" customHeight="1">
      <c r="A45" s="4"/>
    </row>
    <row r="46" spans="1:1" ht="15.75" customHeight="1">
      <c r="A46" s="4"/>
    </row>
    <row r="47" spans="1:1" ht="15.75" customHeight="1">
      <c r="A47" s="4"/>
    </row>
    <row r="48" spans="1:1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G11:H11"/>
    <mergeCell ref="G12:H12"/>
    <mergeCell ref="G21:H21"/>
    <mergeCell ref="G22:H22"/>
    <mergeCell ref="G23:H23"/>
    <mergeCell ref="G13:H13"/>
    <mergeCell ref="G14:H14"/>
    <mergeCell ref="C16:H16"/>
    <mergeCell ref="G17:H17"/>
    <mergeCell ref="G18:H18"/>
    <mergeCell ref="G19:H19"/>
    <mergeCell ref="G20:H20"/>
    <mergeCell ref="C5:H5"/>
    <mergeCell ref="C7:H7"/>
    <mergeCell ref="G8:H8"/>
    <mergeCell ref="G9:H9"/>
    <mergeCell ref="G10:H10"/>
  </mergeCells>
  <hyperlinks>
    <hyperlink ref="H3" location="'✔️ Index'!A1" display="INDEX"/>
  </hyperlinks>
  <pageMargins left="0.75" right="0.75" top="1" bottom="1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showGridLines="0" workbookViewId="0">
      <selection activeCell="C9" sqref="A1:XFD1048576"/>
    </sheetView>
  </sheetViews>
  <sheetFormatPr defaultColWidth="14.42578125" defaultRowHeight="15" customHeight="1"/>
  <cols>
    <col min="1" max="1" width="2.140625" customWidth="1"/>
    <col min="2" max="2" width="4.42578125" customWidth="1"/>
    <col min="3" max="3" width="3.85546875" customWidth="1"/>
    <col min="4" max="4" width="8.7109375" customWidth="1"/>
    <col min="5" max="5" width="31.42578125" customWidth="1"/>
    <col min="6" max="6" width="7.28515625" customWidth="1"/>
    <col min="7" max="7" width="13.28515625" customWidth="1"/>
    <col min="8" max="8" width="15.140625" customWidth="1"/>
    <col min="9" max="9" width="9.42578125" customWidth="1"/>
    <col min="10" max="10" width="5" customWidth="1"/>
    <col min="11" max="11" width="10.28515625" customWidth="1"/>
    <col min="12" max="12" width="8" customWidth="1"/>
    <col min="13" max="13" width="5.42578125" customWidth="1"/>
    <col min="14" max="14" width="13.140625" customWidth="1"/>
    <col min="15" max="15" width="13" customWidth="1"/>
    <col min="16" max="16" width="13.28515625" customWidth="1"/>
    <col min="17" max="17" width="12.42578125" customWidth="1"/>
    <col min="18" max="21" width="13.28515625" customWidth="1"/>
    <col min="22" max="22" width="4.42578125" customWidth="1"/>
    <col min="23" max="23" width="4" customWidth="1"/>
    <col min="24" max="27" width="8.5703125" customWidth="1"/>
    <col min="28" max="28" width="4.85546875" customWidth="1"/>
    <col min="29" max="31" width="8.5703125" customWidth="1"/>
    <col min="32" max="41" width="4" customWidth="1"/>
  </cols>
  <sheetData>
    <row r="1" spans="1:41">
      <c r="A1" s="1"/>
      <c r="B1" s="43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</row>
    <row r="2" spans="1:41">
      <c r="A2" s="1"/>
      <c r="B2" s="615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178"/>
      <c r="Q2" s="178"/>
      <c r="R2" s="178"/>
      <c r="S2" s="178"/>
      <c r="T2" s="178"/>
      <c r="U2" s="178"/>
      <c r="V2" s="179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</row>
    <row r="3" spans="1:41" ht="18" customHeight="1">
      <c r="A3" s="306"/>
      <c r="B3" s="542"/>
      <c r="C3" s="538" t="s">
        <v>2915</v>
      </c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  <c r="R3" s="308"/>
      <c r="S3" s="308"/>
      <c r="T3" s="308"/>
      <c r="U3" s="309" t="s">
        <v>389</v>
      </c>
      <c r="V3" s="201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</row>
    <row r="4" spans="1:41">
      <c r="A4" s="265"/>
      <c r="B4" s="431"/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124"/>
      <c r="Q4" s="124"/>
      <c r="R4" s="124"/>
      <c r="S4" s="124"/>
      <c r="T4" s="124"/>
      <c r="U4" s="124"/>
      <c r="V4" s="16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</row>
    <row r="5" spans="1:41" ht="36" customHeight="1">
      <c r="A5" s="265"/>
      <c r="B5" s="310"/>
      <c r="C5" s="1491" t="s">
        <v>3327</v>
      </c>
      <c r="D5" s="1327"/>
      <c r="E5" s="1327"/>
      <c r="F5" s="1327"/>
      <c r="G5" s="1327"/>
      <c r="H5" s="1327"/>
      <c r="I5" s="1327"/>
      <c r="J5" s="1327"/>
      <c r="K5" s="1327"/>
      <c r="L5" s="1327"/>
      <c r="M5" s="1327"/>
      <c r="N5" s="1327"/>
      <c r="O5" s="1327"/>
      <c r="P5" s="1327"/>
      <c r="Q5" s="1327"/>
      <c r="R5" s="1327"/>
      <c r="S5" s="1327"/>
      <c r="T5" s="1327"/>
      <c r="U5" s="1532"/>
      <c r="V5" s="16"/>
      <c r="AB5" s="265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</row>
    <row r="6" spans="1:41">
      <c r="A6" s="265"/>
      <c r="B6" s="182"/>
      <c r="P6" s="124"/>
      <c r="V6" s="16"/>
      <c r="AB6" s="265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</row>
    <row r="7" spans="1:41" ht="30" customHeight="1">
      <c r="A7" s="265"/>
      <c r="B7" s="182"/>
      <c r="C7" s="1348" t="s">
        <v>3328</v>
      </c>
      <c r="D7" s="1349"/>
      <c r="E7" s="1349"/>
      <c r="F7" s="1349"/>
      <c r="G7" s="1349"/>
      <c r="H7" s="1349"/>
      <c r="I7" s="1349"/>
      <c r="J7" s="1349"/>
      <c r="K7" s="1349"/>
      <c r="L7" s="1349"/>
      <c r="M7" s="1349"/>
      <c r="N7" s="1349"/>
      <c r="O7" s="1349"/>
      <c r="P7" s="1349"/>
      <c r="Q7" s="1349"/>
      <c r="R7" s="1349"/>
      <c r="S7" s="1349"/>
      <c r="T7" s="1350"/>
      <c r="V7" s="16"/>
      <c r="AN7" s="124"/>
      <c r="AO7" s="124"/>
    </row>
    <row r="8" spans="1:41">
      <c r="A8" s="265"/>
      <c r="B8" s="182"/>
      <c r="C8" s="1351" t="s">
        <v>430</v>
      </c>
      <c r="D8" s="1349"/>
      <c r="E8" s="1350"/>
      <c r="F8" s="1351" t="s">
        <v>3329</v>
      </c>
      <c r="G8" s="1349"/>
      <c r="H8" s="1350"/>
      <c r="I8" s="1351" t="s">
        <v>3330</v>
      </c>
      <c r="J8" s="1349"/>
      <c r="K8" s="1349"/>
      <c r="L8" s="1349"/>
      <c r="M8" s="1349"/>
      <c r="N8" s="1660"/>
      <c r="O8" s="1661" t="s">
        <v>3331</v>
      </c>
      <c r="P8" s="1349"/>
      <c r="Q8" s="1660"/>
      <c r="R8" s="1661" t="s">
        <v>3332</v>
      </c>
      <c r="S8" s="1349"/>
      <c r="T8" s="1660"/>
      <c r="V8" s="16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124"/>
      <c r="AO8" s="124"/>
    </row>
    <row r="9" spans="1:41">
      <c r="A9" s="265"/>
      <c r="B9" s="182"/>
      <c r="C9" s="1662" t="s">
        <v>3333</v>
      </c>
      <c r="D9" s="1354"/>
      <c r="E9" s="1415"/>
      <c r="F9" s="1663">
        <v>972.55</v>
      </c>
      <c r="G9" s="1390"/>
      <c r="H9" s="1419"/>
      <c r="I9" s="1663">
        <v>31981</v>
      </c>
      <c r="J9" s="1390"/>
      <c r="K9" s="1390"/>
      <c r="L9" s="1390"/>
      <c r="M9" s="1390"/>
      <c r="N9" s="1419"/>
      <c r="O9" s="1663">
        <v>27993.46</v>
      </c>
      <c r="P9" s="1390"/>
      <c r="Q9" s="1419"/>
      <c r="R9" s="1664">
        <f t="shared" ref="R9:R20" si="0">F9+I9-O9</f>
        <v>4960.0900000000038</v>
      </c>
      <c r="S9" s="1354"/>
      <c r="T9" s="1486"/>
      <c r="V9" s="16"/>
      <c r="AN9" s="124"/>
      <c r="AO9" s="124"/>
    </row>
    <row r="10" spans="1:41">
      <c r="A10" s="265"/>
      <c r="B10" s="182"/>
      <c r="C10" s="1666" t="s">
        <v>3334</v>
      </c>
      <c r="D10" s="1354"/>
      <c r="E10" s="1415"/>
      <c r="F10" s="1665">
        <f t="shared" ref="F10:F20" si="1">R9</f>
        <v>4960.0900000000038</v>
      </c>
      <c r="G10" s="1354"/>
      <c r="H10" s="1415"/>
      <c r="I10" s="1665">
        <v>44423.62</v>
      </c>
      <c r="J10" s="1354"/>
      <c r="K10" s="1354"/>
      <c r="L10" s="1354"/>
      <c r="M10" s="1354"/>
      <c r="N10" s="1415"/>
      <c r="O10" s="1665">
        <v>41027.72</v>
      </c>
      <c r="P10" s="1354"/>
      <c r="Q10" s="1415"/>
      <c r="R10" s="1665">
        <f t="shared" si="0"/>
        <v>8355.9900000000052</v>
      </c>
      <c r="S10" s="1354"/>
      <c r="T10" s="1486"/>
      <c r="V10" s="16"/>
      <c r="AN10" s="124"/>
      <c r="AO10" s="124"/>
    </row>
    <row r="11" spans="1:41">
      <c r="A11" s="265"/>
      <c r="B11" s="182"/>
      <c r="C11" s="1662" t="s">
        <v>3335</v>
      </c>
      <c r="D11" s="1354"/>
      <c r="E11" s="1415"/>
      <c r="F11" s="1664">
        <f t="shared" si="1"/>
        <v>8355.9900000000052</v>
      </c>
      <c r="G11" s="1354"/>
      <c r="H11" s="1415"/>
      <c r="I11" s="1664">
        <v>29877</v>
      </c>
      <c r="J11" s="1354"/>
      <c r="K11" s="1354"/>
      <c r="L11" s="1354"/>
      <c r="M11" s="1354"/>
      <c r="N11" s="1415"/>
      <c r="O11" s="1664">
        <v>38023.01</v>
      </c>
      <c r="P11" s="1354"/>
      <c r="Q11" s="1415"/>
      <c r="R11" s="1664">
        <f t="shared" si="0"/>
        <v>209.9800000000032</v>
      </c>
      <c r="S11" s="1354"/>
      <c r="T11" s="1486"/>
      <c r="V11" s="16"/>
      <c r="AN11" s="124"/>
      <c r="AO11" s="124"/>
    </row>
    <row r="12" spans="1:41">
      <c r="A12" s="265"/>
      <c r="B12" s="182"/>
      <c r="C12" s="1666" t="s">
        <v>3336</v>
      </c>
      <c r="D12" s="1354"/>
      <c r="E12" s="1415"/>
      <c r="F12" s="1665">
        <f t="shared" si="1"/>
        <v>209.9800000000032</v>
      </c>
      <c r="G12" s="1354"/>
      <c r="H12" s="1415"/>
      <c r="I12" s="1665">
        <v>44019</v>
      </c>
      <c r="J12" s="1354"/>
      <c r="K12" s="1354"/>
      <c r="L12" s="1354"/>
      <c r="M12" s="1354"/>
      <c r="N12" s="1415"/>
      <c r="O12" s="1665">
        <v>43679.78</v>
      </c>
      <c r="P12" s="1354"/>
      <c r="Q12" s="1415"/>
      <c r="R12" s="1665">
        <f t="shared" si="0"/>
        <v>549.20000000000437</v>
      </c>
      <c r="S12" s="1354"/>
      <c r="T12" s="1486"/>
      <c r="V12" s="16"/>
      <c r="AN12" s="124"/>
      <c r="AO12" s="124"/>
    </row>
    <row r="13" spans="1:41">
      <c r="A13" s="265"/>
      <c r="B13" s="182"/>
      <c r="C13" s="1662" t="s">
        <v>3337</v>
      </c>
      <c r="D13" s="1354"/>
      <c r="E13" s="1415"/>
      <c r="F13" s="1664">
        <f t="shared" si="1"/>
        <v>549.20000000000437</v>
      </c>
      <c r="G13" s="1354"/>
      <c r="H13" s="1415"/>
      <c r="I13" s="1664">
        <v>93656</v>
      </c>
      <c r="J13" s="1354"/>
      <c r="K13" s="1354"/>
      <c r="L13" s="1354"/>
      <c r="M13" s="1354"/>
      <c r="N13" s="1415"/>
      <c r="O13" s="1664">
        <v>89518.27</v>
      </c>
      <c r="P13" s="1354"/>
      <c r="Q13" s="1415"/>
      <c r="R13" s="1664">
        <f t="shared" si="0"/>
        <v>4686.9300000000076</v>
      </c>
      <c r="S13" s="1354"/>
      <c r="T13" s="1486"/>
      <c r="V13" s="16"/>
      <c r="AN13" s="124"/>
      <c r="AO13" s="124"/>
    </row>
    <row r="14" spans="1:41">
      <c r="A14" s="265"/>
      <c r="B14" s="182"/>
      <c r="C14" s="1666" t="s">
        <v>3338</v>
      </c>
      <c r="D14" s="1354"/>
      <c r="E14" s="1415"/>
      <c r="F14" s="1665">
        <f t="shared" si="1"/>
        <v>4686.9300000000076</v>
      </c>
      <c r="G14" s="1354"/>
      <c r="H14" s="1415"/>
      <c r="I14" s="1665">
        <v>44456</v>
      </c>
      <c r="J14" s="1354"/>
      <c r="K14" s="1354"/>
      <c r="L14" s="1354"/>
      <c r="M14" s="1354"/>
      <c r="N14" s="1415"/>
      <c r="O14" s="1665">
        <v>47387.71</v>
      </c>
      <c r="P14" s="1354"/>
      <c r="Q14" s="1415"/>
      <c r="R14" s="1665">
        <f t="shared" si="0"/>
        <v>1755.2200000000084</v>
      </c>
      <c r="S14" s="1354"/>
      <c r="T14" s="1486"/>
      <c r="V14" s="16"/>
      <c r="AN14" s="124"/>
      <c r="AO14" s="124"/>
    </row>
    <row r="15" spans="1:41">
      <c r="A15" s="265"/>
      <c r="B15" s="182"/>
      <c r="C15" s="1662" t="s">
        <v>3339</v>
      </c>
      <c r="D15" s="1354"/>
      <c r="E15" s="1415"/>
      <c r="F15" s="1664">
        <f t="shared" si="1"/>
        <v>1755.2200000000084</v>
      </c>
      <c r="G15" s="1354"/>
      <c r="H15" s="1415"/>
      <c r="I15" s="1664">
        <v>62611.02</v>
      </c>
      <c r="J15" s="1354"/>
      <c r="K15" s="1354"/>
      <c r="L15" s="1354"/>
      <c r="M15" s="1354"/>
      <c r="N15" s="1415"/>
      <c r="O15" s="1664">
        <v>52523.37</v>
      </c>
      <c r="P15" s="1354"/>
      <c r="Q15" s="1415"/>
      <c r="R15" s="1664">
        <f t="shared" si="0"/>
        <v>11842.870000000003</v>
      </c>
      <c r="S15" s="1354"/>
      <c r="T15" s="1486"/>
      <c r="V15" s="16"/>
      <c r="AN15" s="124"/>
      <c r="AO15" s="124"/>
    </row>
    <row r="16" spans="1:41">
      <c r="A16" s="265"/>
      <c r="B16" s="182"/>
      <c r="C16" s="1666" t="s">
        <v>3340</v>
      </c>
      <c r="D16" s="1354"/>
      <c r="E16" s="1415"/>
      <c r="F16" s="1665">
        <f t="shared" si="1"/>
        <v>11842.870000000003</v>
      </c>
      <c r="G16" s="1354"/>
      <c r="H16" s="1415"/>
      <c r="I16" s="1665">
        <v>43258</v>
      </c>
      <c r="J16" s="1354"/>
      <c r="K16" s="1354"/>
      <c r="L16" s="1354"/>
      <c r="M16" s="1354"/>
      <c r="N16" s="1415"/>
      <c r="O16" s="1665">
        <v>52925.120000000003</v>
      </c>
      <c r="P16" s="1354"/>
      <c r="Q16" s="1415"/>
      <c r="R16" s="1665">
        <f t="shared" si="0"/>
        <v>2175.75</v>
      </c>
      <c r="S16" s="1354"/>
      <c r="T16" s="1486"/>
      <c r="V16" s="16"/>
      <c r="AN16" s="124"/>
      <c r="AO16" s="124"/>
    </row>
    <row r="17" spans="1:41">
      <c r="A17" s="265"/>
      <c r="B17" s="182"/>
      <c r="C17" s="1662" t="s">
        <v>3341</v>
      </c>
      <c r="D17" s="1354"/>
      <c r="E17" s="1415"/>
      <c r="F17" s="1664">
        <f t="shared" si="1"/>
        <v>2175.75</v>
      </c>
      <c r="G17" s="1354"/>
      <c r="H17" s="1415"/>
      <c r="I17" s="1664">
        <v>58217.11</v>
      </c>
      <c r="J17" s="1354"/>
      <c r="K17" s="1354"/>
      <c r="L17" s="1354"/>
      <c r="M17" s="1354"/>
      <c r="N17" s="1415"/>
      <c r="O17" s="1664">
        <v>53737.06</v>
      </c>
      <c r="P17" s="1354"/>
      <c r="Q17" s="1415"/>
      <c r="R17" s="1664">
        <f t="shared" si="0"/>
        <v>6655.8000000000029</v>
      </c>
      <c r="S17" s="1354"/>
      <c r="T17" s="1486"/>
      <c r="V17" s="16"/>
      <c r="AN17" s="124"/>
      <c r="AO17" s="124"/>
    </row>
    <row r="18" spans="1:41">
      <c r="A18" s="265"/>
      <c r="B18" s="182"/>
      <c r="C18" s="1666" t="s">
        <v>3342</v>
      </c>
      <c r="D18" s="1354"/>
      <c r="E18" s="1415"/>
      <c r="F18" s="1665">
        <f t="shared" si="1"/>
        <v>6655.8000000000029</v>
      </c>
      <c r="G18" s="1354"/>
      <c r="H18" s="1415"/>
      <c r="I18" s="1665">
        <v>30111</v>
      </c>
      <c r="J18" s="1354"/>
      <c r="K18" s="1354"/>
      <c r="L18" s="1354"/>
      <c r="M18" s="1354"/>
      <c r="N18" s="1415"/>
      <c r="O18" s="1665">
        <v>31447.56</v>
      </c>
      <c r="P18" s="1354"/>
      <c r="Q18" s="1415"/>
      <c r="R18" s="1665">
        <f t="shared" si="0"/>
        <v>5319.2400000000016</v>
      </c>
      <c r="S18" s="1354"/>
      <c r="T18" s="1486"/>
      <c r="V18" s="16"/>
      <c r="AN18" s="124"/>
      <c r="AO18" s="124"/>
    </row>
    <row r="19" spans="1:41">
      <c r="A19" s="265"/>
      <c r="B19" s="182"/>
      <c r="C19" s="1662" t="s">
        <v>3343</v>
      </c>
      <c r="D19" s="1354"/>
      <c r="E19" s="1415"/>
      <c r="F19" s="1664">
        <f t="shared" si="1"/>
        <v>5319.2400000000016</v>
      </c>
      <c r="G19" s="1354"/>
      <c r="H19" s="1415"/>
      <c r="I19" s="1664">
        <v>92193</v>
      </c>
      <c r="J19" s="1354"/>
      <c r="K19" s="1354"/>
      <c r="L19" s="1354"/>
      <c r="M19" s="1354"/>
      <c r="N19" s="1415"/>
      <c r="O19" s="1664">
        <v>97485.440000000002</v>
      </c>
      <c r="P19" s="1354"/>
      <c r="Q19" s="1415"/>
      <c r="R19" s="1664">
        <f t="shared" si="0"/>
        <v>26.80000000000291</v>
      </c>
      <c r="S19" s="1354"/>
      <c r="T19" s="1486"/>
      <c r="V19" s="16"/>
      <c r="AN19" s="124"/>
      <c r="AO19" s="124"/>
    </row>
    <row r="20" spans="1:41">
      <c r="A20" s="265"/>
      <c r="B20" s="182"/>
      <c r="C20" s="1672" t="s">
        <v>3344</v>
      </c>
      <c r="D20" s="1629"/>
      <c r="E20" s="1472"/>
      <c r="F20" s="1671">
        <f t="shared" si="1"/>
        <v>26.80000000000291</v>
      </c>
      <c r="G20" s="1629"/>
      <c r="H20" s="1554"/>
      <c r="I20" s="1671">
        <v>58224.02</v>
      </c>
      <c r="J20" s="1629"/>
      <c r="K20" s="1629"/>
      <c r="L20" s="1629"/>
      <c r="M20" s="1629"/>
      <c r="N20" s="1472"/>
      <c r="O20" s="1671">
        <v>43174.95</v>
      </c>
      <c r="P20" s="1629"/>
      <c r="Q20" s="1472"/>
      <c r="R20" s="1665">
        <f t="shared" si="0"/>
        <v>15075.870000000003</v>
      </c>
      <c r="S20" s="1354"/>
      <c r="T20" s="1486"/>
      <c r="V20" s="16"/>
      <c r="AN20" s="124"/>
      <c r="AO20" s="124"/>
    </row>
    <row r="21" spans="1:41" ht="15.75" customHeight="1">
      <c r="A21" s="265"/>
      <c r="B21" s="182"/>
      <c r="P21" s="124"/>
      <c r="V21" s="16"/>
      <c r="AB21" s="265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</row>
    <row r="22" spans="1:41" ht="15.75" customHeight="1">
      <c r="A22" s="265"/>
      <c r="B22" s="182"/>
      <c r="P22" s="124"/>
      <c r="V22" s="16"/>
      <c r="AB22" s="265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</row>
    <row r="23" spans="1:41" ht="15.75" customHeight="1">
      <c r="A23" s="265"/>
      <c r="B23" s="182"/>
      <c r="P23" s="124"/>
      <c r="V23" s="16"/>
      <c r="AB23" s="265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</row>
    <row r="24" spans="1:41" ht="30" customHeight="1">
      <c r="A24" s="265"/>
      <c r="B24" s="481"/>
      <c r="C24" s="1348" t="s">
        <v>3345</v>
      </c>
      <c r="D24" s="1349"/>
      <c r="E24" s="1349"/>
      <c r="F24" s="1349"/>
      <c r="G24" s="1349"/>
      <c r="H24" s="1349"/>
      <c r="I24" s="1350"/>
      <c r="K24" s="1348" t="s">
        <v>3346</v>
      </c>
      <c r="L24" s="1349"/>
      <c r="M24" s="1349"/>
      <c r="N24" s="1349"/>
      <c r="O24" s="1349"/>
      <c r="P24" s="1349"/>
      <c r="Q24" s="1349"/>
      <c r="R24" s="1349"/>
      <c r="S24" s="1349"/>
      <c r="T24" s="1350"/>
      <c r="U24" s="461"/>
      <c r="V24" s="16"/>
      <c r="AB24" s="265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</row>
    <row r="25" spans="1:41" ht="15.75" customHeight="1">
      <c r="A25" s="545"/>
      <c r="B25" s="311"/>
      <c r="C25" s="88" t="s">
        <v>3347</v>
      </c>
      <c r="D25" s="1351" t="s">
        <v>423</v>
      </c>
      <c r="E25" s="1350"/>
      <c r="F25" s="88" t="s">
        <v>3348</v>
      </c>
      <c r="G25" s="88" t="s">
        <v>3349</v>
      </c>
      <c r="H25" s="88" t="s">
        <v>3350</v>
      </c>
      <c r="I25" s="88" t="s">
        <v>3351</v>
      </c>
      <c r="J25" s="212"/>
      <c r="K25" s="387" t="s">
        <v>430</v>
      </c>
      <c r="L25" s="1351" t="s">
        <v>3352</v>
      </c>
      <c r="M25" s="1350"/>
      <c r="N25" s="88" t="s">
        <v>523</v>
      </c>
      <c r="O25" s="88" t="s">
        <v>582</v>
      </c>
      <c r="P25" s="88" t="s">
        <v>3353</v>
      </c>
      <c r="Q25" s="88" t="s">
        <v>3354</v>
      </c>
      <c r="R25" s="88" t="s">
        <v>357</v>
      </c>
      <c r="S25" s="88" t="s">
        <v>3355</v>
      </c>
      <c r="T25" s="88" t="s">
        <v>169</v>
      </c>
      <c r="V25" s="211"/>
      <c r="W25" s="212"/>
      <c r="X25" s="212"/>
      <c r="Y25" s="212"/>
      <c r="Z25" s="212"/>
      <c r="AA25" s="212"/>
      <c r="AB25" s="545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212"/>
      <c r="AN25" s="212"/>
      <c r="AO25" s="212"/>
    </row>
    <row r="26" spans="1:41" ht="15.75" customHeight="1">
      <c r="A26" s="265"/>
      <c r="B26" s="748"/>
      <c r="C26" s="1420" t="s">
        <v>2274</v>
      </c>
      <c r="D26" s="1561"/>
      <c r="E26" s="1421"/>
      <c r="F26" s="522" t="s">
        <v>14</v>
      </c>
      <c r="G26" s="522" t="s">
        <v>14</v>
      </c>
      <c r="H26" s="522">
        <v>972.55</v>
      </c>
      <c r="I26" s="522" t="s">
        <v>14</v>
      </c>
      <c r="K26" s="749" t="s">
        <v>2262</v>
      </c>
      <c r="L26" s="1673">
        <v>15003</v>
      </c>
      <c r="M26" s="1674"/>
      <c r="N26" s="750">
        <v>0</v>
      </c>
      <c r="O26" s="750">
        <v>12578</v>
      </c>
      <c r="P26" s="750">
        <v>0</v>
      </c>
      <c r="Q26" s="750">
        <v>0</v>
      </c>
      <c r="R26" s="750">
        <v>0</v>
      </c>
      <c r="S26" s="750">
        <v>4400</v>
      </c>
      <c r="T26" s="751">
        <f t="shared" ref="T26:T37" si="2">SUM(L26:S26)</f>
        <v>31981</v>
      </c>
      <c r="V26" s="16"/>
      <c r="AB26" s="265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</row>
    <row r="27" spans="1:41" ht="15.75" customHeight="1">
      <c r="A27" s="265"/>
      <c r="B27" s="752"/>
      <c r="C27" s="753">
        <v>1</v>
      </c>
      <c r="D27" s="1667" t="s">
        <v>45</v>
      </c>
      <c r="E27" s="1419"/>
      <c r="F27" s="754">
        <v>21</v>
      </c>
      <c r="G27" s="755">
        <f t="shared" ref="G27:G43" si="3">H27/F27</f>
        <v>8970.5714285714294</v>
      </c>
      <c r="H27" s="389">
        <v>188382</v>
      </c>
      <c r="I27" s="756">
        <f t="shared" ref="I27:I43" si="4">H27/$H$44</f>
        <v>0.29758931048050308</v>
      </c>
      <c r="K27" s="757" t="s">
        <v>2263</v>
      </c>
      <c r="L27" s="1665">
        <v>31271</v>
      </c>
      <c r="M27" s="1415"/>
      <c r="N27" s="328">
        <v>0</v>
      </c>
      <c r="O27" s="328">
        <v>10952.62</v>
      </c>
      <c r="P27" s="328">
        <v>0</v>
      </c>
      <c r="Q27" s="328">
        <v>0</v>
      </c>
      <c r="R27" s="328">
        <v>2200</v>
      </c>
      <c r="S27" s="328">
        <v>0</v>
      </c>
      <c r="T27" s="280">
        <f t="shared" si="2"/>
        <v>44423.62</v>
      </c>
      <c r="V27" s="16"/>
      <c r="AB27" s="265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</row>
    <row r="28" spans="1:41" ht="15.75" customHeight="1">
      <c r="A28" s="265"/>
      <c r="B28" s="752"/>
      <c r="C28" s="758">
        <v>2</v>
      </c>
      <c r="D28" s="1668" t="s">
        <v>154</v>
      </c>
      <c r="E28" s="1415"/>
      <c r="F28" s="327">
        <v>9</v>
      </c>
      <c r="G28" s="328">
        <f t="shared" si="3"/>
        <v>12611.111111111111</v>
      </c>
      <c r="H28" s="759">
        <v>113500</v>
      </c>
      <c r="I28" s="760">
        <f t="shared" si="4"/>
        <v>0.1792973147091394</v>
      </c>
      <c r="K28" s="761" t="s">
        <v>2264</v>
      </c>
      <c r="L28" s="1664">
        <v>14635</v>
      </c>
      <c r="M28" s="1415"/>
      <c r="N28" s="318">
        <v>0</v>
      </c>
      <c r="O28" s="318">
        <v>7600</v>
      </c>
      <c r="P28" s="318">
        <v>0</v>
      </c>
      <c r="Q28" s="318">
        <v>0</v>
      </c>
      <c r="R28" s="318">
        <v>7600</v>
      </c>
      <c r="S28" s="318">
        <v>42</v>
      </c>
      <c r="T28" s="751">
        <f t="shared" si="2"/>
        <v>29877</v>
      </c>
      <c r="V28" s="16"/>
      <c r="AB28" s="265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</row>
    <row r="29" spans="1:41" ht="15.75" customHeight="1">
      <c r="A29" s="265"/>
      <c r="B29" s="752"/>
      <c r="C29" s="762">
        <v>3</v>
      </c>
      <c r="D29" s="1669" t="s">
        <v>355</v>
      </c>
      <c r="E29" s="1415"/>
      <c r="F29" s="317">
        <v>30</v>
      </c>
      <c r="G29" s="755">
        <f t="shared" si="3"/>
        <v>1404.2873333333334</v>
      </c>
      <c r="H29" s="404">
        <v>42128.62</v>
      </c>
      <c r="I29" s="756">
        <f t="shared" si="4"/>
        <v>6.6551087563010966E-2</v>
      </c>
      <c r="K29" s="757" t="s">
        <v>2265</v>
      </c>
      <c r="L29" s="1665">
        <v>14569</v>
      </c>
      <c r="M29" s="1415"/>
      <c r="N29" s="328">
        <v>0</v>
      </c>
      <c r="O29" s="328">
        <v>6600</v>
      </c>
      <c r="P29" s="328">
        <v>0</v>
      </c>
      <c r="Q29" s="328">
        <v>0</v>
      </c>
      <c r="R29" s="328">
        <v>14850</v>
      </c>
      <c r="S29" s="328">
        <v>8000</v>
      </c>
      <c r="T29" s="280">
        <f t="shared" si="2"/>
        <v>44019</v>
      </c>
      <c r="V29" s="16"/>
      <c r="AB29" s="265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</row>
    <row r="30" spans="1:41" ht="15.75" customHeight="1">
      <c r="A30" s="265"/>
      <c r="B30" s="752"/>
      <c r="C30" s="758">
        <v>4</v>
      </c>
      <c r="D30" s="1670" t="s">
        <v>3356</v>
      </c>
      <c r="E30" s="1415"/>
      <c r="F30" s="327">
        <v>8</v>
      </c>
      <c r="G30" s="328">
        <f t="shared" si="3"/>
        <v>4487.5</v>
      </c>
      <c r="H30" s="759">
        <v>35900</v>
      </c>
      <c r="I30" s="760">
        <f t="shared" si="4"/>
        <v>5.6711661656899594E-2</v>
      </c>
      <c r="K30" s="761" t="s">
        <v>2266</v>
      </c>
      <c r="L30" s="1664">
        <v>14913</v>
      </c>
      <c r="M30" s="1415"/>
      <c r="N30" s="318">
        <v>0</v>
      </c>
      <c r="O30" s="318">
        <v>200</v>
      </c>
      <c r="P30" s="318">
        <v>0</v>
      </c>
      <c r="Q30" s="318">
        <v>0</v>
      </c>
      <c r="R30" s="318">
        <v>12543</v>
      </c>
      <c r="S30" s="318">
        <v>66000</v>
      </c>
      <c r="T30" s="751">
        <f t="shared" si="2"/>
        <v>93656</v>
      </c>
      <c r="V30" s="16"/>
      <c r="AB30" s="265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</row>
    <row r="31" spans="1:41" ht="15.75" customHeight="1">
      <c r="A31" s="265"/>
      <c r="B31" s="752"/>
      <c r="C31" s="762">
        <v>5</v>
      </c>
      <c r="D31" s="1669" t="s">
        <v>3357</v>
      </c>
      <c r="E31" s="1415"/>
      <c r="F31" s="317">
        <v>2</v>
      </c>
      <c r="G31" s="755">
        <f t="shared" si="3"/>
        <v>17500</v>
      </c>
      <c r="H31" s="404">
        <v>35000</v>
      </c>
      <c r="I31" s="756">
        <f t="shared" si="4"/>
        <v>5.5289920835417436E-2</v>
      </c>
      <c r="K31" s="757" t="s">
        <v>2267</v>
      </c>
      <c r="L31" s="1665">
        <v>19380</v>
      </c>
      <c r="M31" s="1415"/>
      <c r="N31" s="328">
        <v>0</v>
      </c>
      <c r="O31" s="328">
        <v>0</v>
      </c>
      <c r="P31" s="328">
        <v>0</v>
      </c>
      <c r="Q31" s="328">
        <v>0</v>
      </c>
      <c r="R31" s="328">
        <v>7000</v>
      </c>
      <c r="S31" s="328">
        <v>18076</v>
      </c>
      <c r="T31" s="280">
        <f t="shared" si="2"/>
        <v>44456</v>
      </c>
      <c r="V31" s="16"/>
      <c r="AB31" s="265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</row>
    <row r="32" spans="1:41" ht="15.75" customHeight="1">
      <c r="A32" s="265"/>
      <c r="B32" s="752"/>
      <c r="C32" s="758">
        <v>6</v>
      </c>
      <c r="D32" s="1668" t="s">
        <v>2181</v>
      </c>
      <c r="E32" s="1415"/>
      <c r="F32" s="327">
        <v>3</v>
      </c>
      <c r="G32" s="328">
        <f t="shared" si="3"/>
        <v>9598.2766666666666</v>
      </c>
      <c r="H32" s="759">
        <v>28794.83</v>
      </c>
      <c r="I32" s="760">
        <f t="shared" si="4"/>
        <v>4.5487539176265801E-2</v>
      </c>
      <c r="K32" s="761" t="s">
        <v>2268</v>
      </c>
      <c r="L32" s="1664">
        <v>36774.81</v>
      </c>
      <c r="M32" s="1415"/>
      <c r="N32" s="318">
        <v>0</v>
      </c>
      <c r="O32" s="318">
        <v>1501</v>
      </c>
      <c r="P32" s="318">
        <v>0</v>
      </c>
      <c r="Q32" s="318">
        <v>12500</v>
      </c>
      <c r="R32" s="318">
        <v>11835.21</v>
      </c>
      <c r="S32" s="318">
        <v>0</v>
      </c>
      <c r="T32" s="751">
        <f t="shared" si="2"/>
        <v>62611.02</v>
      </c>
      <c r="V32" s="16"/>
      <c r="AB32" s="265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</row>
    <row r="33" spans="1:41" ht="15.75" customHeight="1">
      <c r="A33" s="265"/>
      <c r="B33" s="752"/>
      <c r="C33" s="762">
        <v>7</v>
      </c>
      <c r="D33" s="1669" t="s">
        <v>3358</v>
      </c>
      <c r="E33" s="1415"/>
      <c r="F33" s="317">
        <v>7</v>
      </c>
      <c r="G33" s="755">
        <f t="shared" si="3"/>
        <v>3750.0157142857142</v>
      </c>
      <c r="H33" s="404">
        <v>26250.11</v>
      </c>
      <c r="I33" s="756">
        <f t="shared" si="4"/>
        <v>4.14676143948857E-2</v>
      </c>
      <c r="K33" s="757" t="s">
        <v>2269</v>
      </c>
      <c r="L33" s="1665">
        <v>16858</v>
      </c>
      <c r="M33" s="1415"/>
      <c r="N33" s="328">
        <v>0</v>
      </c>
      <c r="O33" s="328">
        <v>19500</v>
      </c>
      <c r="P33" s="328">
        <v>0</v>
      </c>
      <c r="Q33" s="328">
        <v>0</v>
      </c>
      <c r="R33" s="328">
        <v>6900</v>
      </c>
      <c r="S33" s="328">
        <v>0</v>
      </c>
      <c r="T33" s="280">
        <f t="shared" si="2"/>
        <v>43258</v>
      </c>
      <c r="V33" s="16"/>
      <c r="AB33" s="265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</row>
    <row r="34" spans="1:41" ht="15.75" customHeight="1">
      <c r="A34" s="265"/>
      <c r="B34" s="752"/>
      <c r="C34" s="758">
        <v>8</v>
      </c>
      <c r="D34" s="1668" t="s">
        <v>3359</v>
      </c>
      <c r="E34" s="1415"/>
      <c r="F34" s="327">
        <v>4</v>
      </c>
      <c r="G34" s="328">
        <f t="shared" si="3"/>
        <v>5923.3024999999998</v>
      </c>
      <c r="H34" s="759">
        <v>23693.21</v>
      </c>
      <c r="I34" s="760">
        <f t="shared" si="4"/>
        <v>3.7428448721054872E-2</v>
      </c>
      <c r="K34" s="761" t="s">
        <v>2270</v>
      </c>
      <c r="L34" s="1664">
        <v>17804</v>
      </c>
      <c r="M34" s="1415"/>
      <c r="N34" s="318">
        <v>0</v>
      </c>
      <c r="O34" s="318">
        <v>18870</v>
      </c>
      <c r="P34" s="318">
        <v>0</v>
      </c>
      <c r="Q34" s="318">
        <v>0</v>
      </c>
      <c r="R34" s="318">
        <v>18000</v>
      </c>
      <c r="S34" s="318">
        <v>3543.11</v>
      </c>
      <c r="T34" s="751">
        <f t="shared" si="2"/>
        <v>58217.11</v>
      </c>
      <c r="V34" s="16"/>
      <c r="AB34" s="265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</row>
    <row r="35" spans="1:41" ht="15.75" customHeight="1">
      <c r="A35" s="265"/>
      <c r="B35" s="752"/>
      <c r="C35" s="762">
        <v>9</v>
      </c>
      <c r="D35" s="1669" t="s">
        <v>3360</v>
      </c>
      <c r="E35" s="1415"/>
      <c r="F35" s="317">
        <v>6</v>
      </c>
      <c r="G35" s="755">
        <f t="shared" si="3"/>
        <v>3483.3333333333335</v>
      </c>
      <c r="H35" s="404">
        <v>20900</v>
      </c>
      <c r="I35" s="756">
        <f t="shared" si="4"/>
        <v>3.3015981298863552E-2</v>
      </c>
      <c r="K35" s="757" t="s">
        <v>2271</v>
      </c>
      <c r="L35" s="1665">
        <v>14160</v>
      </c>
      <c r="M35" s="1415"/>
      <c r="N35" s="328">
        <v>0</v>
      </c>
      <c r="O35" s="328">
        <v>1</v>
      </c>
      <c r="P35" s="328">
        <v>0</v>
      </c>
      <c r="Q35" s="328">
        <v>4950</v>
      </c>
      <c r="R35" s="328">
        <v>11000</v>
      </c>
      <c r="S35" s="328">
        <v>0</v>
      </c>
      <c r="T35" s="280">
        <f t="shared" si="2"/>
        <v>30111</v>
      </c>
      <c r="V35" s="16"/>
      <c r="AB35" s="265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</row>
    <row r="36" spans="1:41" ht="15.75" customHeight="1">
      <c r="A36" s="265"/>
      <c r="B36" s="752"/>
      <c r="C36" s="758">
        <v>10</v>
      </c>
      <c r="D36" s="1668" t="s">
        <v>1063</v>
      </c>
      <c r="E36" s="1415"/>
      <c r="F36" s="327">
        <v>1</v>
      </c>
      <c r="G36" s="328">
        <f t="shared" si="3"/>
        <v>20000</v>
      </c>
      <c r="H36" s="759">
        <v>20000</v>
      </c>
      <c r="I36" s="760">
        <f t="shared" si="4"/>
        <v>3.1594240477381387E-2</v>
      </c>
      <c r="K36" s="761" t="s">
        <v>2272</v>
      </c>
      <c r="L36" s="1664">
        <v>15093</v>
      </c>
      <c r="M36" s="1415"/>
      <c r="N36" s="318">
        <v>0</v>
      </c>
      <c r="O36" s="318">
        <v>0</v>
      </c>
      <c r="P36" s="318">
        <v>0</v>
      </c>
      <c r="Q36" s="318">
        <v>0</v>
      </c>
      <c r="R36" s="318">
        <v>69100</v>
      </c>
      <c r="S36" s="318">
        <v>8000</v>
      </c>
      <c r="T36" s="751">
        <f t="shared" si="2"/>
        <v>92193</v>
      </c>
      <c r="V36" s="16"/>
      <c r="AB36" s="265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</row>
    <row r="37" spans="1:41" ht="15.75" customHeight="1">
      <c r="A37" s="265"/>
      <c r="B37" s="752"/>
      <c r="C37" s="762">
        <v>11</v>
      </c>
      <c r="D37" s="1669" t="s">
        <v>3361</v>
      </c>
      <c r="E37" s="1415"/>
      <c r="F37" s="317">
        <v>2</v>
      </c>
      <c r="G37" s="755">
        <f t="shared" si="3"/>
        <v>9750</v>
      </c>
      <c r="H37" s="404">
        <v>19500</v>
      </c>
      <c r="I37" s="756">
        <f t="shared" si="4"/>
        <v>3.0804384465446855E-2</v>
      </c>
      <c r="K37" s="763" t="s">
        <v>2273</v>
      </c>
      <c r="L37" s="1671">
        <v>21616.02</v>
      </c>
      <c r="M37" s="1472"/>
      <c r="N37" s="764">
        <v>0</v>
      </c>
      <c r="O37" s="764">
        <v>4500</v>
      </c>
      <c r="P37" s="764">
        <v>0</v>
      </c>
      <c r="Q37" s="764">
        <v>0</v>
      </c>
      <c r="R37" s="764">
        <v>22950</v>
      </c>
      <c r="S37" s="764">
        <v>9158</v>
      </c>
      <c r="T37" s="764">
        <f t="shared" si="2"/>
        <v>58224.020000000004</v>
      </c>
      <c r="V37" s="16"/>
      <c r="AB37" s="265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</row>
    <row r="38" spans="1:41" ht="15.75" customHeight="1">
      <c r="A38" s="265"/>
      <c r="B38" s="752"/>
      <c r="C38" s="758">
        <v>12</v>
      </c>
      <c r="D38" s="1668" t="s">
        <v>3362</v>
      </c>
      <c r="E38" s="1415"/>
      <c r="F38" s="327">
        <v>13</v>
      </c>
      <c r="G38" s="328">
        <f t="shared" si="3"/>
        <v>1369.2307692307693</v>
      </c>
      <c r="H38" s="759">
        <v>17800</v>
      </c>
      <c r="I38" s="760">
        <f t="shared" si="4"/>
        <v>2.8118874024869438E-2</v>
      </c>
      <c r="M38" s="124"/>
      <c r="V38" s="16"/>
      <c r="AB38" s="265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</row>
    <row r="39" spans="1:41" ht="15.75" customHeight="1">
      <c r="A39" s="265"/>
      <c r="B39" s="752"/>
      <c r="C39" s="765">
        <v>13</v>
      </c>
      <c r="D39" s="1669" t="s">
        <v>3363</v>
      </c>
      <c r="E39" s="1415"/>
      <c r="F39" s="347">
        <v>2</v>
      </c>
      <c r="G39" s="755">
        <f t="shared" si="3"/>
        <v>7800</v>
      </c>
      <c r="H39" s="766">
        <v>15600</v>
      </c>
      <c r="I39" s="756">
        <f t="shared" si="4"/>
        <v>2.4643507572357483E-2</v>
      </c>
      <c r="M39" s="124"/>
      <c r="V39" s="16"/>
      <c r="AB39" s="265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</row>
    <row r="40" spans="1:41" ht="15.75" customHeight="1">
      <c r="A40" s="265"/>
      <c r="B40" s="752"/>
      <c r="C40" s="758">
        <v>14</v>
      </c>
      <c r="D40" s="1668" t="s">
        <v>3364</v>
      </c>
      <c r="E40" s="1415"/>
      <c r="F40" s="327">
        <v>2</v>
      </c>
      <c r="G40" s="328">
        <f t="shared" si="3"/>
        <v>7750</v>
      </c>
      <c r="H40" s="759">
        <v>15500</v>
      </c>
      <c r="I40" s="760">
        <f t="shared" si="4"/>
        <v>2.4485536369970577E-2</v>
      </c>
      <c r="M40" s="124"/>
      <c r="V40" s="16"/>
      <c r="AB40" s="265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</row>
    <row r="41" spans="1:41" ht="15.75" customHeight="1">
      <c r="A41" s="265"/>
      <c r="B41" s="752"/>
      <c r="C41" s="765">
        <v>15</v>
      </c>
      <c r="D41" s="1669" t="s">
        <v>3365</v>
      </c>
      <c r="E41" s="1415"/>
      <c r="F41" s="347">
        <v>3</v>
      </c>
      <c r="G41" s="755">
        <f t="shared" si="3"/>
        <v>4192.666666666667</v>
      </c>
      <c r="H41" s="766">
        <v>12578</v>
      </c>
      <c r="I41" s="756">
        <f t="shared" si="4"/>
        <v>1.9869617836225158E-2</v>
      </c>
      <c r="M41" s="124"/>
      <c r="V41" s="16"/>
      <c r="AB41" s="265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</row>
    <row r="42" spans="1:41" ht="15.75" customHeight="1">
      <c r="A42" s="265"/>
      <c r="B42" s="752"/>
      <c r="C42" s="758">
        <v>16</v>
      </c>
      <c r="D42" s="1668" t="s">
        <v>2605</v>
      </c>
      <c r="E42" s="1415"/>
      <c r="F42" s="327">
        <v>1</v>
      </c>
      <c r="G42" s="328">
        <f t="shared" si="3"/>
        <v>10000</v>
      </c>
      <c r="H42" s="759">
        <v>10000</v>
      </c>
      <c r="I42" s="760">
        <f t="shared" si="4"/>
        <v>1.5797120238690694E-2</v>
      </c>
      <c r="M42" s="124"/>
      <c r="V42" s="16"/>
      <c r="AB42" s="265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</row>
    <row r="43" spans="1:41" ht="15.75" customHeight="1">
      <c r="A43" s="265"/>
      <c r="B43" s="752"/>
      <c r="C43" s="767">
        <v>17</v>
      </c>
      <c r="D43" s="1675" t="s">
        <v>3366</v>
      </c>
      <c r="E43" s="1417"/>
      <c r="F43" s="331">
        <v>2</v>
      </c>
      <c r="G43" s="755">
        <f t="shared" si="3"/>
        <v>3750</v>
      </c>
      <c r="H43" s="768">
        <v>7500</v>
      </c>
      <c r="I43" s="756">
        <f t="shared" si="4"/>
        <v>1.1847840179018021E-2</v>
      </c>
      <c r="V43" s="543"/>
      <c r="W43" s="265"/>
      <c r="X43" s="265"/>
      <c r="Y43" s="265"/>
      <c r="Z43" s="265"/>
      <c r="AA43" s="265"/>
      <c r="AB43" s="265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</row>
    <row r="44" spans="1:41" ht="15.75" customHeight="1">
      <c r="A44" s="265"/>
      <c r="B44" s="748"/>
      <c r="C44" s="1420" t="s">
        <v>169</v>
      </c>
      <c r="D44" s="1561"/>
      <c r="E44" s="1421"/>
      <c r="F44" s="529">
        <f t="shared" ref="F44:I44" si="5">SUM(F27:F43)</f>
        <v>116</v>
      </c>
      <c r="G44" s="522">
        <f t="shared" si="5"/>
        <v>132340.29552319902</v>
      </c>
      <c r="H44" s="522">
        <f t="shared" si="5"/>
        <v>633026.77</v>
      </c>
      <c r="I44" s="769">
        <f t="shared" si="5"/>
        <v>0.99999999999999978</v>
      </c>
      <c r="J44" s="265"/>
      <c r="K44" s="265"/>
      <c r="L44" s="265"/>
      <c r="M44" s="265"/>
      <c r="N44" s="265"/>
      <c r="O44" s="265"/>
      <c r="P44" s="124"/>
      <c r="V44" s="16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</row>
    <row r="45" spans="1:41" ht="27" customHeight="1">
      <c r="A45" s="265"/>
      <c r="B45" s="182"/>
      <c r="J45" s="265"/>
      <c r="K45" s="265"/>
      <c r="L45" s="265"/>
      <c r="M45" s="265"/>
      <c r="N45" s="265"/>
      <c r="O45" s="265"/>
      <c r="P45" s="124"/>
      <c r="Q45" s="124"/>
      <c r="R45" s="124"/>
      <c r="S45" s="124"/>
      <c r="T45" s="124"/>
      <c r="U45" s="124"/>
      <c r="V45" s="16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</row>
    <row r="46" spans="1:41" ht="30" customHeight="1">
      <c r="A46" s="265"/>
      <c r="B46" s="481"/>
      <c r="C46" s="1348" t="s">
        <v>3367</v>
      </c>
      <c r="D46" s="1349"/>
      <c r="E46" s="1349"/>
      <c r="F46" s="1349"/>
      <c r="G46" s="1349"/>
      <c r="H46" s="1349"/>
      <c r="I46" s="1350"/>
      <c r="J46" s="265"/>
      <c r="K46" s="1348" t="s">
        <v>3368</v>
      </c>
      <c r="L46" s="1349"/>
      <c r="M46" s="1349"/>
      <c r="N46" s="1349"/>
      <c r="O46" s="1349"/>
      <c r="P46" s="1349"/>
      <c r="Q46" s="1349"/>
      <c r="R46" s="1349"/>
      <c r="S46" s="1349"/>
      <c r="T46" s="1350"/>
      <c r="U46" s="461"/>
      <c r="V46" s="593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</row>
    <row r="47" spans="1:41" ht="15.75" customHeight="1">
      <c r="A47" s="545"/>
      <c r="B47" s="311"/>
      <c r="C47" s="88" t="s">
        <v>3347</v>
      </c>
      <c r="D47" s="1351" t="s">
        <v>423</v>
      </c>
      <c r="E47" s="1350"/>
      <c r="F47" s="88" t="s">
        <v>3369</v>
      </c>
      <c r="G47" s="88" t="s">
        <v>3349</v>
      </c>
      <c r="H47" s="88" t="s">
        <v>101</v>
      </c>
      <c r="I47" s="88" t="s">
        <v>3351</v>
      </c>
      <c r="J47" s="545"/>
      <c r="K47" s="387" t="s">
        <v>430</v>
      </c>
      <c r="L47" s="1351" t="s">
        <v>461</v>
      </c>
      <c r="M47" s="1350"/>
      <c r="N47" s="88" t="s">
        <v>523</v>
      </c>
      <c r="O47" s="88" t="s">
        <v>582</v>
      </c>
      <c r="P47" s="88" t="s">
        <v>3353</v>
      </c>
      <c r="Q47" s="88" t="s">
        <v>3354</v>
      </c>
      <c r="R47" s="88" t="s">
        <v>357</v>
      </c>
      <c r="S47" s="88" t="s">
        <v>3355</v>
      </c>
      <c r="T47" s="88" t="s">
        <v>169</v>
      </c>
      <c r="V47" s="770"/>
      <c r="W47" s="212"/>
      <c r="X47" s="212"/>
      <c r="Y47" s="212"/>
      <c r="Z47" s="212"/>
      <c r="AA47" s="212"/>
      <c r="AB47" s="212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12"/>
      <c r="AO47" s="212"/>
    </row>
    <row r="48" spans="1:41" ht="15.75" customHeight="1">
      <c r="A48" s="265"/>
      <c r="B48" s="771"/>
      <c r="C48" s="772" t="s">
        <v>443</v>
      </c>
      <c r="D48" s="1668" t="s">
        <v>2308</v>
      </c>
      <c r="E48" s="1415"/>
      <c r="F48" s="327">
        <v>24</v>
      </c>
      <c r="G48" s="328">
        <f t="shared" ref="G48:G62" si="6">H48/F48</f>
        <v>10322.110416666666</v>
      </c>
      <c r="H48" s="759">
        <v>247730.65</v>
      </c>
      <c r="I48" s="760">
        <f t="shared" ref="I48:I62" si="7">H48/$H$63</f>
        <v>0.40026056534131971</v>
      </c>
      <c r="J48" s="265"/>
      <c r="K48" s="749" t="s">
        <v>2262</v>
      </c>
      <c r="L48" s="1676">
        <v>0</v>
      </c>
      <c r="M48" s="1475"/>
      <c r="N48" s="391">
        <v>0</v>
      </c>
      <c r="O48" s="391">
        <v>1017.7</v>
      </c>
      <c r="P48" s="391">
        <v>0</v>
      </c>
      <c r="Q48" s="391">
        <v>0</v>
      </c>
      <c r="R48" s="391">
        <v>0</v>
      </c>
      <c r="S48" s="391">
        <v>26975.759999999998</v>
      </c>
      <c r="T48" s="773">
        <f t="shared" ref="T48:T59" si="8">SUM(L48:S48)</f>
        <v>27993.46</v>
      </c>
      <c r="V48" s="543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</row>
    <row r="49" spans="1:41" ht="15.75" customHeight="1">
      <c r="A49" s="265"/>
      <c r="B49" s="771"/>
      <c r="C49" s="774">
        <v>2</v>
      </c>
      <c r="D49" s="1669" t="s">
        <v>3370</v>
      </c>
      <c r="E49" s="1415"/>
      <c r="F49" s="317">
        <v>30</v>
      </c>
      <c r="G49" s="318">
        <f t="shared" si="6"/>
        <v>3300.7666666666669</v>
      </c>
      <c r="H49" s="404">
        <v>99023</v>
      </c>
      <c r="I49" s="775">
        <f t="shared" si="7"/>
        <v>0.1599923221522791</v>
      </c>
      <c r="J49" s="265"/>
      <c r="K49" s="776" t="s">
        <v>2263</v>
      </c>
      <c r="L49" s="1677">
        <v>0</v>
      </c>
      <c r="M49" s="1415"/>
      <c r="N49" s="399">
        <v>0</v>
      </c>
      <c r="O49" s="399">
        <v>4500</v>
      </c>
      <c r="P49" s="399">
        <v>0</v>
      </c>
      <c r="Q49" s="399">
        <v>0</v>
      </c>
      <c r="R49" s="399">
        <v>1110</v>
      </c>
      <c r="S49" s="399">
        <v>35417.72</v>
      </c>
      <c r="T49" s="280">
        <f t="shared" si="8"/>
        <v>41027.72</v>
      </c>
      <c r="V49" s="543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</row>
    <row r="50" spans="1:41" ht="15.75" customHeight="1">
      <c r="A50" s="265"/>
      <c r="B50" s="771"/>
      <c r="C50" s="772">
        <v>3</v>
      </c>
      <c r="D50" s="1668" t="s">
        <v>597</v>
      </c>
      <c r="E50" s="1415"/>
      <c r="F50" s="327">
        <v>2</v>
      </c>
      <c r="G50" s="328">
        <f t="shared" si="6"/>
        <v>26600</v>
      </c>
      <c r="H50" s="759">
        <v>53200</v>
      </c>
      <c r="I50" s="760">
        <f t="shared" si="7"/>
        <v>8.5955702599408712E-2</v>
      </c>
      <c r="J50" s="2"/>
      <c r="K50" s="761" t="s">
        <v>2264</v>
      </c>
      <c r="L50" s="1664">
        <v>0</v>
      </c>
      <c r="M50" s="1415"/>
      <c r="N50" s="318">
        <v>0</v>
      </c>
      <c r="O50" s="318">
        <v>0</v>
      </c>
      <c r="P50" s="318">
        <v>0</v>
      </c>
      <c r="Q50" s="318">
        <v>1000</v>
      </c>
      <c r="R50" s="318">
        <v>2040</v>
      </c>
      <c r="S50" s="318">
        <v>34983.01</v>
      </c>
      <c r="T50" s="773">
        <f t="shared" si="8"/>
        <v>38023.01</v>
      </c>
      <c r="V50" s="543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</row>
    <row r="51" spans="1:41" ht="15.75" customHeight="1">
      <c r="A51" s="265"/>
      <c r="B51" s="771"/>
      <c r="C51" s="774">
        <v>4</v>
      </c>
      <c r="D51" s="1669" t="s">
        <v>179</v>
      </c>
      <c r="E51" s="1415"/>
      <c r="F51" s="317">
        <v>20</v>
      </c>
      <c r="G51" s="318">
        <f t="shared" si="6"/>
        <v>2650</v>
      </c>
      <c r="H51" s="404">
        <v>53000</v>
      </c>
      <c r="I51" s="775">
        <f t="shared" si="7"/>
        <v>8.5632560860313178E-2</v>
      </c>
      <c r="J51" s="2"/>
      <c r="K51" s="776" t="s">
        <v>2265</v>
      </c>
      <c r="L51" s="1677">
        <v>0</v>
      </c>
      <c r="M51" s="1415"/>
      <c r="N51" s="399">
        <v>0</v>
      </c>
      <c r="O51" s="399">
        <v>5.9</v>
      </c>
      <c r="P51" s="399">
        <v>0</v>
      </c>
      <c r="Q51" s="399">
        <v>0</v>
      </c>
      <c r="R51" s="399">
        <v>11680</v>
      </c>
      <c r="S51" s="399">
        <v>31993.88</v>
      </c>
      <c r="T51" s="280">
        <f t="shared" si="8"/>
        <v>43679.78</v>
      </c>
      <c r="V51" s="543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</row>
    <row r="52" spans="1:41" ht="15.75" customHeight="1">
      <c r="A52" s="265"/>
      <c r="B52" s="771"/>
      <c r="C52" s="772">
        <v>5</v>
      </c>
      <c r="D52" s="1668" t="s">
        <v>355</v>
      </c>
      <c r="E52" s="1415"/>
      <c r="F52" s="327">
        <v>32</v>
      </c>
      <c r="G52" s="328">
        <f t="shared" si="6"/>
        <v>482.77499999999998</v>
      </c>
      <c r="H52" s="759">
        <v>15448.8</v>
      </c>
      <c r="I52" s="760">
        <f t="shared" si="7"/>
        <v>2.4960760494694458E-2</v>
      </c>
      <c r="J52" s="2"/>
      <c r="K52" s="761" t="s">
        <v>2266</v>
      </c>
      <c r="L52" s="1664">
        <v>0</v>
      </c>
      <c r="M52" s="1415"/>
      <c r="N52" s="318">
        <v>0</v>
      </c>
      <c r="O52" s="318">
        <v>0</v>
      </c>
      <c r="P52" s="318">
        <v>0</v>
      </c>
      <c r="Q52" s="318">
        <v>0</v>
      </c>
      <c r="R52" s="318">
        <v>330</v>
      </c>
      <c r="S52" s="318">
        <v>89188.27</v>
      </c>
      <c r="T52" s="773">
        <f t="shared" si="8"/>
        <v>89518.27</v>
      </c>
      <c r="V52" s="543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</row>
    <row r="53" spans="1:41" ht="15.75" customHeight="1">
      <c r="A53" s="265"/>
      <c r="B53" s="771"/>
      <c r="C53" s="774">
        <v>6</v>
      </c>
      <c r="D53" s="1669" t="s">
        <v>3371</v>
      </c>
      <c r="E53" s="1415"/>
      <c r="F53" s="317">
        <v>8</v>
      </c>
      <c r="G53" s="318">
        <f t="shared" si="6"/>
        <v>3625.125</v>
      </c>
      <c r="H53" s="404">
        <v>29001</v>
      </c>
      <c r="I53" s="775">
        <f t="shared" si="7"/>
        <v>4.685716787754609E-2</v>
      </c>
      <c r="J53" s="2"/>
      <c r="K53" s="776" t="s">
        <v>2267</v>
      </c>
      <c r="L53" s="1677">
        <v>0</v>
      </c>
      <c r="M53" s="1415"/>
      <c r="N53" s="399">
        <v>0</v>
      </c>
      <c r="O53" s="399">
        <v>1705.9</v>
      </c>
      <c r="P53" s="399">
        <v>0</v>
      </c>
      <c r="Q53" s="399">
        <v>0</v>
      </c>
      <c r="R53" s="399">
        <v>3876</v>
      </c>
      <c r="S53" s="399">
        <v>41805.81</v>
      </c>
      <c r="T53" s="280">
        <f t="shared" si="8"/>
        <v>47387.71</v>
      </c>
      <c r="V53" s="543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</row>
    <row r="54" spans="1:41" ht="15.75" customHeight="1">
      <c r="A54" s="265"/>
      <c r="B54" s="771"/>
      <c r="C54" s="772">
        <v>7</v>
      </c>
      <c r="D54" s="1668" t="s">
        <v>2314</v>
      </c>
      <c r="E54" s="1415"/>
      <c r="F54" s="327">
        <v>15</v>
      </c>
      <c r="G54" s="328">
        <f t="shared" si="6"/>
        <v>1500</v>
      </c>
      <c r="H54" s="759">
        <v>22500</v>
      </c>
      <c r="I54" s="760">
        <f t="shared" si="7"/>
        <v>3.6353445648246163E-2</v>
      </c>
      <c r="J54" s="2"/>
      <c r="K54" s="761" t="s">
        <v>2268</v>
      </c>
      <c r="L54" s="1664">
        <v>0</v>
      </c>
      <c r="M54" s="1415"/>
      <c r="N54" s="318">
        <v>0</v>
      </c>
      <c r="O54" s="318">
        <v>0</v>
      </c>
      <c r="P54" s="318">
        <v>0</v>
      </c>
      <c r="Q54" s="318">
        <v>0</v>
      </c>
      <c r="R54" s="318">
        <v>12655</v>
      </c>
      <c r="S54" s="318">
        <v>39868.370000000003</v>
      </c>
      <c r="T54" s="773">
        <f t="shared" si="8"/>
        <v>52523.37</v>
      </c>
      <c r="V54" s="543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</row>
    <row r="55" spans="1:41" ht="15.75" customHeight="1">
      <c r="A55" s="265"/>
      <c r="B55" s="771"/>
      <c r="C55" s="774">
        <v>8</v>
      </c>
      <c r="D55" s="1669" t="s">
        <v>3372</v>
      </c>
      <c r="E55" s="1415"/>
      <c r="F55" s="317">
        <v>2</v>
      </c>
      <c r="G55" s="318">
        <f t="shared" si="6"/>
        <v>10049.5</v>
      </c>
      <c r="H55" s="404">
        <v>20099</v>
      </c>
      <c r="I55" s="775">
        <f t="shared" si="7"/>
        <v>3.247412907040443E-2</v>
      </c>
      <c r="J55" s="2"/>
      <c r="K55" s="776" t="s">
        <v>2269</v>
      </c>
      <c r="L55" s="1677">
        <v>0</v>
      </c>
      <c r="M55" s="1415"/>
      <c r="N55" s="399">
        <v>0</v>
      </c>
      <c r="O55" s="399">
        <v>5.9</v>
      </c>
      <c r="P55" s="399">
        <v>0</v>
      </c>
      <c r="Q55" s="399">
        <v>0</v>
      </c>
      <c r="R55" s="399">
        <v>8000</v>
      </c>
      <c r="S55" s="399">
        <v>44919.22</v>
      </c>
      <c r="T55" s="280">
        <f t="shared" si="8"/>
        <v>52925.120000000003</v>
      </c>
      <c r="V55" s="543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</row>
    <row r="56" spans="1:41" ht="15.75" customHeight="1">
      <c r="A56" s="265"/>
      <c r="B56" s="771"/>
      <c r="C56" s="772">
        <v>9</v>
      </c>
      <c r="D56" s="1668" t="s">
        <v>3373</v>
      </c>
      <c r="E56" s="1415"/>
      <c r="F56" s="327">
        <v>1</v>
      </c>
      <c r="G56" s="328">
        <f t="shared" si="6"/>
        <v>20000</v>
      </c>
      <c r="H56" s="759">
        <v>20000</v>
      </c>
      <c r="I56" s="760">
        <f t="shared" si="7"/>
        <v>3.2314173909552144E-2</v>
      </c>
      <c r="J56" s="2"/>
      <c r="K56" s="761" t="s">
        <v>2270</v>
      </c>
      <c r="L56" s="1664">
        <v>0</v>
      </c>
      <c r="M56" s="1415"/>
      <c r="N56" s="318">
        <v>0</v>
      </c>
      <c r="O56" s="318">
        <v>0</v>
      </c>
      <c r="P56" s="318">
        <v>0</v>
      </c>
      <c r="Q56" s="318">
        <v>0</v>
      </c>
      <c r="R56" s="318">
        <v>9410</v>
      </c>
      <c r="S56" s="318">
        <v>44327.06</v>
      </c>
      <c r="T56" s="773">
        <f t="shared" si="8"/>
        <v>53737.06</v>
      </c>
      <c r="V56" s="543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24"/>
    </row>
    <row r="57" spans="1:41" ht="15.75" customHeight="1">
      <c r="A57" s="265"/>
      <c r="B57" s="771"/>
      <c r="C57" s="774">
        <v>10</v>
      </c>
      <c r="D57" s="1669" t="s">
        <v>601</v>
      </c>
      <c r="E57" s="1415"/>
      <c r="F57" s="327">
        <v>2</v>
      </c>
      <c r="G57" s="318">
        <f t="shared" si="6"/>
        <v>7250</v>
      </c>
      <c r="H57" s="759">
        <v>14500</v>
      </c>
      <c r="I57" s="775">
        <f t="shared" si="7"/>
        <v>2.3427776084425304E-2</v>
      </c>
      <c r="J57" s="2"/>
      <c r="K57" s="776" t="s">
        <v>2271</v>
      </c>
      <c r="L57" s="1677">
        <v>0</v>
      </c>
      <c r="M57" s="1415"/>
      <c r="N57" s="399">
        <v>0</v>
      </c>
      <c r="O57" s="399">
        <v>0</v>
      </c>
      <c r="P57" s="399">
        <v>0</v>
      </c>
      <c r="Q57" s="399">
        <v>0</v>
      </c>
      <c r="R57" s="399">
        <v>200</v>
      </c>
      <c r="S57" s="399">
        <v>31247.56</v>
      </c>
      <c r="T57" s="280">
        <f t="shared" si="8"/>
        <v>31447.56</v>
      </c>
      <c r="V57" s="543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</row>
    <row r="58" spans="1:41" ht="15.75" customHeight="1">
      <c r="A58" s="265"/>
      <c r="B58" s="771"/>
      <c r="C58" s="772">
        <v>11</v>
      </c>
      <c r="D58" s="1668" t="s">
        <v>3374</v>
      </c>
      <c r="E58" s="1415"/>
      <c r="F58" s="327">
        <v>1</v>
      </c>
      <c r="G58" s="328">
        <f t="shared" si="6"/>
        <v>12950</v>
      </c>
      <c r="H58" s="759">
        <v>12950</v>
      </c>
      <c r="I58" s="760">
        <f t="shared" si="7"/>
        <v>2.0923427606435015E-2</v>
      </c>
      <c r="J58" s="2"/>
      <c r="K58" s="761" t="s">
        <v>2272</v>
      </c>
      <c r="L58" s="1664">
        <v>0</v>
      </c>
      <c r="M58" s="1415"/>
      <c r="N58" s="318">
        <v>0</v>
      </c>
      <c r="O58" s="318">
        <v>12800</v>
      </c>
      <c r="P58" s="318">
        <v>0</v>
      </c>
      <c r="Q58" s="318">
        <v>0</v>
      </c>
      <c r="R58" s="318">
        <v>59210</v>
      </c>
      <c r="S58" s="318">
        <v>25475.439999999999</v>
      </c>
      <c r="T58" s="773">
        <f t="shared" si="8"/>
        <v>97485.440000000002</v>
      </c>
      <c r="V58" s="543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</row>
    <row r="59" spans="1:41" ht="15.75" customHeight="1">
      <c r="A59" s="265"/>
      <c r="B59" s="771"/>
      <c r="C59" s="774">
        <v>12</v>
      </c>
      <c r="D59" s="1669" t="s">
        <v>486</v>
      </c>
      <c r="E59" s="1415"/>
      <c r="F59" s="327">
        <v>3</v>
      </c>
      <c r="G59" s="318">
        <f t="shared" si="6"/>
        <v>3187</v>
      </c>
      <c r="H59" s="759">
        <v>9561</v>
      </c>
      <c r="I59" s="775">
        <f t="shared" si="7"/>
        <v>1.5447790837461403E-2</v>
      </c>
      <c r="J59" s="2"/>
      <c r="K59" s="777" t="s">
        <v>2273</v>
      </c>
      <c r="L59" s="1678">
        <v>0</v>
      </c>
      <c r="M59" s="1472"/>
      <c r="N59" s="411">
        <v>0</v>
      </c>
      <c r="O59" s="411">
        <v>5.9</v>
      </c>
      <c r="P59" s="411">
        <v>0</v>
      </c>
      <c r="Q59" s="411">
        <v>0</v>
      </c>
      <c r="R59" s="411">
        <v>4749</v>
      </c>
      <c r="S59" s="411">
        <v>38420.050000000003</v>
      </c>
      <c r="T59" s="280">
        <f t="shared" si="8"/>
        <v>43174.950000000004</v>
      </c>
      <c r="V59" s="543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</row>
    <row r="60" spans="1:41" ht="15.75" customHeight="1">
      <c r="A60" s="265"/>
      <c r="B60" s="771"/>
      <c r="C60" s="772">
        <v>13</v>
      </c>
      <c r="D60" s="1668" t="s">
        <v>3375</v>
      </c>
      <c r="E60" s="1415"/>
      <c r="F60" s="327">
        <v>5</v>
      </c>
      <c r="G60" s="328">
        <f t="shared" si="6"/>
        <v>1682</v>
      </c>
      <c r="H60" s="759">
        <v>8410</v>
      </c>
      <c r="I60" s="760">
        <f t="shared" si="7"/>
        <v>1.3588110128966676E-2</v>
      </c>
      <c r="J60" s="2"/>
      <c r="K60" s="776"/>
      <c r="L60" s="400"/>
      <c r="M60" s="778"/>
      <c r="N60" s="399"/>
      <c r="O60" s="399"/>
      <c r="P60" s="399"/>
      <c r="Q60" s="399"/>
      <c r="R60" s="399"/>
      <c r="S60" s="399"/>
      <c r="T60" s="779"/>
      <c r="V60" s="543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</row>
    <row r="61" spans="1:41" ht="15.75" customHeight="1">
      <c r="A61" s="265"/>
      <c r="B61" s="771"/>
      <c r="C61" s="774">
        <v>14</v>
      </c>
      <c r="D61" s="1669" t="s">
        <v>3376</v>
      </c>
      <c r="E61" s="1415"/>
      <c r="F61" s="327">
        <v>1</v>
      </c>
      <c r="G61" s="318">
        <f t="shared" si="6"/>
        <v>7000</v>
      </c>
      <c r="H61" s="759">
        <v>7000</v>
      </c>
      <c r="I61" s="775">
        <f t="shared" si="7"/>
        <v>1.1309960868343251E-2</v>
      </c>
      <c r="J61" s="2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V61" s="543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4"/>
      <c r="AL61" s="124"/>
      <c r="AM61" s="124"/>
      <c r="AN61" s="124"/>
      <c r="AO61" s="124"/>
    </row>
    <row r="62" spans="1:41" ht="15.75" customHeight="1">
      <c r="A62" s="265"/>
      <c r="B62" s="771"/>
      <c r="C62" s="772">
        <v>15</v>
      </c>
      <c r="D62" s="1668" t="s">
        <v>3377</v>
      </c>
      <c r="E62" s="1415"/>
      <c r="F62" s="327">
        <v>1</v>
      </c>
      <c r="G62" s="328">
        <f t="shared" si="6"/>
        <v>6500</v>
      </c>
      <c r="H62" s="759">
        <v>6500</v>
      </c>
      <c r="I62" s="760">
        <f t="shared" si="7"/>
        <v>1.0502106520604447E-2</v>
      </c>
      <c r="J62" s="2"/>
      <c r="K62" s="265"/>
      <c r="L62" s="265"/>
      <c r="M62" s="265"/>
      <c r="N62" s="265"/>
      <c r="O62" s="265"/>
      <c r="P62" s="265"/>
      <c r="Q62" s="265"/>
      <c r="R62" s="265"/>
      <c r="S62" s="265"/>
      <c r="T62" s="265"/>
      <c r="V62" s="543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</row>
    <row r="63" spans="1:41" ht="15.75" customHeight="1">
      <c r="A63" s="265"/>
      <c r="B63" s="748"/>
      <c r="C63" s="1420" t="s">
        <v>169</v>
      </c>
      <c r="D63" s="1561"/>
      <c r="E63" s="1421"/>
      <c r="F63" s="529">
        <v>147</v>
      </c>
      <c r="G63" s="522">
        <f t="shared" ref="G63:I63" si="9">SUM(G48:G62)</f>
        <v>117099.27708333333</v>
      </c>
      <c r="H63" s="522">
        <f t="shared" si="9"/>
        <v>618923.44999999995</v>
      </c>
      <c r="I63" s="769">
        <f t="shared" si="9"/>
        <v>1</v>
      </c>
      <c r="J63" s="2"/>
      <c r="V63" s="543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124"/>
      <c r="AK63" s="124"/>
      <c r="AL63" s="124"/>
      <c r="AM63" s="124"/>
      <c r="AN63" s="124"/>
      <c r="AO63" s="124"/>
    </row>
    <row r="64" spans="1:41" ht="15.75" customHeight="1">
      <c r="A64" s="265"/>
      <c r="B64" s="748"/>
      <c r="C64" s="1420" t="s">
        <v>2275</v>
      </c>
      <c r="D64" s="1561"/>
      <c r="E64" s="1421"/>
      <c r="F64" s="522" t="s">
        <v>14</v>
      </c>
      <c r="G64" s="522" t="s">
        <v>14</v>
      </c>
      <c r="H64" s="522">
        <f>H26+H44-H63</f>
        <v>15075.870000000112</v>
      </c>
      <c r="I64" s="522" t="s">
        <v>14</v>
      </c>
      <c r="J64" s="2"/>
      <c r="K64" s="2"/>
      <c r="L64" s="265"/>
      <c r="M64" s="265"/>
      <c r="N64" s="265"/>
      <c r="O64" s="2"/>
      <c r="P64" s="2"/>
      <c r="Q64" s="2"/>
      <c r="R64" s="2"/>
      <c r="S64" s="2"/>
      <c r="T64" s="2"/>
      <c r="U64" s="2"/>
      <c r="V64" s="543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</row>
    <row r="65" spans="1:41" ht="15.75" customHeight="1">
      <c r="A65" s="265"/>
      <c r="B65" s="182"/>
      <c r="J65" s="2"/>
      <c r="K65" s="2"/>
      <c r="T65" s="124"/>
      <c r="U65" s="124"/>
      <c r="V65" s="16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124"/>
      <c r="AK65" s="124"/>
      <c r="AL65" s="124"/>
      <c r="AM65" s="124"/>
      <c r="AN65" s="124"/>
      <c r="AO65" s="124"/>
    </row>
    <row r="66" spans="1:41" ht="36" customHeight="1">
      <c r="A66" s="265"/>
      <c r="B66" s="182"/>
      <c r="C66" s="1491" t="s">
        <v>3378</v>
      </c>
      <c r="D66" s="1327"/>
      <c r="E66" s="1327"/>
      <c r="F66" s="1327"/>
      <c r="G66" s="1327"/>
      <c r="H66" s="1327"/>
      <c r="I66" s="1327"/>
      <c r="J66" s="1327"/>
      <c r="K66" s="1327"/>
      <c r="L66" s="1327"/>
      <c r="M66" s="1327"/>
      <c r="N66" s="1327"/>
      <c r="O66" s="1327"/>
      <c r="P66" s="1327"/>
      <c r="Q66" s="1327"/>
      <c r="R66" s="1327"/>
      <c r="S66" s="1327"/>
      <c r="T66" s="1327"/>
      <c r="U66" s="1532"/>
      <c r="V66" s="16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</row>
    <row r="67" spans="1:41" ht="15.75" customHeight="1">
      <c r="A67" s="265"/>
      <c r="B67" s="182"/>
      <c r="J67" s="2"/>
      <c r="K67" s="2"/>
      <c r="T67" s="124"/>
      <c r="U67" s="124"/>
      <c r="V67" s="16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</row>
    <row r="68" spans="1:41" ht="24" customHeight="1">
      <c r="A68" s="265"/>
      <c r="B68" s="182"/>
      <c r="C68" s="1348" t="s">
        <v>3379</v>
      </c>
      <c r="D68" s="1349"/>
      <c r="E68" s="1349"/>
      <c r="F68" s="1349"/>
      <c r="G68" s="1349"/>
      <c r="H68" s="1349"/>
      <c r="I68" s="1349"/>
      <c r="J68" s="1349"/>
      <c r="K68" s="1350"/>
      <c r="L68" s="780"/>
      <c r="M68" s="1348" t="s">
        <v>3380</v>
      </c>
      <c r="N68" s="1349"/>
      <c r="O68" s="1349"/>
      <c r="P68" s="1349"/>
      <c r="Q68" s="1349"/>
      <c r="R68" s="1349"/>
      <c r="S68" s="1349"/>
      <c r="T68" s="1350"/>
      <c r="U68" s="124"/>
      <c r="V68" s="16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</row>
    <row r="69" spans="1:41" ht="15.75" customHeight="1">
      <c r="A69" s="265"/>
      <c r="B69" s="182"/>
      <c r="C69" s="1351" t="s">
        <v>3134</v>
      </c>
      <c r="D69" s="1349"/>
      <c r="E69" s="1349"/>
      <c r="F69" s="1349"/>
      <c r="G69" s="1350"/>
      <c r="H69" s="88" t="s">
        <v>53</v>
      </c>
      <c r="I69" s="1351" t="s">
        <v>101</v>
      </c>
      <c r="J69" s="1350"/>
      <c r="K69" s="88" t="s">
        <v>171</v>
      </c>
      <c r="L69" s="88"/>
      <c r="M69" s="1351" t="s">
        <v>3134</v>
      </c>
      <c r="N69" s="1349"/>
      <c r="O69" s="1349"/>
      <c r="P69" s="1349"/>
      <c r="Q69" s="1350"/>
      <c r="R69" s="88" t="s">
        <v>53</v>
      </c>
      <c r="S69" s="88" t="s">
        <v>101</v>
      </c>
      <c r="T69" s="88" t="s">
        <v>171</v>
      </c>
      <c r="U69" s="124"/>
      <c r="V69" s="16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</row>
    <row r="70" spans="1:41" ht="24" customHeight="1">
      <c r="A70" s="265"/>
      <c r="B70" s="182"/>
      <c r="C70" s="1679">
        <v>43556</v>
      </c>
      <c r="D70" s="1680"/>
      <c r="E70" s="1680"/>
      <c r="F70" s="1680"/>
      <c r="G70" s="1680"/>
      <c r="H70" s="1680"/>
      <c r="I70" s="1680"/>
      <c r="J70" s="1680"/>
      <c r="K70" s="1680"/>
      <c r="L70" s="1680"/>
      <c r="M70" s="1680"/>
      <c r="N70" s="1680"/>
      <c r="O70" s="1680"/>
      <c r="P70" s="1680"/>
      <c r="Q70" s="1680"/>
      <c r="R70" s="1680"/>
      <c r="S70" s="1680"/>
      <c r="T70" s="1681"/>
      <c r="U70" s="781"/>
      <c r="V70" s="782"/>
      <c r="W70" s="781"/>
      <c r="X70" s="781"/>
      <c r="Y70" s="781"/>
      <c r="Z70" s="781"/>
      <c r="AA70" s="781"/>
      <c r="AB70" s="781"/>
      <c r="AC70" s="781"/>
      <c r="AD70" s="781"/>
      <c r="AE70" s="781"/>
      <c r="AF70" s="781"/>
      <c r="AG70" s="781"/>
      <c r="AH70" s="124"/>
      <c r="AI70" s="124"/>
      <c r="AJ70" s="124"/>
      <c r="AK70" s="124"/>
      <c r="AL70" s="124"/>
      <c r="AM70" s="124"/>
      <c r="AN70" s="124"/>
      <c r="AO70" s="124"/>
    </row>
    <row r="71" spans="1:41" ht="18" customHeight="1">
      <c r="B71" s="186"/>
      <c r="C71" s="1682" t="s">
        <v>2274</v>
      </c>
      <c r="D71" s="1561"/>
      <c r="E71" s="1561"/>
      <c r="F71" s="1561"/>
      <c r="G71" s="1683"/>
      <c r="H71" s="783"/>
      <c r="I71" s="1685">
        <v>972.55</v>
      </c>
      <c r="J71" s="1421"/>
      <c r="K71" s="1685" t="s">
        <v>14</v>
      </c>
      <c r="L71" s="1686"/>
      <c r="M71" s="1684" t="s">
        <v>2275</v>
      </c>
      <c r="N71" s="1561"/>
      <c r="O71" s="1561"/>
      <c r="P71" s="1561"/>
      <c r="Q71" s="1683"/>
      <c r="R71" s="783"/>
      <c r="S71" s="784">
        <f>I71+I76-S76</f>
        <v>4960.09</v>
      </c>
      <c r="T71" s="784" t="s">
        <v>14</v>
      </c>
      <c r="V71" s="16"/>
    </row>
    <row r="72" spans="1:41" ht="15.75" customHeight="1">
      <c r="A72" s="265"/>
      <c r="B72" s="182"/>
      <c r="C72" s="785">
        <v>1</v>
      </c>
      <c r="D72" s="786" t="s">
        <v>45</v>
      </c>
      <c r="E72" s="786"/>
      <c r="F72" s="786"/>
      <c r="G72" s="787"/>
      <c r="H72" s="754">
        <v>2</v>
      </c>
      <c r="I72" s="1466">
        <v>15003</v>
      </c>
      <c r="J72" s="1419"/>
      <c r="K72" s="1687">
        <f t="shared" ref="K72:K74" si="10">I72/$I$76</f>
        <v>0.46912229136049527</v>
      </c>
      <c r="L72" s="1688"/>
      <c r="M72" s="788">
        <v>1</v>
      </c>
      <c r="N72" s="1689" t="s">
        <v>719</v>
      </c>
      <c r="O72" s="1390"/>
      <c r="P72" s="1390"/>
      <c r="Q72" s="1419"/>
      <c r="R72" s="789">
        <v>4</v>
      </c>
      <c r="S72" s="790">
        <v>10783</v>
      </c>
      <c r="T72" s="791">
        <f t="shared" ref="T72:T75" si="11">S72/$S$76</f>
        <v>0.38519711389731742</v>
      </c>
      <c r="V72" s="16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  <c r="AN72" s="124"/>
      <c r="AO72" s="124"/>
    </row>
    <row r="73" spans="1:41" ht="15.75" customHeight="1">
      <c r="A73" s="265"/>
      <c r="B73" s="182"/>
      <c r="C73" s="792">
        <v>2</v>
      </c>
      <c r="D73" s="793" t="s">
        <v>3365</v>
      </c>
      <c r="E73" s="793"/>
      <c r="F73" s="793"/>
      <c r="G73" s="794"/>
      <c r="H73" s="327">
        <v>3</v>
      </c>
      <c r="I73" s="1693">
        <v>12578</v>
      </c>
      <c r="J73" s="1415"/>
      <c r="K73" s="1690">
        <f t="shared" si="10"/>
        <v>0.39329601951158499</v>
      </c>
      <c r="L73" s="1691"/>
      <c r="M73" s="795">
        <v>2</v>
      </c>
      <c r="N73" s="1692" t="s">
        <v>2308</v>
      </c>
      <c r="O73" s="1354"/>
      <c r="P73" s="1354"/>
      <c r="Q73" s="1415"/>
      <c r="R73" s="327">
        <v>2</v>
      </c>
      <c r="S73" s="327">
        <v>9692.76</v>
      </c>
      <c r="T73" s="796">
        <f t="shared" si="11"/>
        <v>0.34625087431135698</v>
      </c>
      <c r="U73" s="124"/>
      <c r="V73" s="16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24"/>
      <c r="AL73" s="124"/>
      <c r="AM73" s="124"/>
      <c r="AN73" s="124"/>
      <c r="AO73" s="124"/>
    </row>
    <row r="74" spans="1:41" ht="15.75" customHeight="1">
      <c r="A74" s="265"/>
      <c r="B74" s="182"/>
      <c r="C74" s="785">
        <v>3</v>
      </c>
      <c r="D74" s="797" t="s">
        <v>154</v>
      </c>
      <c r="E74" s="797"/>
      <c r="F74" s="797"/>
      <c r="G74" s="798"/>
      <c r="H74" s="317">
        <v>1</v>
      </c>
      <c r="I74" s="1468">
        <v>4400</v>
      </c>
      <c r="J74" s="1415"/>
      <c r="K74" s="1687">
        <f t="shared" si="10"/>
        <v>0.13758168912791971</v>
      </c>
      <c r="L74" s="1688"/>
      <c r="M74" s="799">
        <v>3</v>
      </c>
      <c r="N74" s="1418" t="s">
        <v>179</v>
      </c>
      <c r="O74" s="1354"/>
      <c r="P74" s="1354"/>
      <c r="Q74" s="1415"/>
      <c r="R74" s="298">
        <v>2</v>
      </c>
      <c r="S74" s="800">
        <v>6500</v>
      </c>
      <c r="T74" s="791">
        <f t="shared" si="11"/>
        <v>0.23219709174928713</v>
      </c>
      <c r="U74" s="124"/>
      <c r="V74" s="16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124"/>
      <c r="AK74" s="124"/>
      <c r="AL74" s="124"/>
      <c r="AM74" s="124"/>
      <c r="AN74" s="124"/>
      <c r="AO74" s="124"/>
    </row>
    <row r="75" spans="1:41" ht="15.75" customHeight="1">
      <c r="A75" s="265"/>
      <c r="B75" s="182"/>
      <c r="C75" s="792"/>
      <c r="D75" s="793"/>
      <c r="E75" s="793"/>
      <c r="F75" s="793"/>
      <c r="G75" s="794"/>
      <c r="H75" s="327"/>
      <c r="I75" s="1693"/>
      <c r="J75" s="1415"/>
      <c r="K75" s="1690"/>
      <c r="L75" s="1691"/>
      <c r="M75" s="792">
        <v>4</v>
      </c>
      <c r="N75" s="793" t="s">
        <v>168</v>
      </c>
      <c r="O75" s="793"/>
      <c r="P75" s="793"/>
      <c r="Q75" s="794"/>
      <c r="R75" s="327">
        <v>4</v>
      </c>
      <c r="S75" s="801">
        <v>1017.7</v>
      </c>
      <c r="T75" s="796">
        <f t="shared" si="11"/>
        <v>3.6354920042038386E-2</v>
      </c>
      <c r="U75" s="124"/>
      <c r="V75" s="16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124"/>
      <c r="AK75" s="124"/>
      <c r="AL75" s="124"/>
      <c r="AM75" s="124"/>
      <c r="AN75" s="124"/>
      <c r="AO75" s="124"/>
    </row>
    <row r="76" spans="1:41" ht="18" customHeight="1">
      <c r="A76" s="265"/>
      <c r="B76" s="182"/>
      <c r="C76" s="1420" t="s">
        <v>3381</v>
      </c>
      <c r="D76" s="1561"/>
      <c r="E76" s="1561"/>
      <c r="F76" s="1561"/>
      <c r="G76" s="1421"/>
      <c r="H76" s="529">
        <f>SUM(H72:H75)</f>
        <v>6</v>
      </c>
      <c r="I76" s="1694">
        <f>SUM(I72:J75)</f>
        <v>31981</v>
      </c>
      <c r="J76" s="1421"/>
      <c r="K76" s="1695">
        <f>SUM(K72:L75)</f>
        <v>0.99999999999999989</v>
      </c>
      <c r="L76" s="1686"/>
      <c r="M76" s="1684" t="s">
        <v>3382</v>
      </c>
      <c r="N76" s="1561"/>
      <c r="O76" s="1561"/>
      <c r="P76" s="1561"/>
      <c r="Q76" s="1421"/>
      <c r="R76" s="529">
        <f t="shared" ref="R76:T76" si="12">SUM(R72:R75)</f>
        <v>12</v>
      </c>
      <c r="S76" s="522">
        <f t="shared" si="12"/>
        <v>27993.460000000003</v>
      </c>
      <c r="T76" s="802">
        <f t="shared" si="12"/>
        <v>1</v>
      </c>
      <c r="U76" s="124"/>
      <c r="V76" s="16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124"/>
      <c r="AK76" s="124"/>
      <c r="AL76" s="124"/>
      <c r="AM76" s="124"/>
      <c r="AN76" s="124"/>
      <c r="AO76" s="124"/>
    </row>
    <row r="77" spans="1:41" ht="15.75" customHeight="1">
      <c r="A77" s="265"/>
      <c r="B77" s="182"/>
      <c r="C77" s="371"/>
      <c r="J77" s="2"/>
      <c r="K77" s="2"/>
      <c r="T77" s="372"/>
      <c r="U77" s="124"/>
      <c r="V77" s="16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124"/>
      <c r="AK77" s="124"/>
      <c r="AL77" s="124"/>
      <c r="AM77" s="124"/>
      <c r="AN77" s="124"/>
      <c r="AO77" s="124"/>
    </row>
    <row r="78" spans="1:41" ht="24" customHeight="1">
      <c r="A78" s="265"/>
      <c r="B78" s="182"/>
      <c r="C78" s="1679">
        <v>43586</v>
      </c>
      <c r="D78" s="1680"/>
      <c r="E78" s="1680"/>
      <c r="F78" s="1680"/>
      <c r="G78" s="1680"/>
      <c r="H78" s="1680"/>
      <c r="I78" s="1680"/>
      <c r="J78" s="1680"/>
      <c r="K78" s="1680"/>
      <c r="L78" s="1680"/>
      <c r="M78" s="1680"/>
      <c r="N78" s="1680"/>
      <c r="O78" s="1680"/>
      <c r="P78" s="1680"/>
      <c r="Q78" s="1680"/>
      <c r="R78" s="1680"/>
      <c r="S78" s="1680"/>
      <c r="T78" s="1681"/>
      <c r="U78" s="781"/>
      <c r="V78" s="782"/>
      <c r="W78" s="781"/>
      <c r="X78" s="781"/>
      <c r="Y78" s="781"/>
      <c r="Z78" s="781"/>
      <c r="AA78" s="781"/>
      <c r="AB78" s="781"/>
      <c r="AC78" s="781"/>
      <c r="AD78" s="781"/>
      <c r="AE78" s="781"/>
      <c r="AF78" s="781"/>
      <c r="AG78" s="781"/>
      <c r="AH78" s="124"/>
      <c r="AI78" s="124"/>
      <c r="AJ78" s="124"/>
      <c r="AK78" s="124"/>
      <c r="AL78" s="124"/>
      <c r="AM78" s="124"/>
      <c r="AN78" s="124"/>
      <c r="AO78" s="124"/>
    </row>
    <row r="79" spans="1:41" ht="18" customHeight="1">
      <c r="B79" s="186"/>
      <c r="C79" s="1682" t="s">
        <v>2274</v>
      </c>
      <c r="D79" s="1561"/>
      <c r="E79" s="1561"/>
      <c r="F79" s="1561"/>
      <c r="G79" s="1683"/>
      <c r="H79" s="783"/>
      <c r="I79" s="1685">
        <f>S71</f>
        <v>4960.09</v>
      </c>
      <c r="J79" s="1421"/>
      <c r="K79" s="1685" t="s">
        <v>14</v>
      </c>
      <c r="L79" s="1686"/>
      <c r="M79" s="1684" t="s">
        <v>2275</v>
      </c>
      <c r="N79" s="1561"/>
      <c r="O79" s="1561"/>
      <c r="P79" s="1561"/>
      <c r="Q79" s="1683"/>
      <c r="R79" s="783"/>
      <c r="S79" s="784">
        <f>I79+I85-S85</f>
        <v>8355.9900000000052</v>
      </c>
      <c r="T79" s="784" t="s">
        <v>14</v>
      </c>
      <c r="V79" s="16"/>
    </row>
    <row r="80" spans="1:41" ht="15.75" customHeight="1">
      <c r="A80" s="265"/>
      <c r="B80" s="182"/>
      <c r="C80" s="785">
        <v>1</v>
      </c>
      <c r="D80" s="1696" t="s">
        <v>45</v>
      </c>
      <c r="E80" s="1697"/>
      <c r="F80" s="1697"/>
      <c r="G80" s="1698"/>
      <c r="H80" s="803">
        <v>3</v>
      </c>
      <c r="I80" s="1699">
        <v>16371</v>
      </c>
      <c r="J80" s="1698"/>
      <c r="K80" s="1687">
        <f t="shared" ref="K80:K83" si="13">I80/$I$85</f>
        <v>0.36852017012571237</v>
      </c>
      <c r="L80" s="1688"/>
      <c r="M80" s="788">
        <v>1</v>
      </c>
      <c r="N80" s="1689" t="s">
        <v>2308</v>
      </c>
      <c r="O80" s="1390"/>
      <c r="P80" s="1390"/>
      <c r="Q80" s="1419"/>
      <c r="R80" s="298">
        <v>2</v>
      </c>
      <c r="S80" s="800">
        <v>16851.72</v>
      </c>
      <c r="T80" s="804">
        <f t="shared" ref="T80:T84" si="14">S80/$S$85</f>
        <v>0.41073986075755614</v>
      </c>
      <c r="U80" s="124"/>
      <c r="V80" s="16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  <c r="AL80" s="124"/>
      <c r="AM80" s="124"/>
      <c r="AN80" s="124"/>
      <c r="AO80" s="124"/>
    </row>
    <row r="81" spans="1:41" ht="15.75" customHeight="1">
      <c r="A81" s="265"/>
      <c r="B81" s="182"/>
      <c r="C81" s="792">
        <v>2</v>
      </c>
      <c r="D81" s="1700" t="s">
        <v>2181</v>
      </c>
      <c r="E81" s="1354"/>
      <c r="F81" s="1354"/>
      <c r="G81" s="1415"/>
      <c r="H81" s="327">
        <v>1</v>
      </c>
      <c r="I81" s="1665">
        <v>10000</v>
      </c>
      <c r="J81" s="1415"/>
      <c r="K81" s="1690">
        <f t="shared" si="13"/>
        <v>0.22510547316945353</v>
      </c>
      <c r="L81" s="1691"/>
      <c r="M81" s="795">
        <v>2</v>
      </c>
      <c r="N81" s="1692" t="s">
        <v>719</v>
      </c>
      <c r="O81" s="1354"/>
      <c r="P81" s="1354"/>
      <c r="Q81" s="1415"/>
      <c r="R81" s="327">
        <v>5</v>
      </c>
      <c r="S81" s="327">
        <v>12566</v>
      </c>
      <c r="T81" s="796">
        <f t="shared" si="14"/>
        <v>0.30628072922404659</v>
      </c>
      <c r="U81" s="124"/>
      <c r="V81" s="16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  <c r="AO81" s="124"/>
    </row>
    <row r="82" spans="1:41" ht="15.75" customHeight="1">
      <c r="A82" s="12"/>
      <c r="B82" s="182"/>
      <c r="C82" s="785">
        <v>3</v>
      </c>
      <c r="D82" s="1701" t="s">
        <v>2363</v>
      </c>
      <c r="E82" s="1354"/>
      <c r="F82" s="1354"/>
      <c r="G82" s="1415"/>
      <c r="H82" s="317">
        <v>1</v>
      </c>
      <c r="I82" s="1664">
        <v>9000</v>
      </c>
      <c r="J82" s="1415"/>
      <c r="K82" s="1687">
        <f t="shared" si="13"/>
        <v>0.20259492585250818</v>
      </c>
      <c r="L82" s="1688"/>
      <c r="M82" s="799">
        <v>3</v>
      </c>
      <c r="N82" s="1418" t="s">
        <v>179</v>
      </c>
      <c r="O82" s="1354"/>
      <c r="P82" s="1354"/>
      <c r="Q82" s="1415"/>
      <c r="R82" s="298">
        <v>2</v>
      </c>
      <c r="S82" s="800">
        <v>7000</v>
      </c>
      <c r="T82" s="804">
        <f t="shared" si="14"/>
        <v>0.17061635401626021</v>
      </c>
      <c r="U82" s="124"/>
      <c r="V82" s="16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  <c r="AN82" s="124"/>
      <c r="AO82" s="124"/>
    </row>
    <row r="83" spans="1:41" ht="15.75" customHeight="1">
      <c r="A83" s="265"/>
      <c r="B83" s="805"/>
      <c r="C83" s="792">
        <v>4</v>
      </c>
      <c r="D83" s="1700" t="s">
        <v>168</v>
      </c>
      <c r="E83" s="1354"/>
      <c r="F83" s="1354"/>
      <c r="G83" s="1415"/>
      <c r="H83" s="327">
        <v>5</v>
      </c>
      <c r="I83" s="1665">
        <v>9052.6200000000008</v>
      </c>
      <c r="J83" s="1415"/>
      <c r="K83" s="1690">
        <f t="shared" si="13"/>
        <v>0.20377943085232586</v>
      </c>
      <c r="L83" s="1691"/>
      <c r="M83" s="795">
        <v>4</v>
      </c>
      <c r="N83" s="1692" t="s">
        <v>2312</v>
      </c>
      <c r="O83" s="1354"/>
      <c r="P83" s="1354"/>
      <c r="Q83" s="1415"/>
      <c r="R83" s="327">
        <v>1</v>
      </c>
      <c r="S83" s="327">
        <v>4500</v>
      </c>
      <c r="T83" s="796">
        <f t="shared" si="14"/>
        <v>0.10968194186759586</v>
      </c>
      <c r="U83" s="124"/>
      <c r="V83" s="16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  <c r="AO83" s="124"/>
    </row>
    <row r="84" spans="1:41" ht="15.75" customHeight="1">
      <c r="A84" s="265"/>
      <c r="B84" s="182"/>
      <c r="C84" s="785"/>
      <c r="D84" s="1708"/>
      <c r="E84" s="1709"/>
      <c r="F84" s="1709"/>
      <c r="G84" s="1707"/>
      <c r="H84" s="806"/>
      <c r="I84" s="1706"/>
      <c r="J84" s="1707"/>
      <c r="K84" s="1710"/>
      <c r="L84" s="1691"/>
      <c r="M84" s="799">
        <v>5</v>
      </c>
      <c r="N84" s="1418" t="s">
        <v>168</v>
      </c>
      <c r="O84" s="1354"/>
      <c r="P84" s="1354"/>
      <c r="Q84" s="1415"/>
      <c r="R84" s="298">
        <v>1</v>
      </c>
      <c r="S84" s="800">
        <v>110</v>
      </c>
      <c r="T84" s="804">
        <f t="shared" si="14"/>
        <v>2.681114134541232E-3</v>
      </c>
      <c r="U84" s="124"/>
      <c r="V84" s="16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</row>
    <row r="85" spans="1:41" ht="18" customHeight="1">
      <c r="A85" s="265"/>
      <c r="B85" s="182"/>
      <c r="C85" s="1420" t="s">
        <v>3381</v>
      </c>
      <c r="D85" s="1561"/>
      <c r="E85" s="1561"/>
      <c r="F85" s="1561"/>
      <c r="G85" s="1421"/>
      <c r="H85" s="529">
        <f>SUM(H80:H84)</f>
        <v>10</v>
      </c>
      <c r="I85" s="1694">
        <f>SUM(I80:J84)</f>
        <v>44423.62</v>
      </c>
      <c r="J85" s="1421"/>
      <c r="K85" s="1695">
        <f>SUM(K80:L84)</f>
        <v>0.99999999999999989</v>
      </c>
      <c r="L85" s="1686"/>
      <c r="M85" s="1684" t="s">
        <v>3382</v>
      </c>
      <c r="N85" s="1561"/>
      <c r="O85" s="1561"/>
      <c r="P85" s="1561"/>
      <c r="Q85" s="1421"/>
      <c r="R85" s="529">
        <f t="shared" ref="R85:S85" si="15">SUM(R80:R84)</f>
        <v>11</v>
      </c>
      <c r="S85" s="522">
        <f t="shared" si="15"/>
        <v>41027.72</v>
      </c>
      <c r="T85" s="802">
        <v>1</v>
      </c>
      <c r="U85" s="124"/>
      <c r="V85" s="16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</row>
    <row r="86" spans="1:41" ht="15.75" customHeight="1">
      <c r="A86" s="265"/>
      <c r="B86" s="182"/>
      <c r="C86" s="371"/>
      <c r="J86" s="2"/>
      <c r="K86" s="2"/>
      <c r="T86" s="372"/>
      <c r="U86" s="124"/>
      <c r="V86" s="16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124"/>
      <c r="AK86" s="124"/>
      <c r="AL86" s="124"/>
      <c r="AM86" s="124"/>
      <c r="AN86" s="124"/>
      <c r="AO86" s="124"/>
    </row>
    <row r="87" spans="1:41" ht="24" customHeight="1">
      <c r="A87" s="265"/>
      <c r="B87" s="182"/>
      <c r="C87" s="1679">
        <v>43617</v>
      </c>
      <c r="D87" s="1680"/>
      <c r="E87" s="1680"/>
      <c r="F87" s="1680"/>
      <c r="G87" s="1680"/>
      <c r="H87" s="1680"/>
      <c r="I87" s="1680"/>
      <c r="J87" s="1680"/>
      <c r="K87" s="1680"/>
      <c r="L87" s="1680"/>
      <c r="M87" s="1680"/>
      <c r="N87" s="1680"/>
      <c r="O87" s="1680"/>
      <c r="P87" s="1680"/>
      <c r="Q87" s="1680"/>
      <c r="R87" s="1680"/>
      <c r="S87" s="1680"/>
      <c r="T87" s="1681"/>
      <c r="U87" s="781"/>
      <c r="V87" s="782"/>
      <c r="W87" s="781"/>
      <c r="X87" s="781"/>
      <c r="Y87" s="781"/>
      <c r="Z87" s="781"/>
      <c r="AA87" s="781"/>
      <c r="AB87" s="781"/>
      <c r="AC87" s="781"/>
      <c r="AD87" s="781"/>
      <c r="AE87" s="781"/>
      <c r="AF87" s="781"/>
      <c r="AG87" s="781"/>
      <c r="AH87" s="124"/>
      <c r="AI87" s="124"/>
      <c r="AJ87" s="124"/>
      <c r="AK87" s="124"/>
      <c r="AL87" s="124"/>
      <c r="AM87" s="124"/>
      <c r="AN87" s="124"/>
      <c r="AO87" s="124"/>
    </row>
    <row r="88" spans="1:41" ht="18" customHeight="1">
      <c r="B88" s="186"/>
      <c r="C88" s="1682" t="s">
        <v>2274</v>
      </c>
      <c r="D88" s="1561"/>
      <c r="E88" s="1561"/>
      <c r="F88" s="1561"/>
      <c r="G88" s="1683"/>
      <c r="H88" s="783"/>
      <c r="I88" s="1685">
        <f>S79</f>
        <v>8355.9900000000052</v>
      </c>
      <c r="J88" s="1421"/>
      <c r="K88" s="1685" t="s">
        <v>14</v>
      </c>
      <c r="L88" s="1686"/>
      <c r="M88" s="1684" t="s">
        <v>2275</v>
      </c>
      <c r="N88" s="1561"/>
      <c r="O88" s="1561"/>
      <c r="P88" s="1561"/>
      <c r="Q88" s="1683"/>
      <c r="R88" s="783"/>
      <c r="S88" s="784">
        <f>I88+I93-S93</f>
        <v>209.9800000000032</v>
      </c>
      <c r="T88" s="784" t="s">
        <v>14</v>
      </c>
      <c r="V88" s="16"/>
    </row>
    <row r="89" spans="1:41" ht="15.75" customHeight="1">
      <c r="A89" s="265"/>
      <c r="B89" s="182"/>
      <c r="C89" s="785">
        <v>1</v>
      </c>
      <c r="D89" s="1696" t="s">
        <v>45</v>
      </c>
      <c r="E89" s="1697"/>
      <c r="F89" s="1697"/>
      <c r="G89" s="1698"/>
      <c r="H89" s="803">
        <v>2</v>
      </c>
      <c r="I89" s="1699">
        <v>14635</v>
      </c>
      <c r="J89" s="1698"/>
      <c r="K89" s="1687">
        <f t="shared" ref="K89:K92" si="16">I89/$I$93</f>
        <v>0.48984168423871205</v>
      </c>
      <c r="L89" s="1688"/>
      <c r="M89" s="788">
        <v>1</v>
      </c>
      <c r="N89" s="1689" t="s">
        <v>719</v>
      </c>
      <c r="O89" s="1390"/>
      <c r="P89" s="1390"/>
      <c r="Q89" s="1419"/>
      <c r="R89" s="298">
        <v>6</v>
      </c>
      <c r="S89" s="800">
        <v>14185</v>
      </c>
      <c r="T89" s="804">
        <f t="shared" ref="T89:T92" si="17">S89/$S$93</f>
        <v>0.37306357387276806</v>
      </c>
      <c r="U89" s="124"/>
      <c r="V89" s="16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  <c r="AL89" s="124"/>
      <c r="AM89" s="124"/>
      <c r="AN89" s="124"/>
      <c r="AO89" s="124"/>
    </row>
    <row r="90" spans="1:41" ht="15.75" customHeight="1">
      <c r="A90" s="265"/>
      <c r="B90" s="182"/>
      <c r="C90" s="792">
        <v>2</v>
      </c>
      <c r="D90" s="1700" t="s">
        <v>2363</v>
      </c>
      <c r="E90" s="1354"/>
      <c r="F90" s="1354"/>
      <c r="G90" s="1415"/>
      <c r="H90" s="327">
        <v>1</v>
      </c>
      <c r="I90" s="1665">
        <v>6600</v>
      </c>
      <c r="J90" s="1415"/>
      <c r="K90" s="1690">
        <f t="shared" si="16"/>
        <v>0.22090571342504267</v>
      </c>
      <c r="L90" s="1691"/>
      <c r="M90" s="795">
        <v>2</v>
      </c>
      <c r="N90" s="1692" t="s">
        <v>2308</v>
      </c>
      <c r="O90" s="1354"/>
      <c r="P90" s="1354"/>
      <c r="Q90" s="1415"/>
      <c r="R90" s="327">
        <v>2</v>
      </c>
      <c r="S90" s="807">
        <v>13798.01</v>
      </c>
      <c r="T90" s="796">
        <f t="shared" si="17"/>
        <v>0.36288578942066918</v>
      </c>
      <c r="U90" s="124"/>
      <c r="V90" s="16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4"/>
      <c r="AK90" s="124"/>
      <c r="AL90" s="124"/>
      <c r="AM90" s="124"/>
      <c r="AN90" s="124"/>
      <c r="AO90" s="124"/>
    </row>
    <row r="91" spans="1:41" ht="15.75" customHeight="1">
      <c r="A91" s="265"/>
      <c r="B91" s="182"/>
      <c r="C91" s="792">
        <v>3</v>
      </c>
      <c r="D91" s="1700" t="s">
        <v>3359</v>
      </c>
      <c r="E91" s="1354"/>
      <c r="F91" s="1354"/>
      <c r="G91" s="1415"/>
      <c r="H91" s="327">
        <v>1</v>
      </c>
      <c r="I91" s="1665">
        <v>5200</v>
      </c>
      <c r="J91" s="1415"/>
      <c r="K91" s="1687">
        <f t="shared" si="16"/>
        <v>0.17404692572882149</v>
      </c>
      <c r="L91" s="1688"/>
      <c r="M91" s="795">
        <v>3</v>
      </c>
      <c r="N91" s="1418" t="s">
        <v>179</v>
      </c>
      <c r="O91" s="1354"/>
      <c r="P91" s="1354"/>
      <c r="Q91" s="1415"/>
      <c r="R91" s="298">
        <v>2</v>
      </c>
      <c r="S91" s="800">
        <v>6000</v>
      </c>
      <c r="T91" s="804">
        <f t="shared" si="17"/>
        <v>0.15779918528280637</v>
      </c>
      <c r="U91" s="124"/>
      <c r="V91" s="16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  <c r="AN91" s="124"/>
      <c r="AO91" s="124"/>
    </row>
    <row r="92" spans="1:41" ht="15.75" customHeight="1">
      <c r="A92" s="265"/>
      <c r="B92" s="182"/>
      <c r="C92" s="792">
        <v>4</v>
      </c>
      <c r="D92" s="1700" t="s">
        <v>168</v>
      </c>
      <c r="E92" s="1354"/>
      <c r="F92" s="1354"/>
      <c r="G92" s="1415"/>
      <c r="H92" s="327">
        <v>7</v>
      </c>
      <c r="I92" s="1665">
        <v>3442</v>
      </c>
      <c r="J92" s="1415"/>
      <c r="K92" s="1690">
        <f t="shared" si="16"/>
        <v>0.11520567660742377</v>
      </c>
      <c r="L92" s="1691"/>
      <c r="M92" s="795">
        <v>4</v>
      </c>
      <c r="N92" s="1692" t="s">
        <v>168</v>
      </c>
      <c r="O92" s="1354"/>
      <c r="P92" s="1354"/>
      <c r="Q92" s="1415"/>
      <c r="R92" s="327">
        <v>5</v>
      </c>
      <c r="S92" s="807">
        <v>4040</v>
      </c>
      <c r="T92" s="796">
        <f t="shared" si="17"/>
        <v>0.10625145142375629</v>
      </c>
      <c r="U92" s="124"/>
      <c r="V92" s="16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  <c r="AI92" s="124"/>
      <c r="AJ92" s="124"/>
      <c r="AK92" s="124"/>
      <c r="AL92" s="124"/>
      <c r="AM92" s="124"/>
      <c r="AN92" s="124"/>
      <c r="AO92" s="124"/>
    </row>
    <row r="93" spans="1:41" ht="18" customHeight="1">
      <c r="A93" s="265"/>
      <c r="B93" s="182"/>
      <c r="C93" s="1420" t="s">
        <v>3381</v>
      </c>
      <c r="D93" s="1561"/>
      <c r="E93" s="1561"/>
      <c r="F93" s="1561"/>
      <c r="G93" s="1421"/>
      <c r="H93" s="529">
        <f>SUM(H89:H92)</f>
        <v>11</v>
      </c>
      <c r="I93" s="1526">
        <f>SUM(I89:J92)</f>
        <v>29877</v>
      </c>
      <c r="J93" s="1421"/>
      <c r="K93" s="1695">
        <f>SUM(K89:L92)</f>
        <v>1</v>
      </c>
      <c r="L93" s="1686"/>
      <c r="M93" s="1684" t="s">
        <v>3382</v>
      </c>
      <c r="N93" s="1561"/>
      <c r="O93" s="1561"/>
      <c r="P93" s="1561"/>
      <c r="Q93" s="1421"/>
      <c r="R93" s="529">
        <f t="shared" ref="R93:T93" si="18">SUM(R89:R92)</f>
        <v>15</v>
      </c>
      <c r="S93" s="522">
        <f t="shared" si="18"/>
        <v>38023.01</v>
      </c>
      <c r="T93" s="802">
        <f t="shared" si="18"/>
        <v>0.99999999999999989</v>
      </c>
      <c r="U93" s="124"/>
      <c r="V93" s="16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124"/>
      <c r="AK93" s="124"/>
      <c r="AL93" s="124"/>
      <c r="AM93" s="124"/>
      <c r="AN93" s="124"/>
      <c r="AO93" s="124"/>
    </row>
    <row r="94" spans="1:41" ht="15.75" customHeight="1">
      <c r="A94" s="265"/>
      <c r="B94" s="182"/>
      <c r="C94" s="371"/>
      <c r="J94" s="2"/>
      <c r="K94" s="2"/>
      <c r="T94" s="372"/>
      <c r="U94" s="124"/>
      <c r="V94" s="16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  <c r="AI94" s="124"/>
      <c r="AJ94" s="124"/>
      <c r="AK94" s="124"/>
      <c r="AL94" s="124"/>
      <c r="AM94" s="124"/>
      <c r="AN94" s="124"/>
      <c r="AO94" s="124"/>
    </row>
    <row r="95" spans="1:41" ht="24" customHeight="1">
      <c r="A95" s="265"/>
      <c r="B95" s="182"/>
      <c r="C95" s="1679">
        <v>43647</v>
      </c>
      <c r="D95" s="1680"/>
      <c r="E95" s="1680"/>
      <c r="F95" s="1680"/>
      <c r="G95" s="1680"/>
      <c r="H95" s="1680"/>
      <c r="I95" s="1680"/>
      <c r="J95" s="1680"/>
      <c r="K95" s="1680"/>
      <c r="L95" s="1680"/>
      <c r="M95" s="1680"/>
      <c r="N95" s="1680"/>
      <c r="O95" s="1680"/>
      <c r="P95" s="1680"/>
      <c r="Q95" s="1680"/>
      <c r="R95" s="1680"/>
      <c r="S95" s="1680"/>
      <c r="T95" s="1681"/>
      <c r="U95" s="781"/>
      <c r="V95" s="782"/>
      <c r="W95" s="781"/>
      <c r="X95" s="781"/>
      <c r="Y95" s="781"/>
      <c r="Z95" s="781"/>
      <c r="AA95" s="781"/>
      <c r="AB95" s="781"/>
      <c r="AC95" s="781"/>
      <c r="AD95" s="781"/>
      <c r="AE95" s="781"/>
      <c r="AF95" s="781"/>
      <c r="AG95" s="781"/>
      <c r="AH95" s="124"/>
      <c r="AI95" s="124"/>
      <c r="AJ95" s="124"/>
      <c r="AK95" s="124"/>
      <c r="AL95" s="124"/>
      <c r="AM95" s="124"/>
      <c r="AN95" s="124"/>
      <c r="AO95" s="124"/>
    </row>
    <row r="96" spans="1:41" ht="18" customHeight="1">
      <c r="B96" s="186"/>
      <c r="C96" s="1682" t="s">
        <v>2274</v>
      </c>
      <c r="D96" s="1561"/>
      <c r="E96" s="1561"/>
      <c r="F96" s="1561"/>
      <c r="G96" s="1683"/>
      <c r="H96" s="783"/>
      <c r="I96" s="1685">
        <f>S88</f>
        <v>209.9800000000032</v>
      </c>
      <c r="J96" s="1421"/>
      <c r="K96" s="1685" t="s">
        <v>14</v>
      </c>
      <c r="L96" s="1686"/>
      <c r="M96" s="1684" t="s">
        <v>2275</v>
      </c>
      <c r="N96" s="1561"/>
      <c r="O96" s="1561"/>
      <c r="P96" s="1561"/>
      <c r="Q96" s="1683"/>
      <c r="R96" s="783"/>
      <c r="S96" s="784">
        <f>I96+I102-S102</f>
        <v>549.19999999999709</v>
      </c>
      <c r="T96" s="784" t="s">
        <v>14</v>
      </c>
      <c r="V96" s="16"/>
    </row>
    <row r="97" spans="1:41" ht="15.75" customHeight="1">
      <c r="A97" s="265"/>
      <c r="B97" s="182"/>
      <c r="C97" s="785">
        <v>1</v>
      </c>
      <c r="D97" s="1696" t="s">
        <v>45</v>
      </c>
      <c r="E97" s="1697"/>
      <c r="F97" s="1697"/>
      <c r="G97" s="1698"/>
      <c r="H97" s="803">
        <v>1</v>
      </c>
      <c r="I97" s="1699">
        <v>14569</v>
      </c>
      <c r="J97" s="1698"/>
      <c r="K97" s="1687">
        <f t="shared" ref="K97:K101" si="19">I97/$I$102</f>
        <v>0.33097071719030419</v>
      </c>
      <c r="L97" s="1688"/>
      <c r="M97" s="785">
        <v>1</v>
      </c>
      <c r="N97" s="1696" t="s">
        <v>2308</v>
      </c>
      <c r="O97" s="1697"/>
      <c r="P97" s="1697"/>
      <c r="Q97" s="1698"/>
      <c r="R97" s="247">
        <v>2</v>
      </c>
      <c r="S97" s="808">
        <v>17371.88</v>
      </c>
      <c r="T97" s="809">
        <f t="shared" ref="T97:T101" si="20">S97/$S$102</f>
        <v>0.39770987857539575</v>
      </c>
      <c r="U97" s="124"/>
      <c r="V97" s="16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124"/>
      <c r="AK97" s="124"/>
      <c r="AL97" s="124"/>
      <c r="AM97" s="124"/>
      <c r="AN97" s="124"/>
      <c r="AO97" s="124"/>
    </row>
    <row r="98" spans="1:41" ht="15.75" customHeight="1">
      <c r="A98" s="265"/>
      <c r="B98" s="182"/>
      <c r="C98" s="792">
        <v>2</v>
      </c>
      <c r="D98" s="1700" t="s">
        <v>154</v>
      </c>
      <c r="E98" s="1354"/>
      <c r="F98" s="1354"/>
      <c r="G98" s="1415"/>
      <c r="H98" s="327">
        <v>1</v>
      </c>
      <c r="I98" s="1665">
        <v>8000</v>
      </c>
      <c r="J98" s="1415"/>
      <c r="K98" s="1690">
        <f t="shared" si="19"/>
        <v>0.18173970330993436</v>
      </c>
      <c r="L98" s="1691"/>
      <c r="M98" s="792">
        <v>2</v>
      </c>
      <c r="N98" s="1700" t="s">
        <v>719</v>
      </c>
      <c r="O98" s="1354"/>
      <c r="P98" s="1354"/>
      <c r="Q98" s="1415"/>
      <c r="R98" s="810">
        <v>5</v>
      </c>
      <c r="S98" s="811">
        <v>12622</v>
      </c>
      <c r="T98" s="812">
        <f t="shared" si="20"/>
        <v>0.28896665688334505</v>
      </c>
      <c r="U98" s="124"/>
      <c r="V98" s="16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124"/>
      <c r="AK98" s="124"/>
      <c r="AL98" s="124"/>
      <c r="AM98" s="124"/>
      <c r="AN98" s="124"/>
      <c r="AO98" s="124"/>
    </row>
    <row r="99" spans="1:41" ht="15.75" customHeight="1">
      <c r="A99" s="12"/>
      <c r="B99" s="182"/>
      <c r="C99" s="785">
        <v>3</v>
      </c>
      <c r="D99" s="1701" t="s">
        <v>2382</v>
      </c>
      <c r="E99" s="1354"/>
      <c r="F99" s="1354"/>
      <c r="G99" s="1415"/>
      <c r="H99" s="317">
        <v>1</v>
      </c>
      <c r="I99" s="1664">
        <v>5000</v>
      </c>
      <c r="J99" s="1415"/>
      <c r="K99" s="1687">
        <f t="shared" si="19"/>
        <v>0.11358731456870896</v>
      </c>
      <c r="L99" s="1688"/>
      <c r="M99" s="785">
        <v>3</v>
      </c>
      <c r="N99" s="1701" t="s">
        <v>2312</v>
      </c>
      <c r="O99" s="1354"/>
      <c r="P99" s="1354"/>
      <c r="Q99" s="1415"/>
      <c r="R99" s="247">
        <v>1</v>
      </c>
      <c r="S99" s="808">
        <v>5000</v>
      </c>
      <c r="T99" s="809">
        <f t="shared" si="20"/>
        <v>0.11446944100908932</v>
      </c>
      <c r="U99" s="124"/>
      <c r="V99" s="16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  <c r="AL99" s="124"/>
      <c r="AM99" s="124"/>
      <c r="AN99" s="124"/>
      <c r="AO99" s="124"/>
    </row>
    <row r="100" spans="1:41" ht="15.75" customHeight="1">
      <c r="A100" s="12"/>
      <c r="B100" s="182"/>
      <c r="C100" s="792">
        <v>4</v>
      </c>
      <c r="D100" s="1700" t="s">
        <v>2457</v>
      </c>
      <c r="E100" s="1354"/>
      <c r="F100" s="1354"/>
      <c r="G100" s="1415"/>
      <c r="H100" s="327">
        <v>1</v>
      </c>
      <c r="I100" s="1665">
        <v>5000</v>
      </c>
      <c r="J100" s="1415"/>
      <c r="K100" s="1690">
        <f t="shared" si="19"/>
        <v>0.11358731456870896</v>
      </c>
      <c r="L100" s="1691"/>
      <c r="M100" s="792">
        <v>4</v>
      </c>
      <c r="N100" s="1700" t="s">
        <v>2447</v>
      </c>
      <c r="O100" s="1354"/>
      <c r="P100" s="1354"/>
      <c r="Q100" s="1415"/>
      <c r="R100" s="813">
        <v>1</v>
      </c>
      <c r="S100" s="814">
        <v>6000</v>
      </c>
      <c r="T100" s="812">
        <f t="shared" si="20"/>
        <v>0.13736332921090719</v>
      </c>
      <c r="U100" s="124"/>
      <c r="V100" s="16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4"/>
      <c r="AK100" s="124"/>
      <c r="AL100" s="124"/>
      <c r="AM100" s="124"/>
      <c r="AN100" s="124"/>
      <c r="AO100" s="124"/>
    </row>
    <row r="101" spans="1:41" ht="15.75" customHeight="1">
      <c r="A101" s="12"/>
      <c r="B101" s="182"/>
      <c r="C101" s="785">
        <v>5</v>
      </c>
      <c r="D101" s="1702" t="s">
        <v>168</v>
      </c>
      <c r="E101" s="1462"/>
      <c r="F101" s="1462"/>
      <c r="G101" s="1525"/>
      <c r="H101" s="317">
        <v>5</v>
      </c>
      <c r="I101" s="1703">
        <v>11450</v>
      </c>
      <c r="J101" s="1525"/>
      <c r="K101" s="1704">
        <f t="shared" si="19"/>
        <v>0.26011495036234356</v>
      </c>
      <c r="L101" s="1705"/>
      <c r="M101" s="785">
        <v>5</v>
      </c>
      <c r="N101" s="1701" t="s">
        <v>168</v>
      </c>
      <c r="O101" s="1354"/>
      <c r="P101" s="1354"/>
      <c r="Q101" s="1415"/>
      <c r="R101" s="247">
        <v>4</v>
      </c>
      <c r="S101" s="815">
        <v>2685.9</v>
      </c>
      <c r="T101" s="809">
        <f t="shared" si="20"/>
        <v>6.1490694321262598E-2</v>
      </c>
      <c r="U101" s="124"/>
      <c r="V101" s="16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124"/>
      <c r="AK101" s="124"/>
      <c r="AL101" s="124"/>
      <c r="AM101" s="124"/>
      <c r="AN101" s="124"/>
      <c r="AO101" s="124"/>
    </row>
    <row r="102" spans="1:41" ht="18" customHeight="1">
      <c r="A102" s="265"/>
      <c r="B102" s="182"/>
      <c r="C102" s="1420" t="s">
        <v>3381</v>
      </c>
      <c r="D102" s="1561"/>
      <c r="E102" s="1561"/>
      <c r="F102" s="1561"/>
      <c r="G102" s="1421"/>
      <c r="H102" s="529">
        <f>SUM(H97:H101)</f>
        <v>9</v>
      </c>
      <c r="I102" s="1526">
        <f>SUM(I97:J101)</f>
        <v>44019</v>
      </c>
      <c r="J102" s="1421"/>
      <c r="K102" s="1695">
        <f>SUM(K97:L101)</f>
        <v>1</v>
      </c>
      <c r="L102" s="1686"/>
      <c r="M102" s="1684" t="s">
        <v>3382</v>
      </c>
      <c r="N102" s="1561"/>
      <c r="O102" s="1561"/>
      <c r="P102" s="1561"/>
      <c r="Q102" s="1421"/>
      <c r="R102" s="816">
        <f t="shared" ref="R102:T102" si="21">SUM(R97:R101)</f>
        <v>13</v>
      </c>
      <c r="S102" s="817">
        <f t="shared" si="21"/>
        <v>43679.780000000006</v>
      </c>
      <c r="T102" s="818">
        <f t="shared" si="21"/>
        <v>0.99999999999999989</v>
      </c>
      <c r="U102" s="124"/>
      <c r="V102" s="16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24"/>
    </row>
    <row r="103" spans="1:41" ht="15.75" customHeight="1">
      <c r="A103" s="265"/>
      <c r="B103" s="182"/>
      <c r="C103" s="371"/>
      <c r="J103" s="2"/>
      <c r="K103" s="2"/>
      <c r="T103" s="372"/>
      <c r="U103" s="124"/>
      <c r="V103" s="16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4"/>
      <c r="AO103" s="124"/>
    </row>
    <row r="104" spans="1:41" ht="24" customHeight="1">
      <c r="A104" s="265"/>
      <c r="B104" s="182"/>
      <c r="C104" s="1679">
        <v>43678</v>
      </c>
      <c r="D104" s="1680"/>
      <c r="E104" s="1680"/>
      <c r="F104" s="1680"/>
      <c r="G104" s="1680"/>
      <c r="H104" s="1680"/>
      <c r="I104" s="1680"/>
      <c r="J104" s="1680"/>
      <c r="K104" s="1680"/>
      <c r="L104" s="1680"/>
      <c r="M104" s="1680"/>
      <c r="N104" s="1680"/>
      <c r="O104" s="1680"/>
      <c r="P104" s="1680"/>
      <c r="Q104" s="1680"/>
      <c r="R104" s="1680"/>
      <c r="S104" s="1680"/>
      <c r="T104" s="1681"/>
      <c r="U104" s="781"/>
      <c r="V104" s="782"/>
      <c r="W104" s="781"/>
      <c r="X104" s="781"/>
      <c r="Y104" s="781"/>
      <c r="Z104" s="781"/>
      <c r="AA104" s="781"/>
      <c r="AB104" s="781"/>
      <c r="AC104" s="781"/>
      <c r="AD104" s="781"/>
      <c r="AE104" s="781"/>
      <c r="AF104" s="781"/>
      <c r="AG104" s="781"/>
      <c r="AH104" s="124"/>
      <c r="AI104" s="124"/>
      <c r="AJ104" s="124"/>
      <c r="AK104" s="124"/>
      <c r="AL104" s="124"/>
      <c r="AM104" s="124"/>
      <c r="AN104" s="124"/>
      <c r="AO104" s="124"/>
    </row>
    <row r="105" spans="1:41" ht="18" customHeight="1">
      <c r="B105" s="186"/>
      <c r="C105" s="1682" t="s">
        <v>2274</v>
      </c>
      <c r="D105" s="1561"/>
      <c r="E105" s="1561"/>
      <c r="F105" s="1561"/>
      <c r="G105" s="1683"/>
      <c r="H105" s="783"/>
      <c r="I105" s="1685">
        <f>S96</f>
        <v>549.19999999999709</v>
      </c>
      <c r="J105" s="1421"/>
      <c r="K105" s="1685" t="s">
        <v>14</v>
      </c>
      <c r="L105" s="1686"/>
      <c r="M105" s="1684" t="s">
        <v>2275</v>
      </c>
      <c r="N105" s="1561"/>
      <c r="O105" s="1561"/>
      <c r="P105" s="1561"/>
      <c r="Q105" s="1683"/>
      <c r="R105" s="783"/>
      <c r="S105" s="784">
        <f>I105+I109-S109</f>
        <v>4686.929999999993</v>
      </c>
      <c r="T105" s="784" t="s">
        <v>14</v>
      </c>
      <c r="V105" s="16"/>
    </row>
    <row r="106" spans="1:41" ht="15.75" customHeight="1">
      <c r="A106" s="265"/>
      <c r="B106" s="182"/>
      <c r="C106" s="785">
        <v>1</v>
      </c>
      <c r="D106" s="1696" t="s">
        <v>45</v>
      </c>
      <c r="E106" s="1697"/>
      <c r="F106" s="1697"/>
      <c r="G106" s="1698"/>
      <c r="H106" s="317">
        <v>1</v>
      </c>
      <c r="I106" s="1663">
        <v>14913</v>
      </c>
      <c r="J106" s="1419"/>
      <c r="K106" s="1687">
        <f t="shared" ref="K106:K108" si="22">I106/$I$109</f>
        <v>0.15923165627402408</v>
      </c>
      <c r="L106" s="1688"/>
      <c r="M106" s="819">
        <v>1</v>
      </c>
      <c r="N106" s="1696" t="s">
        <v>2308</v>
      </c>
      <c r="O106" s="1697"/>
      <c r="P106" s="1697"/>
      <c r="Q106" s="1698"/>
      <c r="R106" s="789">
        <v>2</v>
      </c>
      <c r="S106" s="790">
        <v>22182.27</v>
      </c>
      <c r="T106" s="791">
        <f t="shared" ref="T106:T108" si="23">S106/$S$109</f>
        <v>0.24779600856897704</v>
      </c>
      <c r="V106" s="16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  <c r="AI106" s="124"/>
      <c r="AJ106" s="124"/>
      <c r="AK106" s="124"/>
      <c r="AL106" s="124"/>
      <c r="AM106" s="124"/>
      <c r="AN106" s="124"/>
      <c r="AO106" s="124"/>
    </row>
    <row r="107" spans="1:41" ht="15.75" customHeight="1">
      <c r="A107" s="265"/>
      <c r="B107" s="182"/>
      <c r="C107" s="792">
        <v>2</v>
      </c>
      <c r="D107" s="1700" t="s">
        <v>154</v>
      </c>
      <c r="E107" s="1354"/>
      <c r="F107" s="1354"/>
      <c r="G107" s="1415"/>
      <c r="H107" s="327">
        <v>3</v>
      </c>
      <c r="I107" s="1665">
        <v>66000</v>
      </c>
      <c r="J107" s="1415"/>
      <c r="K107" s="1690">
        <f t="shared" si="22"/>
        <v>0.70470658580336554</v>
      </c>
      <c r="L107" s="1691"/>
      <c r="M107" s="792">
        <v>2</v>
      </c>
      <c r="N107" s="1700" t="s">
        <v>597</v>
      </c>
      <c r="O107" s="1354"/>
      <c r="P107" s="1354"/>
      <c r="Q107" s="1415"/>
      <c r="R107" s="327">
        <v>1</v>
      </c>
      <c r="S107" s="807">
        <v>50000</v>
      </c>
      <c r="T107" s="796">
        <f t="shared" si="23"/>
        <v>0.55854519976760053</v>
      </c>
      <c r="U107" s="124"/>
      <c r="V107" s="16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  <c r="AI107" s="124"/>
      <c r="AJ107" s="124"/>
      <c r="AK107" s="124"/>
      <c r="AL107" s="124"/>
      <c r="AM107" s="124"/>
      <c r="AN107" s="124"/>
      <c r="AO107" s="124"/>
    </row>
    <row r="108" spans="1:41" ht="15.75" customHeight="1">
      <c r="A108" s="265"/>
      <c r="B108" s="182"/>
      <c r="C108" s="785">
        <v>3</v>
      </c>
      <c r="D108" s="1715" t="s">
        <v>168</v>
      </c>
      <c r="E108" s="1354"/>
      <c r="F108" s="1354"/>
      <c r="G108" s="1415"/>
      <c r="H108" s="317">
        <v>4</v>
      </c>
      <c r="I108" s="1664">
        <v>12743</v>
      </c>
      <c r="J108" s="1415"/>
      <c r="K108" s="1687">
        <f t="shared" si="22"/>
        <v>0.13606175792261041</v>
      </c>
      <c r="L108" s="1688"/>
      <c r="M108" s="820">
        <v>3</v>
      </c>
      <c r="N108" s="1716" t="s">
        <v>168</v>
      </c>
      <c r="O108" s="1354"/>
      <c r="P108" s="1354"/>
      <c r="Q108" s="1415"/>
      <c r="R108" s="298">
        <v>8</v>
      </c>
      <c r="S108" s="800">
        <v>17336</v>
      </c>
      <c r="T108" s="791">
        <f t="shared" si="23"/>
        <v>0.19365879166342245</v>
      </c>
      <c r="U108" s="124"/>
      <c r="V108" s="16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  <c r="AL108" s="124"/>
      <c r="AM108" s="124"/>
      <c r="AN108" s="124"/>
      <c r="AO108" s="124"/>
    </row>
    <row r="109" spans="1:41" ht="18" customHeight="1">
      <c r="A109" s="265"/>
      <c r="B109" s="182"/>
      <c r="C109" s="1420" t="s">
        <v>3381</v>
      </c>
      <c r="D109" s="1561"/>
      <c r="E109" s="1561"/>
      <c r="F109" s="1561"/>
      <c r="G109" s="1421"/>
      <c r="H109" s="529">
        <f>SUM(H106:H108)</f>
        <v>8</v>
      </c>
      <c r="I109" s="1526">
        <f>SUM(I106:J108)</f>
        <v>93656</v>
      </c>
      <c r="J109" s="1421"/>
      <c r="K109" s="1695">
        <f>SUM(K106:L108)</f>
        <v>1</v>
      </c>
      <c r="L109" s="1686"/>
      <c r="M109" s="1684" t="s">
        <v>3382</v>
      </c>
      <c r="N109" s="1561"/>
      <c r="O109" s="1561"/>
      <c r="P109" s="1561"/>
      <c r="Q109" s="1421"/>
      <c r="R109" s="529">
        <f t="shared" ref="R109:T109" si="24">SUM(R106:R108)</f>
        <v>11</v>
      </c>
      <c r="S109" s="522">
        <f t="shared" si="24"/>
        <v>89518.27</v>
      </c>
      <c r="T109" s="802">
        <f t="shared" si="24"/>
        <v>1</v>
      </c>
      <c r="U109" s="124"/>
      <c r="V109" s="16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  <c r="AI109" s="124"/>
      <c r="AJ109" s="124"/>
      <c r="AK109" s="124"/>
      <c r="AL109" s="124"/>
      <c r="AM109" s="124"/>
      <c r="AN109" s="124"/>
      <c r="AO109" s="124"/>
    </row>
    <row r="110" spans="1:41" ht="15.75" customHeight="1">
      <c r="A110" s="265"/>
      <c r="B110" s="182"/>
      <c r="C110" s="371"/>
      <c r="J110" s="821"/>
      <c r="K110" s="821"/>
      <c r="T110" s="372"/>
      <c r="U110" s="124"/>
      <c r="V110" s="16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  <c r="AI110" s="124"/>
      <c r="AJ110" s="124"/>
      <c r="AK110" s="124"/>
      <c r="AL110" s="124"/>
      <c r="AM110" s="124"/>
      <c r="AN110" s="124"/>
      <c r="AO110" s="124"/>
    </row>
    <row r="111" spans="1:41" ht="24" customHeight="1">
      <c r="A111" s="265"/>
      <c r="B111" s="182"/>
      <c r="C111" s="1679">
        <v>43709</v>
      </c>
      <c r="D111" s="1680"/>
      <c r="E111" s="1680"/>
      <c r="F111" s="1680"/>
      <c r="G111" s="1680"/>
      <c r="H111" s="1680"/>
      <c r="I111" s="1680"/>
      <c r="J111" s="1680"/>
      <c r="K111" s="1680"/>
      <c r="L111" s="1680"/>
      <c r="M111" s="1680"/>
      <c r="N111" s="1680"/>
      <c r="O111" s="1680"/>
      <c r="P111" s="1680"/>
      <c r="Q111" s="1680"/>
      <c r="R111" s="1680"/>
      <c r="S111" s="1680"/>
      <c r="T111" s="1681"/>
      <c r="U111" s="781"/>
      <c r="V111" s="782"/>
      <c r="W111" s="781"/>
      <c r="X111" s="781"/>
      <c r="Y111" s="781"/>
      <c r="Z111" s="781"/>
      <c r="AA111" s="781"/>
      <c r="AB111" s="781"/>
      <c r="AC111" s="781"/>
      <c r="AD111" s="781"/>
      <c r="AE111" s="781"/>
      <c r="AF111" s="781"/>
      <c r="AG111" s="781"/>
      <c r="AH111" s="124"/>
      <c r="AI111" s="124"/>
      <c r="AJ111" s="124"/>
      <c r="AK111" s="124"/>
      <c r="AL111" s="124"/>
      <c r="AM111" s="124"/>
      <c r="AN111" s="124"/>
      <c r="AO111" s="124"/>
    </row>
    <row r="112" spans="1:41" ht="15.75" customHeight="1">
      <c r="A112" s="265"/>
      <c r="B112" s="805"/>
      <c r="C112" s="1682" t="s">
        <v>2274</v>
      </c>
      <c r="D112" s="1561"/>
      <c r="E112" s="1561"/>
      <c r="F112" s="1561"/>
      <c r="G112" s="1683"/>
      <c r="H112" s="783"/>
      <c r="I112" s="1685">
        <f>S105</f>
        <v>4686.929999999993</v>
      </c>
      <c r="J112" s="1421"/>
      <c r="K112" s="1685" t="s">
        <v>14</v>
      </c>
      <c r="L112" s="1686"/>
      <c r="M112" s="1684" t="s">
        <v>2275</v>
      </c>
      <c r="N112" s="1561"/>
      <c r="O112" s="1561"/>
      <c r="P112" s="1561"/>
      <c r="Q112" s="1683"/>
      <c r="R112" s="783"/>
      <c r="S112" s="784">
        <f>I112+I117-S117</f>
        <v>1755.2199999999939</v>
      </c>
      <c r="T112" s="784" t="s">
        <v>14</v>
      </c>
      <c r="U112" s="124"/>
      <c r="V112" s="16"/>
      <c r="W112" s="124"/>
      <c r="X112" s="124"/>
      <c r="Y112" s="124"/>
      <c r="Z112" s="124"/>
      <c r="AA112" s="124"/>
      <c r="AB112" s="124"/>
      <c r="AC112" s="124"/>
    </row>
    <row r="113" spans="1:41" ht="15.75" customHeight="1">
      <c r="A113" s="265"/>
      <c r="B113" s="182"/>
      <c r="C113" s="785">
        <v>1</v>
      </c>
      <c r="D113" s="1689" t="s">
        <v>45</v>
      </c>
      <c r="E113" s="1390"/>
      <c r="F113" s="1390"/>
      <c r="G113" s="1419"/>
      <c r="H113" s="803">
        <v>3</v>
      </c>
      <c r="I113" s="1699">
        <v>19380</v>
      </c>
      <c r="J113" s="1698"/>
      <c r="K113" s="1713">
        <f t="shared" ref="K113:K116" si="25">I113/$I$117</f>
        <v>0.43593665646931795</v>
      </c>
      <c r="L113" s="1714"/>
      <c r="M113" s="819">
        <v>1</v>
      </c>
      <c r="N113" s="1696" t="s">
        <v>2308</v>
      </c>
      <c r="O113" s="1697"/>
      <c r="P113" s="1697"/>
      <c r="Q113" s="1698"/>
      <c r="R113" s="298">
        <v>2</v>
      </c>
      <c r="S113" s="808">
        <v>33299.81</v>
      </c>
      <c r="T113" s="809">
        <f t="shared" ref="T113:T115" si="26">S113/$S$117</f>
        <v>0.70270983763511674</v>
      </c>
      <c r="U113" s="124"/>
      <c r="V113" s="16"/>
      <c r="W113" s="124"/>
      <c r="X113" s="124"/>
      <c r="Y113" s="124"/>
      <c r="Z113" s="124"/>
      <c r="AA113" s="124"/>
      <c r="AB113" s="124"/>
    </row>
    <row r="114" spans="1:41" ht="15.75" customHeight="1">
      <c r="A114" s="265"/>
      <c r="B114" s="182"/>
      <c r="C114" s="792">
        <v>2</v>
      </c>
      <c r="D114" s="1700" t="s">
        <v>2382</v>
      </c>
      <c r="E114" s="1354"/>
      <c r="F114" s="1354"/>
      <c r="G114" s="1415"/>
      <c r="H114" s="327">
        <v>5</v>
      </c>
      <c r="I114" s="1665">
        <v>7000</v>
      </c>
      <c r="J114" s="1415"/>
      <c r="K114" s="1711">
        <f t="shared" si="25"/>
        <v>0.15745906064423251</v>
      </c>
      <c r="L114" s="1712"/>
      <c r="M114" s="822">
        <v>2</v>
      </c>
      <c r="N114" s="1692" t="s">
        <v>719</v>
      </c>
      <c r="O114" s="1354"/>
      <c r="P114" s="1354"/>
      <c r="Q114" s="1415"/>
      <c r="R114" s="327">
        <v>2</v>
      </c>
      <c r="S114" s="808">
        <v>8006</v>
      </c>
      <c r="T114" s="809">
        <f t="shared" si="26"/>
        <v>0.16894675855828442</v>
      </c>
      <c r="U114" s="124"/>
      <c r="V114" s="16"/>
      <c r="W114" s="124"/>
      <c r="X114" s="124"/>
      <c r="Y114" s="124"/>
      <c r="Z114" s="124"/>
      <c r="AA114" s="124"/>
    </row>
    <row r="115" spans="1:41" ht="15.75" customHeight="1">
      <c r="A115" s="265"/>
      <c r="B115" s="182"/>
      <c r="C115" s="785">
        <v>3</v>
      </c>
      <c r="D115" s="1701" t="s">
        <v>154</v>
      </c>
      <c r="E115" s="1354"/>
      <c r="F115" s="1354"/>
      <c r="G115" s="1415"/>
      <c r="H115" s="317">
        <v>1</v>
      </c>
      <c r="I115" s="1664">
        <v>18000</v>
      </c>
      <c r="J115" s="1415"/>
      <c r="K115" s="1687">
        <f t="shared" si="25"/>
        <v>0.40489472737088356</v>
      </c>
      <c r="L115" s="1688"/>
      <c r="M115" s="820">
        <v>3</v>
      </c>
      <c r="N115" s="1717" t="s">
        <v>168</v>
      </c>
      <c r="O115" s="1361"/>
      <c r="P115" s="1361"/>
      <c r="Q115" s="1564"/>
      <c r="R115" s="298">
        <v>5</v>
      </c>
      <c r="S115" s="808">
        <v>6081.9</v>
      </c>
      <c r="T115" s="809">
        <f t="shared" si="26"/>
        <v>0.12834340380659878</v>
      </c>
      <c r="U115" s="124"/>
      <c r="V115" s="16"/>
      <c r="W115" s="124"/>
      <c r="X115" s="124"/>
      <c r="Y115" s="124"/>
      <c r="Z115" s="124"/>
    </row>
    <row r="116" spans="1:41" ht="15.75" customHeight="1">
      <c r="A116" s="265"/>
      <c r="B116" s="182"/>
      <c r="C116" s="792">
        <v>4</v>
      </c>
      <c r="D116" s="1700" t="s">
        <v>168</v>
      </c>
      <c r="E116" s="1354"/>
      <c r="F116" s="1354"/>
      <c r="G116" s="1415"/>
      <c r="H116" s="327">
        <v>1</v>
      </c>
      <c r="I116" s="1665">
        <v>76</v>
      </c>
      <c r="J116" s="1415"/>
      <c r="K116" s="1690">
        <f t="shared" si="25"/>
        <v>1.7095555155659527E-3</v>
      </c>
      <c r="L116" s="1691"/>
      <c r="M116" s="788"/>
      <c r="N116" s="196"/>
      <c r="O116" s="196"/>
      <c r="P116" s="196"/>
      <c r="Q116" s="823"/>
      <c r="R116" s="824"/>
      <c r="S116" s="825"/>
      <c r="T116" s="826"/>
      <c r="U116" s="124"/>
      <c r="V116" s="16"/>
      <c r="W116" s="124"/>
      <c r="X116" s="124"/>
      <c r="Y116" s="124"/>
    </row>
    <row r="117" spans="1:41" ht="15.75" customHeight="1">
      <c r="A117" s="265"/>
      <c r="B117" s="182"/>
      <c r="C117" s="1420" t="s">
        <v>3381</v>
      </c>
      <c r="D117" s="1561"/>
      <c r="E117" s="1561"/>
      <c r="F117" s="1561"/>
      <c r="G117" s="1421"/>
      <c r="H117" s="529">
        <f>SUM(H113:H116)</f>
        <v>10</v>
      </c>
      <c r="I117" s="1526">
        <f>SUM(I113:J116)</f>
        <v>44456</v>
      </c>
      <c r="J117" s="1421"/>
      <c r="K117" s="1695">
        <f>SUM(K113:L116)</f>
        <v>1</v>
      </c>
      <c r="L117" s="1686"/>
      <c r="M117" s="1684" t="s">
        <v>3382</v>
      </c>
      <c r="N117" s="1561"/>
      <c r="O117" s="1561"/>
      <c r="P117" s="1561"/>
      <c r="Q117" s="1421"/>
      <c r="R117" s="529">
        <f t="shared" ref="R117:T117" si="27">SUM(R113:R116)</f>
        <v>9</v>
      </c>
      <c r="S117" s="522">
        <f t="shared" si="27"/>
        <v>47387.71</v>
      </c>
      <c r="T117" s="802">
        <f t="shared" si="27"/>
        <v>1</v>
      </c>
      <c r="U117" s="124"/>
      <c r="V117" s="16"/>
      <c r="W117" s="124"/>
      <c r="X117" s="124"/>
    </row>
    <row r="118" spans="1:41" ht="15.75" customHeight="1">
      <c r="A118" s="265"/>
      <c r="B118" s="182"/>
      <c r="C118" s="371"/>
      <c r="J118" s="821"/>
      <c r="K118" s="821"/>
      <c r="T118" s="372"/>
      <c r="U118" s="124"/>
      <c r="V118" s="16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24"/>
      <c r="AO118" s="124"/>
    </row>
    <row r="119" spans="1:41" ht="24" customHeight="1">
      <c r="A119" s="265"/>
      <c r="B119" s="182"/>
      <c r="C119" s="1679">
        <v>43739</v>
      </c>
      <c r="D119" s="1680"/>
      <c r="E119" s="1680"/>
      <c r="F119" s="1680"/>
      <c r="G119" s="1680"/>
      <c r="H119" s="1680"/>
      <c r="I119" s="1680"/>
      <c r="J119" s="1680"/>
      <c r="K119" s="1680"/>
      <c r="L119" s="1680"/>
      <c r="M119" s="1680"/>
      <c r="N119" s="1680"/>
      <c r="O119" s="1680"/>
      <c r="P119" s="1680"/>
      <c r="Q119" s="1680"/>
      <c r="R119" s="1680"/>
      <c r="S119" s="1680"/>
      <c r="T119" s="1681"/>
      <c r="U119" s="781"/>
      <c r="V119" s="782"/>
      <c r="W119" s="781"/>
      <c r="X119" s="781"/>
      <c r="Y119" s="781"/>
      <c r="Z119" s="781"/>
      <c r="AA119" s="781"/>
      <c r="AB119" s="781"/>
      <c r="AC119" s="781"/>
      <c r="AD119" s="781"/>
      <c r="AE119" s="781"/>
      <c r="AF119" s="781"/>
      <c r="AG119" s="781"/>
      <c r="AH119" s="124"/>
      <c r="AI119" s="124"/>
      <c r="AJ119" s="124"/>
      <c r="AK119" s="124"/>
      <c r="AL119" s="124"/>
      <c r="AM119" s="124"/>
      <c r="AN119" s="124"/>
      <c r="AO119" s="124"/>
    </row>
    <row r="120" spans="1:41" ht="15.75" customHeight="1">
      <c r="A120" s="265"/>
      <c r="B120" s="805"/>
      <c r="C120" s="1682" t="s">
        <v>2274</v>
      </c>
      <c r="D120" s="1561"/>
      <c r="E120" s="1561"/>
      <c r="F120" s="1561"/>
      <c r="G120" s="1683"/>
      <c r="H120" s="783"/>
      <c r="I120" s="1685">
        <f>S112</f>
        <v>1755.2199999999939</v>
      </c>
      <c r="J120" s="1421"/>
      <c r="K120" s="1685" t="s">
        <v>14</v>
      </c>
      <c r="L120" s="1686"/>
      <c r="M120" s="1684" t="s">
        <v>2275</v>
      </c>
      <c r="N120" s="1561"/>
      <c r="O120" s="1561"/>
      <c r="P120" s="1561"/>
      <c r="Q120" s="1683"/>
      <c r="R120" s="783"/>
      <c r="S120" s="784">
        <f>I120+I127-S127</f>
        <v>11842.869999999995</v>
      </c>
      <c r="T120" s="784" t="s">
        <v>14</v>
      </c>
      <c r="U120" s="124"/>
      <c r="V120" s="16"/>
      <c r="W120" s="124"/>
      <c r="X120" s="124"/>
      <c r="Y120" s="124"/>
      <c r="Z120" s="124"/>
      <c r="AA120" s="124"/>
      <c r="AB120" s="124"/>
      <c r="AC120" s="124"/>
    </row>
    <row r="121" spans="1:41" ht="15.75" customHeight="1">
      <c r="A121" s="265"/>
      <c r="B121" s="182"/>
      <c r="C121" s="785">
        <v>1</v>
      </c>
      <c r="D121" s="1696" t="s">
        <v>45</v>
      </c>
      <c r="E121" s="1697"/>
      <c r="F121" s="1697"/>
      <c r="G121" s="1698"/>
      <c r="H121" s="803">
        <v>2</v>
      </c>
      <c r="I121" s="1699">
        <v>15231</v>
      </c>
      <c r="J121" s="1698"/>
      <c r="K121" s="1713">
        <f t="shared" ref="K121:K126" si="28">I121/$I$127</f>
        <v>0.24326388549491768</v>
      </c>
      <c r="L121" s="1714"/>
      <c r="M121" s="819">
        <v>1</v>
      </c>
      <c r="N121" s="1696" t="s">
        <v>2308</v>
      </c>
      <c r="O121" s="1697"/>
      <c r="P121" s="1697"/>
      <c r="Q121" s="1698"/>
      <c r="R121" s="298">
        <v>2</v>
      </c>
      <c r="S121" s="800">
        <v>26703.37</v>
      </c>
      <c r="T121" s="804">
        <f t="shared" ref="T121:T124" si="29">S121/$S$127</f>
        <v>0.50840930427731501</v>
      </c>
      <c r="U121" s="124"/>
      <c r="V121" s="16"/>
      <c r="W121" s="124"/>
      <c r="X121" s="124"/>
      <c r="Y121" s="124"/>
      <c r="Z121" s="124"/>
      <c r="AA121" s="124"/>
      <c r="AB121" s="124"/>
    </row>
    <row r="122" spans="1:41" ht="15.75" customHeight="1">
      <c r="A122" s="265"/>
      <c r="B122" s="182"/>
      <c r="C122" s="827">
        <v>2</v>
      </c>
      <c r="D122" s="1700" t="s">
        <v>2181</v>
      </c>
      <c r="E122" s="1354"/>
      <c r="F122" s="1354"/>
      <c r="G122" s="1415"/>
      <c r="H122" s="327">
        <v>1</v>
      </c>
      <c r="I122" s="1665">
        <v>11543.81</v>
      </c>
      <c r="J122" s="1415"/>
      <c r="K122" s="1711">
        <f t="shared" si="28"/>
        <v>0.18437345374664077</v>
      </c>
      <c r="L122" s="1712"/>
      <c r="M122" s="822">
        <v>2</v>
      </c>
      <c r="N122" s="1692" t="s">
        <v>719</v>
      </c>
      <c r="O122" s="1354"/>
      <c r="P122" s="1354"/>
      <c r="Q122" s="1415"/>
      <c r="R122" s="327">
        <v>2</v>
      </c>
      <c r="S122" s="800">
        <v>7051</v>
      </c>
      <c r="T122" s="804">
        <f t="shared" si="29"/>
        <v>0.13424500370025763</v>
      </c>
      <c r="U122" s="124"/>
      <c r="V122" s="16"/>
      <c r="W122" s="124"/>
      <c r="X122" s="124"/>
      <c r="Y122" s="124"/>
      <c r="Z122" s="124"/>
      <c r="AA122" s="124"/>
    </row>
    <row r="123" spans="1:41" ht="15.75" customHeight="1">
      <c r="A123" s="265"/>
      <c r="B123" s="182"/>
      <c r="C123" s="182">
        <v>3</v>
      </c>
      <c r="D123" s="1701" t="s">
        <v>2605</v>
      </c>
      <c r="E123" s="1354"/>
      <c r="F123" s="1354"/>
      <c r="G123" s="1415"/>
      <c r="H123" s="317">
        <v>1</v>
      </c>
      <c r="I123" s="1664">
        <v>10000</v>
      </c>
      <c r="J123" s="1415"/>
      <c r="K123" s="1687">
        <f t="shared" si="28"/>
        <v>0.15971629275485372</v>
      </c>
      <c r="L123" s="1688"/>
      <c r="M123" s="828">
        <v>3</v>
      </c>
      <c r="N123" s="1718" t="s">
        <v>2630</v>
      </c>
      <c r="O123" s="1324"/>
      <c r="P123" s="1324"/>
      <c r="Q123" s="1450"/>
      <c r="R123" s="829">
        <v>1</v>
      </c>
      <c r="S123" s="830">
        <v>6500</v>
      </c>
      <c r="T123" s="804">
        <f t="shared" si="29"/>
        <v>0.12375443540656285</v>
      </c>
      <c r="U123" s="124"/>
      <c r="V123" s="16"/>
      <c r="W123" s="124"/>
      <c r="X123" s="124"/>
      <c r="Y123" s="124"/>
      <c r="Z123" s="124"/>
    </row>
    <row r="124" spans="1:41" ht="15.75" customHeight="1">
      <c r="A124" s="265"/>
      <c r="B124" s="182"/>
      <c r="C124" s="827">
        <v>4</v>
      </c>
      <c r="D124" s="1700" t="s">
        <v>493</v>
      </c>
      <c r="E124" s="1354"/>
      <c r="F124" s="1354"/>
      <c r="G124" s="1415"/>
      <c r="H124" s="327">
        <v>2</v>
      </c>
      <c r="I124" s="1665">
        <v>13100</v>
      </c>
      <c r="J124" s="1415"/>
      <c r="K124" s="1711">
        <f t="shared" si="28"/>
        <v>0.20922834350885836</v>
      </c>
      <c r="L124" s="1712"/>
      <c r="M124" s="822">
        <v>4</v>
      </c>
      <c r="N124" s="1692" t="s">
        <v>168</v>
      </c>
      <c r="O124" s="1354"/>
      <c r="P124" s="1354"/>
      <c r="Q124" s="1415"/>
      <c r="R124" s="327">
        <v>10</v>
      </c>
      <c r="S124" s="800">
        <v>12269</v>
      </c>
      <c r="T124" s="804">
        <f t="shared" si="29"/>
        <v>0.23359125661586455</v>
      </c>
      <c r="U124" s="124"/>
      <c r="V124" s="16"/>
      <c r="W124" s="124"/>
      <c r="X124" s="124"/>
      <c r="Y124" s="124"/>
      <c r="Z124" s="124"/>
    </row>
    <row r="125" spans="1:41" ht="15.75" customHeight="1">
      <c r="A125" s="265"/>
      <c r="B125" s="182"/>
      <c r="C125" s="182">
        <v>5</v>
      </c>
      <c r="D125" s="1701" t="s">
        <v>2393</v>
      </c>
      <c r="E125" s="1354"/>
      <c r="F125" s="1354"/>
      <c r="G125" s="1415"/>
      <c r="H125" s="317">
        <v>1</v>
      </c>
      <c r="I125" s="1664">
        <v>7000.21</v>
      </c>
      <c r="J125" s="1415"/>
      <c r="K125" s="1687">
        <f t="shared" si="28"/>
        <v>0.11180475897054545</v>
      </c>
      <c r="L125" s="1688"/>
      <c r="M125" s="788"/>
      <c r="N125" s="196"/>
      <c r="O125" s="196"/>
      <c r="P125" s="196"/>
      <c r="Q125" s="823"/>
      <c r="R125" s="824"/>
      <c r="S125" s="831"/>
      <c r="T125" s="20"/>
      <c r="U125" s="124"/>
      <c r="V125" s="16"/>
      <c r="W125" s="124"/>
      <c r="X125" s="124"/>
      <c r="Y125" s="124"/>
    </row>
    <row r="126" spans="1:41" ht="15.75" customHeight="1">
      <c r="A126" s="265"/>
      <c r="B126" s="182"/>
      <c r="C126" s="182">
        <v>6</v>
      </c>
      <c r="D126" s="1701" t="s">
        <v>168</v>
      </c>
      <c r="E126" s="1354"/>
      <c r="F126" s="1354"/>
      <c r="G126" s="1415"/>
      <c r="H126" s="317">
        <v>4</v>
      </c>
      <c r="I126" s="1664">
        <v>5736</v>
      </c>
      <c r="J126" s="1415"/>
      <c r="K126" s="1690">
        <f t="shared" si="28"/>
        <v>9.1613265524184084E-2</v>
      </c>
      <c r="L126" s="1691"/>
      <c r="M126" s="788"/>
      <c r="N126" s="1719"/>
      <c r="O126" s="1294"/>
      <c r="P126" s="1294"/>
      <c r="Q126" s="1545"/>
      <c r="R126" s="829"/>
      <c r="S126" s="830"/>
      <c r="T126" s="16"/>
      <c r="U126" s="124"/>
      <c r="V126" s="16"/>
      <c r="W126" s="124"/>
      <c r="X126" s="124"/>
      <c r="Y126" s="124"/>
    </row>
    <row r="127" spans="1:41" ht="15.75" customHeight="1">
      <c r="A127" s="265"/>
      <c r="B127" s="182"/>
      <c r="C127" s="1420" t="s">
        <v>3381</v>
      </c>
      <c r="D127" s="1561"/>
      <c r="E127" s="1561"/>
      <c r="F127" s="1561"/>
      <c r="G127" s="1421"/>
      <c r="H127" s="529">
        <f>SUM(H121:H126)</f>
        <v>11</v>
      </c>
      <c r="I127" s="1526">
        <f>SUM(I121:J126)</f>
        <v>62611.02</v>
      </c>
      <c r="J127" s="1421"/>
      <c r="K127" s="1695">
        <f>SUM(K121:L126)</f>
        <v>1</v>
      </c>
      <c r="L127" s="1686"/>
      <c r="M127" s="1684" t="s">
        <v>3382</v>
      </c>
      <c r="N127" s="1561"/>
      <c r="O127" s="1561"/>
      <c r="P127" s="1561"/>
      <c r="Q127" s="1421"/>
      <c r="R127" s="529">
        <f t="shared" ref="R127:T127" si="30">SUM(R121:R126)</f>
        <v>15</v>
      </c>
      <c r="S127" s="522">
        <f t="shared" si="30"/>
        <v>52523.369999999995</v>
      </c>
      <c r="T127" s="802">
        <f t="shared" si="30"/>
        <v>1</v>
      </c>
      <c r="U127" s="124"/>
      <c r="V127" s="16"/>
      <c r="W127" s="124"/>
      <c r="X127" s="124"/>
    </row>
    <row r="128" spans="1:41" ht="15.75" customHeight="1">
      <c r="A128" s="265"/>
      <c r="B128" s="182"/>
      <c r="C128" s="371"/>
      <c r="J128" s="334"/>
      <c r="K128" s="334"/>
      <c r="T128" s="372"/>
      <c r="U128" s="124"/>
      <c r="V128" s="16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  <c r="AI128" s="124"/>
      <c r="AJ128" s="124"/>
      <c r="AK128" s="124"/>
      <c r="AL128" s="124"/>
      <c r="AM128" s="124"/>
      <c r="AN128" s="124"/>
      <c r="AO128" s="124"/>
    </row>
    <row r="129" spans="1:41" ht="24" customHeight="1">
      <c r="A129" s="265"/>
      <c r="B129" s="182"/>
      <c r="C129" s="1679">
        <v>43770</v>
      </c>
      <c r="D129" s="1680"/>
      <c r="E129" s="1680"/>
      <c r="F129" s="1680"/>
      <c r="G129" s="1680"/>
      <c r="H129" s="1680"/>
      <c r="I129" s="1680"/>
      <c r="J129" s="1680"/>
      <c r="K129" s="1680"/>
      <c r="L129" s="1680"/>
      <c r="M129" s="1680"/>
      <c r="N129" s="1680"/>
      <c r="O129" s="1680"/>
      <c r="P129" s="1680"/>
      <c r="Q129" s="1680"/>
      <c r="R129" s="1680"/>
      <c r="S129" s="1680"/>
      <c r="T129" s="1681"/>
      <c r="U129" s="781"/>
      <c r="V129" s="782"/>
      <c r="W129" s="781"/>
      <c r="X129" s="781"/>
      <c r="Y129" s="781"/>
      <c r="Z129" s="781"/>
      <c r="AA129" s="781"/>
      <c r="AB129" s="781"/>
      <c r="AC129" s="781"/>
      <c r="AD129" s="781"/>
      <c r="AE129" s="781"/>
      <c r="AF129" s="781"/>
      <c r="AG129" s="781"/>
      <c r="AH129" s="124"/>
      <c r="AI129" s="124"/>
      <c r="AJ129" s="124"/>
      <c r="AK129" s="124"/>
      <c r="AL129" s="124"/>
      <c r="AM129" s="124"/>
      <c r="AN129" s="124"/>
      <c r="AO129" s="124"/>
    </row>
    <row r="130" spans="1:41" ht="15.75" customHeight="1">
      <c r="A130" s="265"/>
      <c r="B130" s="805"/>
      <c r="C130" s="1682" t="s">
        <v>2274</v>
      </c>
      <c r="D130" s="1561"/>
      <c r="E130" s="1561"/>
      <c r="F130" s="1561"/>
      <c r="G130" s="1683"/>
      <c r="H130" s="783"/>
      <c r="I130" s="1685">
        <f>S120</f>
        <v>11842.869999999995</v>
      </c>
      <c r="J130" s="1421"/>
      <c r="K130" s="1685" t="s">
        <v>14</v>
      </c>
      <c r="L130" s="1686"/>
      <c r="M130" s="1684" t="s">
        <v>2275</v>
      </c>
      <c r="N130" s="1561"/>
      <c r="O130" s="1561"/>
      <c r="P130" s="1561"/>
      <c r="Q130" s="1683"/>
      <c r="R130" s="783"/>
      <c r="S130" s="784">
        <f>I130+I136-S136</f>
        <v>2175.7499999999927</v>
      </c>
      <c r="T130" s="784" t="s">
        <v>14</v>
      </c>
      <c r="U130" s="124"/>
      <c r="V130" s="16"/>
      <c r="W130" s="124"/>
      <c r="X130" s="124"/>
      <c r="Y130" s="124"/>
      <c r="Z130" s="124"/>
      <c r="AA130" s="124"/>
      <c r="AB130" s="124"/>
      <c r="AC130" s="124"/>
    </row>
    <row r="131" spans="1:41" ht="15.75" customHeight="1">
      <c r="A131" s="265"/>
      <c r="B131" s="182"/>
      <c r="C131" s="182">
        <v>1</v>
      </c>
      <c r="D131" s="1696" t="s">
        <v>45</v>
      </c>
      <c r="E131" s="1697"/>
      <c r="F131" s="1697"/>
      <c r="G131" s="1698"/>
      <c r="H131" s="803">
        <v>2</v>
      </c>
      <c r="I131" s="1699">
        <v>16858</v>
      </c>
      <c r="J131" s="1698"/>
      <c r="K131" s="1713">
        <f t="shared" ref="K131:K134" si="31">I131/$I$136</f>
        <v>0.38970826205557352</v>
      </c>
      <c r="L131" s="1714"/>
      <c r="M131" s="819">
        <v>1</v>
      </c>
      <c r="N131" s="1717" t="s">
        <v>2308</v>
      </c>
      <c r="O131" s="1361"/>
      <c r="P131" s="1361"/>
      <c r="Q131" s="1564"/>
      <c r="R131" s="298">
        <v>2</v>
      </c>
      <c r="S131" s="800">
        <v>17733.22</v>
      </c>
      <c r="T131" s="804">
        <f t="shared" ref="T131:T135" si="32">S131/$S$136</f>
        <v>0.33506244293824938</v>
      </c>
      <c r="U131" s="124"/>
      <c r="V131" s="16"/>
      <c r="W131" s="124"/>
      <c r="X131" s="124"/>
      <c r="Y131" s="124"/>
      <c r="Z131" s="124"/>
      <c r="AA131" s="124"/>
      <c r="AB131" s="124"/>
    </row>
    <row r="132" spans="1:41" ht="15.75" customHeight="1">
      <c r="A132" s="265"/>
      <c r="B132" s="182"/>
      <c r="C132" s="827">
        <v>2</v>
      </c>
      <c r="D132" s="1700" t="s">
        <v>2659</v>
      </c>
      <c r="E132" s="1354"/>
      <c r="F132" s="1354"/>
      <c r="G132" s="1415"/>
      <c r="H132" s="327">
        <v>2</v>
      </c>
      <c r="I132" s="1665">
        <v>19500</v>
      </c>
      <c r="J132" s="1415"/>
      <c r="K132" s="1711">
        <f t="shared" si="31"/>
        <v>0.45078367007258774</v>
      </c>
      <c r="L132" s="1712"/>
      <c r="M132" s="822">
        <v>2</v>
      </c>
      <c r="N132" s="1720" t="s">
        <v>179</v>
      </c>
      <c r="O132" s="1359"/>
      <c r="P132" s="1359"/>
      <c r="Q132" s="1417"/>
      <c r="R132" s="298">
        <v>4</v>
      </c>
      <c r="S132" s="800">
        <v>15500</v>
      </c>
      <c r="T132" s="804">
        <f t="shared" si="32"/>
        <v>0.29286660096377676</v>
      </c>
      <c r="U132" s="124"/>
      <c r="V132" s="16"/>
      <c r="W132" s="124"/>
      <c r="X132" s="124"/>
      <c r="Y132" s="124"/>
      <c r="Z132" s="124"/>
      <c r="AA132" s="124"/>
    </row>
    <row r="133" spans="1:41" ht="15.75" customHeight="1">
      <c r="A133" s="265"/>
      <c r="B133" s="182"/>
      <c r="C133" s="182">
        <v>3</v>
      </c>
      <c r="D133" s="1701" t="s">
        <v>2615</v>
      </c>
      <c r="E133" s="1354"/>
      <c r="F133" s="1354"/>
      <c r="G133" s="1415"/>
      <c r="H133" s="317">
        <v>2</v>
      </c>
      <c r="I133" s="1664">
        <v>6400</v>
      </c>
      <c r="J133" s="1415"/>
      <c r="K133" s="1687">
        <f t="shared" si="31"/>
        <v>0.14794951222895186</v>
      </c>
      <c r="L133" s="1688"/>
      <c r="M133" s="820">
        <v>3</v>
      </c>
      <c r="N133" s="1717" t="s">
        <v>719</v>
      </c>
      <c r="O133" s="1361"/>
      <c r="P133" s="1361"/>
      <c r="Q133" s="1564"/>
      <c r="R133" s="298">
        <v>1</v>
      </c>
      <c r="S133" s="800">
        <v>6451</v>
      </c>
      <c r="T133" s="804">
        <f t="shared" si="32"/>
        <v>0.12188918985918218</v>
      </c>
      <c r="U133" s="124"/>
      <c r="V133" s="16"/>
      <c r="W133" s="124"/>
      <c r="X133" s="124"/>
      <c r="Y133" s="124"/>
      <c r="Z133" s="124"/>
    </row>
    <row r="134" spans="1:41" ht="15.75" customHeight="1">
      <c r="A134" s="265"/>
      <c r="B134" s="182"/>
      <c r="C134" s="827">
        <v>4</v>
      </c>
      <c r="D134" s="1700" t="s">
        <v>168</v>
      </c>
      <c r="E134" s="1354"/>
      <c r="F134" s="1354"/>
      <c r="G134" s="1415"/>
      <c r="H134" s="327">
        <v>1</v>
      </c>
      <c r="I134" s="1665">
        <v>500</v>
      </c>
      <c r="J134" s="1415"/>
      <c r="K134" s="1690">
        <f t="shared" si="31"/>
        <v>1.1558555642886865E-2</v>
      </c>
      <c r="L134" s="1691"/>
      <c r="M134" s="788">
        <v>4</v>
      </c>
      <c r="N134" s="1717" t="s">
        <v>2668</v>
      </c>
      <c r="O134" s="1361"/>
      <c r="P134" s="1361"/>
      <c r="Q134" s="1564"/>
      <c r="R134" s="824">
        <v>1</v>
      </c>
      <c r="S134" s="831">
        <v>7000</v>
      </c>
      <c r="T134" s="804">
        <f t="shared" si="32"/>
        <v>0.13226233591912498</v>
      </c>
      <c r="U134" s="124"/>
      <c r="V134" s="16"/>
      <c r="W134" s="124"/>
      <c r="X134" s="124"/>
      <c r="Y134" s="124"/>
    </row>
    <row r="135" spans="1:41" ht="15.75" customHeight="1">
      <c r="A135" s="265"/>
      <c r="B135" s="182"/>
      <c r="C135" s="182"/>
      <c r="D135" s="1701"/>
      <c r="E135" s="1354"/>
      <c r="F135" s="1354"/>
      <c r="G135" s="1415"/>
      <c r="H135" s="317"/>
      <c r="I135" s="1664"/>
      <c r="J135" s="1415"/>
      <c r="K135" s="1710"/>
      <c r="L135" s="1691"/>
      <c r="M135" s="788">
        <v>5</v>
      </c>
      <c r="N135" s="1719" t="s">
        <v>168</v>
      </c>
      <c r="O135" s="1294"/>
      <c r="P135" s="1294"/>
      <c r="Q135" s="1545"/>
      <c r="R135" s="829">
        <v>7</v>
      </c>
      <c r="S135" s="830">
        <v>6240.9</v>
      </c>
      <c r="T135" s="804">
        <f t="shared" si="32"/>
        <v>0.11791943031966672</v>
      </c>
      <c r="U135" s="124"/>
      <c r="V135" s="16"/>
      <c r="W135" s="124"/>
      <c r="X135" s="124"/>
      <c r="Y135" s="124"/>
    </row>
    <row r="136" spans="1:41" ht="15.75" customHeight="1">
      <c r="A136" s="265"/>
      <c r="B136" s="182"/>
      <c r="C136" s="1420" t="s">
        <v>3381</v>
      </c>
      <c r="D136" s="1561"/>
      <c r="E136" s="1561"/>
      <c r="F136" s="1561"/>
      <c r="G136" s="1421"/>
      <c r="H136" s="529">
        <f>SUM(H131:H135)</f>
        <v>7</v>
      </c>
      <c r="I136" s="1526">
        <f>SUM(I131:J135)</f>
        <v>43258</v>
      </c>
      <c r="J136" s="1421"/>
      <c r="K136" s="1695">
        <f>SUM(K131:L135)</f>
        <v>0.99999999999999989</v>
      </c>
      <c r="L136" s="1421"/>
      <c r="M136" s="1684" t="s">
        <v>3382</v>
      </c>
      <c r="N136" s="1561"/>
      <c r="O136" s="1561"/>
      <c r="P136" s="1561"/>
      <c r="Q136" s="1421"/>
      <c r="R136" s="529">
        <f t="shared" ref="R136:S136" si="33">SUM(R131:R135)</f>
        <v>15</v>
      </c>
      <c r="S136" s="522">
        <f t="shared" si="33"/>
        <v>52925.120000000003</v>
      </c>
      <c r="T136" s="802">
        <v>1</v>
      </c>
      <c r="U136" s="124"/>
      <c r="V136" s="16"/>
      <c r="W136" s="124"/>
      <c r="X136" s="124"/>
    </row>
    <row r="137" spans="1:41" ht="15.75" customHeight="1">
      <c r="A137" s="265"/>
      <c r="B137" s="182"/>
      <c r="C137" s="371"/>
      <c r="J137" s="2"/>
      <c r="K137" s="2"/>
      <c r="T137" s="372"/>
      <c r="U137" s="124"/>
      <c r="V137" s="16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  <c r="AI137" s="124"/>
      <c r="AJ137" s="124"/>
      <c r="AK137" s="124"/>
      <c r="AL137" s="124"/>
      <c r="AM137" s="124"/>
      <c r="AN137" s="124"/>
      <c r="AO137" s="124"/>
    </row>
    <row r="138" spans="1:41" ht="24" customHeight="1">
      <c r="A138" s="265"/>
      <c r="B138" s="182"/>
      <c r="C138" s="1679">
        <v>43800</v>
      </c>
      <c r="D138" s="1680"/>
      <c r="E138" s="1680"/>
      <c r="F138" s="1680"/>
      <c r="G138" s="1680"/>
      <c r="H138" s="1680"/>
      <c r="I138" s="1680"/>
      <c r="J138" s="1680"/>
      <c r="K138" s="1680"/>
      <c r="L138" s="1680"/>
      <c r="M138" s="1680"/>
      <c r="N138" s="1680"/>
      <c r="O138" s="1680"/>
      <c r="P138" s="1680"/>
      <c r="Q138" s="1680"/>
      <c r="R138" s="1680"/>
      <c r="S138" s="1680"/>
      <c r="T138" s="1681"/>
      <c r="U138" s="781"/>
      <c r="V138" s="782"/>
      <c r="W138" s="781"/>
      <c r="X138" s="781"/>
      <c r="Y138" s="781"/>
      <c r="Z138" s="781"/>
      <c r="AA138" s="781"/>
      <c r="AB138" s="781"/>
      <c r="AC138" s="781"/>
      <c r="AD138" s="781"/>
      <c r="AE138" s="781"/>
      <c r="AF138" s="781"/>
      <c r="AG138" s="781"/>
      <c r="AH138" s="124"/>
      <c r="AI138" s="124"/>
      <c r="AJ138" s="124"/>
      <c r="AK138" s="124"/>
      <c r="AL138" s="124"/>
      <c r="AM138" s="124"/>
      <c r="AN138" s="124"/>
      <c r="AO138" s="124"/>
    </row>
    <row r="139" spans="1:41" ht="15.75" customHeight="1">
      <c r="A139" s="265"/>
      <c r="B139" s="805"/>
      <c r="C139" s="1682" t="s">
        <v>2274</v>
      </c>
      <c r="D139" s="1561"/>
      <c r="E139" s="1561"/>
      <c r="F139" s="1561"/>
      <c r="G139" s="1683"/>
      <c r="H139" s="783"/>
      <c r="I139" s="1685">
        <f>S130</f>
        <v>2175.7499999999927</v>
      </c>
      <c r="J139" s="1421"/>
      <c r="K139" s="1685" t="s">
        <v>14</v>
      </c>
      <c r="L139" s="1686"/>
      <c r="M139" s="1684" t="s">
        <v>2275</v>
      </c>
      <c r="N139" s="1561"/>
      <c r="O139" s="1561"/>
      <c r="P139" s="1561"/>
      <c r="Q139" s="1683"/>
      <c r="R139" s="783"/>
      <c r="S139" s="784">
        <f>I139+I145-S145</f>
        <v>6655.7999999999956</v>
      </c>
      <c r="T139" s="784" t="s">
        <v>14</v>
      </c>
      <c r="U139" s="124"/>
      <c r="V139" s="16"/>
      <c r="W139" s="124"/>
      <c r="X139" s="124"/>
      <c r="Y139" s="124"/>
      <c r="Z139" s="124"/>
      <c r="AA139" s="124"/>
      <c r="AB139" s="124"/>
      <c r="AC139" s="124"/>
    </row>
    <row r="140" spans="1:41" ht="15.75" customHeight="1">
      <c r="A140" s="265"/>
      <c r="B140" s="182"/>
      <c r="C140" s="182">
        <v>1</v>
      </c>
      <c r="D140" s="1696" t="s">
        <v>45</v>
      </c>
      <c r="E140" s="1697"/>
      <c r="F140" s="1697"/>
      <c r="G140" s="1698"/>
      <c r="H140" s="803">
        <v>2</v>
      </c>
      <c r="I140" s="1699">
        <v>17804</v>
      </c>
      <c r="J140" s="1698"/>
      <c r="K140" s="1713">
        <f t="shared" ref="K140:K144" si="34">I140/$I$145</f>
        <v>0.30582074582541113</v>
      </c>
      <c r="L140" s="1714"/>
      <c r="M140" s="788">
        <v>1</v>
      </c>
      <c r="N140" s="1717" t="s">
        <v>2308</v>
      </c>
      <c r="O140" s="1361"/>
      <c r="P140" s="1361"/>
      <c r="Q140" s="1564"/>
      <c r="R140" s="247">
        <v>2</v>
      </c>
      <c r="S140" s="808">
        <v>34166.559999999998</v>
      </c>
      <c r="T140" s="809">
        <f t="shared" ref="T140:T143" si="35">S140/$S$145</f>
        <v>0.63580999779295699</v>
      </c>
      <c r="U140" s="124"/>
      <c r="V140" s="16"/>
      <c r="W140" s="124"/>
      <c r="X140" s="124"/>
      <c r="Y140" s="124"/>
      <c r="Z140" s="124"/>
      <c r="AA140" s="124"/>
      <c r="AB140" s="124"/>
    </row>
    <row r="141" spans="1:41" ht="15.75" customHeight="1">
      <c r="A141" s="265"/>
      <c r="B141" s="182"/>
      <c r="C141" s="827">
        <v>2</v>
      </c>
      <c r="D141" s="1700" t="s">
        <v>2741</v>
      </c>
      <c r="E141" s="1354"/>
      <c r="F141" s="1354"/>
      <c r="G141" s="1415"/>
      <c r="H141" s="327">
        <v>2</v>
      </c>
      <c r="I141" s="1665">
        <v>15500</v>
      </c>
      <c r="J141" s="1415"/>
      <c r="K141" s="1711">
        <f t="shared" si="34"/>
        <v>0.26624475175768775</v>
      </c>
      <c r="L141" s="1712"/>
      <c r="M141" s="795">
        <v>2</v>
      </c>
      <c r="N141" s="1717" t="s">
        <v>719</v>
      </c>
      <c r="O141" s="1361"/>
      <c r="P141" s="1361"/>
      <c r="Q141" s="1564"/>
      <c r="R141" s="247">
        <v>1</v>
      </c>
      <c r="S141" s="808">
        <v>6451</v>
      </c>
      <c r="T141" s="832">
        <f t="shared" si="35"/>
        <v>0.12004750539013485</v>
      </c>
      <c r="U141" s="124"/>
      <c r="V141" s="16"/>
      <c r="W141" s="124"/>
      <c r="X141" s="124"/>
      <c r="Y141" s="124"/>
      <c r="Z141" s="124"/>
      <c r="AA141" s="124"/>
    </row>
    <row r="142" spans="1:41" ht="15.75" customHeight="1">
      <c r="A142" s="265"/>
      <c r="B142" s="182"/>
      <c r="C142" s="182">
        <v>3</v>
      </c>
      <c r="D142" s="1701" t="s">
        <v>2615</v>
      </c>
      <c r="E142" s="1354"/>
      <c r="F142" s="1354"/>
      <c r="G142" s="1415"/>
      <c r="H142" s="317">
        <v>3</v>
      </c>
      <c r="I142" s="1664">
        <v>10500</v>
      </c>
      <c r="J142" s="1415"/>
      <c r="K142" s="1687">
        <f t="shared" si="34"/>
        <v>0.18035934796488523</v>
      </c>
      <c r="L142" s="1688"/>
      <c r="M142" s="788">
        <v>3</v>
      </c>
      <c r="N142" s="1701" t="s">
        <v>2312</v>
      </c>
      <c r="O142" s="1354"/>
      <c r="P142" s="1354"/>
      <c r="Q142" s="1415"/>
      <c r="R142" s="833">
        <v>1</v>
      </c>
      <c r="S142" s="834">
        <v>8210</v>
      </c>
      <c r="T142" s="809">
        <f t="shared" si="35"/>
        <v>0.15278096717609785</v>
      </c>
      <c r="U142" s="124"/>
      <c r="V142" s="16"/>
      <c r="W142" s="124"/>
      <c r="X142" s="124"/>
      <c r="Y142" s="124"/>
      <c r="Z142" s="124"/>
    </row>
    <row r="143" spans="1:41" ht="15.75" customHeight="1">
      <c r="A143" s="265"/>
      <c r="B143" s="182"/>
      <c r="C143" s="827">
        <v>4</v>
      </c>
      <c r="D143" s="1700" t="s">
        <v>2699</v>
      </c>
      <c r="E143" s="1354"/>
      <c r="F143" s="1354"/>
      <c r="G143" s="1415"/>
      <c r="H143" s="327">
        <v>2</v>
      </c>
      <c r="I143" s="1665">
        <v>7500</v>
      </c>
      <c r="J143" s="1415"/>
      <c r="K143" s="1711">
        <f t="shared" si="34"/>
        <v>0.12882810568920375</v>
      </c>
      <c r="L143" s="1712"/>
      <c r="M143" s="788">
        <v>4</v>
      </c>
      <c r="N143" s="1701" t="s">
        <v>168</v>
      </c>
      <c r="O143" s="1354"/>
      <c r="P143" s="1354"/>
      <c r="Q143" s="1415"/>
      <c r="R143" s="835">
        <v>7</v>
      </c>
      <c r="S143" s="836">
        <v>4909.5</v>
      </c>
      <c r="T143" s="832">
        <f t="shared" si="35"/>
        <v>9.1361529640810277E-2</v>
      </c>
      <c r="U143" s="124"/>
      <c r="V143" s="16"/>
      <c r="W143" s="124"/>
      <c r="X143" s="124"/>
      <c r="Y143" s="124"/>
    </row>
    <row r="144" spans="1:41" ht="15.75" customHeight="1">
      <c r="A144" s="265"/>
      <c r="B144" s="182"/>
      <c r="C144" s="182">
        <v>5</v>
      </c>
      <c r="D144" s="1701" t="s">
        <v>168</v>
      </c>
      <c r="E144" s="1354"/>
      <c r="F144" s="1354"/>
      <c r="G144" s="1415"/>
      <c r="H144" s="317">
        <v>4</v>
      </c>
      <c r="I144" s="1664">
        <v>6913.11</v>
      </c>
      <c r="J144" s="1415"/>
      <c r="K144" s="1687">
        <f t="shared" si="34"/>
        <v>0.11874704876281217</v>
      </c>
      <c r="L144" s="1688"/>
      <c r="M144" s="788"/>
      <c r="N144" s="1719"/>
      <c r="O144" s="1294"/>
      <c r="P144" s="1294"/>
      <c r="Q144" s="1545"/>
      <c r="R144" s="833"/>
      <c r="S144" s="834"/>
      <c r="T144" s="553"/>
      <c r="U144" s="124"/>
      <c r="V144" s="16"/>
      <c r="W144" s="124"/>
      <c r="X144" s="124"/>
      <c r="Y144" s="124"/>
    </row>
    <row r="145" spans="1:41" ht="15.75" customHeight="1">
      <c r="A145" s="265"/>
      <c r="B145" s="182"/>
      <c r="C145" s="1420" t="s">
        <v>3381</v>
      </c>
      <c r="D145" s="1561"/>
      <c r="E145" s="1561"/>
      <c r="F145" s="1561"/>
      <c r="G145" s="1421"/>
      <c r="H145" s="529">
        <f>SUM(H140:H144)</f>
        <v>13</v>
      </c>
      <c r="I145" s="1526">
        <f>SUM(I140:J144)</f>
        <v>58217.11</v>
      </c>
      <c r="J145" s="1421"/>
      <c r="K145" s="1695">
        <v>1</v>
      </c>
      <c r="L145" s="1686"/>
      <c r="M145" s="1684" t="s">
        <v>3382</v>
      </c>
      <c r="N145" s="1561"/>
      <c r="O145" s="1561"/>
      <c r="P145" s="1561"/>
      <c r="Q145" s="1421"/>
      <c r="R145" s="837">
        <f t="shared" ref="R145:S145" si="36">SUM(R140:R144)</f>
        <v>11</v>
      </c>
      <c r="S145" s="522">
        <f t="shared" si="36"/>
        <v>53737.06</v>
      </c>
      <c r="T145" s="802">
        <v>1</v>
      </c>
      <c r="U145" s="124"/>
      <c r="V145" s="16"/>
      <c r="W145" s="124"/>
      <c r="X145" s="124"/>
    </row>
    <row r="146" spans="1:41" ht="15.75" customHeight="1">
      <c r="A146" s="265"/>
      <c r="B146" s="182"/>
      <c r="C146" s="371"/>
      <c r="J146" s="334"/>
      <c r="K146" s="334"/>
      <c r="T146" s="372"/>
      <c r="U146" s="124"/>
      <c r="V146" s="16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24"/>
      <c r="AG146" s="124"/>
      <c r="AH146" s="124"/>
      <c r="AI146" s="124"/>
      <c r="AJ146" s="124"/>
      <c r="AK146" s="124"/>
      <c r="AL146" s="124"/>
      <c r="AM146" s="124"/>
      <c r="AN146" s="124"/>
      <c r="AO146" s="124"/>
    </row>
    <row r="147" spans="1:41" ht="24" customHeight="1">
      <c r="A147" s="265"/>
      <c r="B147" s="182"/>
      <c r="C147" s="1679">
        <v>43831</v>
      </c>
      <c r="D147" s="1680"/>
      <c r="E147" s="1680"/>
      <c r="F147" s="1680"/>
      <c r="G147" s="1680"/>
      <c r="H147" s="1680"/>
      <c r="I147" s="1680"/>
      <c r="J147" s="1680"/>
      <c r="K147" s="1680"/>
      <c r="L147" s="1680"/>
      <c r="M147" s="1680"/>
      <c r="N147" s="1680"/>
      <c r="O147" s="1680"/>
      <c r="P147" s="1680"/>
      <c r="Q147" s="1680"/>
      <c r="R147" s="1680"/>
      <c r="S147" s="1680"/>
      <c r="T147" s="1681"/>
      <c r="U147" s="781"/>
      <c r="V147" s="782"/>
      <c r="W147" s="781"/>
      <c r="X147" s="781"/>
      <c r="Y147" s="781"/>
      <c r="Z147" s="781"/>
      <c r="AA147" s="781"/>
      <c r="AB147" s="781"/>
      <c r="AC147" s="781"/>
      <c r="AD147" s="781"/>
      <c r="AE147" s="781"/>
      <c r="AF147" s="781"/>
      <c r="AG147" s="781"/>
      <c r="AH147" s="124"/>
      <c r="AI147" s="124"/>
      <c r="AJ147" s="124"/>
      <c r="AK147" s="124"/>
      <c r="AL147" s="124"/>
      <c r="AM147" s="124"/>
      <c r="AN147" s="124"/>
      <c r="AO147" s="124"/>
    </row>
    <row r="148" spans="1:41" ht="15.75" customHeight="1">
      <c r="A148" s="265"/>
      <c r="B148" s="805"/>
      <c r="C148" s="1682" t="s">
        <v>2274</v>
      </c>
      <c r="D148" s="1561"/>
      <c r="E148" s="1561"/>
      <c r="F148" s="1561"/>
      <c r="G148" s="1683"/>
      <c r="H148" s="783"/>
      <c r="I148" s="1685">
        <f>S139</f>
        <v>6655.7999999999956</v>
      </c>
      <c r="J148" s="1421"/>
      <c r="K148" s="1685" t="s">
        <v>14</v>
      </c>
      <c r="L148" s="1686"/>
      <c r="M148" s="1684" t="s">
        <v>2275</v>
      </c>
      <c r="N148" s="1561"/>
      <c r="O148" s="1561"/>
      <c r="P148" s="1561"/>
      <c r="Q148" s="1683"/>
      <c r="R148" s="783"/>
      <c r="S148" s="784">
        <f>I148+I154-S154</f>
        <v>5319.2399999999943</v>
      </c>
      <c r="T148" s="784" t="s">
        <v>14</v>
      </c>
      <c r="U148" s="124"/>
      <c r="V148" s="16"/>
      <c r="W148" s="124"/>
      <c r="X148" s="124"/>
      <c r="Y148" s="124"/>
      <c r="Z148" s="124"/>
      <c r="AA148" s="124"/>
      <c r="AB148" s="124"/>
      <c r="AC148" s="124"/>
    </row>
    <row r="149" spans="1:41" ht="15.75" customHeight="1">
      <c r="A149" s="265"/>
      <c r="B149" s="182"/>
      <c r="C149" s="182">
        <v>1</v>
      </c>
      <c r="D149" s="1696" t="s">
        <v>45</v>
      </c>
      <c r="E149" s="1697"/>
      <c r="F149" s="1697"/>
      <c r="G149" s="1698"/>
      <c r="H149" s="803">
        <v>1</v>
      </c>
      <c r="I149" s="1699">
        <v>14160</v>
      </c>
      <c r="J149" s="1698"/>
      <c r="K149" s="1713">
        <f t="shared" ref="K149:K152" si="37">I149/$I$154</f>
        <v>0.47026003785991832</v>
      </c>
      <c r="L149" s="1714"/>
      <c r="M149" s="788">
        <v>1</v>
      </c>
      <c r="N149" s="1723" t="s">
        <v>2308</v>
      </c>
      <c r="O149" s="1724"/>
      <c r="P149" s="1724"/>
      <c r="Q149" s="1523"/>
      <c r="R149" s="247">
        <v>2</v>
      </c>
      <c r="S149" s="838">
        <v>19196.560000000001</v>
      </c>
      <c r="T149" s="809">
        <f t="shared" ref="T149:T151" si="38">S149/$S$154</f>
        <v>0.61043082515781832</v>
      </c>
      <c r="U149" s="124"/>
      <c r="V149" s="16"/>
      <c r="W149" s="124"/>
      <c r="X149" s="124"/>
      <c r="Y149" s="124"/>
      <c r="Z149" s="124"/>
      <c r="AA149" s="124"/>
      <c r="AB149" s="124"/>
    </row>
    <row r="150" spans="1:41" ht="15.75" customHeight="1">
      <c r="A150" s="265"/>
      <c r="B150" s="182"/>
      <c r="C150" s="827">
        <v>2</v>
      </c>
      <c r="D150" s="1700" t="s">
        <v>493</v>
      </c>
      <c r="E150" s="1354"/>
      <c r="F150" s="1354"/>
      <c r="G150" s="1415"/>
      <c r="H150" s="327">
        <v>2</v>
      </c>
      <c r="I150" s="1665">
        <v>5450</v>
      </c>
      <c r="J150" s="1415"/>
      <c r="K150" s="1690">
        <f t="shared" si="37"/>
        <v>0.18099697784862676</v>
      </c>
      <c r="L150" s="1691"/>
      <c r="M150" s="795">
        <v>2</v>
      </c>
      <c r="N150" s="1725" t="s">
        <v>719</v>
      </c>
      <c r="O150" s="1354"/>
      <c r="P150" s="1354"/>
      <c r="Q150" s="1415"/>
      <c r="R150" s="247">
        <v>1</v>
      </c>
      <c r="S150" s="839">
        <v>6451</v>
      </c>
      <c r="T150" s="832">
        <f t="shared" si="38"/>
        <v>0.20513515197999463</v>
      </c>
      <c r="U150" s="124"/>
      <c r="V150" s="16"/>
      <c r="W150" s="124"/>
      <c r="X150" s="124"/>
      <c r="Y150" s="124"/>
      <c r="Z150" s="124"/>
      <c r="AA150" s="124"/>
    </row>
    <row r="151" spans="1:41" ht="15.75" customHeight="1">
      <c r="A151" s="265"/>
      <c r="B151" s="182"/>
      <c r="C151" s="182">
        <v>3</v>
      </c>
      <c r="D151" s="1701" t="s">
        <v>2767</v>
      </c>
      <c r="E151" s="1354"/>
      <c r="F151" s="1354"/>
      <c r="G151" s="1415"/>
      <c r="H151" s="317">
        <v>2</v>
      </c>
      <c r="I151" s="1664">
        <v>10500</v>
      </c>
      <c r="J151" s="1415"/>
      <c r="K151" s="1710">
        <f t="shared" si="37"/>
        <v>0.34870977383680385</v>
      </c>
      <c r="L151" s="1691"/>
      <c r="M151" s="788">
        <v>3</v>
      </c>
      <c r="N151" s="1701" t="s">
        <v>168</v>
      </c>
      <c r="O151" s="1354"/>
      <c r="P151" s="1354"/>
      <c r="Q151" s="1415"/>
      <c r="R151" s="833">
        <v>5</v>
      </c>
      <c r="S151" s="834">
        <v>5800</v>
      </c>
      <c r="T151" s="809">
        <f t="shared" si="38"/>
        <v>0.18443402286218707</v>
      </c>
      <c r="U151" s="124"/>
      <c r="V151" s="16"/>
      <c r="W151" s="124"/>
      <c r="X151" s="124"/>
      <c r="Y151" s="124"/>
      <c r="Z151" s="124"/>
    </row>
    <row r="152" spans="1:41" ht="15.75" customHeight="1">
      <c r="A152" s="265"/>
      <c r="B152" s="182"/>
      <c r="C152" s="827">
        <v>4</v>
      </c>
      <c r="D152" s="1700" t="s">
        <v>168</v>
      </c>
      <c r="E152" s="1354"/>
      <c r="F152" s="1354"/>
      <c r="G152" s="1415"/>
      <c r="H152" s="327">
        <v>1</v>
      </c>
      <c r="I152" s="1665">
        <v>1</v>
      </c>
      <c r="J152" s="1415"/>
      <c r="K152" s="1690">
        <f t="shared" si="37"/>
        <v>3.3210454651124171E-5</v>
      </c>
      <c r="L152" s="1691"/>
      <c r="M152" s="788"/>
      <c r="N152" s="196"/>
      <c r="O152" s="196"/>
      <c r="P152" s="196"/>
      <c r="Q152" s="823"/>
      <c r="R152" s="824"/>
      <c r="S152" s="831"/>
      <c r="T152" s="840"/>
      <c r="U152" s="124"/>
      <c r="V152" s="16"/>
      <c r="W152" s="124"/>
      <c r="X152" s="124"/>
      <c r="Y152" s="124"/>
    </row>
    <row r="153" spans="1:41" ht="15.75" customHeight="1">
      <c r="A153" s="265"/>
      <c r="B153" s="182"/>
      <c r="C153" s="182"/>
      <c r="D153" s="1701"/>
      <c r="E153" s="1354"/>
      <c r="F153" s="1354"/>
      <c r="G153" s="1415"/>
      <c r="H153" s="317"/>
      <c r="I153" s="1664"/>
      <c r="J153" s="1415"/>
      <c r="K153" s="1710"/>
      <c r="L153" s="1691"/>
      <c r="M153" s="788"/>
      <c r="N153" s="1719"/>
      <c r="O153" s="1294"/>
      <c r="P153" s="1294"/>
      <c r="Q153" s="1545"/>
      <c r="R153" s="833"/>
      <c r="S153" s="834"/>
      <c r="T153" s="553"/>
      <c r="U153" s="124"/>
      <c r="V153" s="16"/>
      <c r="W153" s="124"/>
      <c r="X153" s="124"/>
      <c r="Y153" s="124"/>
    </row>
    <row r="154" spans="1:41" ht="15.75" customHeight="1">
      <c r="A154" s="265"/>
      <c r="B154" s="182"/>
      <c r="C154" s="1420" t="s">
        <v>3381</v>
      </c>
      <c r="D154" s="1561"/>
      <c r="E154" s="1561"/>
      <c r="F154" s="1561"/>
      <c r="G154" s="1421"/>
      <c r="H154" s="529">
        <f>SUM(H149:H153)</f>
        <v>6</v>
      </c>
      <c r="I154" s="1526">
        <f>SUM(I149:J153)</f>
        <v>30111</v>
      </c>
      <c r="J154" s="1421"/>
      <c r="K154" s="1695">
        <f>SUM(K149:L153)</f>
        <v>1.0000000000000002</v>
      </c>
      <c r="L154" s="1686"/>
      <c r="M154" s="1684" t="s">
        <v>3382</v>
      </c>
      <c r="N154" s="1561"/>
      <c r="O154" s="1561"/>
      <c r="P154" s="1561"/>
      <c r="Q154" s="1421"/>
      <c r="R154" s="841">
        <f t="shared" ref="R154:T154" si="39">SUM(R149:R151)</f>
        <v>8</v>
      </c>
      <c r="S154" s="842">
        <f t="shared" si="39"/>
        <v>31447.56</v>
      </c>
      <c r="T154" s="843">
        <f t="shared" si="39"/>
        <v>1</v>
      </c>
      <c r="U154" s="124"/>
      <c r="V154" s="16"/>
      <c r="W154" s="124"/>
      <c r="X154" s="124"/>
    </row>
    <row r="155" spans="1:41" ht="15.75" customHeight="1">
      <c r="A155" s="265"/>
      <c r="B155" s="182"/>
      <c r="C155" s="371"/>
      <c r="I155" s="563"/>
      <c r="J155" s="844"/>
      <c r="K155" s="844"/>
      <c r="L155" s="563"/>
      <c r="M155" s="563"/>
      <c r="N155" s="563"/>
      <c r="T155" s="372"/>
      <c r="U155" s="124"/>
      <c r="V155" s="16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  <c r="AI155" s="124"/>
      <c r="AJ155" s="124"/>
      <c r="AK155" s="124"/>
      <c r="AL155" s="124"/>
      <c r="AM155" s="124"/>
      <c r="AN155" s="124"/>
      <c r="AO155" s="124"/>
    </row>
    <row r="156" spans="1:41" ht="24" customHeight="1">
      <c r="A156" s="265"/>
      <c r="B156" s="182"/>
      <c r="C156" s="1679">
        <v>43862</v>
      </c>
      <c r="D156" s="1680"/>
      <c r="E156" s="1680"/>
      <c r="F156" s="1680"/>
      <c r="G156" s="1680"/>
      <c r="H156" s="1680"/>
      <c r="I156" s="1680"/>
      <c r="J156" s="1680"/>
      <c r="K156" s="1680"/>
      <c r="L156" s="1680"/>
      <c r="M156" s="1680"/>
      <c r="N156" s="1680"/>
      <c r="O156" s="1680"/>
      <c r="P156" s="1680"/>
      <c r="Q156" s="1680"/>
      <c r="R156" s="1680"/>
      <c r="S156" s="1680"/>
      <c r="T156" s="1681"/>
      <c r="U156" s="781"/>
      <c r="V156" s="782"/>
      <c r="W156" s="781"/>
      <c r="X156" s="781"/>
      <c r="Y156" s="781"/>
      <c r="Z156" s="781"/>
      <c r="AA156" s="781"/>
      <c r="AB156" s="781"/>
      <c r="AC156" s="781"/>
      <c r="AD156" s="781"/>
      <c r="AE156" s="781"/>
      <c r="AF156" s="781"/>
      <c r="AG156" s="781"/>
      <c r="AH156" s="124"/>
      <c r="AI156" s="124"/>
      <c r="AJ156" s="124"/>
      <c r="AK156" s="124"/>
      <c r="AL156" s="124"/>
      <c r="AM156" s="124"/>
      <c r="AN156" s="124"/>
      <c r="AO156" s="124"/>
    </row>
    <row r="157" spans="1:41" ht="15.75" customHeight="1">
      <c r="A157" s="265"/>
      <c r="B157" s="805"/>
      <c r="C157" s="1682" t="s">
        <v>2274</v>
      </c>
      <c r="D157" s="1561"/>
      <c r="E157" s="1561"/>
      <c r="F157" s="1561"/>
      <c r="G157" s="1683"/>
      <c r="H157" s="783"/>
      <c r="I157" s="1685">
        <f>S148</f>
        <v>5319.2399999999943</v>
      </c>
      <c r="J157" s="1421"/>
      <c r="K157" s="1685" t="s">
        <v>14</v>
      </c>
      <c r="L157" s="1686"/>
      <c r="M157" s="1684" t="s">
        <v>2275</v>
      </c>
      <c r="N157" s="1561"/>
      <c r="O157" s="1561"/>
      <c r="P157" s="1561"/>
      <c r="Q157" s="1683"/>
      <c r="R157" s="783"/>
      <c r="S157" s="784">
        <f>I157+I164-S164</f>
        <v>26.799999999988358</v>
      </c>
      <c r="T157" s="784" t="s">
        <v>14</v>
      </c>
      <c r="U157" s="124"/>
      <c r="V157" s="16"/>
      <c r="W157" s="124"/>
      <c r="X157" s="124"/>
      <c r="Y157" s="124"/>
      <c r="Z157" s="124"/>
      <c r="AA157" s="124"/>
      <c r="AB157" s="124"/>
      <c r="AC157" s="124"/>
    </row>
    <row r="158" spans="1:41" ht="15.75" customHeight="1">
      <c r="A158" s="265"/>
      <c r="B158" s="182"/>
      <c r="C158" s="182">
        <v>1</v>
      </c>
      <c r="D158" s="1726" t="s">
        <v>45</v>
      </c>
      <c r="E158" s="1697"/>
      <c r="F158" s="1697"/>
      <c r="G158" s="1698"/>
      <c r="H158" s="845">
        <v>1</v>
      </c>
      <c r="I158" s="1729">
        <v>15093</v>
      </c>
      <c r="J158" s="1698"/>
      <c r="K158" s="1730">
        <f t="shared" ref="K158:K161" si="40">I158/$I$164</f>
        <v>0.1637109108066773</v>
      </c>
      <c r="L158" s="1714"/>
      <c r="M158" s="819">
        <v>1</v>
      </c>
      <c r="N158" s="1717" t="s">
        <v>2308</v>
      </c>
      <c r="O158" s="1361"/>
      <c r="P158" s="1361"/>
      <c r="Q158" s="1564"/>
      <c r="R158" s="298">
        <v>2</v>
      </c>
      <c r="S158" s="846">
        <v>16524.439999999999</v>
      </c>
      <c r="T158" s="809">
        <f t="shared" ref="T158:T163" si="41">S158/$S$164</f>
        <v>0.1695067489052724</v>
      </c>
      <c r="U158" s="124"/>
      <c r="V158" s="16"/>
      <c r="W158" s="124"/>
      <c r="X158" s="124"/>
      <c r="Y158" s="124"/>
      <c r="Z158" s="124"/>
      <c r="AA158" s="124"/>
      <c r="AB158" s="124"/>
    </row>
    <row r="159" spans="1:41" ht="15.75" customHeight="1">
      <c r="A159" s="265"/>
      <c r="B159" s="182"/>
      <c r="C159" s="827">
        <v>2</v>
      </c>
      <c r="D159" s="1731" t="s">
        <v>1063</v>
      </c>
      <c r="E159" s="1354"/>
      <c r="F159" s="1354"/>
      <c r="G159" s="1415"/>
      <c r="H159" s="321">
        <v>1</v>
      </c>
      <c r="I159" s="1732">
        <v>20000</v>
      </c>
      <c r="J159" s="1415"/>
      <c r="K159" s="1733">
        <f t="shared" si="40"/>
        <v>0.2169362099074767</v>
      </c>
      <c r="L159" s="1712"/>
      <c r="M159" s="822">
        <v>2</v>
      </c>
      <c r="N159" s="1720" t="s">
        <v>601</v>
      </c>
      <c r="O159" s="1359"/>
      <c r="P159" s="1359"/>
      <c r="Q159" s="1417"/>
      <c r="R159" s="298">
        <v>1</v>
      </c>
      <c r="S159" s="847">
        <v>12800</v>
      </c>
      <c r="T159" s="809">
        <f t="shared" si="41"/>
        <v>0.13130165899646143</v>
      </c>
      <c r="U159" s="124"/>
      <c r="V159" s="16"/>
      <c r="W159" s="124"/>
      <c r="X159" s="124"/>
      <c r="Y159" s="124"/>
      <c r="Z159" s="124"/>
      <c r="AA159" s="124"/>
    </row>
    <row r="160" spans="1:41" ht="15.75" customHeight="1">
      <c r="A160" s="265"/>
      <c r="B160" s="182"/>
      <c r="C160" s="182">
        <v>3</v>
      </c>
      <c r="D160" s="1735" t="s">
        <v>2819</v>
      </c>
      <c r="E160" s="1354"/>
      <c r="F160" s="1354"/>
      <c r="G160" s="1415"/>
      <c r="H160" s="325">
        <v>2</v>
      </c>
      <c r="I160" s="1727">
        <v>35000</v>
      </c>
      <c r="J160" s="1415"/>
      <c r="K160" s="1728">
        <f t="shared" si="40"/>
        <v>0.37963836733808426</v>
      </c>
      <c r="L160" s="1688"/>
      <c r="M160" s="820">
        <v>3</v>
      </c>
      <c r="N160" s="1717" t="s">
        <v>2824</v>
      </c>
      <c r="O160" s="1361"/>
      <c r="P160" s="1361"/>
      <c r="Q160" s="1564"/>
      <c r="R160" s="298">
        <v>1</v>
      </c>
      <c r="S160" s="846">
        <v>20000</v>
      </c>
      <c r="T160" s="809">
        <f t="shared" si="41"/>
        <v>0.20515884218197097</v>
      </c>
      <c r="U160" s="124"/>
      <c r="V160" s="16"/>
      <c r="W160" s="124"/>
      <c r="X160" s="124"/>
      <c r="Y160" s="124"/>
      <c r="Z160" s="124"/>
    </row>
    <row r="161" spans="1:41" ht="15.75" customHeight="1">
      <c r="A161" s="265"/>
      <c r="B161" s="182"/>
      <c r="C161" s="827">
        <v>4</v>
      </c>
      <c r="D161" s="1731" t="s">
        <v>168</v>
      </c>
      <c r="E161" s="1354"/>
      <c r="F161" s="1354"/>
      <c r="G161" s="1415"/>
      <c r="H161" s="321">
        <v>8</v>
      </c>
      <c r="I161" s="1732">
        <v>22100</v>
      </c>
      <c r="J161" s="1415"/>
      <c r="K161" s="1736">
        <f t="shared" si="40"/>
        <v>0.23971451194776175</v>
      </c>
      <c r="L161" s="1691"/>
      <c r="M161" s="788">
        <v>4</v>
      </c>
      <c r="N161" s="1717" t="s">
        <v>2829</v>
      </c>
      <c r="O161" s="1361"/>
      <c r="P161" s="1361"/>
      <c r="Q161" s="1564"/>
      <c r="R161" s="824">
        <v>1</v>
      </c>
      <c r="S161" s="848">
        <v>20000</v>
      </c>
      <c r="T161" s="809">
        <f t="shared" si="41"/>
        <v>0.20515884218197097</v>
      </c>
      <c r="U161" s="124"/>
      <c r="V161" s="16"/>
      <c r="W161" s="124"/>
      <c r="X161" s="124"/>
      <c r="Y161" s="124"/>
    </row>
    <row r="162" spans="1:41" ht="15.75" customHeight="1">
      <c r="A162" s="265"/>
      <c r="B162" s="182"/>
      <c r="C162" s="182"/>
      <c r="D162" s="1735"/>
      <c r="E162" s="1354"/>
      <c r="F162" s="1354"/>
      <c r="G162" s="1415"/>
      <c r="H162" s="325"/>
      <c r="I162" s="1727"/>
      <c r="J162" s="1415"/>
      <c r="K162" s="1737"/>
      <c r="L162" s="1691"/>
      <c r="M162" s="788">
        <v>5</v>
      </c>
      <c r="N162" s="1719" t="s">
        <v>2835</v>
      </c>
      <c r="O162" s="1294"/>
      <c r="P162" s="1294"/>
      <c r="Q162" s="1545"/>
      <c r="R162" s="833">
        <v>1</v>
      </c>
      <c r="S162" s="849">
        <v>12950</v>
      </c>
      <c r="T162" s="809">
        <f t="shared" si="41"/>
        <v>0.13284035031282621</v>
      </c>
      <c r="U162" s="124"/>
      <c r="V162" s="16"/>
      <c r="W162" s="124"/>
      <c r="X162" s="124"/>
      <c r="Y162" s="124"/>
    </row>
    <row r="163" spans="1:41" ht="15.75" customHeight="1">
      <c r="A163" s="265"/>
      <c r="B163" s="182"/>
      <c r="C163" s="827"/>
      <c r="D163" s="1731"/>
      <c r="E163" s="1354"/>
      <c r="F163" s="1354"/>
      <c r="G163" s="1415"/>
      <c r="H163" s="321"/>
      <c r="I163" s="1732"/>
      <c r="J163" s="1415"/>
      <c r="K163" s="1736"/>
      <c r="L163" s="1691"/>
      <c r="M163" s="788">
        <v>6</v>
      </c>
      <c r="N163" s="1719" t="s">
        <v>168</v>
      </c>
      <c r="O163" s="1294"/>
      <c r="P163" s="1294"/>
      <c r="Q163" s="1545"/>
      <c r="R163" s="825">
        <v>8</v>
      </c>
      <c r="S163" s="848">
        <v>15211</v>
      </c>
      <c r="T163" s="809">
        <f t="shared" si="41"/>
        <v>0.15603355742149802</v>
      </c>
      <c r="U163" s="124"/>
      <c r="V163" s="16"/>
      <c r="W163" s="124"/>
      <c r="X163" s="124"/>
      <c r="Y163" s="124"/>
    </row>
    <row r="164" spans="1:41" ht="15.75" customHeight="1">
      <c r="A164" s="265"/>
      <c r="B164" s="182"/>
      <c r="C164" s="1420" t="s">
        <v>3381</v>
      </c>
      <c r="D164" s="1561"/>
      <c r="E164" s="1561"/>
      <c r="F164" s="1561"/>
      <c r="G164" s="1421"/>
      <c r="H164" s="850">
        <f>SUM(H158:H163)</f>
        <v>12</v>
      </c>
      <c r="I164" s="1734">
        <f>SUM(I158:J163)</f>
        <v>92193</v>
      </c>
      <c r="J164" s="1421"/>
      <c r="K164" s="1695">
        <f>SUM(K158:L163)</f>
        <v>1</v>
      </c>
      <c r="L164" s="1686"/>
      <c r="M164" s="1684" t="s">
        <v>3382</v>
      </c>
      <c r="N164" s="1561"/>
      <c r="O164" s="1561"/>
      <c r="P164" s="1561"/>
      <c r="Q164" s="1421"/>
      <c r="R164" s="851">
        <f t="shared" ref="R164:T164" si="42">SUM(R158:R163)</f>
        <v>14</v>
      </c>
      <c r="S164" s="522">
        <f t="shared" si="42"/>
        <v>97485.440000000002</v>
      </c>
      <c r="T164" s="802">
        <f t="shared" si="42"/>
        <v>1</v>
      </c>
      <c r="U164" s="124"/>
      <c r="V164" s="16"/>
      <c r="W164" s="124"/>
      <c r="X164" s="124"/>
    </row>
    <row r="165" spans="1:41" ht="15.75" customHeight="1">
      <c r="A165" s="265"/>
      <c r="B165" s="182"/>
      <c r="C165" s="371"/>
      <c r="I165" s="563"/>
      <c r="J165" s="844"/>
      <c r="K165" s="844"/>
      <c r="L165" s="563"/>
      <c r="M165" s="563"/>
      <c r="N165" s="563"/>
      <c r="T165" s="372"/>
      <c r="U165" s="124"/>
      <c r="V165" s="16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  <c r="AI165" s="124"/>
      <c r="AJ165" s="124"/>
      <c r="AK165" s="124"/>
      <c r="AL165" s="124"/>
      <c r="AM165" s="124"/>
      <c r="AN165" s="124"/>
      <c r="AO165" s="124"/>
    </row>
    <row r="166" spans="1:41" ht="24" customHeight="1">
      <c r="A166" s="265"/>
      <c r="B166" s="182"/>
      <c r="C166" s="1679">
        <v>43891</v>
      </c>
      <c r="D166" s="1680"/>
      <c r="E166" s="1680"/>
      <c r="F166" s="1680"/>
      <c r="G166" s="1680"/>
      <c r="H166" s="1680"/>
      <c r="I166" s="1680"/>
      <c r="J166" s="1680"/>
      <c r="K166" s="1680"/>
      <c r="L166" s="1680"/>
      <c r="M166" s="1680"/>
      <c r="N166" s="1680"/>
      <c r="O166" s="1680"/>
      <c r="P166" s="1680"/>
      <c r="Q166" s="1680"/>
      <c r="R166" s="1680"/>
      <c r="S166" s="1680"/>
      <c r="T166" s="1681"/>
      <c r="U166" s="781"/>
      <c r="V166" s="782"/>
      <c r="W166" s="781"/>
      <c r="X166" s="781"/>
      <c r="Y166" s="781"/>
      <c r="Z166" s="781"/>
      <c r="AA166" s="781"/>
      <c r="AB166" s="781"/>
      <c r="AC166" s="781"/>
      <c r="AD166" s="781"/>
      <c r="AE166" s="781"/>
      <c r="AF166" s="781"/>
      <c r="AG166" s="781"/>
      <c r="AH166" s="124"/>
      <c r="AI166" s="124"/>
      <c r="AJ166" s="124"/>
      <c r="AK166" s="124"/>
      <c r="AL166" s="124"/>
      <c r="AM166" s="124"/>
      <c r="AN166" s="124"/>
      <c r="AO166" s="124"/>
    </row>
    <row r="167" spans="1:41" ht="15.75" customHeight="1">
      <c r="A167" s="265"/>
      <c r="B167" s="805"/>
      <c r="C167" s="1682" t="s">
        <v>2274</v>
      </c>
      <c r="D167" s="1561"/>
      <c r="E167" s="1561"/>
      <c r="F167" s="1561"/>
      <c r="G167" s="1683"/>
      <c r="H167" s="783"/>
      <c r="I167" s="1685">
        <f>S157</f>
        <v>26.799999999988358</v>
      </c>
      <c r="J167" s="1421"/>
      <c r="K167" s="1685" t="s">
        <v>14</v>
      </c>
      <c r="L167" s="1686"/>
      <c r="M167" s="1684" t="s">
        <v>2275</v>
      </c>
      <c r="N167" s="1561"/>
      <c r="O167" s="1561"/>
      <c r="P167" s="1561"/>
      <c r="Q167" s="1683"/>
      <c r="R167" s="783"/>
      <c r="S167" s="784">
        <f>I167+I173-S173</f>
        <v>15075.869999999988</v>
      </c>
      <c r="T167" s="784" t="s">
        <v>14</v>
      </c>
      <c r="U167" s="124"/>
      <c r="V167" s="16"/>
      <c r="W167" s="124"/>
      <c r="X167" s="124"/>
      <c r="Y167" s="124"/>
      <c r="Z167" s="124"/>
      <c r="AA167" s="124"/>
      <c r="AB167" s="124"/>
      <c r="AC167" s="124"/>
    </row>
    <row r="168" spans="1:41" ht="15.75" customHeight="1">
      <c r="A168" s="265"/>
      <c r="B168" s="182"/>
      <c r="C168" s="182">
        <v>1</v>
      </c>
      <c r="D168" s="1696" t="s">
        <v>45</v>
      </c>
      <c r="E168" s="1697"/>
      <c r="F168" s="1697"/>
      <c r="G168" s="1698"/>
      <c r="H168" s="803">
        <v>1</v>
      </c>
      <c r="I168" s="1699">
        <v>14365</v>
      </c>
      <c r="J168" s="1698"/>
      <c r="K168" s="1713">
        <f t="shared" ref="K168:K172" si="43">I168/$I$173</f>
        <v>0.24671948106640523</v>
      </c>
      <c r="L168" s="1714"/>
      <c r="M168" s="819">
        <v>1</v>
      </c>
      <c r="N168" s="1717" t="s">
        <v>2308</v>
      </c>
      <c r="O168" s="1361"/>
      <c r="P168" s="1361"/>
      <c r="Q168" s="1564"/>
      <c r="R168" s="298">
        <v>2</v>
      </c>
      <c r="S168" s="838">
        <v>20210.05</v>
      </c>
      <c r="T168" s="809">
        <f t="shared" ref="T168:T172" si="44">S168/$S$173</f>
        <v>0.46809666253232479</v>
      </c>
      <c r="U168" s="124"/>
      <c r="V168" s="16"/>
      <c r="W168" s="124"/>
      <c r="X168" s="124"/>
      <c r="Y168" s="124"/>
      <c r="Z168" s="124"/>
      <c r="AA168" s="124"/>
      <c r="AB168" s="124"/>
    </row>
    <row r="169" spans="1:41" ht="15.75" customHeight="1">
      <c r="A169" s="265"/>
      <c r="B169" s="182"/>
      <c r="C169" s="827">
        <v>2</v>
      </c>
      <c r="D169" s="1700" t="s">
        <v>154</v>
      </c>
      <c r="E169" s="1354"/>
      <c r="F169" s="1354"/>
      <c r="G169" s="1415"/>
      <c r="H169" s="327">
        <v>2</v>
      </c>
      <c r="I169" s="1665">
        <v>9100</v>
      </c>
      <c r="J169" s="1415"/>
      <c r="K169" s="1711">
        <f t="shared" si="43"/>
        <v>0.15629288393346938</v>
      </c>
      <c r="L169" s="1712"/>
      <c r="M169" s="822">
        <v>2</v>
      </c>
      <c r="N169" s="1720" t="s">
        <v>719</v>
      </c>
      <c r="O169" s="1359"/>
      <c r="P169" s="1359"/>
      <c r="Q169" s="1417"/>
      <c r="R169" s="298">
        <v>1</v>
      </c>
      <c r="S169" s="839">
        <v>6451</v>
      </c>
      <c r="T169" s="809">
        <f t="shared" si="44"/>
        <v>0.14941534385100619</v>
      </c>
      <c r="U169" s="124"/>
      <c r="V169" s="16"/>
      <c r="W169" s="124"/>
      <c r="X169" s="124"/>
      <c r="Y169" s="124"/>
      <c r="Z169" s="124"/>
      <c r="AA169" s="124"/>
    </row>
    <row r="170" spans="1:41" ht="15.75" customHeight="1">
      <c r="A170" s="265"/>
      <c r="B170" s="182"/>
      <c r="C170" s="182">
        <v>3</v>
      </c>
      <c r="D170" s="1701" t="s">
        <v>2181</v>
      </c>
      <c r="E170" s="1354"/>
      <c r="F170" s="1354"/>
      <c r="G170" s="1415"/>
      <c r="H170" s="317">
        <v>1</v>
      </c>
      <c r="I170" s="1664">
        <v>7251.02</v>
      </c>
      <c r="J170" s="1415"/>
      <c r="K170" s="1687">
        <f t="shared" si="43"/>
        <v>0.12453657442409508</v>
      </c>
      <c r="L170" s="1688"/>
      <c r="M170" s="852">
        <v>3</v>
      </c>
      <c r="N170" s="1418" t="s">
        <v>2314</v>
      </c>
      <c r="O170" s="1354"/>
      <c r="P170" s="1354"/>
      <c r="Q170" s="1415"/>
      <c r="R170" s="298">
        <v>3</v>
      </c>
      <c r="S170" s="838">
        <v>7500</v>
      </c>
      <c r="T170" s="809">
        <f t="shared" si="44"/>
        <v>0.17371183985158059</v>
      </c>
      <c r="U170" s="124"/>
      <c r="V170" s="16"/>
      <c r="W170" s="124"/>
      <c r="X170" s="124"/>
      <c r="Y170" s="124"/>
      <c r="Z170" s="124"/>
    </row>
    <row r="171" spans="1:41" ht="15.75" customHeight="1">
      <c r="A171" s="265"/>
      <c r="B171" s="182"/>
      <c r="C171" s="827">
        <v>4</v>
      </c>
      <c r="D171" s="1700" t="s">
        <v>2767</v>
      </c>
      <c r="E171" s="1354"/>
      <c r="F171" s="1354"/>
      <c r="G171" s="1415"/>
      <c r="H171" s="327">
        <v>4</v>
      </c>
      <c r="I171" s="1665">
        <v>21400</v>
      </c>
      <c r="J171" s="1415"/>
      <c r="K171" s="1711">
        <f t="shared" si="43"/>
        <v>0.3675459028765104</v>
      </c>
      <c r="L171" s="1712"/>
      <c r="M171" s="788">
        <v>4</v>
      </c>
      <c r="N171" s="196" t="s">
        <v>2716</v>
      </c>
      <c r="O171" s="196"/>
      <c r="P171" s="196"/>
      <c r="Q171" s="823"/>
      <c r="R171" s="824">
        <v>1</v>
      </c>
      <c r="S171" s="825">
        <v>4450</v>
      </c>
      <c r="T171" s="809">
        <f t="shared" si="44"/>
        <v>0.10306902497860448</v>
      </c>
      <c r="U171" s="124"/>
      <c r="V171" s="16"/>
      <c r="W171" s="124"/>
      <c r="X171" s="124"/>
      <c r="Y171" s="124"/>
    </row>
    <row r="172" spans="1:41" ht="15.75" customHeight="1">
      <c r="A172" s="265"/>
      <c r="B172" s="182"/>
      <c r="C172" s="182">
        <v>5</v>
      </c>
      <c r="D172" s="1701" t="s">
        <v>168</v>
      </c>
      <c r="E172" s="1354"/>
      <c r="F172" s="1354"/>
      <c r="G172" s="1415"/>
      <c r="H172" s="317">
        <v>5</v>
      </c>
      <c r="I172" s="1664">
        <v>6108</v>
      </c>
      <c r="J172" s="1415"/>
      <c r="K172" s="1687">
        <f t="shared" si="43"/>
        <v>0.10490515769951989</v>
      </c>
      <c r="L172" s="1688"/>
      <c r="M172" s="788">
        <v>5</v>
      </c>
      <c r="N172" s="1719" t="s">
        <v>168</v>
      </c>
      <c r="O172" s="1294"/>
      <c r="P172" s="1294"/>
      <c r="Q172" s="1545"/>
      <c r="R172" s="833">
        <v>6</v>
      </c>
      <c r="S172" s="834">
        <v>4563.8999999999996</v>
      </c>
      <c r="T172" s="809">
        <f t="shared" si="44"/>
        <v>0.10570712878648381</v>
      </c>
      <c r="U172" s="124"/>
      <c r="V172" s="16"/>
      <c r="W172" s="124"/>
      <c r="X172" s="124"/>
      <c r="Y172" s="124"/>
    </row>
    <row r="173" spans="1:41" ht="15.75" customHeight="1">
      <c r="A173" s="265"/>
      <c r="B173" s="182"/>
      <c r="C173" s="1420" t="s">
        <v>3381</v>
      </c>
      <c r="D173" s="1561"/>
      <c r="E173" s="1561"/>
      <c r="F173" s="1561"/>
      <c r="G173" s="1421"/>
      <c r="H173" s="529">
        <f>SUM(H168:H172)</f>
        <v>13</v>
      </c>
      <c r="I173" s="1526">
        <f>SUM(I168:J172)</f>
        <v>58224.020000000004</v>
      </c>
      <c r="J173" s="1421"/>
      <c r="K173" s="1695">
        <v>1</v>
      </c>
      <c r="L173" s="1686"/>
      <c r="M173" s="1684" t="s">
        <v>3382</v>
      </c>
      <c r="N173" s="1561"/>
      <c r="O173" s="1561"/>
      <c r="P173" s="1561"/>
      <c r="Q173" s="1421"/>
      <c r="R173" s="851">
        <f t="shared" ref="R173:T173" si="45">SUM(R168:R172)</f>
        <v>13</v>
      </c>
      <c r="S173" s="522">
        <f t="shared" si="45"/>
        <v>43174.950000000004</v>
      </c>
      <c r="T173" s="802">
        <f t="shared" si="45"/>
        <v>0.99999999999999989</v>
      </c>
      <c r="U173" s="124"/>
      <c r="V173" s="16"/>
      <c r="W173" s="124"/>
      <c r="X173" s="124"/>
    </row>
    <row r="174" spans="1:41" ht="15.75" customHeight="1">
      <c r="B174" s="182"/>
      <c r="C174" s="1722"/>
      <c r="D174" s="1298"/>
      <c r="E174" s="334"/>
      <c r="F174" s="396"/>
      <c r="G174" s="334"/>
      <c r="H174" s="17"/>
      <c r="I174" s="17"/>
      <c r="J174" s="17"/>
      <c r="K174" s="17"/>
      <c r="L174" s="17"/>
      <c r="M174" s="17"/>
      <c r="N174" s="17"/>
      <c r="O174" s="4"/>
      <c r="V174" s="16"/>
    </row>
    <row r="175" spans="1:41" ht="15.75" customHeight="1">
      <c r="B175" s="694"/>
      <c r="C175" s="1721"/>
      <c r="D175" s="1515"/>
      <c r="E175" s="853"/>
      <c r="F175" s="853"/>
      <c r="G175" s="853"/>
      <c r="H175" s="854"/>
      <c r="I175" s="854"/>
      <c r="J175" s="854"/>
      <c r="K175" s="854"/>
      <c r="L175" s="854"/>
      <c r="M175" s="854"/>
      <c r="N175" s="854"/>
      <c r="O175" s="121"/>
      <c r="P175" s="121"/>
      <c r="Q175" s="121"/>
      <c r="R175" s="121"/>
      <c r="S175" s="121"/>
      <c r="T175" s="121"/>
      <c r="U175" s="121"/>
      <c r="V175" s="133"/>
    </row>
    <row r="176" spans="1:41" ht="15.75" customHeight="1">
      <c r="B176" s="4"/>
      <c r="C176" s="1319"/>
      <c r="D176" s="1294"/>
      <c r="E176" s="1294"/>
      <c r="F176" s="1294"/>
      <c r="G176" s="1298"/>
      <c r="H176" s="17"/>
      <c r="I176" s="1319"/>
      <c r="J176" s="1294"/>
      <c r="K176" s="1294"/>
      <c r="L176" s="1294"/>
      <c r="M176" s="1294"/>
      <c r="N176" s="1298"/>
      <c r="O176" s="4"/>
    </row>
    <row r="177" spans="2:15" ht="15.75" customHeight="1">
      <c r="B177" s="4"/>
      <c r="C177" s="1529"/>
      <c r="D177" s="1298"/>
      <c r="E177" s="385"/>
      <c r="F177" s="385"/>
      <c r="G177" s="385"/>
      <c r="H177" s="855"/>
      <c r="I177" s="385"/>
      <c r="J177" s="385"/>
      <c r="K177" s="385"/>
      <c r="L177" s="385"/>
      <c r="M177" s="385"/>
      <c r="N177" s="385"/>
      <c r="O177" s="4"/>
    </row>
    <row r="178" spans="2:15" ht="15.75" customHeight="1">
      <c r="B178" s="4"/>
      <c r="C178" s="1518"/>
      <c r="D178" s="1298"/>
      <c r="E178" s="416"/>
      <c r="F178" s="416"/>
      <c r="G178" s="416"/>
      <c r="H178" s="17"/>
      <c r="I178" s="856"/>
      <c r="J178" s="857"/>
      <c r="K178" s="858"/>
      <c r="L178" s="857"/>
      <c r="M178" s="857"/>
      <c r="N178" s="857"/>
      <c r="O178" s="4"/>
    </row>
    <row r="179" spans="2:15" ht="15.75" customHeight="1">
      <c r="B179" s="4"/>
      <c r="C179" s="4"/>
      <c r="D179" s="4"/>
      <c r="E179" s="334"/>
      <c r="F179" s="396"/>
      <c r="G179" s="334"/>
      <c r="H179" s="17"/>
      <c r="I179" s="856"/>
      <c r="J179" s="857"/>
      <c r="K179" s="858"/>
      <c r="L179" s="857"/>
      <c r="M179" s="857"/>
      <c r="N179" s="857"/>
      <c r="O179" s="4"/>
    </row>
    <row r="180" spans="2:15" ht="15.75" customHeight="1">
      <c r="B180" s="4"/>
      <c r="C180" s="4"/>
      <c r="D180" s="4"/>
      <c r="E180" s="334"/>
      <c r="F180" s="396"/>
      <c r="G180" s="334"/>
      <c r="H180" s="17"/>
      <c r="I180" s="856"/>
      <c r="J180" s="857"/>
      <c r="K180" s="858"/>
      <c r="L180" s="857"/>
      <c r="M180" s="857"/>
      <c r="N180" s="857"/>
      <c r="O180" s="4"/>
    </row>
    <row r="181" spans="2:15" ht="15.75" customHeight="1">
      <c r="B181" s="4"/>
      <c r="C181" s="4"/>
      <c r="D181" s="4"/>
      <c r="E181" s="334"/>
      <c r="F181" s="396"/>
      <c r="G181" s="334"/>
      <c r="H181" s="334"/>
      <c r="I181" s="517"/>
      <c r="J181" s="416"/>
      <c r="K181" s="416"/>
      <c r="L181" s="416"/>
      <c r="M181" s="416"/>
      <c r="N181" s="416"/>
      <c r="O181" s="4"/>
    </row>
    <row r="182" spans="2:15" ht="15.75" customHeight="1">
      <c r="B182" s="4"/>
      <c r="C182" s="4"/>
      <c r="D182" s="4"/>
      <c r="E182" s="334"/>
      <c r="F182" s="396"/>
      <c r="G182" s="334"/>
      <c r="H182" s="181"/>
      <c r="I182" s="517"/>
      <c r="J182" s="416"/>
      <c r="K182" s="416"/>
      <c r="L182" s="416"/>
      <c r="M182" s="416"/>
      <c r="N182" s="416"/>
      <c r="O182" s="4"/>
    </row>
    <row r="183" spans="2:15" ht="15.75" customHeight="1">
      <c r="B183" s="4"/>
      <c r="C183" s="4"/>
      <c r="D183" s="4"/>
      <c r="E183" s="334"/>
      <c r="F183" s="396"/>
      <c r="G183" s="334"/>
      <c r="H183" s="17"/>
      <c r="I183" s="17"/>
      <c r="J183" s="17"/>
      <c r="K183" s="17"/>
      <c r="L183" s="17"/>
      <c r="M183" s="17"/>
      <c r="N183" s="17"/>
      <c r="O183" s="4"/>
    </row>
    <row r="184" spans="2:15" ht="15.75" customHeight="1">
      <c r="B184" s="4"/>
      <c r="C184" s="4"/>
      <c r="D184" s="4"/>
      <c r="E184" s="334"/>
      <c r="F184" s="396"/>
      <c r="G184" s="334"/>
      <c r="H184" s="17"/>
      <c r="I184" s="17"/>
      <c r="J184" s="17"/>
      <c r="K184" s="17"/>
      <c r="L184" s="17"/>
      <c r="M184" s="17"/>
      <c r="N184" s="17"/>
      <c r="O184" s="4"/>
    </row>
    <row r="185" spans="2:15" ht="15.75" customHeight="1">
      <c r="B185" s="4"/>
      <c r="C185" s="4"/>
      <c r="D185" s="4"/>
      <c r="E185" s="334"/>
      <c r="F185" s="396"/>
      <c r="G185" s="334"/>
      <c r="H185" s="17"/>
      <c r="I185" s="17"/>
      <c r="J185" s="17"/>
      <c r="K185" s="17"/>
      <c r="L185" s="17"/>
      <c r="M185" s="17"/>
      <c r="N185" s="17"/>
    </row>
    <row r="186" spans="2:15" ht="15.75" customHeight="1">
      <c r="B186" s="4"/>
      <c r="C186" s="4"/>
      <c r="D186" s="4"/>
      <c r="E186" s="334"/>
      <c r="F186" s="396"/>
      <c r="G186" s="334"/>
      <c r="H186" s="17"/>
      <c r="I186" s="17"/>
      <c r="J186" s="17"/>
      <c r="K186" s="17"/>
      <c r="L186" s="17"/>
      <c r="M186" s="17"/>
      <c r="N186" s="17"/>
    </row>
    <row r="187" spans="2:15" ht="15.75" customHeight="1">
      <c r="B187" s="4"/>
      <c r="C187" s="4"/>
      <c r="D187" s="4"/>
      <c r="E187" s="334"/>
      <c r="F187" s="396"/>
      <c r="G187" s="334"/>
      <c r="H187" s="17"/>
      <c r="I187" s="17"/>
      <c r="J187" s="17"/>
      <c r="K187" s="17"/>
      <c r="L187" s="17"/>
      <c r="M187" s="17"/>
      <c r="N187" s="17"/>
    </row>
    <row r="188" spans="2:15" ht="15.75" customHeight="1">
      <c r="B188" s="4"/>
      <c r="C188" s="4"/>
      <c r="D188" s="4"/>
      <c r="E188" s="334"/>
      <c r="F188" s="396"/>
      <c r="G188" s="334"/>
      <c r="H188" s="17"/>
      <c r="I188" s="17"/>
      <c r="J188" s="17"/>
      <c r="K188" s="17"/>
      <c r="L188" s="17"/>
      <c r="M188" s="17"/>
      <c r="N188" s="17"/>
    </row>
    <row r="189" spans="2:15" ht="15.75" customHeight="1">
      <c r="B189" s="4"/>
      <c r="C189" s="4"/>
      <c r="D189" s="4"/>
      <c r="E189" s="334"/>
      <c r="F189" s="396"/>
      <c r="G189" s="334"/>
      <c r="H189" s="17"/>
      <c r="I189" s="17"/>
      <c r="J189" s="17"/>
      <c r="K189" s="17"/>
      <c r="L189" s="17"/>
      <c r="M189" s="17"/>
      <c r="N189" s="17"/>
    </row>
    <row r="190" spans="2:15" ht="15.75" customHeight="1">
      <c r="B190" s="4"/>
      <c r="C190" s="4"/>
      <c r="D190" s="4"/>
      <c r="E190" s="334"/>
      <c r="F190" s="396"/>
      <c r="G190" s="334"/>
      <c r="H190" s="17"/>
      <c r="I190" s="17"/>
      <c r="J190" s="17"/>
      <c r="K190" s="17"/>
      <c r="L190" s="17"/>
      <c r="M190" s="17"/>
      <c r="N190" s="17"/>
    </row>
    <row r="191" spans="2:15" ht="15.75" customHeight="1">
      <c r="B191" s="4"/>
      <c r="C191" s="4"/>
      <c r="D191" s="4"/>
      <c r="E191" s="334"/>
      <c r="F191" s="396"/>
      <c r="G191" s="334"/>
      <c r="H191" s="17"/>
      <c r="I191" s="17"/>
      <c r="J191" s="17"/>
      <c r="K191" s="17"/>
      <c r="L191" s="17"/>
      <c r="M191" s="17"/>
      <c r="N191" s="17"/>
    </row>
    <row r="192" spans="2:15" ht="15.75" customHeight="1">
      <c r="B192" s="4"/>
      <c r="C192" s="4"/>
      <c r="D192" s="4"/>
      <c r="E192" s="334"/>
      <c r="F192" s="396"/>
      <c r="G192" s="334"/>
      <c r="H192" s="17"/>
      <c r="I192" s="196"/>
      <c r="J192" s="334"/>
      <c r="K192" s="334"/>
      <c r="L192" s="334"/>
      <c r="M192" s="334"/>
      <c r="N192" s="334"/>
    </row>
    <row r="193" spans="2:14" ht="15.75" customHeight="1">
      <c r="B193" s="4"/>
      <c r="C193" s="4"/>
      <c r="D193" s="4"/>
      <c r="E193" s="334"/>
      <c r="F193" s="396"/>
      <c r="G193" s="334"/>
      <c r="H193" s="17"/>
      <c r="I193" s="181"/>
      <c r="J193" s="181"/>
      <c r="K193" s="181"/>
      <c r="L193" s="181"/>
      <c r="M193" s="181"/>
      <c r="N193" s="181"/>
    </row>
    <row r="194" spans="2:14" ht="15.75" customHeight="1">
      <c r="B194" s="4"/>
      <c r="C194" s="4"/>
      <c r="D194" s="4"/>
      <c r="E194" s="334"/>
      <c r="F194" s="396"/>
      <c r="G194" s="334"/>
      <c r="H194" s="17"/>
      <c r="I194" s="1492"/>
      <c r="J194" s="1294"/>
      <c r="K194" s="1294"/>
      <c r="L194" s="1294"/>
      <c r="M194" s="1294"/>
      <c r="N194" s="1298"/>
    </row>
    <row r="195" spans="2:14" ht="15.75" customHeight="1">
      <c r="B195" s="4"/>
      <c r="C195" s="4"/>
      <c r="D195" s="4"/>
      <c r="E195" s="334"/>
      <c r="F195" s="396"/>
      <c r="G195" s="334"/>
      <c r="H195" s="17"/>
      <c r="I195" s="859"/>
      <c r="J195" s="859"/>
      <c r="K195" s="859"/>
      <c r="L195" s="859"/>
      <c r="M195" s="859"/>
      <c r="N195" s="859"/>
    </row>
    <row r="196" spans="2:14" ht="15.75" customHeight="1">
      <c r="B196" s="4"/>
      <c r="C196" s="4"/>
      <c r="D196" s="4"/>
      <c r="E196" s="334"/>
      <c r="F196" s="396"/>
      <c r="G196" s="334"/>
      <c r="H196" s="17"/>
      <c r="I196" s="196"/>
      <c r="J196" s="334"/>
      <c r="K196" s="334"/>
      <c r="L196" s="334"/>
      <c r="M196" s="334"/>
      <c r="N196" s="334"/>
    </row>
    <row r="197" spans="2:14" ht="15.75" customHeight="1">
      <c r="B197" s="4"/>
      <c r="C197" s="4"/>
      <c r="D197" s="4"/>
      <c r="E197" s="334"/>
      <c r="F197" s="396"/>
      <c r="G197" s="334"/>
      <c r="H197" s="17"/>
      <c r="I197" s="196"/>
      <c r="J197" s="334"/>
      <c r="K197" s="334"/>
      <c r="L197" s="334"/>
      <c r="M197" s="334"/>
      <c r="N197" s="334"/>
    </row>
    <row r="198" spans="2:14" ht="15.75" customHeight="1">
      <c r="B198" s="4"/>
      <c r="C198" s="1518"/>
      <c r="D198" s="1298"/>
      <c r="E198" s="416"/>
      <c r="F198" s="416"/>
      <c r="G198" s="416"/>
      <c r="H198" s="17"/>
      <c r="I198" s="196"/>
      <c r="J198" s="334"/>
      <c r="K198" s="334"/>
      <c r="L198" s="334"/>
      <c r="M198" s="334"/>
      <c r="N198" s="334"/>
    </row>
    <row r="199" spans="2:14" ht="15.75" customHeight="1">
      <c r="B199" s="4"/>
      <c r="C199" s="4"/>
      <c r="D199" s="4"/>
      <c r="E199" s="4"/>
      <c r="F199" s="4"/>
      <c r="G199" s="4"/>
      <c r="H199" s="4"/>
    </row>
    <row r="200" spans="2:14" ht="15.75" customHeight="1">
      <c r="B200" s="4"/>
    </row>
    <row r="201" spans="2:14" ht="15.75" customHeight="1">
      <c r="B201" s="4"/>
    </row>
    <row r="202" spans="2:14" ht="15.75" customHeight="1">
      <c r="B202" s="4"/>
    </row>
    <row r="203" spans="2:14" ht="15.75" customHeight="1">
      <c r="B203" s="4"/>
    </row>
    <row r="204" spans="2:14" ht="15.75" customHeight="1">
      <c r="B204" s="4"/>
    </row>
    <row r="205" spans="2:14" ht="15.75" customHeight="1">
      <c r="B205" s="4"/>
    </row>
    <row r="206" spans="2:14" ht="15.75" customHeight="1">
      <c r="B206" s="4"/>
    </row>
    <row r="207" spans="2:14" ht="15.75" customHeight="1">
      <c r="B207" s="4"/>
    </row>
    <row r="208" spans="2:14" ht="15.75" customHeight="1">
      <c r="B208" s="4"/>
    </row>
    <row r="209" spans="2:2" ht="15.75" customHeight="1">
      <c r="B209" s="4"/>
    </row>
    <row r="210" spans="2:2" ht="15.75" customHeight="1">
      <c r="B210" s="4"/>
    </row>
    <row r="211" spans="2:2" ht="15.75" customHeight="1">
      <c r="B211" s="4"/>
    </row>
    <row r="212" spans="2:2" ht="15.75" customHeight="1">
      <c r="B212" s="4"/>
    </row>
    <row r="213" spans="2:2" ht="15.75" customHeight="1">
      <c r="B213" s="4"/>
    </row>
    <row r="214" spans="2:2" ht="15.75" customHeight="1">
      <c r="B214" s="4"/>
    </row>
    <row r="215" spans="2:2" ht="15.75" customHeight="1">
      <c r="B215" s="4"/>
    </row>
    <row r="216" spans="2:2" ht="15.75" customHeight="1">
      <c r="B216" s="4"/>
    </row>
    <row r="217" spans="2:2" ht="15.75" customHeight="1">
      <c r="B217" s="4"/>
    </row>
    <row r="218" spans="2:2" ht="15.75" customHeight="1">
      <c r="B218" s="4"/>
    </row>
    <row r="219" spans="2:2" ht="15.75" customHeight="1">
      <c r="B219" s="4"/>
    </row>
    <row r="220" spans="2:2" ht="15.75" customHeight="1">
      <c r="B220" s="4"/>
    </row>
    <row r="221" spans="2:2" ht="15.75" customHeight="1">
      <c r="B221" s="4"/>
    </row>
    <row r="222" spans="2:2" ht="15.75" customHeight="1">
      <c r="B222" s="4"/>
    </row>
    <row r="223" spans="2:2" ht="15.75" customHeight="1">
      <c r="B223" s="4"/>
    </row>
    <row r="224" spans="2:2" ht="15.75" customHeight="1">
      <c r="B224" s="4"/>
    </row>
    <row r="225" spans="2:2" ht="15.75" customHeight="1">
      <c r="B225" s="4"/>
    </row>
    <row r="226" spans="2:2" ht="15.75" customHeight="1">
      <c r="B226" s="4"/>
    </row>
    <row r="227" spans="2:2" ht="15.75" customHeight="1">
      <c r="B227" s="4"/>
    </row>
    <row r="228" spans="2:2" ht="15.75" customHeight="1">
      <c r="B228" s="4"/>
    </row>
    <row r="229" spans="2:2" ht="15.75" customHeight="1">
      <c r="B229" s="4"/>
    </row>
    <row r="230" spans="2:2" ht="15.75" customHeight="1">
      <c r="B230" s="4"/>
    </row>
    <row r="231" spans="2:2" ht="15.75" customHeight="1">
      <c r="B231" s="4"/>
    </row>
    <row r="232" spans="2:2" ht="15.75" customHeight="1">
      <c r="B232" s="4"/>
    </row>
    <row r="233" spans="2:2" ht="15.75" customHeight="1">
      <c r="B233" s="4"/>
    </row>
    <row r="234" spans="2:2" ht="15.75" customHeight="1">
      <c r="B234" s="4"/>
    </row>
    <row r="235" spans="2:2" ht="15.75" customHeight="1">
      <c r="B235" s="4"/>
    </row>
    <row r="236" spans="2:2" ht="15.75" customHeight="1">
      <c r="B236" s="4"/>
    </row>
    <row r="237" spans="2:2" ht="15.75" customHeight="1">
      <c r="B237" s="4"/>
    </row>
    <row r="238" spans="2:2" ht="15.75" customHeight="1">
      <c r="B238" s="4"/>
    </row>
    <row r="239" spans="2:2" ht="15.75" customHeight="1">
      <c r="B239" s="4"/>
    </row>
    <row r="240" spans="2:2" ht="15.75" customHeight="1">
      <c r="B240" s="4"/>
    </row>
    <row r="241" spans="2:2" ht="15.75" customHeight="1">
      <c r="B241" s="4"/>
    </row>
    <row r="242" spans="2:2" ht="15.75" customHeight="1">
      <c r="B242" s="4"/>
    </row>
    <row r="243" spans="2:2" ht="15.75" customHeight="1">
      <c r="B243" s="4"/>
    </row>
    <row r="244" spans="2:2" ht="15.75" customHeight="1">
      <c r="B244" s="4"/>
    </row>
    <row r="245" spans="2:2" ht="15.75" customHeight="1">
      <c r="B245" s="4"/>
    </row>
    <row r="246" spans="2:2" ht="15.75" customHeight="1">
      <c r="B246" s="4"/>
    </row>
    <row r="247" spans="2:2" ht="15.75" customHeight="1">
      <c r="B247" s="4"/>
    </row>
    <row r="248" spans="2:2" ht="15.75" customHeight="1">
      <c r="B248" s="4"/>
    </row>
    <row r="249" spans="2:2" ht="15.75" customHeight="1">
      <c r="B249" s="4"/>
    </row>
    <row r="250" spans="2:2" ht="15.75" customHeight="1">
      <c r="B250" s="4"/>
    </row>
    <row r="251" spans="2:2" ht="15.75" customHeight="1">
      <c r="B251" s="4"/>
    </row>
    <row r="252" spans="2:2" ht="15.75" customHeight="1">
      <c r="B252" s="4"/>
    </row>
    <row r="253" spans="2:2" ht="15.75" customHeight="1">
      <c r="B253" s="4"/>
    </row>
    <row r="254" spans="2:2" ht="15.75" customHeight="1">
      <c r="B254" s="4"/>
    </row>
    <row r="255" spans="2:2" ht="15.75" customHeight="1">
      <c r="B255" s="4"/>
    </row>
    <row r="256" spans="2:2" ht="15.75" customHeight="1">
      <c r="B256" s="4"/>
    </row>
    <row r="257" spans="2:2" ht="15.75" customHeight="1">
      <c r="B257" s="4"/>
    </row>
    <row r="258" spans="2:2" ht="15.75" customHeight="1">
      <c r="B258" s="4"/>
    </row>
    <row r="259" spans="2:2" ht="15.75" customHeight="1">
      <c r="B259" s="4"/>
    </row>
    <row r="260" spans="2:2" ht="15.75" customHeight="1">
      <c r="B260" s="4"/>
    </row>
    <row r="261" spans="2:2" ht="15.75" customHeight="1">
      <c r="B261" s="4"/>
    </row>
    <row r="262" spans="2:2" ht="15.75" customHeight="1">
      <c r="B262" s="4"/>
    </row>
    <row r="263" spans="2:2" ht="15.75" customHeight="1">
      <c r="B263" s="4"/>
    </row>
    <row r="264" spans="2:2" ht="15.75" customHeight="1">
      <c r="B264" s="4"/>
    </row>
    <row r="265" spans="2:2" ht="15.75" customHeight="1">
      <c r="B265" s="4"/>
    </row>
    <row r="266" spans="2:2" ht="15.75" customHeight="1">
      <c r="B266" s="4"/>
    </row>
    <row r="267" spans="2:2" ht="15.75" customHeight="1">
      <c r="B267" s="4"/>
    </row>
    <row r="268" spans="2:2" ht="15.75" customHeight="1">
      <c r="B268" s="4"/>
    </row>
    <row r="269" spans="2:2" ht="15.75" customHeight="1">
      <c r="B269" s="4"/>
    </row>
    <row r="270" spans="2:2" ht="15.75" customHeight="1">
      <c r="B270" s="4"/>
    </row>
    <row r="271" spans="2:2" ht="15.75" customHeight="1">
      <c r="B271" s="4"/>
    </row>
    <row r="272" spans="2:2" ht="15.75" customHeight="1">
      <c r="B272" s="4"/>
    </row>
    <row r="273" spans="2:2" ht="15.75" customHeight="1">
      <c r="B273" s="4"/>
    </row>
    <row r="274" spans="2:2" ht="15.75" customHeight="1">
      <c r="B274" s="4"/>
    </row>
    <row r="275" spans="2:2" ht="15.75" customHeight="1">
      <c r="B275" s="4"/>
    </row>
    <row r="276" spans="2:2" ht="15.75" customHeight="1">
      <c r="B276" s="4"/>
    </row>
    <row r="277" spans="2:2" ht="15.75" customHeight="1">
      <c r="B277" s="4"/>
    </row>
    <row r="278" spans="2:2" ht="15.75" customHeight="1">
      <c r="B278" s="4"/>
    </row>
    <row r="279" spans="2:2" ht="15.75" customHeight="1">
      <c r="B279" s="4"/>
    </row>
    <row r="280" spans="2:2" ht="15.75" customHeight="1">
      <c r="B280" s="4"/>
    </row>
    <row r="281" spans="2:2" ht="15.75" customHeight="1">
      <c r="B281" s="4"/>
    </row>
    <row r="282" spans="2:2" ht="15.75" customHeight="1">
      <c r="B282" s="4"/>
    </row>
    <row r="283" spans="2:2" ht="15.75" customHeight="1">
      <c r="B283" s="4"/>
    </row>
    <row r="284" spans="2:2" ht="15.75" customHeight="1">
      <c r="B284" s="4"/>
    </row>
    <row r="285" spans="2:2" ht="15.75" customHeight="1">
      <c r="B285" s="4"/>
    </row>
    <row r="286" spans="2:2" ht="15.75" customHeight="1">
      <c r="B286" s="4"/>
    </row>
    <row r="287" spans="2:2" ht="15.75" customHeight="1">
      <c r="B287" s="4"/>
    </row>
    <row r="288" spans="2:2" ht="15.75" customHeight="1">
      <c r="B288" s="4"/>
    </row>
    <row r="289" spans="2:2" ht="15.75" customHeight="1">
      <c r="B289" s="4"/>
    </row>
    <row r="290" spans="2:2" ht="15.75" customHeight="1">
      <c r="B290" s="4"/>
    </row>
    <row r="291" spans="2:2" ht="15.75" customHeight="1">
      <c r="B291" s="4"/>
    </row>
    <row r="292" spans="2:2" ht="15.75" customHeight="1">
      <c r="B292" s="4"/>
    </row>
    <row r="293" spans="2:2" ht="15.75" customHeight="1">
      <c r="B293" s="4"/>
    </row>
    <row r="294" spans="2:2" ht="15.75" customHeight="1">
      <c r="B294" s="4"/>
    </row>
    <row r="295" spans="2:2" ht="15.75" customHeight="1">
      <c r="B295" s="4"/>
    </row>
    <row r="296" spans="2:2" ht="15.75" customHeight="1">
      <c r="B296" s="4"/>
    </row>
    <row r="297" spans="2:2" ht="15.75" customHeight="1">
      <c r="B297" s="4"/>
    </row>
    <row r="298" spans="2:2" ht="15.75" customHeight="1">
      <c r="B298" s="4"/>
    </row>
    <row r="299" spans="2:2" ht="15.75" customHeight="1">
      <c r="B299" s="4"/>
    </row>
    <row r="300" spans="2:2" ht="15.75" customHeight="1">
      <c r="B300" s="4"/>
    </row>
    <row r="301" spans="2:2" ht="15.75" customHeight="1">
      <c r="B301" s="4"/>
    </row>
    <row r="302" spans="2:2" ht="15.75" customHeight="1">
      <c r="B302" s="4"/>
    </row>
    <row r="303" spans="2:2" ht="15.75" customHeight="1">
      <c r="B303" s="4"/>
    </row>
    <row r="304" spans="2:2" ht="15.75" customHeight="1">
      <c r="B304" s="4"/>
    </row>
    <row r="305" spans="2:2" ht="15.75" customHeight="1">
      <c r="B305" s="4"/>
    </row>
    <row r="306" spans="2:2" ht="15.75" customHeight="1">
      <c r="B306" s="4"/>
    </row>
    <row r="307" spans="2:2" ht="15.75" customHeight="1">
      <c r="B307" s="4"/>
    </row>
    <row r="308" spans="2:2" ht="15.75" customHeight="1">
      <c r="B308" s="4"/>
    </row>
    <row r="309" spans="2:2" ht="15.75" customHeight="1">
      <c r="B309" s="4"/>
    </row>
    <row r="310" spans="2:2" ht="15.75" customHeight="1">
      <c r="B310" s="4"/>
    </row>
    <row r="311" spans="2:2" ht="15.75" customHeight="1">
      <c r="B311" s="4"/>
    </row>
    <row r="312" spans="2:2" ht="15.75" customHeight="1">
      <c r="B312" s="4"/>
    </row>
    <row r="313" spans="2:2" ht="15.75" customHeight="1">
      <c r="B313" s="4"/>
    </row>
    <row r="314" spans="2:2" ht="15.75" customHeight="1">
      <c r="B314" s="4"/>
    </row>
    <row r="315" spans="2:2" ht="15.75" customHeight="1">
      <c r="B315" s="4"/>
    </row>
    <row r="316" spans="2:2" ht="15.75" customHeight="1">
      <c r="B316" s="4"/>
    </row>
    <row r="317" spans="2:2" ht="15.75" customHeight="1">
      <c r="B317" s="4"/>
    </row>
    <row r="318" spans="2:2" ht="15.75" customHeight="1">
      <c r="B318" s="4"/>
    </row>
    <row r="319" spans="2:2" ht="15.75" customHeight="1">
      <c r="B319" s="4"/>
    </row>
    <row r="320" spans="2:2" ht="15.75" customHeight="1">
      <c r="B320" s="4"/>
    </row>
    <row r="321" spans="2:2" ht="15.75" customHeight="1">
      <c r="B321" s="4"/>
    </row>
    <row r="322" spans="2:2" ht="15.75" customHeight="1">
      <c r="B322" s="4"/>
    </row>
    <row r="323" spans="2:2" ht="15.75" customHeight="1">
      <c r="B323" s="4"/>
    </row>
    <row r="324" spans="2:2" ht="15.75" customHeight="1">
      <c r="B324" s="4"/>
    </row>
    <row r="325" spans="2:2" ht="15.75" customHeight="1">
      <c r="B325" s="4"/>
    </row>
    <row r="326" spans="2:2" ht="15.75" customHeight="1">
      <c r="B326" s="4"/>
    </row>
    <row r="327" spans="2:2" ht="15.75" customHeight="1">
      <c r="B327" s="4"/>
    </row>
    <row r="328" spans="2:2" ht="15.75" customHeight="1">
      <c r="B328" s="4"/>
    </row>
    <row r="329" spans="2:2" ht="15.75" customHeight="1">
      <c r="B329" s="4"/>
    </row>
    <row r="330" spans="2:2" ht="15.75" customHeight="1">
      <c r="B330" s="4"/>
    </row>
    <row r="331" spans="2:2" ht="15.75" customHeight="1">
      <c r="B331" s="4"/>
    </row>
    <row r="332" spans="2:2" ht="15.75" customHeight="1">
      <c r="B332" s="4"/>
    </row>
    <row r="333" spans="2:2" ht="15.75" customHeight="1">
      <c r="B333" s="4"/>
    </row>
    <row r="334" spans="2:2" ht="15.75" customHeight="1">
      <c r="B334" s="4"/>
    </row>
    <row r="335" spans="2:2" ht="15.75" customHeight="1">
      <c r="B335" s="4"/>
    </row>
    <row r="336" spans="2:2" ht="15.75" customHeight="1">
      <c r="B336" s="4"/>
    </row>
    <row r="337" spans="2:2" ht="15.75" customHeight="1">
      <c r="B337" s="4"/>
    </row>
    <row r="338" spans="2:2" ht="15.75" customHeight="1">
      <c r="B338" s="4"/>
    </row>
    <row r="339" spans="2:2" ht="15.75" customHeight="1">
      <c r="B339" s="4"/>
    </row>
    <row r="340" spans="2:2" ht="15.75" customHeight="1">
      <c r="B340" s="4"/>
    </row>
    <row r="341" spans="2:2" ht="15.75" customHeight="1">
      <c r="B341" s="4"/>
    </row>
    <row r="342" spans="2:2" ht="15.75" customHeight="1">
      <c r="B342" s="4"/>
    </row>
    <row r="343" spans="2:2" ht="15.75" customHeight="1">
      <c r="B343" s="4"/>
    </row>
    <row r="344" spans="2:2" ht="15.75" customHeight="1">
      <c r="B344" s="4"/>
    </row>
    <row r="345" spans="2:2" ht="15.75" customHeight="1">
      <c r="B345" s="4"/>
    </row>
    <row r="346" spans="2:2" ht="15.75" customHeight="1">
      <c r="B346" s="4"/>
    </row>
    <row r="347" spans="2:2" ht="15.75" customHeight="1">
      <c r="B347" s="4"/>
    </row>
    <row r="348" spans="2:2" ht="15.75" customHeight="1">
      <c r="B348" s="4"/>
    </row>
    <row r="349" spans="2:2" ht="15.75" customHeight="1">
      <c r="B349" s="4"/>
    </row>
    <row r="350" spans="2:2" ht="15.75" customHeight="1">
      <c r="B350" s="4"/>
    </row>
    <row r="351" spans="2:2" ht="15.75" customHeight="1">
      <c r="B351" s="4"/>
    </row>
    <row r="352" spans="2:2" ht="15.75" customHeight="1">
      <c r="B352" s="4"/>
    </row>
    <row r="353" spans="2:2" ht="15.75" customHeight="1">
      <c r="B353" s="4"/>
    </row>
    <row r="354" spans="2:2" ht="15.75" customHeight="1">
      <c r="B354" s="4"/>
    </row>
    <row r="355" spans="2:2" ht="15.75" customHeight="1">
      <c r="B355" s="4"/>
    </row>
    <row r="356" spans="2:2" ht="15.75" customHeight="1">
      <c r="B356" s="4"/>
    </row>
    <row r="357" spans="2:2" ht="15.75" customHeight="1">
      <c r="B357" s="4"/>
    </row>
    <row r="358" spans="2:2" ht="15.75" customHeight="1">
      <c r="B358" s="4"/>
    </row>
    <row r="359" spans="2:2" ht="15.75" customHeight="1">
      <c r="B359" s="4"/>
    </row>
    <row r="360" spans="2:2" ht="15.75" customHeight="1">
      <c r="B360" s="4"/>
    </row>
    <row r="361" spans="2:2" ht="15.75" customHeight="1">
      <c r="B361" s="4"/>
    </row>
    <row r="362" spans="2:2" ht="15.75" customHeight="1">
      <c r="B362" s="4"/>
    </row>
    <row r="363" spans="2:2" ht="15.75" customHeight="1">
      <c r="B363" s="4"/>
    </row>
    <row r="364" spans="2:2" ht="15.75" customHeight="1">
      <c r="B364" s="4"/>
    </row>
    <row r="365" spans="2:2" ht="15.75" customHeight="1">
      <c r="B365" s="4"/>
    </row>
    <row r="366" spans="2:2" ht="15.75" customHeight="1">
      <c r="B366" s="4"/>
    </row>
    <row r="367" spans="2:2" ht="15.75" customHeight="1">
      <c r="B367" s="4"/>
    </row>
    <row r="368" spans="2:2" ht="15.75" customHeight="1">
      <c r="B368" s="4"/>
    </row>
    <row r="369" spans="2:2" ht="15.75" customHeight="1">
      <c r="B369" s="4"/>
    </row>
    <row r="370" spans="2:2" ht="15.75" customHeight="1">
      <c r="B370" s="4"/>
    </row>
    <row r="371" spans="2:2" ht="15.75" customHeight="1">
      <c r="B371" s="4"/>
    </row>
    <row r="372" spans="2:2" ht="15.75" customHeight="1">
      <c r="B372" s="4"/>
    </row>
    <row r="373" spans="2:2" ht="15.75" customHeight="1">
      <c r="B373" s="4"/>
    </row>
    <row r="374" spans="2:2" ht="15.75" customHeight="1"/>
    <row r="375" spans="2:2" ht="15.75" customHeight="1"/>
    <row r="376" spans="2:2" ht="15.75" customHeight="1"/>
    <row r="377" spans="2:2" ht="15.75" customHeight="1"/>
    <row r="378" spans="2:2" ht="15.75" customHeight="1"/>
    <row r="379" spans="2:2" ht="15.75" customHeight="1"/>
    <row r="380" spans="2:2" ht="15.75" customHeight="1"/>
    <row r="381" spans="2:2" ht="15.75" customHeight="1"/>
    <row r="382" spans="2:2" ht="15.75" customHeight="1"/>
    <row r="383" spans="2:2" ht="15.75" customHeight="1"/>
    <row r="384" spans="2:2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6">
    <mergeCell ref="C157:G157"/>
    <mergeCell ref="I157:J157"/>
    <mergeCell ref="K157:L157"/>
    <mergeCell ref="M157:Q157"/>
    <mergeCell ref="D158:G158"/>
    <mergeCell ref="N158:Q158"/>
    <mergeCell ref="I160:J160"/>
    <mergeCell ref="K160:L160"/>
    <mergeCell ref="I158:J158"/>
    <mergeCell ref="K158:L158"/>
    <mergeCell ref="D159:G159"/>
    <mergeCell ref="I159:J159"/>
    <mergeCell ref="K159:L159"/>
    <mergeCell ref="N159:Q159"/>
    <mergeCell ref="N160:Q160"/>
    <mergeCell ref="D160:G160"/>
    <mergeCell ref="D153:G153"/>
    <mergeCell ref="I153:J153"/>
    <mergeCell ref="K153:L153"/>
    <mergeCell ref="N153:Q153"/>
    <mergeCell ref="C154:G154"/>
    <mergeCell ref="I154:J154"/>
    <mergeCell ref="K154:L154"/>
    <mergeCell ref="M154:Q154"/>
    <mergeCell ref="C156:T156"/>
    <mergeCell ref="D150:G150"/>
    <mergeCell ref="I150:J150"/>
    <mergeCell ref="K150:L150"/>
    <mergeCell ref="I152:J152"/>
    <mergeCell ref="K152:L152"/>
    <mergeCell ref="N149:Q149"/>
    <mergeCell ref="N150:Q150"/>
    <mergeCell ref="D151:G151"/>
    <mergeCell ref="I151:J151"/>
    <mergeCell ref="K151:L151"/>
    <mergeCell ref="N151:Q151"/>
    <mergeCell ref="D152:G152"/>
    <mergeCell ref="N143:Q143"/>
    <mergeCell ref="N144:Q144"/>
    <mergeCell ref="M145:Q145"/>
    <mergeCell ref="C147:T147"/>
    <mergeCell ref="I148:J148"/>
    <mergeCell ref="K148:L148"/>
    <mergeCell ref="M148:Q148"/>
    <mergeCell ref="C148:G148"/>
    <mergeCell ref="D149:G149"/>
    <mergeCell ref="I149:J149"/>
    <mergeCell ref="K149:L149"/>
    <mergeCell ref="I144:J144"/>
    <mergeCell ref="I145:J145"/>
    <mergeCell ref="D142:G142"/>
    <mergeCell ref="D143:G143"/>
    <mergeCell ref="I143:J143"/>
    <mergeCell ref="K143:L143"/>
    <mergeCell ref="D144:G144"/>
    <mergeCell ref="K144:L144"/>
    <mergeCell ref="C145:G145"/>
    <mergeCell ref="K145:L145"/>
    <mergeCell ref="K139:L139"/>
    <mergeCell ref="M139:Q139"/>
    <mergeCell ref="K140:L140"/>
    <mergeCell ref="N140:Q140"/>
    <mergeCell ref="D135:G135"/>
    <mergeCell ref="C136:G136"/>
    <mergeCell ref="I136:J136"/>
    <mergeCell ref="K136:L136"/>
    <mergeCell ref="C138:T138"/>
    <mergeCell ref="C139:G139"/>
    <mergeCell ref="D140:G140"/>
    <mergeCell ref="I133:J133"/>
    <mergeCell ref="K133:L133"/>
    <mergeCell ref="N133:Q133"/>
    <mergeCell ref="N134:Q134"/>
    <mergeCell ref="N135:Q135"/>
    <mergeCell ref="M136:Q136"/>
    <mergeCell ref="I130:J130"/>
    <mergeCell ref="K130:L130"/>
    <mergeCell ref="D131:G131"/>
    <mergeCell ref="I131:J131"/>
    <mergeCell ref="K131:L131"/>
    <mergeCell ref="N131:Q131"/>
    <mergeCell ref="N132:Q132"/>
    <mergeCell ref="D132:G132"/>
    <mergeCell ref="D133:G133"/>
    <mergeCell ref="D134:G134"/>
    <mergeCell ref="I134:J134"/>
    <mergeCell ref="K134:L134"/>
    <mergeCell ref="I135:J135"/>
    <mergeCell ref="K135:L135"/>
    <mergeCell ref="D126:G126"/>
    <mergeCell ref="C127:G127"/>
    <mergeCell ref="I127:J127"/>
    <mergeCell ref="K127:L127"/>
    <mergeCell ref="C129:T129"/>
    <mergeCell ref="C130:G130"/>
    <mergeCell ref="M130:Q130"/>
    <mergeCell ref="I132:J132"/>
    <mergeCell ref="K132:L132"/>
    <mergeCell ref="D171:G171"/>
    <mergeCell ref="I171:J171"/>
    <mergeCell ref="K171:L171"/>
    <mergeCell ref="I172:J172"/>
    <mergeCell ref="K172:L172"/>
    <mergeCell ref="N172:Q172"/>
    <mergeCell ref="C175:D175"/>
    <mergeCell ref="C198:D198"/>
    <mergeCell ref="D172:G172"/>
    <mergeCell ref="C173:G173"/>
    <mergeCell ref="I173:J173"/>
    <mergeCell ref="K173:L173"/>
    <mergeCell ref="M173:Q173"/>
    <mergeCell ref="C174:D174"/>
    <mergeCell ref="I194:N194"/>
    <mergeCell ref="C176:G176"/>
    <mergeCell ref="I176:N176"/>
    <mergeCell ref="C177:D177"/>
    <mergeCell ref="C178:D178"/>
    <mergeCell ref="I170:J170"/>
    <mergeCell ref="K170:L170"/>
    <mergeCell ref="I167:J167"/>
    <mergeCell ref="I168:J168"/>
    <mergeCell ref="D169:G169"/>
    <mergeCell ref="I169:J169"/>
    <mergeCell ref="K169:L169"/>
    <mergeCell ref="N169:Q169"/>
    <mergeCell ref="N170:Q170"/>
    <mergeCell ref="D170:G170"/>
    <mergeCell ref="K167:L167"/>
    <mergeCell ref="M167:Q167"/>
    <mergeCell ref="K168:L168"/>
    <mergeCell ref="N168:Q168"/>
    <mergeCell ref="N161:Q161"/>
    <mergeCell ref="N162:Q162"/>
    <mergeCell ref="N163:Q163"/>
    <mergeCell ref="M164:Q164"/>
    <mergeCell ref="C166:T166"/>
    <mergeCell ref="C167:G167"/>
    <mergeCell ref="D168:G168"/>
    <mergeCell ref="I162:J162"/>
    <mergeCell ref="I163:J163"/>
    <mergeCell ref="I164:J164"/>
    <mergeCell ref="K164:L164"/>
    <mergeCell ref="D163:G163"/>
    <mergeCell ref="C164:G164"/>
    <mergeCell ref="D161:G161"/>
    <mergeCell ref="I161:J161"/>
    <mergeCell ref="K161:L161"/>
    <mergeCell ref="D162:G162"/>
    <mergeCell ref="K162:L162"/>
    <mergeCell ref="K163:L163"/>
    <mergeCell ref="N123:Q123"/>
    <mergeCell ref="N124:Q124"/>
    <mergeCell ref="I142:J142"/>
    <mergeCell ref="K142:L142"/>
    <mergeCell ref="I139:J139"/>
    <mergeCell ref="I140:J140"/>
    <mergeCell ref="D141:G141"/>
    <mergeCell ref="I141:J141"/>
    <mergeCell ref="K141:L141"/>
    <mergeCell ref="N141:Q141"/>
    <mergeCell ref="N142:Q142"/>
    <mergeCell ref="I124:J124"/>
    <mergeCell ref="I125:J125"/>
    <mergeCell ref="I126:J126"/>
    <mergeCell ref="K126:L126"/>
    <mergeCell ref="N126:Q126"/>
    <mergeCell ref="M127:Q127"/>
    <mergeCell ref="D123:G123"/>
    <mergeCell ref="I123:J123"/>
    <mergeCell ref="K123:L123"/>
    <mergeCell ref="D124:G124"/>
    <mergeCell ref="K124:L124"/>
    <mergeCell ref="K125:L125"/>
    <mergeCell ref="D125:G125"/>
    <mergeCell ref="D113:G113"/>
    <mergeCell ref="N113:Q113"/>
    <mergeCell ref="I113:J113"/>
    <mergeCell ref="K113:L113"/>
    <mergeCell ref="D114:G114"/>
    <mergeCell ref="I114:J114"/>
    <mergeCell ref="K114:L114"/>
    <mergeCell ref="N114:Q114"/>
    <mergeCell ref="N115:Q115"/>
    <mergeCell ref="C109:G109"/>
    <mergeCell ref="I109:J109"/>
    <mergeCell ref="K109:L109"/>
    <mergeCell ref="M109:Q109"/>
    <mergeCell ref="C111:T111"/>
    <mergeCell ref="C112:G112"/>
    <mergeCell ref="I112:J112"/>
    <mergeCell ref="K112:L112"/>
    <mergeCell ref="M112:Q112"/>
    <mergeCell ref="I122:J122"/>
    <mergeCell ref="K122:L122"/>
    <mergeCell ref="M117:Q117"/>
    <mergeCell ref="M120:Q120"/>
    <mergeCell ref="D121:G121"/>
    <mergeCell ref="I121:J121"/>
    <mergeCell ref="K121:L121"/>
    <mergeCell ref="N121:Q121"/>
    <mergeCell ref="N122:Q122"/>
    <mergeCell ref="D122:G122"/>
    <mergeCell ref="D116:G116"/>
    <mergeCell ref="C117:G117"/>
    <mergeCell ref="C120:G120"/>
    <mergeCell ref="I120:J120"/>
    <mergeCell ref="K120:L120"/>
    <mergeCell ref="I115:J115"/>
    <mergeCell ref="K115:L115"/>
    <mergeCell ref="I116:J116"/>
    <mergeCell ref="K116:L116"/>
    <mergeCell ref="I117:J117"/>
    <mergeCell ref="K117:L117"/>
    <mergeCell ref="C119:T119"/>
    <mergeCell ref="I91:J91"/>
    <mergeCell ref="K91:L91"/>
    <mergeCell ref="I92:J92"/>
    <mergeCell ref="K92:L92"/>
    <mergeCell ref="N92:Q92"/>
    <mergeCell ref="M93:Q93"/>
    <mergeCell ref="I106:J106"/>
    <mergeCell ref="I107:J107"/>
    <mergeCell ref="D115:G115"/>
    <mergeCell ref="K106:L106"/>
    <mergeCell ref="N106:Q106"/>
    <mergeCell ref="K107:L107"/>
    <mergeCell ref="N107:Q107"/>
    <mergeCell ref="C102:G102"/>
    <mergeCell ref="C105:G105"/>
    <mergeCell ref="I105:J105"/>
    <mergeCell ref="K105:L105"/>
    <mergeCell ref="M105:Q105"/>
    <mergeCell ref="D106:G106"/>
    <mergeCell ref="D107:G107"/>
    <mergeCell ref="D108:G108"/>
    <mergeCell ref="I108:J108"/>
    <mergeCell ref="K108:L108"/>
    <mergeCell ref="N108:Q108"/>
    <mergeCell ref="C104:T104"/>
    <mergeCell ref="C76:G76"/>
    <mergeCell ref="C78:T78"/>
    <mergeCell ref="C79:G79"/>
    <mergeCell ref="I79:J79"/>
    <mergeCell ref="K79:L79"/>
    <mergeCell ref="M79:Q79"/>
    <mergeCell ref="D80:G80"/>
    <mergeCell ref="N80:Q80"/>
    <mergeCell ref="I80:J80"/>
    <mergeCell ref="K80:L80"/>
    <mergeCell ref="D81:G81"/>
    <mergeCell ref="I81:J81"/>
    <mergeCell ref="K81:L81"/>
    <mergeCell ref="N81:Q81"/>
    <mergeCell ref="N82:Q82"/>
    <mergeCell ref="N83:Q83"/>
    <mergeCell ref="N84:Q84"/>
    <mergeCell ref="M85:Q85"/>
    <mergeCell ref="I84:J84"/>
    <mergeCell ref="I85:J85"/>
    <mergeCell ref="D82:G82"/>
    <mergeCell ref="D83:G83"/>
    <mergeCell ref="I83:J83"/>
    <mergeCell ref="D97:G97"/>
    <mergeCell ref="I97:J97"/>
    <mergeCell ref="K97:L97"/>
    <mergeCell ref="N97:Q97"/>
    <mergeCell ref="D98:G98"/>
    <mergeCell ref="N98:Q98"/>
    <mergeCell ref="K102:L102"/>
    <mergeCell ref="M102:Q102"/>
    <mergeCell ref="D100:G100"/>
    <mergeCell ref="D101:G101"/>
    <mergeCell ref="I101:J101"/>
    <mergeCell ref="K101:L101"/>
    <mergeCell ref="N101:Q101"/>
    <mergeCell ref="I102:J102"/>
    <mergeCell ref="D90:G90"/>
    <mergeCell ref="I90:J90"/>
    <mergeCell ref="K90:L90"/>
    <mergeCell ref="N90:Q90"/>
    <mergeCell ref="N91:Q91"/>
    <mergeCell ref="I100:J100"/>
    <mergeCell ref="K100:L100"/>
    <mergeCell ref="I98:J98"/>
    <mergeCell ref="K98:L98"/>
    <mergeCell ref="D99:G99"/>
    <mergeCell ref="I99:J99"/>
    <mergeCell ref="K99:L99"/>
    <mergeCell ref="N99:Q99"/>
    <mergeCell ref="N100:Q100"/>
    <mergeCell ref="D91:G91"/>
    <mergeCell ref="D92:G92"/>
    <mergeCell ref="C93:G93"/>
    <mergeCell ref="I93:J93"/>
    <mergeCell ref="K93:L93"/>
    <mergeCell ref="C95:T95"/>
    <mergeCell ref="C96:G96"/>
    <mergeCell ref="M96:Q96"/>
    <mergeCell ref="I96:J96"/>
    <mergeCell ref="K96:L96"/>
    <mergeCell ref="I82:J82"/>
    <mergeCell ref="K82:L82"/>
    <mergeCell ref="C85:G85"/>
    <mergeCell ref="C87:T87"/>
    <mergeCell ref="C88:G88"/>
    <mergeCell ref="I88:J88"/>
    <mergeCell ref="K88:L88"/>
    <mergeCell ref="M88:Q88"/>
    <mergeCell ref="D89:G89"/>
    <mergeCell ref="N89:Q89"/>
    <mergeCell ref="I89:J89"/>
    <mergeCell ref="K89:L89"/>
    <mergeCell ref="K83:L83"/>
    <mergeCell ref="D84:G84"/>
    <mergeCell ref="K84:L84"/>
    <mergeCell ref="K85:L85"/>
    <mergeCell ref="C70:T70"/>
    <mergeCell ref="C71:G71"/>
    <mergeCell ref="M71:Q71"/>
    <mergeCell ref="N74:Q74"/>
    <mergeCell ref="M76:Q76"/>
    <mergeCell ref="I71:J71"/>
    <mergeCell ref="K71:L71"/>
    <mergeCell ref="I72:J72"/>
    <mergeCell ref="K72:L72"/>
    <mergeCell ref="N72:Q72"/>
    <mergeCell ref="K73:L73"/>
    <mergeCell ref="N73:Q73"/>
    <mergeCell ref="I73:J73"/>
    <mergeCell ref="I74:J74"/>
    <mergeCell ref="K74:L74"/>
    <mergeCell ref="I75:J75"/>
    <mergeCell ref="K75:L75"/>
    <mergeCell ref="I76:J76"/>
    <mergeCell ref="K76:L76"/>
    <mergeCell ref="L55:M55"/>
    <mergeCell ref="L56:M56"/>
    <mergeCell ref="L57:M57"/>
    <mergeCell ref="L58:M58"/>
    <mergeCell ref="L59:M59"/>
    <mergeCell ref="C66:U66"/>
    <mergeCell ref="C68:K68"/>
    <mergeCell ref="M68:T68"/>
    <mergeCell ref="C69:G69"/>
    <mergeCell ref="I69:J69"/>
    <mergeCell ref="M69:Q69"/>
    <mergeCell ref="K46:T46"/>
    <mergeCell ref="L47:M47"/>
    <mergeCell ref="L48:M48"/>
    <mergeCell ref="L49:M49"/>
    <mergeCell ref="L50:M50"/>
    <mergeCell ref="L51:M51"/>
    <mergeCell ref="L52:M52"/>
    <mergeCell ref="L53:M53"/>
    <mergeCell ref="L54:M54"/>
    <mergeCell ref="O16:Q16"/>
    <mergeCell ref="R16:T16"/>
    <mergeCell ref="F17:H17"/>
    <mergeCell ref="R17:T17"/>
    <mergeCell ref="I19:N19"/>
    <mergeCell ref="I20:N20"/>
    <mergeCell ref="O20:Q20"/>
    <mergeCell ref="R20:T20"/>
    <mergeCell ref="K24:T24"/>
    <mergeCell ref="I17:N17"/>
    <mergeCell ref="O17:Q17"/>
    <mergeCell ref="I18:N18"/>
    <mergeCell ref="O18:Q18"/>
    <mergeCell ref="R18:T18"/>
    <mergeCell ref="O19:Q19"/>
    <mergeCell ref="R19:T19"/>
    <mergeCell ref="F18:H18"/>
    <mergeCell ref="F19:H19"/>
    <mergeCell ref="F20:H20"/>
    <mergeCell ref="D62:E62"/>
    <mergeCell ref="C63:E63"/>
    <mergeCell ref="C64:E64"/>
    <mergeCell ref="D54:E54"/>
    <mergeCell ref="D55:E55"/>
    <mergeCell ref="D56:E56"/>
    <mergeCell ref="D57:E57"/>
    <mergeCell ref="D58:E58"/>
    <mergeCell ref="D59:E59"/>
    <mergeCell ref="D60:E60"/>
    <mergeCell ref="D39:E39"/>
    <mergeCell ref="D47:E47"/>
    <mergeCell ref="D48:E48"/>
    <mergeCell ref="D49:E49"/>
    <mergeCell ref="D50:E50"/>
    <mergeCell ref="D51:E51"/>
    <mergeCell ref="D52:E52"/>
    <mergeCell ref="D53:E53"/>
    <mergeCell ref="D61:E61"/>
    <mergeCell ref="D40:E40"/>
    <mergeCell ref="D41:E41"/>
    <mergeCell ref="D42:E42"/>
    <mergeCell ref="D43:E43"/>
    <mergeCell ref="C44:E44"/>
    <mergeCell ref="C46:I46"/>
    <mergeCell ref="D32:E32"/>
    <mergeCell ref="L32:M32"/>
    <mergeCell ref="L33:M33"/>
    <mergeCell ref="D33:E33"/>
    <mergeCell ref="D34:E34"/>
    <mergeCell ref="D35:E35"/>
    <mergeCell ref="D36:E36"/>
    <mergeCell ref="D37:E37"/>
    <mergeCell ref="D38:E38"/>
    <mergeCell ref="L34:M34"/>
    <mergeCell ref="L35:M35"/>
    <mergeCell ref="L36:M36"/>
    <mergeCell ref="L37:M37"/>
    <mergeCell ref="L25:M25"/>
    <mergeCell ref="C26:E26"/>
    <mergeCell ref="D27:E27"/>
    <mergeCell ref="D28:E28"/>
    <mergeCell ref="D29:E29"/>
    <mergeCell ref="D30:E30"/>
    <mergeCell ref="L30:M30"/>
    <mergeCell ref="D31:E31"/>
    <mergeCell ref="L31:M31"/>
    <mergeCell ref="L27:M27"/>
    <mergeCell ref="L28:M28"/>
    <mergeCell ref="L26:M26"/>
    <mergeCell ref="L29:M29"/>
    <mergeCell ref="C10:E10"/>
    <mergeCell ref="C11:E11"/>
    <mergeCell ref="F11:H11"/>
    <mergeCell ref="C12:E12"/>
    <mergeCell ref="F12:H12"/>
    <mergeCell ref="C13:E13"/>
    <mergeCell ref="F13:H13"/>
    <mergeCell ref="C24:I24"/>
    <mergeCell ref="D25:E25"/>
    <mergeCell ref="C16:E16"/>
    <mergeCell ref="F16:H16"/>
    <mergeCell ref="I16:N16"/>
    <mergeCell ref="C17:E17"/>
    <mergeCell ref="C18:E18"/>
    <mergeCell ref="C19:E19"/>
    <mergeCell ref="C20:E20"/>
    <mergeCell ref="C14:E14"/>
    <mergeCell ref="F14:H14"/>
    <mergeCell ref="I14:N14"/>
    <mergeCell ref="O14:Q14"/>
    <mergeCell ref="R14:T14"/>
    <mergeCell ref="C15:E15"/>
    <mergeCell ref="F15:H15"/>
    <mergeCell ref="I15:N15"/>
    <mergeCell ref="O15:Q15"/>
    <mergeCell ref="R15:T15"/>
    <mergeCell ref="F10:H10"/>
    <mergeCell ref="R10:T10"/>
    <mergeCell ref="I12:N12"/>
    <mergeCell ref="I13:N13"/>
    <mergeCell ref="O13:Q13"/>
    <mergeCell ref="R13:T13"/>
    <mergeCell ref="I10:N10"/>
    <mergeCell ref="O10:Q10"/>
    <mergeCell ref="I11:N11"/>
    <mergeCell ref="O11:Q11"/>
    <mergeCell ref="R11:T11"/>
    <mergeCell ref="O12:Q12"/>
    <mergeCell ref="R12:T12"/>
    <mergeCell ref="C5:U5"/>
    <mergeCell ref="C7:T7"/>
    <mergeCell ref="C8:E8"/>
    <mergeCell ref="F8:H8"/>
    <mergeCell ref="I8:N8"/>
    <mergeCell ref="O8:Q8"/>
    <mergeCell ref="R8:T8"/>
    <mergeCell ref="C9:E9"/>
    <mergeCell ref="F9:H9"/>
    <mergeCell ref="I9:N9"/>
    <mergeCell ref="O9:Q9"/>
    <mergeCell ref="R9:T9"/>
  </mergeCells>
  <hyperlinks>
    <hyperlink ref="U3" location="'✔️ Index'!A1" display="INDEX"/>
  </hyperlinks>
  <pageMargins left="0.75" right="0.75" top="1" bottom="1" header="0" footer="0"/>
  <pageSetup orientation="landscape"/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showGridLines="0" tabSelected="1" topLeftCell="A4" workbookViewId="0">
      <selection activeCell="H14" sqref="H14"/>
    </sheetView>
  </sheetViews>
  <sheetFormatPr defaultColWidth="14.42578125" defaultRowHeight="15" customHeight="1"/>
  <cols>
    <col min="1" max="1" width="1.5703125" customWidth="1"/>
    <col min="2" max="2" width="4.42578125" customWidth="1"/>
    <col min="3" max="3" width="5.28515625" customWidth="1"/>
    <col min="4" max="4" width="11.7109375" customWidth="1"/>
    <col min="5" max="5" width="45.28515625" customWidth="1"/>
    <col min="6" max="6" width="13.28515625" customWidth="1"/>
    <col min="7" max="7" width="12.42578125" customWidth="1"/>
    <col min="8" max="8" width="15.85546875" customWidth="1"/>
    <col min="9" max="9" width="11.42578125" customWidth="1"/>
    <col min="10" max="10" width="18.85546875" customWidth="1"/>
    <col min="11" max="11" width="8.42578125" customWidth="1"/>
    <col min="12" max="12" width="9" customWidth="1"/>
    <col min="13" max="13" width="13" customWidth="1"/>
    <col min="14" max="14" width="8.85546875" customWidth="1"/>
    <col min="15" max="15" width="5" customWidth="1"/>
  </cols>
  <sheetData>
    <row r="1" spans="1:17">
      <c r="A1" s="1"/>
      <c r="B1" s="1"/>
      <c r="C1" s="1"/>
      <c r="D1" s="1"/>
      <c r="E1" s="1"/>
      <c r="F1" s="419"/>
      <c r="G1" s="261"/>
      <c r="H1" s="261"/>
      <c r="I1" s="261"/>
      <c r="J1" s="1"/>
      <c r="K1" s="261"/>
      <c r="L1" s="261"/>
      <c r="M1" s="124"/>
      <c r="O1" s="4"/>
      <c r="P1" s="4"/>
      <c r="Q1" s="4"/>
    </row>
    <row r="2" spans="1:17" ht="22.5" customHeight="1">
      <c r="A2" s="366"/>
      <c r="B2" s="420"/>
      <c r="C2" s="421"/>
      <c r="D2" s="421"/>
      <c r="E2" s="422"/>
      <c r="F2" s="422"/>
      <c r="G2" s="422"/>
      <c r="H2" s="422"/>
      <c r="I2" s="422"/>
      <c r="J2" s="422"/>
      <c r="K2" s="422"/>
      <c r="L2" s="422"/>
      <c r="M2" s="422"/>
      <c r="N2" s="423"/>
      <c r="O2" s="365"/>
      <c r="P2" s="4"/>
      <c r="Q2" s="4"/>
    </row>
    <row r="3" spans="1:17" ht="22.5" customHeight="1">
      <c r="A3" s="366"/>
      <c r="B3" s="424"/>
      <c r="C3" s="425" t="s">
        <v>2915</v>
      </c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6" t="s">
        <v>389</v>
      </c>
      <c r="O3" s="427"/>
      <c r="P3" s="366"/>
      <c r="Q3" s="366"/>
    </row>
    <row r="4" spans="1:17" ht="15.75">
      <c r="A4" s="265"/>
      <c r="B4" s="428"/>
      <c r="C4" s="265"/>
      <c r="D4" s="265"/>
      <c r="E4" s="265"/>
      <c r="F4" s="429"/>
      <c r="G4" s="430"/>
      <c r="H4" s="430"/>
      <c r="I4" s="430"/>
      <c r="J4" s="265"/>
      <c r="K4" s="14"/>
      <c r="L4" s="14"/>
      <c r="O4" s="20"/>
      <c r="P4" s="4"/>
      <c r="Q4" s="4"/>
    </row>
    <row r="5" spans="1:17" ht="36" customHeight="1">
      <c r="A5" s="196"/>
      <c r="B5" s="431"/>
      <c r="C5" s="1491" t="s">
        <v>398</v>
      </c>
      <c r="D5" s="1327"/>
      <c r="E5" s="1327"/>
      <c r="F5" s="1327"/>
      <c r="G5" s="1327"/>
      <c r="H5" s="1327"/>
      <c r="I5" s="1327"/>
      <c r="J5" s="1327"/>
      <c r="K5" s="1327"/>
      <c r="L5" s="1327"/>
      <c r="M5" s="1327"/>
      <c r="N5" s="1328"/>
      <c r="O5" s="20"/>
      <c r="P5" s="4"/>
      <c r="Q5" s="4"/>
    </row>
    <row r="6" spans="1:17" ht="18">
      <c r="A6" s="432"/>
      <c r="B6" s="433"/>
      <c r="C6" s="434"/>
      <c r="D6" s="435"/>
      <c r="E6" s="1492"/>
      <c r="F6" s="1294"/>
      <c r="G6" s="1294"/>
      <c r="H6" s="1294"/>
      <c r="I6" s="1294"/>
      <c r="J6" s="1294"/>
      <c r="K6" s="1294"/>
      <c r="L6" s="1298"/>
      <c r="M6" s="4"/>
      <c r="N6" s="4"/>
      <c r="O6" s="20"/>
      <c r="P6" s="4"/>
      <c r="Q6" s="4"/>
    </row>
    <row r="7" spans="1:17" ht="18">
      <c r="A7" s="432"/>
      <c r="B7" s="433"/>
      <c r="C7" s="434"/>
      <c r="D7" s="435"/>
      <c r="E7" s="436"/>
      <c r="F7" s="436"/>
      <c r="G7" s="436"/>
      <c r="H7" s="436"/>
      <c r="I7" s="436"/>
      <c r="J7" s="436"/>
      <c r="K7" s="436"/>
      <c r="L7" s="436"/>
      <c r="M7" s="4"/>
      <c r="N7" s="4"/>
      <c r="O7" s="20"/>
      <c r="P7" s="4"/>
      <c r="Q7" s="4"/>
    </row>
    <row r="8" spans="1:17" ht="30" customHeight="1">
      <c r="A8" s="432"/>
      <c r="B8" s="433"/>
      <c r="C8" s="1493" t="s">
        <v>3133</v>
      </c>
      <c r="D8" s="1349"/>
      <c r="E8" s="1349"/>
      <c r="F8" s="1349"/>
      <c r="G8" s="1350"/>
      <c r="H8" s="436"/>
      <c r="I8" s="437"/>
      <c r="J8" s="438"/>
      <c r="K8" s="438"/>
      <c r="L8" s="438"/>
      <c r="M8" s="423"/>
      <c r="N8" s="365"/>
      <c r="O8" s="20"/>
      <c r="P8" s="4"/>
      <c r="Q8" s="4"/>
    </row>
    <row r="9" spans="1:17" ht="30">
      <c r="A9" s="432"/>
      <c r="B9" s="433"/>
      <c r="C9" s="1351" t="s">
        <v>3134</v>
      </c>
      <c r="D9" s="1349"/>
      <c r="E9" s="1473"/>
      <c r="F9" s="88" t="s">
        <v>3135</v>
      </c>
      <c r="G9" s="88" t="s">
        <v>3136</v>
      </c>
      <c r="H9" s="436"/>
      <c r="I9" s="439"/>
      <c r="K9" s="436"/>
      <c r="L9" s="436"/>
      <c r="M9" s="4"/>
      <c r="N9" s="20"/>
      <c r="O9" s="20"/>
      <c r="P9" s="4"/>
      <c r="Q9" s="4"/>
    </row>
    <row r="10" spans="1:17" ht="18" customHeight="1">
      <c r="A10" s="432"/>
      <c r="B10" s="433"/>
      <c r="C10" s="1494" t="s">
        <v>386</v>
      </c>
      <c r="D10" s="1294"/>
      <c r="E10" s="1294"/>
      <c r="F10" s="1294"/>
      <c r="G10" s="1495"/>
      <c r="H10" s="440"/>
      <c r="I10" s="439"/>
      <c r="K10" s="436"/>
      <c r="L10" s="436"/>
      <c r="M10" s="4"/>
      <c r="N10" s="20"/>
      <c r="O10" s="20"/>
      <c r="P10" s="4"/>
      <c r="Q10" s="4"/>
    </row>
    <row r="11" spans="1:17" ht="18">
      <c r="A11" s="432"/>
      <c r="B11" s="433"/>
      <c r="C11" s="441" t="s">
        <v>3137</v>
      </c>
      <c r="D11" s="1496" t="s">
        <v>39</v>
      </c>
      <c r="E11" s="1497"/>
      <c r="F11" s="442" t="s">
        <v>40</v>
      </c>
      <c r="G11" s="443" t="s">
        <v>14</v>
      </c>
      <c r="H11" s="436"/>
      <c r="I11" s="439"/>
      <c r="K11" s="436"/>
      <c r="L11" s="436"/>
      <c r="M11" s="4"/>
      <c r="N11" s="20"/>
      <c r="O11" s="20"/>
      <c r="P11" s="4"/>
      <c r="Q11" s="4"/>
    </row>
    <row r="12" spans="1:17" ht="18">
      <c r="A12" s="432"/>
      <c r="B12" s="433"/>
      <c r="C12" s="444" t="s">
        <v>3138</v>
      </c>
      <c r="D12" s="1498" t="s">
        <v>44</v>
      </c>
      <c r="E12" s="1499"/>
      <c r="F12" s="445" t="s">
        <v>45</v>
      </c>
      <c r="G12" s="446" t="s">
        <v>14</v>
      </c>
      <c r="H12" s="436"/>
      <c r="I12" s="439"/>
      <c r="K12" s="436"/>
      <c r="L12" s="436"/>
      <c r="M12" s="4"/>
      <c r="N12" s="20"/>
      <c r="O12" s="20"/>
      <c r="P12" s="4"/>
      <c r="Q12" s="4"/>
    </row>
    <row r="13" spans="1:17" ht="18">
      <c r="A13" s="432"/>
      <c r="B13" s="433"/>
      <c r="C13" s="447"/>
      <c r="D13" s="440"/>
      <c r="E13" s="440"/>
      <c r="F13" s="440"/>
      <c r="G13" s="448"/>
      <c r="H13" s="436"/>
      <c r="I13" s="439"/>
      <c r="K13" s="436"/>
      <c r="L13" s="436"/>
      <c r="M13" s="4"/>
      <c r="N13" s="20"/>
      <c r="O13" s="20"/>
      <c r="P13" s="4"/>
      <c r="Q13" s="4"/>
    </row>
    <row r="14" spans="1:17" ht="18" customHeight="1">
      <c r="A14" s="432"/>
      <c r="B14" s="433"/>
      <c r="C14" s="1494" t="s">
        <v>3139</v>
      </c>
      <c r="D14" s="1294"/>
      <c r="E14" s="1294"/>
      <c r="F14" s="1294"/>
      <c r="G14" s="1495"/>
      <c r="H14" s="436"/>
      <c r="I14" s="439"/>
      <c r="K14" s="436"/>
      <c r="L14" s="436"/>
      <c r="M14" s="4"/>
      <c r="N14" s="20"/>
      <c r="O14" s="20"/>
      <c r="P14" s="4"/>
      <c r="Q14" s="4"/>
    </row>
    <row r="15" spans="1:17" ht="18" customHeight="1">
      <c r="A15" s="432"/>
      <c r="B15" s="433"/>
      <c r="C15" s="324" t="s">
        <v>3137</v>
      </c>
      <c r="D15" s="1500" t="s">
        <v>3140</v>
      </c>
      <c r="E15" s="1501"/>
      <c r="F15" s="449" t="s">
        <v>17</v>
      </c>
      <c r="G15" s="450">
        <v>1</v>
      </c>
      <c r="H15" s="436"/>
      <c r="I15" s="439"/>
      <c r="K15" s="436"/>
      <c r="L15" s="436"/>
      <c r="M15" s="4"/>
      <c r="N15" s="20"/>
      <c r="O15" s="20"/>
      <c r="P15" s="4"/>
      <c r="Q15" s="4"/>
    </row>
    <row r="16" spans="1:17" ht="27.75" customHeight="1">
      <c r="A16" s="432"/>
      <c r="B16" s="433"/>
      <c r="C16" s="319" t="s">
        <v>3138</v>
      </c>
      <c r="D16" s="1502" t="s">
        <v>3141</v>
      </c>
      <c r="E16" s="1503"/>
      <c r="F16" s="451" t="s">
        <v>60</v>
      </c>
      <c r="G16" s="452" t="s">
        <v>14</v>
      </c>
      <c r="H16" s="436"/>
      <c r="I16" s="439"/>
      <c r="K16" s="436"/>
      <c r="L16" s="436"/>
      <c r="M16" s="4"/>
      <c r="N16" s="20"/>
      <c r="O16" s="20"/>
      <c r="P16" s="4"/>
      <c r="Q16" s="4"/>
    </row>
    <row r="17" spans="1:17" ht="18">
      <c r="A17" s="432"/>
      <c r="B17" s="433"/>
      <c r="C17" s="324" t="s">
        <v>3142</v>
      </c>
      <c r="D17" s="1504" t="s">
        <v>3143</v>
      </c>
      <c r="E17" s="1503"/>
      <c r="F17" s="449" t="s">
        <v>17</v>
      </c>
      <c r="G17" s="453">
        <v>1</v>
      </c>
      <c r="H17" s="454" t="s">
        <v>3137</v>
      </c>
      <c r="I17" s="439"/>
      <c r="K17" s="436"/>
      <c r="L17" s="436"/>
      <c r="M17" s="4"/>
      <c r="N17" s="20"/>
      <c r="O17" s="20"/>
      <c r="P17" s="4"/>
      <c r="Q17" s="4"/>
    </row>
    <row r="18" spans="1:17" ht="18" customHeight="1">
      <c r="A18" s="432"/>
      <c r="B18" s="433"/>
      <c r="C18" s="319" t="s">
        <v>3144</v>
      </c>
      <c r="D18" s="1505" t="s">
        <v>3145</v>
      </c>
      <c r="E18" s="1503"/>
      <c r="F18" s="455" t="s">
        <v>17</v>
      </c>
      <c r="G18" s="452">
        <v>11</v>
      </c>
      <c r="H18" s="436"/>
      <c r="I18" s="439"/>
      <c r="K18" s="436"/>
      <c r="L18" s="436"/>
      <c r="M18" s="4"/>
      <c r="N18" s="20"/>
      <c r="O18" s="20"/>
      <c r="P18" s="4"/>
      <c r="Q18" s="4"/>
    </row>
    <row r="19" spans="1:17" ht="18" customHeight="1">
      <c r="A19" s="432"/>
      <c r="B19" s="433"/>
      <c r="C19" s="324" t="s">
        <v>3146</v>
      </c>
      <c r="D19" s="1504" t="s">
        <v>3147</v>
      </c>
      <c r="E19" s="1503"/>
      <c r="F19" s="456" t="s">
        <v>17</v>
      </c>
      <c r="G19" s="457">
        <v>8</v>
      </c>
      <c r="H19" s="436"/>
      <c r="I19" s="439"/>
      <c r="K19" s="436"/>
      <c r="L19" s="436"/>
      <c r="M19" s="4"/>
      <c r="N19" s="20"/>
      <c r="O19" s="20"/>
      <c r="P19" s="4"/>
      <c r="Q19" s="4"/>
    </row>
    <row r="20" spans="1:17" ht="18" customHeight="1">
      <c r="A20" s="265"/>
      <c r="B20" s="428"/>
      <c r="C20" s="319" t="s">
        <v>3148</v>
      </c>
      <c r="D20" s="1506" t="s">
        <v>3149</v>
      </c>
      <c r="E20" s="1503"/>
      <c r="F20" s="455" t="s">
        <v>17</v>
      </c>
      <c r="G20" s="452">
        <v>7</v>
      </c>
      <c r="H20" s="458"/>
      <c r="I20" s="439"/>
      <c r="K20" s="459"/>
      <c r="L20" s="459"/>
      <c r="N20" s="16"/>
      <c r="O20" s="460"/>
      <c r="P20" s="461"/>
      <c r="Q20" s="461"/>
    </row>
    <row r="21" spans="1:17" ht="18" customHeight="1">
      <c r="A21" s="265"/>
      <c r="B21" s="428"/>
      <c r="C21" s="324" t="s">
        <v>3150</v>
      </c>
      <c r="D21" s="1504" t="s">
        <v>3151</v>
      </c>
      <c r="E21" s="1503"/>
      <c r="F21" s="449" t="s">
        <v>60</v>
      </c>
      <c r="G21" s="462" t="s">
        <v>14</v>
      </c>
      <c r="H21" s="458"/>
      <c r="I21" s="1507"/>
      <c r="K21" s="463"/>
      <c r="N21" s="16"/>
      <c r="O21" s="464"/>
      <c r="P21" s="385"/>
      <c r="Q21" s="385"/>
    </row>
    <row r="22" spans="1:17" ht="18" customHeight="1">
      <c r="A22" s="465"/>
      <c r="B22" s="466"/>
      <c r="C22" s="319" t="s">
        <v>3152</v>
      </c>
      <c r="D22" s="1502" t="s">
        <v>3153</v>
      </c>
      <c r="E22" s="1503"/>
      <c r="F22" s="455" t="s">
        <v>17</v>
      </c>
      <c r="G22" s="452">
        <v>8</v>
      </c>
      <c r="H22" s="124"/>
      <c r="I22" s="1508"/>
      <c r="K22" s="463"/>
      <c r="L22" s="463"/>
      <c r="M22" s="467"/>
      <c r="N22" s="16"/>
      <c r="O22" s="468"/>
      <c r="P22" s="469"/>
      <c r="Q22" s="469"/>
    </row>
    <row r="23" spans="1:17" ht="18" customHeight="1">
      <c r="A23" s="465"/>
      <c r="B23" s="466"/>
      <c r="C23" s="324" t="s">
        <v>3154</v>
      </c>
      <c r="D23" s="1504" t="s">
        <v>3155</v>
      </c>
      <c r="E23" s="1503"/>
      <c r="F23" s="449" t="s">
        <v>60</v>
      </c>
      <c r="G23" s="457" t="s">
        <v>14</v>
      </c>
      <c r="H23" s="470"/>
      <c r="I23" s="471"/>
      <c r="K23" s="470"/>
      <c r="L23" s="470"/>
      <c r="N23" s="16"/>
      <c r="O23" s="468"/>
      <c r="P23" s="469"/>
      <c r="Q23" s="469"/>
    </row>
    <row r="24" spans="1:17" ht="18" customHeight="1">
      <c r="A24" s="465"/>
      <c r="B24" s="466"/>
      <c r="C24" s="472" t="s">
        <v>3156</v>
      </c>
      <c r="D24" s="1509" t="s">
        <v>3157</v>
      </c>
      <c r="E24" s="1510"/>
      <c r="F24" s="473" t="s">
        <v>14</v>
      </c>
      <c r="G24" s="474">
        <v>12</v>
      </c>
      <c r="H24" s="475"/>
      <c r="I24" s="476"/>
      <c r="K24" s="475"/>
      <c r="L24" s="477"/>
      <c r="M24" s="467"/>
      <c r="N24" s="16"/>
      <c r="O24" s="468"/>
      <c r="P24" s="469"/>
      <c r="Q24" s="469"/>
    </row>
    <row r="25" spans="1:17" ht="21" customHeight="1">
      <c r="A25" s="465"/>
      <c r="B25" s="466"/>
      <c r="C25" s="478"/>
      <c r="D25" s="475"/>
      <c r="E25" s="458"/>
      <c r="F25" s="479"/>
      <c r="G25" s="334"/>
      <c r="H25" s="334"/>
      <c r="I25" s="480"/>
      <c r="J25" s="185"/>
      <c r="K25" s="334"/>
      <c r="L25" s="334"/>
      <c r="M25" s="467"/>
      <c r="N25" s="16"/>
      <c r="O25" s="468"/>
      <c r="P25" s="469"/>
      <c r="Q25" s="469"/>
    </row>
    <row r="26" spans="1:17" ht="30" customHeight="1">
      <c r="A26" s="465"/>
      <c r="B26" s="466"/>
      <c r="C26" s="1493" t="s">
        <v>3158</v>
      </c>
      <c r="D26" s="1349"/>
      <c r="E26" s="1349"/>
      <c r="F26" s="1349"/>
      <c r="G26" s="1350"/>
      <c r="H26" s="459"/>
      <c r="I26" s="481"/>
      <c r="J26" s="461"/>
      <c r="K26" s="461"/>
      <c r="L26" s="461"/>
      <c r="M26" s="461"/>
      <c r="N26" s="16"/>
      <c r="O26" s="468"/>
      <c r="P26" s="469"/>
      <c r="Q26" s="469"/>
    </row>
    <row r="27" spans="1:17" ht="39.75" customHeight="1">
      <c r="A27" s="465"/>
      <c r="B27" s="466"/>
      <c r="C27" s="387" t="s">
        <v>3159</v>
      </c>
      <c r="D27" s="1351" t="s">
        <v>3160</v>
      </c>
      <c r="E27" s="1473"/>
      <c r="F27" s="1351" t="s">
        <v>3161</v>
      </c>
      <c r="G27" s="1350"/>
      <c r="I27" s="1513"/>
      <c r="J27" s="1294"/>
      <c r="K27" s="1294"/>
      <c r="L27" s="1294"/>
      <c r="M27" s="1298"/>
      <c r="N27" s="16"/>
      <c r="O27" s="468"/>
      <c r="P27" s="469"/>
      <c r="Q27" s="469"/>
    </row>
    <row r="28" spans="1:17" ht="27.75" customHeight="1">
      <c r="A28" s="465"/>
      <c r="B28" s="466"/>
      <c r="C28" s="472">
        <v>1</v>
      </c>
      <c r="D28" s="482"/>
      <c r="E28" s="483" t="s">
        <v>3162</v>
      </c>
      <c r="F28" s="1511" t="s">
        <v>3163</v>
      </c>
      <c r="G28" s="1512"/>
      <c r="I28" s="357"/>
      <c r="J28" s="1293"/>
      <c r="K28" s="1298"/>
      <c r="L28" s="484"/>
      <c r="M28" s="485"/>
      <c r="N28" s="16"/>
      <c r="O28" s="468"/>
      <c r="P28" s="469"/>
      <c r="Q28" s="469"/>
    </row>
    <row r="29" spans="1:17" ht="26.25" customHeight="1">
      <c r="A29" s="465"/>
      <c r="B29" s="466"/>
      <c r="C29" s="1293"/>
      <c r="D29" s="1298"/>
      <c r="E29" s="1293"/>
      <c r="F29" s="1298"/>
      <c r="G29" s="126"/>
      <c r="I29" s="1514"/>
      <c r="J29" s="1433"/>
      <c r="K29" s="1433"/>
      <c r="L29" s="1433"/>
      <c r="M29" s="1515"/>
      <c r="N29" s="133"/>
      <c r="O29" s="468"/>
      <c r="P29" s="469"/>
      <c r="Q29" s="469"/>
    </row>
    <row r="30" spans="1:17" ht="21" customHeight="1">
      <c r="A30" s="465"/>
      <c r="B30" s="466"/>
      <c r="C30" s="478"/>
      <c r="D30" s="475"/>
      <c r="E30" s="458"/>
      <c r="F30" s="479"/>
      <c r="G30" s="334"/>
      <c r="H30" s="334"/>
      <c r="I30" s="486"/>
      <c r="J30" s="185"/>
      <c r="K30" s="334"/>
      <c r="L30" s="334"/>
      <c r="M30" s="467"/>
      <c r="O30" s="468"/>
      <c r="P30" s="469"/>
      <c r="Q30" s="469"/>
    </row>
    <row r="31" spans="1:17" ht="21" customHeight="1">
      <c r="A31" s="465"/>
      <c r="B31" s="466"/>
      <c r="C31" s="478"/>
      <c r="D31" s="475"/>
      <c r="E31" s="458"/>
      <c r="F31" s="479"/>
      <c r="G31" s="334"/>
      <c r="H31" s="334"/>
      <c r="I31" s="486"/>
      <c r="J31" s="185"/>
      <c r="K31" s="334"/>
      <c r="L31" s="334"/>
      <c r="M31" s="467"/>
      <c r="O31" s="468"/>
      <c r="P31" s="469"/>
      <c r="Q31" s="469"/>
    </row>
    <row r="32" spans="1:17" ht="30" customHeight="1">
      <c r="B32" s="186"/>
      <c r="C32" s="1493" t="s">
        <v>3164</v>
      </c>
      <c r="D32" s="1349"/>
      <c r="E32" s="1349"/>
      <c r="F32" s="1349"/>
      <c r="G32" s="1349"/>
      <c r="H32" s="1349"/>
      <c r="I32" s="1349"/>
      <c r="J32" s="1349"/>
      <c r="K32" s="1349"/>
      <c r="L32" s="1349"/>
      <c r="M32" s="1349"/>
      <c r="N32" s="1350"/>
      <c r="O32" s="468"/>
    </row>
    <row r="33" spans="1:17" ht="30.75" customHeight="1">
      <c r="B33" s="186"/>
      <c r="C33" s="387" t="s">
        <v>3159</v>
      </c>
      <c r="D33" s="88" t="s">
        <v>3165</v>
      </c>
      <c r="E33" s="1351" t="s">
        <v>3166</v>
      </c>
      <c r="F33" s="1349"/>
      <c r="G33" s="1473"/>
      <c r="H33" s="1351" t="s">
        <v>101</v>
      </c>
      <c r="I33" s="1473"/>
      <c r="J33" s="1351" t="s">
        <v>3167</v>
      </c>
      <c r="K33" s="1473"/>
      <c r="L33" s="1351" t="s">
        <v>3168</v>
      </c>
      <c r="M33" s="1349"/>
      <c r="N33" s="1350"/>
      <c r="O33" s="468"/>
    </row>
    <row r="34" spans="1:17" ht="15.75" customHeight="1">
      <c r="A34" s="4"/>
      <c r="B34" s="182"/>
      <c r="C34" s="487">
        <v>1</v>
      </c>
      <c r="D34" s="488" t="s">
        <v>2299</v>
      </c>
      <c r="E34" s="1516" t="s">
        <v>2300</v>
      </c>
      <c r="F34" s="1475"/>
      <c r="G34" s="489"/>
      <c r="H34" s="1474">
        <v>14544</v>
      </c>
      <c r="I34" s="1475"/>
      <c r="J34" s="1480">
        <v>0</v>
      </c>
      <c r="K34" s="1475"/>
      <c r="L34" s="1481" t="s">
        <v>3169</v>
      </c>
      <c r="M34" s="1482"/>
      <c r="N34" s="1483"/>
      <c r="O34" s="490"/>
    </row>
    <row r="35" spans="1:17" ht="15.75" customHeight="1">
      <c r="B35" s="182"/>
      <c r="C35" s="491">
        <v>2</v>
      </c>
      <c r="D35" s="492" t="s">
        <v>3170</v>
      </c>
      <c r="E35" s="1476" t="s">
        <v>2321</v>
      </c>
      <c r="F35" s="1415"/>
      <c r="G35" s="493"/>
      <c r="H35" s="1477">
        <v>459</v>
      </c>
      <c r="I35" s="1415"/>
      <c r="J35" s="1484">
        <f t="shared" ref="J35:J54" si="0">(H35-$H$34)/$H$34*100</f>
        <v>-96.844059405940598</v>
      </c>
      <c r="K35" s="1415"/>
      <c r="L35" s="1485" t="s">
        <v>3171</v>
      </c>
      <c r="M35" s="1354"/>
      <c r="N35" s="1486"/>
      <c r="O35" s="490"/>
    </row>
    <row r="36" spans="1:17" ht="15.75" customHeight="1">
      <c r="B36" s="182"/>
      <c r="C36" s="494">
        <v>3</v>
      </c>
      <c r="D36" s="495" t="s">
        <v>2331</v>
      </c>
      <c r="E36" s="1478" t="s">
        <v>2333</v>
      </c>
      <c r="F36" s="1415"/>
      <c r="G36" s="496"/>
      <c r="H36" s="1479">
        <v>18</v>
      </c>
      <c r="I36" s="1415"/>
      <c r="J36" s="1487">
        <f t="shared" si="0"/>
        <v>-99.876237623762378</v>
      </c>
      <c r="K36" s="1415"/>
      <c r="L36" s="1488" t="s">
        <v>3172</v>
      </c>
      <c r="M36" s="1354"/>
      <c r="N36" s="1486"/>
      <c r="O36" s="490"/>
      <c r="Q36" s="497"/>
    </row>
    <row r="37" spans="1:17" ht="15.75" customHeight="1">
      <c r="B37" s="182"/>
      <c r="C37" s="491">
        <v>4</v>
      </c>
      <c r="D37" s="492" t="s">
        <v>2339</v>
      </c>
      <c r="E37" s="1476" t="s">
        <v>2340</v>
      </c>
      <c r="F37" s="1415"/>
      <c r="G37" s="493"/>
      <c r="H37" s="1477">
        <v>14571</v>
      </c>
      <c r="I37" s="1415"/>
      <c r="J37" s="1490">
        <f t="shared" si="0"/>
        <v>0.18564356435643564</v>
      </c>
      <c r="K37" s="1415"/>
      <c r="L37" s="1485" t="s">
        <v>3173</v>
      </c>
      <c r="M37" s="1354"/>
      <c r="N37" s="1486"/>
      <c r="O37" s="490"/>
    </row>
    <row r="38" spans="1:17" ht="15.75" customHeight="1">
      <c r="B38" s="182"/>
      <c r="C38" s="494">
        <v>5</v>
      </c>
      <c r="D38" s="495" t="s">
        <v>2379</v>
      </c>
      <c r="E38" s="1478" t="s">
        <v>2383</v>
      </c>
      <c r="F38" s="1415"/>
      <c r="G38" s="496"/>
      <c r="H38" s="1479">
        <v>1782</v>
      </c>
      <c r="I38" s="1415"/>
      <c r="J38" s="1487">
        <f t="shared" si="0"/>
        <v>-87.747524752475243</v>
      </c>
      <c r="K38" s="1415"/>
      <c r="L38" s="1488" t="s">
        <v>3174</v>
      </c>
      <c r="M38" s="1354"/>
      <c r="N38" s="1486"/>
      <c r="O38" s="490"/>
      <c r="Q38" s="498"/>
    </row>
    <row r="39" spans="1:17" ht="15.75" customHeight="1">
      <c r="B39" s="182"/>
      <c r="C39" s="491">
        <v>6</v>
      </c>
      <c r="D39" s="492" t="s">
        <v>2413</v>
      </c>
      <c r="E39" s="1476" t="s">
        <v>2414</v>
      </c>
      <c r="F39" s="1415"/>
      <c r="G39" s="493"/>
      <c r="H39" s="1477">
        <v>14540</v>
      </c>
      <c r="I39" s="1415"/>
      <c r="J39" s="1484">
        <f t="shared" si="0"/>
        <v>-2.75027502750275E-2</v>
      </c>
      <c r="K39" s="1415"/>
      <c r="L39" s="1485" t="s">
        <v>3173</v>
      </c>
      <c r="M39" s="1354"/>
      <c r="N39" s="1486"/>
      <c r="O39" s="490"/>
    </row>
    <row r="40" spans="1:17" ht="15.75" customHeight="1">
      <c r="B40" s="182"/>
      <c r="C40" s="494">
        <v>7</v>
      </c>
      <c r="D40" s="495" t="s">
        <v>2430</v>
      </c>
      <c r="E40" s="1478" t="s">
        <v>2434</v>
      </c>
      <c r="F40" s="1415"/>
      <c r="G40" s="496"/>
      <c r="H40" s="1479">
        <v>95</v>
      </c>
      <c r="I40" s="1415"/>
      <c r="J40" s="1487">
        <f t="shared" si="0"/>
        <v>-99.346809680968093</v>
      </c>
      <c r="K40" s="1415"/>
      <c r="L40" s="1488" t="s">
        <v>3175</v>
      </c>
      <c r="M40" s="1354"/>
      <c r="N40" s="1486"/>
      <c r="O40" s="490"/>
    </row>
    <row r="41" spans="1:17" ht="15.75" customHeight="1">
      <c r="B41" s="182"/>
      <c r="C41" s="491">
        <v>8</v>
      </c>
      <c r="D41" s="492" t="s">
        <v>2461</v>
      </c>
      <c r="E41" s="1476" t="s">
        <v>2462</v>
      </c>
      <c r="F41" s="1415"/>
      <c r="G41" s="493"/>
      <c r="H41" s="1477">
        <v>14569</v>
      </c>
      <c r="I41" s="1415"/>
      <c r="J41" s="1490">
        <f t="shared" si="0"/>
        <v>0.17189218921892191</v>
      </c>
      <c r="K41" s="1415"/>
      <c r="L41" s="1489" t="s">
        <v>3169</v>
      </c>
      <c r="M41" s="1354"/>
      <c r="N41" s="1486"/>
      <c r="O41" s="490"/>
    </row>
    <row r="42" spans="1:17" ht="15.75" customHeight="1">
      <c r="B42" s="182"/>
      <c r="C42" s="494">
        <v>9</v>
      </c>
      <c r="D42" s="495" t="s">
        <v>2501</v>
      </c>
      <c r="E42" s="1478" t="s">
        <v>2502</v>
      </c>
      <c r="F42" s="1415"/>
      <c r="G42" s="496"/>
      <c r="H42" s="1479">
        <v>14913</v>
      </c>
      <c r="I42" s="1415"/>
      <c r="J42" s="1455">
        <f t="shared" si="0"/>
        <v>2.5371287128712874</v>
      </c>
      <c r="K42" s="1415"/>
      <c r="L42" s="1488" t="s">
        <v>3173</v>
      </c>
      <c r="M42" s="1354"/>
      <c r="N42" s="1486"/>
      <c r="O42" s="490"/>
    </row>
    <row r="43" spans="1:17" ht="15.75" customHeight="1">
      <c r="B43" s="182"/>
      <c r="C43" s="491">
        <v>10</v>
      </c>
      <c r="D43" s="492" t="s">
        <v>2535</v>
      </c>
      <c r="E43" s="1476" t="s">
        <v>2536</v>
      </c>
      <c r="F43" s="1415"/>
      <c r="G43" s="493"/>
      <c r="H43" s="1477">
        <v>1645</v>
      </c>
      <c r="I43" s="1415"/>
      <c r="J43" s="1484">
        <f t="shared" si="0"/>
        <v>-88.689493949394944</v>
      </c>
      <c r="K43" s="1415"/>
      <c r="L43" s="1485" t="s">
        <v>3176</v>
      </c>
      <c r="M43" s="1354"/>
      <c r="N43" s="1486"/>
      <c r="O43" s="490"/>
    </row>
    <row r="44" spans="1:17" ht="15.75" customHeight="1">
      <c r="B44" s="182"/>
      <c r="C44" s="494">
        <v>11</v>
      </c>
      <c r="D44" s="495" t="s">
        <v>2538</v>
      </c>
      <c r="E44" s="1478" t="s">
        <v>2539</v>
      </c>
      <c r="F44" s="1415"/>
      <c r="G44" s="496"/>
      <c r="H44" s="1479">
        <v>14900</v>
      </c>
      <c r="I44" s="1415"/>
      <c r="J44" s="1455">
        <f t="shared" si="0"/>
        <v>2.4477447744774476</v>
      </c>
      <c r="K44" s="1415"/>
      <c r="L44" s="1488" t="s">
        <v>3173</v>
      </c>
      <c r="M44" s="1354"/>
      <c r="N44" s="1486"/>
      <c r="O44" s="490"/>
    </row>
    <row r="45" spans="1:17" ht="15.75" customHeight="1">
      <c r="B45" s="182"/>
      <c r="C45" s="491">
        <v>12</v>
      </c>
      <c r="D45" s="492" t="s">
        <v>2567</v>
      </c>
      <c r="E45" s="1476" t="s">
        <v>2568</v>
      </c>
      <c r="F45" s="1415"/>
      <c r="G45" s="493"/>
      <c r="H45" s="1477">
        <v>2835</v>
      </c>
      <c r="I45" s="1415"/>
      <c r="J45" s="1484">
        <f t="shared" si="0"/>
        <v>-80.507425742574256</v>
      </c>
      <c r="K45" s="1415"/>
      <c r="L45" s="1485" t="s">
        <v>3177</v>
      </c>
      <c r="M45" s="1354"/>
      <c r="N45" s="1486"/>
      <c r="O45" s="490"/>
    </row>
    <row r="46" spans="1:17" ht="15.75" customHeight="1">
      <c r="B46" s="182"/>
      <c r="C46" s="494">
        <v>13</v>
      </c>
      <c r="D46" s="495" t="s">
        <v>2583</v>
      </c>
      <c r="E46" s="1478" t="s">
        <v>2584</v>
      </c>
      <c r="F46" s="1415"/>
      <c r="G46" s="496"/>
      <c r="H46" s="1479">
        <v>14892</v>
      </c>
      <c r="I46" s="1415"/>
      <c r="J46" s="1455">
        <f t="shared" si="0"/>
        <v>2.3927392739273929</v>
      </c>
      <c r="K46" s="1415"/>
      <c r="L46" s="1488" t="s">
        <v>3173</v>
      </c>
      <c r="M46" s="1354"/>
      <c r="N46" s="1486"/>
      <c r="O46" s="490"/>
    </row>
    <row r="47" spans="1:17" ht="15.75" customHeight="1">
      <c r="B47" s="182"/>
      <c r="C47" s="491">
        <v>14</v>
      </c>
      <c r="D47" s="492" t="s">
        <v>2625</v>
      </c>
      <c r="E47" s="1476" t="s">
        <v>2631</v>
      </c>
      <c r="F47" s="1415"/>
      <c r="G47" s="493"/>
      <c r="H47" s="1477">
        <v>339</v>
      </c>
      <c r="I47" s="1415"/>
      <c r="J47" s="1484">
        <f t="shared" si="0"/>
        <v>-97.669141914191414</v>
      </c>
      <c r="K47" s="1415"/>
      <c r="L47" s="1485" t="s">
        <v>3178</v>
      </c>
      <c r="M47" s="1354"/>
      <c r="N47" s="1486"/>
      <c r="O47" s="490"/>
    </row>
    <row r="48" spans="1:17" ht="15.75" customHeight="1">
      <c r="B48" s="182"/>
      <c r="C48" s="494">
        <v>15</v>
      </c>
      <c r="D48" s="495" t="s">
        <v>2643</v>
      </c>
      <c r="E48" s="1478" t="s">
        <v>2644</v>
      </c>
      <c r="F48" s="1415"/>
      <c r="G48" s="496"/>
      <c r="H48" s="1479">
        <v>14875</v>
      </c>
      <c r="I48" s="1415"/>
      <c r="J48" s="1455">
        <f t="shared" si="0"/>
        <v>2.2758525852585256</v>
      </c>
      <c r="K48" s="1415"/>
      <c r="L48" s="1488" t="s">
        <v>3173</v>
      </c>
      <c r="M48" s="1354"/>
      <c r="N48" s="1486"/>
      <c r="O48" s="490"/>
    </row>
    <row r="49" spans="2:17" ht="15.75" customHeight="1">
      <c r="B49" s="182"/>
      <c r="C49" s="491">
        <v>16</v>
      </c>
      <c r="D49" s="492" t="s">
        <v>2691</v>
      </c>
      <c r="E49" s="1476" t="s">
        <v>2692</v>
      </c>
      <c r="F49" s="1415"/>
      <c r="G49" s="493"/>
      <c r="H49" s="1477">
        <v>1983</v>
      </c>
      <c r="I49" s="1415"/>
      <c r="J49" s="1490">
        <f t="shared" si="0"/>
        <v>-86.365511551155123</v>
      </c>
      <c r="K49" s="1415"/>
      <c r="L49" s="1485" t="s">
        <v>3179</v>
      </c>
      <c r="M49" s="1354"/>
      <c r="N49" s="1486"/>
      <c r="O49" s="490"/>
    </row>
    <row r="50" spans="2:17" ht="15.75" customHeight="1">
      <c r="B50" s="182"/>
      <c r="C50" s="494">
        <v>17</v>
      </c>
      <c r="D50" s="495" t="s">
        <v>2717</v>
      </c>
      <c r="E50" s="1478" t="s">
        <v>2718</v>
      </c>
      <c r="F50" s="1415"/>
      <c r="G50" s="496"/>
      <c r="H50" s="1479">
        <v>14863</v>
      </c>
      <c r="I50" s="1415"/>
      <c r="J50" s="1487">
        <f t="shared" si="0"/>
        <v>2.1933443344334433</v>
      </c>
      <c r="K50" s="1415"/>
      <c r="L50" s="1488" t="s">
        <v>3173</v>
      </c>
      <c r="M50" s="1354"/>
      <c r="N50" s="1486"/>
      <c r="O50" s="490"/>
    </row>
    <row r="51" spans="2:17" ht="15.75" customHeight="1">
      <c r="B51" s="182"/>
      <c r="C51" s="491">
        <v>18</v>
      </c>
      <c r="D51" s="492" t="s">
        <v>2745</v>
      </c>
      <c r="E51" s="1476" t="s">
        <v>2746</v>
      </c>
      <c r="F51" s="1415"/>
      <c r="G51" s="493"/>
      <c r="H51" s="1477">
        <v>2941</v>
      </c>
      <c r="I51" s="1415"/>
      <c r="J51" s="1484">
        <f t="shared" si="0"/>
        <v>-79.778602860286028</v>
      </c>
      <c r="K51" s="1415"/>
      <c r="L51" s="1485" t="s">
        <v>3180</v>
      </c>
      <c r="M51" s="1354"/>
      <c r="N51" s="1486"/>
      <c r="O51" s="490"/>
    </row>
    <row r="52" spans="2:17" ht="15.75" customHeight="1">
      <c r="B52" s="182"/>
      <c r="C52" s="494">
        <v>19</v>
      </c>
      <c r="D52" s="495" t="s">
        <v>2757</v>
      </c>
      <c r="E52" s="1478" t="s">
        <v>2758</v>
      </c>
      <c r="F52" s="1415"/>
      <c r="G52" s="496"/>
      <c r="H52" s="1479">
        <v>14160</v>
      </c>
      <c r="I52" s="1415"/>
      <c r="J52" s="1487">
        <f t="shared" si="0"/>
        <v>-2.6402640264026402</v>
      </c>
      <c r="K52" s="1415"/>
      <c r="L52" s="1488" t="s">
        <v>3173</v>
      </c>
      <c r="M52" s="1354"/>
      <c r="N52" s="1486"/>
      <c r="O52" s="490"/>
    </row>
    <row r="53" spans="2:17" ht="15.75" customHeight="1">
      <c r="B53" s="182"/>
      <c r="C53" s="491">
        <v>20</v>
      </c>
      <c r="D53" s="492" t="s">
        <v>2799</v>
      </c>
      <c r="E53" s="1476" t="s">
        <v>2800</v>
      </c>
      <c r="F53" s="1415"/>
      <c r="G53" s="493"/>
      <c r="H53" s="1477">
        <v>15093</v>
      </c>
      <c r="I53" s="1415"/>
      <c r="J53" s="1490">
        <f t="shared" si="0"/>
        <v>3.7747524752475248</v>
      </c>
      <c r="K53" s="1415"/>
      <c r="L53" s="1485" t="s">
        <v>3173</v>
      </c>
      <c r="M53" s="1354"/>
      <c r="N53" s="1486"/>
      <c r="O53" s="490"/>
    </row>
    <row r="54" spans="2:17" ht="15.75" customHeight="1">
      <c r="B54" s="182"/>
      <c r="C54" s="494">
        <v>21</v>
      </c>
      <c r="D54" s="495" t="s">
        <v>2870</v>
      </c>
      <c r="E54" s="1478" t="s">
        <v>2871</v>
      </c>
      <c r="F54" s="1415"/>
      <c r="G54" s="496"/>
      <c r="H54" s="1479">
        <v>14365</v>
      </c>
      <c r="I54" s="1415"/>
      <c r="J54" s="1487">
        <f t="shared" si="0"/>
        <v>-1.2307480748074808</v>
      </c>
      <c r="K54" s="1415"/>
      <c r="L54" s="1488" t="s">
        <v>3173</v>
      </c>
      <c r="M54" s="1354"/>
      <c r="N54" s="1486"/>
      <c r="O54" s="490"/>
      <c r="P54" s="25"/>
      <c r="Q54" s="25"/>
    </row>
    <row r="55" spans="2:17" ht="24" customHeight="1">
      <c r="B55" s="19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418"/>
      <c r="P55" s="4"/>
      <c r="Q55" s="4"/>
    </row>
    <row r="56" spans="2:17" ht="15.75" customHeight="1">
      <c r="O56" s="4"/>
      <c r="P56" s="4"/>
      <c r="Q56" s="4"/>
    </row>
    <row r="57" spans="2:17" ht="15.75" customHeight="1">
      <c r="C57" s="124"/>
      <c r="D57" s="124"/>
      <c r="E57" s="124"/>
      <c r="F57" s="124"/>
      <c r="G57" s="124"/>
      <c r="H57" s="124"/>
      <c r="I57" s="124"/>
      <c r="K57" s="123"/>
      <c r="L57" s="123"/>
      <c r="O57" s="4"/>
      <c r="P57" s="4"/>
      <c r="Q57" s="4"/>
    </row>
    <row r="58" spans="2:17" ht="15.75" customHeight="1">
      <c r="F58" s="499"/>
      <c r="G58" s="123"/>
      <c r="H58" s="123"/>
      <c r="I58" s="123"/>
      <c r="K58" s="123"/>
      <c r="L58" s="123"/>
      <c r="O58" s="4"/>
      <c r="P58" s="4"/>
      <c r="Q58" s="4"/>
    </row>
    <row r="59" spans="2:17" ht="15.75" customHeight="1">
      <c r="F59" s="499"/>
      <c r="G59" s="123"/>
      <c r="H59" s="123"/>
      <c r="I59" s="123"/>
      <c r="K59" s="123"/>
      <c r="L59" s="123"/>
      <c r="O59" s="4"/>
      <c r="P59" s="4"/>
      <c r="Q59" s="4"/>
    </row>
    <row r="60" spans="2:17" ht="15.75" customHeight="1">
      <c r="F60" s="499"/>
      <c r="G60" s="123"/>
      <c r="H60" s="123"/>
      <c r="I60" s="123"/>
      <c r="K60" s="123"/>
      <c r="L60" s="123"/>
      <c r="O60" s="4"/>
      <c r="P60" s="4"/>
      <c r="Q60" s="4"/>
    </row>
    <row r="61" spans="2:17" ht="15.75" customHeight="1">
      <c r="F61" s="499"/>
      <c r="G61" s="123"/>
      <c r="H61" s="123"/>
      <c r="I61" s="123"/>
      <c r="K61" s="123"/>
      <c r="L61" s="123"/>
      <c r="O61" s="4"/>
      <c r="P61" s="4"/>
      <c r="Q61" s="4"/>
    </row>
    <row r="62" spans="2:17" ht="15.75" customHeight="1">
      <c r="F62" s="499"/>
      <c r="G62" s="123"/>
      <c r="H62" s="123"/>
      <c r="I62" s="123"/>
      <c r="K62" s="123"/>
      <c r="L62" s="123"/>
      <c r="O62" s="4"/>
      <c r="P62" s="4"/>
      <c r="Q62" s="4"/>
    </row>
    <row r="63" spans="2:17" ht="15.75" customHeight="1">
      <c r="F63" s="499"/>
      <c r="G63" s="123"/>
      <c r="H63" s="123"/>
      <c r="I63" s="123"/>
      <c r="K63" s="123"/>
      <c r="L63" s="123"/>
      <c r="O63" s="4"/>
      <c r="P63" s="4"/>
      <c r="Q63" s="4"/>
    </row>
    <row r="64" spans="2:17" ht="15.75" customHeight="1">
      <c r="F64" s="499"/>
      <c r="G64" s="123"/>
      <c r="H64" s="123"/>
      <c r="I64" s="123"/>
      <c r="K64" s="123"/>
      <c r="L64" s="123"/>
      <c r="O64" s="4"/>
      <c r="P64" s="4"/>
      <c r="Q64" s="4"/>
    </row>
    <row r="65" spans="6:17" ht="15.75" customHeight="1">
      <c r="F65" s="499"/>
      <c r="G65" s="123"/>
      <c r="H65" s="123"/>
      <c r="I65" s="123"/>
      <c r="K65" s="123"/>
      <c r="L65" s="123"/>
      <c r="O65" s="4"/>
      <c r="P65" s="4"/>
      <c r="Q65" s="4"/>
    </row>
    <row r="66" spans="6:17" ht="15.75" customHeight="1">
      <c r="F66" s="499"/>
      <c r="G66" s="123"/>
      <c r="H66" s="123"/>
      <c r="I66" s="123"/>
      <c r="K66" s="123"/>
      <c r="L66" s="123"/>
      <c r="O66" s="4"/>
      <c r="P66" s="4"/>
      <c r="Q66" s="4"/>
    </row>
    <row r="67" spans="6:17" ht="15.75" customHeight="1">
      <c r="F67" s="499"/>
      <c r="G67" s="123"/>
      <c r="H67" s="123"/>
      <c r="I67" s="123"/>
      <c r="K67" s="123"/>
      <c r="L67" s="123"/>
      <c r="O67" s="4"/>
      <c r="P67" s="4"/>
      <c r="Q67" s="4"/>
    </row>
    <row r="68" spans="6:17" ht="15.75" customHeight="1">
      <c r="F68" s="499"/>
      <c r="G68" s="123"/>
      <c r="H68" s="123"/>
      <c r="I68" s="123"/>
      <c r="K68" s="123"/>
      <c r="L68" s="123"/>
      <c r="O68" s="4"/>
      <c r="P68" s="4"/>
      <c r="Q68" s="4"/>
    </row>
    <row r="69" spans="6:17" ht="15.75" customHeight="1">
      <c r="F69" s="499"/>
      <c r="G69" s="123"/>
      <c r="H69" s="123"/>
      <c r="I69" s="123"/>
      <c r="K69" s="123"/>
      <c r="L69" s="123"/>
      <c r="O69" s="4"/>
      <c r="P69" s="4"/>
      <c r="Q69" s="4"/>
    </row>
    <row r="70" spans="6:17" ht="15.75" customHeight="1">
      <c r="F70" s="499"/>
      <c r="G70" s="123"/>
      <c r="H70" s="123"/>
      <c r="I70" s="123"/>
      <c r="K70" s="123"/>
      <c r="L70" s="123"/>
      <c r="O70" s="4"/>
      <c r="P70" s="4"/>
      <c r="Q70" s="4"/>
    </row>
    <row r="71" spans="6:17" ht="15.75" customHeight="1">
      <c r="F71" s="499"/>
      <c r="G71" s="123"/>
      <c r="H71" s="123"/>
      <c r="I71" s="123"/>
      <c r="K71" s="123"/>
      <c r="L71" s="123"/>
      <c r="O71" s="4"/>
      <c r="P71" s="4"/>
      <c r="Q71" s="4"/>
    </row>
    <row r="72" spans="6:17" ht="15.75" customHeight="1">
      <c r="F72" s="499"/>
      <c r="G72" s="123"/>
      <c r="H72" s="123"/>
      <c r="I72" s="123"/>
      <c r="K72" s="123"/>
      <c r="L72" s="123"/>
      <c r="O72" s="4"/>
      <c r="P72" s="4"/>
      <c r="Q72" s="4"/>
    </row>
    <row r="73" spans="6:17" ht="15.75" customHeight="1">
      <c r="F73" s="499"/>
      <c r="G73" s="123"/>
      <c r="H73" s="123"/>
      <c r="I73" s="123"/>
      <c r="K73" s="123"/>
      <c r="L73" s="123"/>
      <c r="O73" s="4"/>
      <c r="P73" s="4"/>
      <c r="Q73" s="4"/>
    </row>
    <row r="74" spans="6:17" ht="15.75" customHeight="1">
      <c r="F74" s="499"/>
      <c r="G74" s="123"/>
      <c r="H74" s="123"/>
      <c r="I74" s="123"/>
      <c r="K74" s="123"/>
      <c r="L74" s="123"/>
      <c r="O74" s="4"/>
      <c r="P74" s="4"/>
      <c r="Q74" s="4"/>
    </row>
    <row r="75" spans="6:17" ht="15.75" customHeight="1">
      <c r="F75" s="499"/>
      <c r="G75" s="123"/>
      <c r="H75" s="123"/>
      <c r="I75" s="123"/>
      <c r="K75" s="123"/>
      <c r="L75" s="123"/>
      <c r="O75" s="4"/>
      <c r="P75" s="4"/>
      <c r="Q75" s="4"/>
    </row>
    <row r="76" spans="6:17" ht="15.75" customHeight="1">
      <c r="F76" s="499"/>
      <c r="G76" s="123"/>
      <c r="H76" s="123"/>
      <c r="I76" s="123"/>
      <c r="K76" s="123"/>
      <c r="L76" s="123"/>
      <c r="O76" s="4"/>
      <c r="P76" s="4"/>
      <c r="Q76" s="4"/>
    </row>
    <row r="77" spans="6:17" ht="15.75" customHeight="1">
      <c r="F77" s="499"/>
      <c r="G77" s="123"/>
      <c r="H77" s="123"/>
      <c r="I77" s="123"/>
      <c r="K77" s="123"/>
      <c r="L77" s="123"/>
      <c r="O77" s="4"/>
      <c r="P77" s="4"/>
      <c r="Q77" s="4"/>
    </row>
    <row r="78" spans="6:17" ht="15.75" customHeight="1">
      <c r="F78" s="499"/>
      <c r="G78" s="123"/>
      <c r="H78" s="123"/>
      <c r="I78" s="123"/>
      <c r="K78" s="123"/>
      <c r="L78" s="123"/>
      <c r="O78" s="4"/>
      <c r="P78" s="4"/>
      <c r="Q78" s="4"/>
    </row>
    <row r="79" spans="6:17" ht="15.75" customHeight="1">
      <c r="F79" s="499"/>
      <c r="G79" s="123"/>
      <c r="H79" s="123"/>
      <c r="I79" s="123"/>
      <c r="K79" s="123"/>
      <c r="L79" s="123"/>
      <c r="O79" s="4"/>
      <c r="P79" s="4"/>
      <c r="Q79" s="4"/>
    </row>
    <row r="80" spans="6:17" ht="15.75" customHeight="1">
      <c r="F80" s="499"/>
      <c r="G80" s="123"/>
      <c r="H80" s="123"/>
      <c r="I80" s="123"/>
      <c r="K80" s="123"/>
      <c r="L80" s="123"/>
      <c r="O80" s="4"/>
      <c r="P80" s="4"/>
      <c r="Q80" s="4"/>
    </row>
    <row r="81" spans="6:17" ht="15.75" customHeight="1">
      <c r="F81" s="499"/>
      <c r="G81" s="123"/>
      <c r="H81" s="123"/>
      <c r="I81" s="123"/>
      <c r="K81" s="123"/>
      <c r="L81" s="123"/>
      <c r="O81" s="4"/>
      <c r="P81" s="4"/>
      <c r="Q81" s="4"/>
    </row>
    <row r="82" spans="6:17" ht="15.75" customHeight="1">
      <c r="F82" s="499"/>
      <c r="G82" s="123"/>
      <c r="H82" s="123"/>
      <c r="I82" s="123"/>
      <c r="K82" s="123"/>
      <c r="L82" s="123"/>
      <c r="O82" s="4"/>
      <c r="P82" s="4"/>
      <c r="Q82" s="4"/>
    </row>
    <row r="83" spans="6:17" ht="15.75" customHeight="1">
      <c r="F83" s="499"/>
      <c r="G83" s="123"/>
      <c r="H83" s="123"/>
      <c r="I83" s="123"/>
      <c r="K83" s="123"/>
      <c r="L83" s="123"/>
      <c r="O83" s="4"/>
      <c r="P83" s="4"/>
      <c r="Q83" s="4"/>
    </row>
    <row r="84" spans="6:17" ht="15.75" customHeight="1">
      <c r="F84" s="499"/>
      <c r="G84" s="123"/>
      <c r="H84" s="123"/>
      <c r="I84" s="123"/>
      <c r="K84" s="123"/>
      <c r="L84" s="123"/>
      <c r="O84" s="4"/>
      <c r="P84" s="4"/>
      <c r="Q84" s="4"/>
    </row>
    <row r="85" spans="6:17" ht="15.75" customHeight="1">
      <c r="F85" s="499"/>
      <c r="G85" s="123"/>
      <c r="H85" s="123"/>
      <c r="I85" s="123"/>
      <c r="K85" s="123"/>
      <c r="L85" s="123"/>
      <c r="O85" s="4"/>
      <c r="P85" s="4"/>
      <c r="Q85" s="4"/>
    </row>
    <row r="86" spans="6:17" ht="15.75" customHeight="1">
      <c r="F86" s="499"/>
      <c r="G86" s="123"/>
      <c r="H86" s="123"/>
      <c r="I86" s="123"/>
      <c r="K86" s="123"/>
      <c r="L86" s="123"/>
      <c r="O86" s="4"/>
      <c r="P86" s="4"/>
      <c r="Q86" s="4"/>
    </row>
    <row r="87" spans="6:17" ht="15.75" customHeight="1">
      <c r="F87" s="499"/>
      <c r="G87" s="123"/>
      <c r="H87" s="123"/>
      <c r="I87" s="123"/>
      <c r="K87" s="123"/>
      <c r="L87" s="123"/>
      <c r="O87" s="4"/>
      <c r="P87" s="4"/>
      <c r="Q87" s="4"/>
    </row>
    <row r="88" spans="6:17" ht="15.75" customHeight="1">
      <c r="F88" s="499"/>
      <c r="G88" s="123"/>
      <c r="H88" s="123"/>
      <c r="I88" s="123"/>
      <c r="K88" s="123"/>
      <c r="L88" s="123"/>
      <c r="O88" s="4"/>
      <c r="P88" s="4"/>
      <c r="Q88" s="4"/>
    </row>
    <row r="89" spans="6:17" ht="15.75" customHeight="1">
      <c r="F89" s="499"/>
      <c r="G89" s="123"/>
      <c r="H89" s="123"/>
      <c r="I89" s="123"/>
      <c r="K89" s="123"/>
      <c r="L89" s="123"/>
      <c r="O89" s="4"/>
      <c r="P89" s="4"/>
      <c r="Q89" s="4"/>
    </row>
    <row r="90" spans="6:17" ht="15.75" customHeight="1">
      <c r="F90" s="499"/>
      <c r="G90" s="123"/>
      <c r="H90" s="123"/>
      <c r="I90" s="123"/>
      <c r="K90" s="123"/>
      <c r="L90" s="123"/>
      <c r="O90" s="4"/>
      <c r="P90" s="4"/>
      <c r="Q90" s="4"/>
    </row>
    <row r="91" spans="6:17" ht="15.75" customHeight="1">
      <c r="F91" s="499"/>
      <c r="G91" s="123"/>
      <c r="H91" s="123"/>
      <c r="I91" s="123"/>
      <c r="K91" s="123"/>
      <c r="L91" s="123"/>
      <c r="O91" s="4"/>
      <c r="P91" s="4"/>
      <c r="Q91" s="4"/>
    </row>
    <row r="92" spans="6:17" ht="15.75" customHeight="1">
      <c r="F92" s="499"/>
      <c r="G92" s="123"/>
      <c r="H92" s="123"/>
      <c r="I92" s="123"/>
      <c r="K92" s="123"/>
      <c r="L92" s="123"/>
      <c r="O92" s="4"/>
      <c r="P92" s="4"/>
      <c r="Q92" s="4"/>
    </row>
    <row r="93" spans="6:17" ht="15.75" customHeight="1">
      <c r="F93" s="499"/>
      <c r="G93" s="123"/>
      <c r="H93" s="123"/>
      <c r="I93" s="123"/>
      <c r="K93" s="123"/>
      <c r="L93" s="123"/>
      <c r="O93" s="4"/>
      <c r="P93" s="4"/>
      <c r="Q93" s="4"/>
    </row>
    <row r="94" spans="6:17" ht="15.75" customHeight="1">
      <c r="F94" s="499"/>
      <c r="G94" s="123"/>
      <c r="H94" s="123"/>
      <c r="I94" s="123"/>
      <c r="K94" s="123"/>
      <c r="L94" s="123"/>
      <c r="O94" s="4"/>
      <c r="P94" s="4"/>
      <c r="Q94" s="4"/>
    </row>
    <row r="95" spans="6:17" ht="15.75" customHeight="1">
      <c r="F95" s="499"/>
      <c r="G95" s="123"/>
      <c r="H95" s="123"/>
      <c r="I95" s="123"/>
      <c r="K95" s="123"/>
      <c r="L95" s="123"/>
      <c r="O95" s="4"/>
      <c r="P95" s="4"/>
      <c r="Q95" s="4"/>
    </row>
    <row r="96" spans="6:17" ht="15.75" customHeight="1">
      <c r="F96" s="499"/>
      <c r="G96" s="123"/>
      <c r="H96" s="123"/>
      <c r="I96" s="123"/>
      <c r="K96" s="123"/>
      <c r="L96" s="123"/>
      <c r="O96" s="4"/>
      <c r="P96" s="4"/>
      <c r="Q96" s="4"/>
    </row>
    <row r="97" spans="6:17" ht="15.75" customHeight="1">
      <c r="F97" s="499"/>
      <c r="G97" s="123"/>
      <c r="H97" s="123"/>
      <c r="I97" s="123"/>
      <c r="K97" s="123"/>
      <c r="L97" s="123"/>
      <c r="O97" s="4"/>
      <c r="P97" s="4"/>
      <c r="Q97" s="4"/>
    </row>
    <row r="98" spans="6:17" ht="15.75" customHeight="1">
      <c r="F98" s="499"/>
      <c r="G98" s="123"/>
      <c r="H98" s="123"/>
      <c r="I98" s="123"/>
      <c r="K98" s="123"/>
      <c r="L98" s="123"/>
      <c r="O98" s="4"/>
      <c r="P98" s="4"/>
      <c r="Q98" s="4"/>
    </row>
    <row r="99" spans="6:17" ht="15.75" customHeight="1">
      <c r="F99" s="499"/>
      <c r="G99" s="123"/>
      <c r="H99" s="123"/>
      <c r="I99" s="123"/>
      <c r="K99" s="123"/>
      <c r="L99" s="123"/>
      <c r="O99" s="4"/>
      <c r="P99" s="4"/>
      <c r="Q99" s="4"/>
    </row>
    <row r="100" spans="6:17" ht="15.75" customHeight="1">
      <c r="F100" s="499"/>
      <c r="G100" s="123"/>
      <c r="H100" s="123"/>
      <c r="I100" s="123"/>
      <c r="K100" s="123"/>
      <c r="L100" s="123"/>
      <c r="O100" s="4"/>
      <c r="P100" s="4"/>
      <c r="Q100" s="4"/>
    </row>
    <row r="101" spans="6:17" ht="15.75" customHeight="1">
      <c r="F101" s="499"/>
      <c r="G101" s="123"/>
      <c r="H101" s="123"/>
      <c r="I101" s="123"/>
      <c r="K101" s="123"/>
      <c r="L101" s="123"/>
      <c r="O101" s="4"/>
      <c r="P101" s="4"/>
      <c r="Q101" s="4"/>
    </row>
    <row r="102" spans="6:17" ht="15.75" customHeight="1">
      <c r="F102" s="499"/>
      <c r="G102" s="123"/>
      <c r="H102" s="123"/>
      <c r="I102" s="123"/>
      <c r="K102" s="123"/>
      <c r="L102" s="123"/>
      <c r="O102" s="4"/>
      <c r="P102" s="4"/>
      <c r="Q102" s="4"/>
    </row>
    <row r="103" spans="6:17" ht="15.75" customHeight="1">
      <c r="F103" s="499"/>
      <c r="G103" s="123"/>
      <c r="H103" s="123"/>
      <c r="I103" s="123"/>
      <c r="K103" s="123"/>
      <c r="L103" s="123"/>
      <c r="O103" s="4"/>
      <c r="P103" s="4"/>
      <c r="Q103" s="4"/>
    </row>
    <row r="104" spans="6:17" ht="15.75" customHeight="1">
      <c r="F104" s="499"/>
      <c r="G104" s="123"/>
      <c r="H104" s="123"/>
      <c r="I104" s="123"/>
      <c r="K104" s="123"/>
      <c r="L104" s="123"/>
      <c r="O104" s="4"/>
      <c r="P104" s="4"/>
      <c r="Q104" s="4"/>
    </row>
    <row r="105" spans="6:17" ht="15.75" customHeight="1">
      <c r="F105" s="499"/>
      <c r="G105" s="123"/>
      <c r="H105" s="123"/>
      <c r="I105" s="123"/>
      <c r="K105" s="123"/>
      <c r="L105" s="123"/>
      <c r="O105" s="4"/>
      <c r="P105" s="4"/>
      <c r="Q105" s="4"/>
    </row>
    <row r="106" spans="6:17" ht="15.75" customHeight="1">
      <c r="F106" s="499"/>
      <c r="G106" s="123"/>
      <c r="H106" s="123"/>
      <c r="I106" s="123"/>
      <c r="K106" s="123"/>
      <c r="L106" s="123"/>
      <c r="O106" s="4"/>
      <c r="P106" s="4"/>
      <c r="Q106" s="4"/>
    </row>
    <row r="107" spans="6:17" ht="15.75" customHeight="1">
      <c r="F107" s="499"/>
      <c r="G107" s="123"/>
      <c r="H107" s="123"/>
      <c r="I107" s="123"/>
      <c r="K107" s="123"/>
      <c r="L107" s="123"/>
      <c r="O107" s="4"/>
      <c r="P107" s="4"/>
      <c r="Q107" s="4"/>
    </row>
    <row r="108" spans="6:17" ht="15.75" customHeight="1">
      <c r="F108" s="499"/>
      <c r="G108" s="123"/>
      <c r="H108" s="123"/>
      <c r="I108" s="123"/>
      <c r="K108" s="123"/>
      <c r="L108" s="123"/>
      <c r="O108" s="4"/>
      <c r="P108" s="4"/>
      <c r="Q108" s="4"/>
    </row>
    <row r="109" spans="6:17" ht="15.75" customHeight="1">
      <c r="F109" s="499"/>
      <c r="G109" s="123"/>
      <c r="H109" s="123"/>
      <c r="I109" s="123"/>
      <c r="K109" s="123"/>
      <c r="L109" s="123"/>
      <c r="O109" s="4"/>
      <c r="P109" s="4"/>
      <c r="Q109" s="4"/>
    </row>
    <row r="110" spans="6:17" ht="15.75" customHeight="1">
      <c r="F110" s="499"/>
      <c r="G110" s="123"/>
      <c r="H110" s="123"/>
      <c r="I110" s="123"/>
      <c r="K110" s="123"/>
      <c r="L110" s="123"/>
      <c r="O110" s="4"/>
      <c r="P110" s="4"/>
      <c r="Q110" s="4"/>
    </row>
    <row r="111" spans="6:17" ht="15.75" customHeight="1">
      <c r="F111" s="499"/>
      <c r="G111" s="123"/>
      <c r="H111" s="123"/>
      <c r="I111" s="123"/>
      <c r="K111" s="123"/>
      <c r="L111" s="123"/>
      <c r="O111" s="4"/>
      <c r="P111" s="4"/>
      <c r="Q111" s="4"/>
    </row>
    <row r="112" spans="6:17" ht="15.75" customHeight="1">
      <c r="F112" s="499"/>
      <c r="G112" s="123"/>
      <c r="H112" s="123"/>
      <c r="I112" s="123"/>
      <c r="K112" s="123"/>
      <c r="L112" s="123"/>
      <c r="O112" s="4"/>
      <c r="P112" s="4"/>
      <c r="Q112" s="4"/>
    </row>
    <row r="113" spans="6:17" ht="15.75" customHeight="1">
      <c r="F113" s="499"/>
      <c r="G113" s="123"/>
      <c r="H113" s="123"/>
      <c r="I113" s="123"/>
      <c r="K113" s="123"/>
      <c r="L113" s="123"/>
      <c r="O113" s="4"/>
      <c r="P113" s="4"/>
      <c r="Q113" s="4"/>
    </row>
    <row r="114" spans="6:17" ht="15.75" customHeight="1">
      <c r="F114" s="499"/>
      <c r="G114" s="123"/>
      <c r="H114" s="123"/>
      <c r="I114" s="123"/>
      <c r="K114" s="123"/>
      <c r="L114" s="123"/>
      <c r="O114" s="4"/>
      <c r="P114" s="4"/>
      <c r="Q114" s="4"/>
    </row>
    <row r="115" spans="6:17" ht="15.75" customHeight="1">
      <c r="F115" s="499"/>
      <c r="G115" s="123"/>
      <c r="H115" s="123"/>
      <c r="I115" s="123"/>
      <c r="K115" s="123"/>
      <c r="L115" s="123"/>
      <c r="O115" s="4"/>
      <c r="P115" s="4"/>
      <c r="Q115" s="4"/>
    </row>
    <row r="116" spans="6:17" ht="15.75" customHeight="1">
      <c r="F116" s="499"/>
      <c r="G116" s="123"/>
      <c r="H116" s="123"/>
      <c r="I116" s="123"/>
      <c r="K116" s="123"/>
      <c r="L116" s="123"/>
      <c r="O116" s="4"/>
      <c r="P116" s="4"/>
      <c r="Q116" s="4"/>
    </row>
    <row r="117" spans="6:17" ht="15.75" customHeight="1">
      <c r="F117" s="499"/>
      <c r="G117" s="123"/>
      <c r="H117" s="123"/>
      <c r="I117" s="123"/>
      <c r="K117" s="123"/>
      <c r="L117" s="123"/>
      <c r="O117" s="4"/>
      <c r="P117" s="4"/>
      <c r="Q117" s="4"/>
    </row>
    <row r="118" spans="6:17" ht="15.75" customHeight="1">
      <c r="F118" s="499"/>
      <c r="G118" s="123"/>
      <c r="H118" s="123"/>
      <c r="I118" s="123"/>
      <c r="K118" s="123"/>
      <c r="L118" s="123"/>
      <c r="O118" s="4"/>
      <c r="P118" s="4"/>
      <c r="Q118" s="4"/>
    </row>
    <row r="119" spans="6:17" ht="15.75" customHeight="1">
      <c r="F119" s="499"/>
      <c r="G119" s="123"/>
      <c r="H119" s="123"/>
      <c r="I119" s="123"/>
      <c r="K119" s="123"/>
      <c r="L119" s="123"/>
      <c r="O119" s="4"/>
      <c r="P119" s="4"/>
      <c r="Q119" s="4"/>
    </row>
    <row r="120" spans="6:17" ht="15.75" customHeight="1">
      <c r="F120" s="499"/>
      <c r="G120" s="123"/>
      <c r="H120" s="123"/>
      <c r="I120" s="123"/>
      <c r="K120" s="123"/>
      <c r="L120" s="123"/>
      <c r="O120" s="4"/>
      <c r="P120" s="4"/>
      <c r="Q120" s="4"/>
    </row>
    <row r="121" spans="6:17" ht="15.75" customHeight="1">
      <c r="F121" s="499"/>
      <c r="G121" s="123"/>
      <c r="H121" s="123"/>
      <c r="I121" s="123"/>
      <c r="K121" s="123"/>
      <c r="L121" s="123"/>
      <c r="O121" s="4"/>
      <c r="P121" s="4"/>
      <c r="Q121" s="4"/>
    </row>
    <row r="122" spans="6:17" ht="15.75" customHeight="1">
      <c r="F122" s="499"/>
      <c r="G122" s="123"/>
      <c r="H122" s="123"/>
      <c r="I122" s="123"/>
      <c r="K122" s="123"/>
      <c r="L122" s="123"/>
      <c r="O122" s="4"/>
      <c r="P122" s="4"/>
      <c r="Q122" s="4"/>
    </row>
    <row r="123" spans="6:17" ht="15.75" customHeight="1">
      <c r="F123" s="499"/>
      <c r="G123" s="123"/>
      <c r="H123" s="123"/>
      <c r="I123" s="123"/>
      <c r="K123" s="123"/>
      <c r="L123" s="123"/>
      <c r="O123" s="4"/>
      <c r="P123" s="4"/>
      <c r="Q123" s="4"/>
    </row>
    <row r="124" spans="6:17" ht="15.75" customHeight="1">
      <c r="F124" s="499"/>
      <c r="G124" s="123"/>
      <c r="H124" s="123"/>
      <c r="I124" s="123"/>
      <c r="K124" s="123"/>
      <c r="L124" s="123"/>
      <c r="O124" s="4"/>
      <c r="P124" s="4"/>
      <c r="Q124" s="4"/>
    </row>
    <row r="125" spans="6:17" ht="15.75" customHeight="1">
      <c r="F125" s="499"/>
      <c r="G125" s="123"/>
      <c r="H125" s="123"/>
      <c r="I125" s="123"/>
      <c r="K125" s="123"/>
      <c r="L125" s="123"/>
      <c r="O125" s="4"/>
      <c r="P125" s="4"/>
      <c r="Q125" s="4"/>
    </row>
    <row r="126" spans="6:17" ht="15.75" customHeight="1">
      <c r="F126" s="499"/>
      <c r="G126" s="123"/>
      <c r="H126" s="123"/>
      <c r="I126" s="123"/>
      <c r="K126" s="123"/>
      <c r="L126" s="123"/>
      <c r="O126" s="4"/>
      <c r="P126" s="4"/>
      <c r="Q126" s="4"/>
    </row>
    <row r="127" spans="6:17" ht="15.75" customHeight="1">
      <c r="F127" s="499"/>
      <c r="G127" s="123"/>
      <c r="H127" s="123"/>
      <c r="I127" s="123"/>
      <c r="K127" s="123"/>
      <c r="L127" s="123"/>
      <c r="O127" s="4"/>
      <c r="P127" s="4"/>
      <c r="Q127" s="4"/>
    </row>
    <row r="128" spans="6:17" ht="15.75" customHeight="1">
      <c r="F128" s="499"/>
      <c r="G128" s="123"/>
      <c r="H128" s="123"/>
      <c r="I128" s="123"/>
      <c r="K128" s="123"/>
      <c r="L128" s="123"/>
      <c r="O128" s="4"/>
      <c r="P128" s="4"/>
      <c r="Q128" s="4"/>
    </row>
    <row r="129" spans="6:17" ht="15.75" customHeight="1">
      <c r="F129" s="499"/>
      <c r="G129" s="123"/>
      <c r="H129" s="123"/>
      <c r="I129" s="123"/>
      <c r="K129" s="123"/>
      <c r="L129" s="123"/>
      <c r="O129" s="4"/>
      <c r="P129" s="4"/>
      <c r="Q129" s="4"/>
    </row>
    <row r="130" spans="6:17" ht="15.75" customHeight="1">
      <c r="F130" s="499"/>
      <c r="G130" s="123"/>
      <c r="H130" s="123"/>
      <c r="I130" s="123"/>
      <c r="K130" s="123"/>
      <c r="L130" s="123"/>
      <c r="O130" s="4"/>
      <c r="P130" s="4"/>
      <c r="Q130" s="4"/>
    </row>
    <row r="131" spans="6:17" ht="15.75" customHeight="1">
      <c r="F131" s="499"/>
      <c r="G131" s="123"/>
      <c r="H131" s="123"/>
      <c r="I131" s="123"/>
      <c r="K131" s="123"/>
      <c r="L131" s="123"/>
      <c r="O131" s="4"/>
      <c r="P131" s="4"/>
      <c r="Q131" s="4"/>
    </row>
    <row r="132" spans="6:17" ht="15.75" customHeight="1">
      <c r="F132" s="499"/>
      <c r="G132" s="123"/>
      <c r="H132" s="123"/>
      <c r="I132" s="123"/>
      <c r="K132" s="123"/>
      <c r="L132" s="123"/>
      <c r="O132" s="4"/>
      <c r="P132" s="4"/>
      <c r="Q132" s="4"/>
    </row>
    <row r="133" spans="6:17" ht="15.75" customHeight="1">
      <c r="F133" s="499"/>
      <c r="G133" s="123"/>
      <c r="H133" s="123"/>
      <c r="I133" s="123"/>
      <c r="K133" s="123"/>
      <c r="L133" s="123"/>
      <c r="O133" s="4"/>
      <c r="P133" s="4"/>
      <c r="Q133" s="4"/>
    </row>
    <row r="134" spans="6:17" ht="15.75" customHeight="1">
      <c r="F134" s="499"/>
      <c r="G134" s="123"/>
      <c r="H134" s="123"/>
      <c r="I134" s="123"/>
      <c r="K134" s="123"/>
      <c r="L134" s="123"/>
      <c r="O134" s="4"/>
      <c r="P134" s="4"/>
      <c r="Q134" s="4"/>
    </row>
    <row r="135" spans="6:17" ht="15.75" customHeight="1">
      <c r="F135" s="499"/>
      <c r="G135" s="123"/>
      <c r="H135" s="123"/>
      <c r="I135" s="123"/>
      <c r="K135" s="123"/>
      <c r="L135" s="123"/>
      <c r="O135" s="4"/>
      <c r="P135" s="4"/>
      <c r="Q135" s="4"/>
    </row>
    <row r="136" spans="6:17" ht="15.75" customHeight="1">
      <c r="F136" s="499"/>
      <c r="G136" s="123"/>
      <c r="H136" s="123"/>
      <c r="I136" s="123"/>
      <c r="K136" s="123"/>
      <c r="L136" s="123"/>
      <c r="O136" s="4"/>
      <c r="P136" s="4"/>
      <c r="Q136" s="4"/>
    </row>
    <row r="137" spans="6:17" ht="15.75" customHeight="1">
      <c r="F137" s="499"/>
      <c r="G137" s="123"/>
      <c r="H137" s="123"/>
      <c r="I137" s="123"/>
      <c r="K137" s="123"/>
      <c r="L137" s="123"/>
      <c r="O137" s="4"/>
      <c r="P137" s="4"/>
      <c r="Q137" s="4"/>
    </row>
    <row r="138" spans="6:17" ht="15.75" customHeight="1">
      <c r="F138" s="499"/>
      <c r="G138" s="123"/>
      <c r="H138" s="123"/>
      <c r="I138" s="123"/>
      <c r="K138" s="123"/>
      <c r="L138" s="123"/>
      <c r="O138" s="4"/>
      <c r="P138" s="4"/>
      <c r="Q138" s="4"/>
    </row>
    <row r="139" spans="6:17" ht="15.75" customHeight="1">
      <c r="F139" s="499"/>
      <c r="G139" s="123"/>
      <c r="H139" s="123"/>
      <c r="I139" s="123"/>
      <c r="K139" s="123"/>
      <c r="L139" s="123"/>
      <c r="O139" s="4"/>
      <c r="P139" s="4"/>
      <c r="Q139" s="4"/>
    </row>
    <row r="140" spans="6:17" ht="15.75" customHeight="1">
      <c r="F140" s="499"/>
      <c r="G140" s="123"/>
      <c r="H140" s="123"/>
      <c r="I140" s="123"/>
      <c r="K140" s="123"/>
      <c r="L140" s="123"/>
      <c r="O140" s="4"/>
      <c r="P140" s="4"/>
      <c r="Q140" s="4"/>
    </row>
    <row r="141" spans="6:17" ht="15.75" customHeight="1">
      <c r="F141" s="499"/>
      <c r="G141" s="123"/>
      <c r="H141" s="123"/>
      <c r="I141" s="123"/>
      <c r="K141" s="123"/>
      <c r="L141" s="123"/>
      <c r="O141" s="4"/>
      <c r="P141" s="4"/>
      <c r="Q141" s="4"/>
    </row>
    <row r="142" spans="6:17" ht="15.75" customHeight="1">
      <c r="F142" s="499"/>
      <c r="G142" s="123"/>
      <c r="H142" s="123"/>
      <c r="I142" s="123"/>
      <c r="K142" s="123"/>
      <c r="L142" s="123"/>
      <c r="O142" s="4"/>
      <c r="P142" s="4"/>
      <c r="Q142" s="4"/>
    </row>
    <row r="143" spans="6:17" ht="15.75" customHeight="1">
      <c r="F143" s="499"/>
      <c r="G143" s="123"/>
      <c r="H143" s="123"/>
      <c r="I143" s="123"/>
      <c r="K143" s="123"/>
      <c r="L143" s="123"/>
      <c r="O143" s="4"/>
      <c r="P143" s="4"/>
      <c r="Q143" s="4"/>
    </row>
    <row r="144" spans="6:17" ht="15.75" customHeight="1">
      <c r="F144" s="499"/>
      <c r="G144" s="123"/>
      <c r="H144" s="123"/>
      <c r="I144" s="123"/>
      <c r="K144" s="123"/>
      <c r="L144" s="123"/>
      <c r="O144" s="4"/>
      <c r="P144" s="4"/>
      <c r="Q144" s="4"/>
    </row>
    <row r="145" spans="6:17" ht="15.75" customHeight="1">
      <c r="F145" s="499"/>
      <c r="G145" s="123"/>
      <c r="H145" s="123"/>
      <c r="I145" s="123"/>
      <c r="K145" s="123"/>
      <c r="L145" s="123"/>
      <c r="O145" s="4"/>
      <c r="P145" s="4"/>
      <c r="Q145" s="4"/>
    </row>
    <row r="146" spans="6:17" ht="15.75" customHeight="1">
      <c r="F146" s="499"/>
      <c r="G146" s="123"/>
      <c r="H146" s="123"/>
      <c r="I146" s="123"/>
      <c r="K146" s="123"/>
      <c r="L146" s="123"/>
      <c r="O146" s="4"/>
      <c r="P146" s="4"/>
      <c r="Q146" s="4"/>
    </row>
    <row r="147" spans="6:17" ht="15.75" customHeight="1">
      <c r="F147" s="499"/>
      <c r="G147" s="123"/>
      <c r="H147" s="123"/>
      <c r="I147" s="123"/>
      <c r="K147" s="123"/>
      <c r="L147" s="123"/>
      <c r="O147" s="4"/>
      <c r="P147" s="4"/>
      <c r="Q147" s="4"/>
    </row>
    <row r="148" spans="6:17" ht="15.75" customHeight="1">
      <c r="F148" s="499"/>
      <c r="G148" s="123"/>
      <c r="H148" s="123"/>
      <c r="I148" s="123"/>
      <c r="K148" s="123"/>
      <c r="L148" s="123"/>
      <c r="O148" s="4"/>
      <c r="P148" s="4"/>
      <c r="Q148" s="4"/>
    </row>
    <row r="149" spans="6:17" ht="15.75" customHeight="1">
      <c r="F149" s="499"/>
      <c r="G149" s="123"/>
      <c r="H149" s="123"/>
      <c r="I149" s="123"/>
      <c r="K149" s="123"/>
      <c r="L149" s="123"/>
      <c r="O149" s="4"/>
      <c r="P149" s="4"/>
      <c r="Q149" s="4"/>
    </row>
    <row r="150" spans="6:17" ht="15.75" customHeight="1">
      <c r="F150" s="499"/>
      <c r="G150" s="123"/>
      <c r="H150" s="123"/>
      <c r="I150" s="123"/>
      <c r="K150" s="123"/>
      <c r="L150" s="123"/>
      <c r="O150" s="4"/>
      <c r="P150" s="4"/>
      <c r="Q150" s="4"/>
    </row>
    <row r="151" spans="6:17" ht="15.75" customHeight="1">
      <c r="F151" s="499"/>
      <c r="G151" s="123"/>
      <c r="H151" s="123"/>
      <c r="I151" s="123"/>
      <c r="K151" s="123"/>
      <c r="L151" s="123"/>
      <c r="O151" s="4"/>
      <c r="P151" s="4"/>
      <c r="Q151" s="4"/>
    </row>
    <row r="152" spans="6:17" ht="15.75" customHeight="1">
      <c r="F152" s="499"/>
      <c r="G152" s="123"/>
      <c r="H152" s="123"/>
      <c r="I152" s="123"/>
      <c r="K152" s="123"/>
      <c r="L152" s="123"/>
      <c r="O152" s="4"/>
      <c r="P152" s="4"/>
      <c r="Q152" s="4"/>
    </row>
    <row r="153" spans="6:17" ht="15.75" customHeight="1">
      <c r="F153" s="499"/>
      <c r="G153" s="123"/>
      <c r="H153" s="123"/>
      <c r="I153" s="123"/>
      <c r="K153" s="123"/>
      <c r="L153" s="123"/>
      <c r="O153" s="4"/>
      <c r="P153" s="4"/>
      <c r="Q153" s="4"/>
    </row>
    <row r="154" spans="6:17" ht="15.75" customHeight="1">
      <c r="F154" s="499"/>
      <c r="G154" s="123"/>
      <c r="H154" s="123"/>
      <c r="I154" s="123"/>
      <c r="K154" s="123"/>
      <c r="L154" s="123"/>
      <c r="O154" s="4"/>
      <c r="P154" s="4"/>
      <c r="Q154" s="4"/>
    </row>
    <row r="155" spans="6:17" ht="15.75" customHeight="1">
      <c r="F155" s="499"/>
      <c r="G155" s="123"/>
      <c r="H155" s="123"/>
      <c r="I155" s="123"/>
      <c r="K155" s="123"/>
      <c r="L155" s="123"/>
      <c r="O155" s="4"/>
      <c r="P155" s="4"/>
      <c r="Q155" s="4"/>
    </row>
    <row r="156" spans="6:17" ht="15.75" customHeight="1">
      <c r="F156" s="499"/>
      <c r="G156" s="123"/>
      <c r="H156" s="123"/>
      <c r="I156" s="123"/>
      <c r="K156" s="123"/>
      <c r="L156" s="123"/>
      <c r="O156" s="4"/>
      <c r="P156" s="4"/>
      <c r="Q156" s="4"/>
    </row>
    <row r="157" spans="6:17" ht="15.75" customHeight="1">
      <c r="F157" s="499"/>
      <c r="G157" s="123"/>
      <c r="H157" s="123"/>
      <c r="I157" s="123"/>
      <c r="K157" s="123"/>
      <c r="L157" s="123"/>
      <c r="O157" s="4"/>
      <c r="P157" s="4"/>
      <c r="Q157" s="4"/>
    </row>
    <row r="158" spans="6:17" ht="15.75" customHeight="1">
      <c r="F158" s="499"/>
      <c r="G158" s="123"/>
      <c r="H158" s="123"/>
      <c r="I158" s="123"/>
      <c r="K158" s="123"/>
      <c r="L158" s="123"/>
      <c r="O158" s="4"/>
      <c r="P158" s="4"/>
      <c r="Q158" s="4"/>
    </row>
    <row r="159" spans="6:17" ht="15.75" customHeight="1">
      <c r="F159" s="499"/>
      <c r="G159" s="123"/>
      <c r="H159" s="123"/>
      <c r="I159" s="123"/>
      <c r="K159" s="123"/>
      <c r="L159" s="123"/>
      <c r="O159" s="4"/>
      <c r="P159" s="4"/>
      <c r="Q159" s="4"/>
    </row>
    <row r="160" spans="6:17" ht="15.75" customHeight="1">
      <c r="F160" s="499"/>
      <c r="G160" s="123"/>
      <c r="H160" s="123"/>
      <c r="I160" s="123"/>
      <c r="K160" s="123"/>
      <c r="L160" s="123"/>
      <c r="O160" s="4"/>
      <c r="P160" s="4"/>
      <c r="Q160" s="4"/>
    </row>
    <row r="161" spans="6:17" ht="15.75" customHeight="1">
      <c r="F161" s="499"/>
      <c r="G161" s="123"/>
      <c r="H161" s="123"/>
      <c r="I161" s="123"/>
      <c r="K161" s="123"/>
      <c r="L161" s="123"/>
      <c r="O161" s="4"/>
      <c r="P161" s="4"/>
      <c r="Q161" s="4"/>
    </row>
    <row r="162" spans="6:17" ht="15.75" customHeight="1">
      <c r="F162" s="499"/>
      <c r="G162" s="123"/>
      <c r="H162" s="123"/>
      <c r="I162" s="123"/>
      <c r="K162" s="123"/>
      <c r="L162" s="123"/>
      <c r="O162" s="4"/>
      <c r="P162" s="4"/>
      <c r="Q162" s="4"/>
    </row>
    <row r="163" spans="6:17" ht="15.75" customHeight="1">
      <c r="F163" s="499"/>
      <c r="G163" s="123"/>
      <c r="H163" s="123"/>
      <c r="I163" s="123"/>
      <c r="K163" s="123"/>
      <c r="L163" s="123"/>
      <c r="O163" s="4"/>
      <c r="P163" s="4"/>
      <c r="Q163" s="4"/>
    </row>
    <row r="164" spans="6:17" ht="15.75" customHeight="1">
      <c r="F164" s="499"/>
      <c r="G164" s="123"/>
      <c r="H164" s="123"/>
      <c r="I164" s="123"/>
      <c r="K164" s="123"/>
      <c r="L164" s="123"/>
      <c r="O164" s="4"/>
      <c r="P164" s="4"/>
      <c r="Q164" s="4"/>
    </row>
    <row r="165" spans="6:17" ht="15.75" customHeight="1">
      <c r="F165" s="499"/>
      <c r="G165" s="123"/>
      <c r="H165" s="123"/>
      <c r="I165" s="123"/>
      <c r="K165" s="123"/>
      <c r="L165" s="123"/>
      <c r="O165" s="4"/>
      <c r="P165" s="4"/>
      <c r="Q165" s="4"/>
    </row>
    <row r="166" spans="6:17" ht="15.75" customHeight="1">
      <c r="F166" s="499"/>
      <c r="G166" s="123"/>
      <c r="H166" s="123"/>
      <c r="I166" s="123"/>
      <c r="K166" s="123"/>
      <c r="L166" s="123"/>
      <c r="O166" s="4"/>
      <c r="P166" s="4"/>
      <c r="Q166" s="4"/>
    </row>
    <row r="167" spans="6:17" ht="15.75" customHeight="1">
      <c r="F167" s="499"/>
      <c r="G167" s="123"/>
      <c r="H167" s="123"/>
      <c r="I167" s="123"/>
      <c r="K167" s="123"/>
      <c r="L167" s="123"/>
      <c r="O167" s="4"/>
      <c r="P167" s="4"/>
      <c r="Q167" s="4"/>
    </row>
    <row r="168" spans="6:17" ht="15.75" customHeight="1">
      <c r="F168" s="499"/>
      <c r="G168" s="123"/>
      <c r="H168" s="123"/>
      <c r="I168" s="123"/>
      <c r="K168" s="123"/>
      <c r="L168" s="123"/>
      <c r="O168" s="4"/>
      <c r="P168" s="4"/>
      <c r="Q168" s="4"/>
    </row>
    <row r="169" spans="6:17" ht="15.75" customHeight="1">
      <c r="F169" s="499"/>
      <c r="G169" s="123"/>
      <c r="H169" s="123"/>
      <c r="I169" s="123"/>
      <c r="K169" s="123"/>
      <c r="L169" s="123"/>
      <c r="O169" s="4"/>
      <c r="P169" s="4"/>
      <c r="Q169" s="4"/>
    </row>
    <row r="170" spans="6:17" ht="15.75" customHeight="1">
      <c r="F170" s="499"/>
      <c r="G170" s="123"/>
      <c r="H170" s="123"/>
      <c r="I170" s="123"/>
      <c r="K170" s="123"/>
      <c r="L170" s="123"/>
      <c r="O170" s="4"/>
      <c r="P170" s="4"/>
      <c r="Q170" s="4"/>
    </row>
    <row r="171" spans="6:17" ht="15.75" customHeight="1">
      <c r="F171" s="499"/>
      <c r="G171" s="123"/>
      <c r="H171" s="123"/>
      <c r="I171" s="123"/>
      <c r="K171" s="123"/>
      <c r="L171" s="123"/>
      <c r="O171" s="4"/>
      <c r="P171" s="4"/>
      <c r="Q171" s="4"/>
    </row>
    <row r="172" spans="6:17" ht="15.75" customHeight="1">
      <c r="F172" s="499"/>
      <c r="G172" s="123"/>
      <c r="H172" s="123"/>
      <c r="I172" s="123"/>
      <c r="K172" s="123"/>
      <c r="L172" s="123"/>
      <c r="O172" s="4"/>
      <c r="P172" s="4"/>
      <c r="Q172" s="4"/>
    </row>
    <row r="173" spans="6:17" ht="15.75" customHeight="1">
      <c r="F173" s="499"/>
      <c r="G173" s="123"/>
      <c r="H173" s="123"/>
      <c r="I173" s="123"/>
      <c r="K173" s="123"/>
      <c r="L173" s="123"/>
      <c r="O173" s="4"/>
      <c r="P173" s="4"/>
      <c r="Q173" s="4"/>
    </row>
    <row r="174" spans="6:17" ht="15.75" customHeight="1">
      <c r="F174" s="499"/>
      <c r="G174" s="123"/>
      <c r="H174" s="123"/>
      <c r="I174" s="123"/>
      <c r="K174" s="123"/>
      <c r="L174" s="123"/>
      <c r="O174" s="4"/>
      <c r="P174" s="4"/>
      <c r="Q174" s="4"/>
    </row>
    <row r="175" spans="6:17" ht="15.75" customHeight="1">
      <c r="F175" s="499"/>
      <c r="G175" s="123"/>
      <c r="H175" s="123"/>
      <c r="I175" s="123"/>
      <c r="K175" s="123"/>
      <c r="L175" s="123"/>
      <c r="O175" s="4"/>
      <c r="P175" s="4"/>
      <c r="Q175" s="4"/>
    </row>
    <row r="176" spans="6:17" ht="15.75" customHeight="1">
      <c r="F176" s="499"/>
      <c r="G176" s="123"/>
      <c r="H176" s="123"/>
      <c r="I176" s="123"/>
      <c r="K176" s="123"/>
      <c r="L176" s="123"/>
      <c r="O176" s="4"/>
      <c r="P176" s="4"/>
      <c r="Q176" s="4"/>
    </row>
    <row r="177" spans="6:17" ht="15.75" customHeight="1">
      <c r="F177" s="499"/>
      <c r="G177" s="123"/>
      <c r="H177" s="123"/>
      <c r="I177" s="123"/>
      <c r="K177" s="123"/>
      <c r="L177" s="123"/>
      <c r="O177" s="4"/>
      <c r="P177" s="4"/>
      <c r="Q177" s="4"/>
    </row>
    <row r="178" spans="6:17" ht="15.75" customHeight="1">
      <c r="F178" s="499"/>
      <c r="G178" s="123"/>
      <c r="H178" s="123"/>
      <c r="I178" s="123"/>
      <c r="K178" s="123"/>
      <c r="L178" s="123"/>
      <c r="O178" s="4"/>
      <c r="P178" s="4"/>
      <c r="Q178" s="4"/>
    </row>
    <row r="179" spans="6:17" ht="15.75" customHeight="1">
      <c r="F179" s="499"/>
      <c r="G179" s="123"/>
      <c r="H179" s="123"/>
      <c r="I179" s="123"/>
      <c r="K179" s="123"/>
      <c r="L179" s="123"/>
      <c r="O179" s="4"/>
      <c r="P179" s="4"/>
      <c r="Q179" s="4"/>
    </row>
    <row r="180" spans="6:17" ht="15.75" customHeight="1">
      <c r="F180" s="499"/>
      <c r="G180" s="123"/>
      <c r="H180" s="123"/>
      <c r="I180" s="123"/>
      <c r="K180" s="123"/>
      <c r="L180" s="123"/>
      <c r="O180" s="4"/>
      <c r="P180" s="4"/>
      <c r="Q180" s="4"/>
    </row>
    <row r="181" spans="6:17" ht="15.75" customHeight="1">
      <c r="F181" s="499"/>
      <c r="G181" s="123"/>
      <c r="H181" s="123"/>
      <c r="I181" s="123"/>
      <c r="K181" s="123"/>
      <c r="L181" s="123"/>
      <c r="O181" s="4"/>
      <c r="P181" s="4"/>
      <c r="Q181" s="4"/>
    </row>
    <row r="182" spans="6:17" ht="15.75" customHeight="1">
      <c r="F182" s="499"/>
      <c r="G182" s="123"/>
      <c r="H182" s="123"/>
      <c r="I182" s="123"/>
      <c r="K182" s="123"/>
      <c r="L182" s="123"/>
      <c r="O182" s="4"/>
      <c r="P182" s="4"/>
      <c r="Q182" s="4"/>
    </row>
    <row r="183" spans="6:17" ht="15.75" customHeight="1">
      <c r="F183" s="499"/>
      <c r="G183" s="123"/>
      <c r="H183" s="123"/>
      <c r="I183" s="123"/>
      <c r="K183" s="123"/>
      <c r="L183" s="123"/>
      <c r="O183" s="4"/>
      <c r="P183" s="4"/>
      <c r="Q183" s="4"/>
    </row>
    <row r="184" spans="6:17" ht="15.75" customHeight="1">
      <c r="F184" s="499"/>
      <c r="G184" s="123"/>
      <c r="H184" s="123"/>
      <c r="I184" s="123"/>
      <c r="K184" s="123"/>
      <c r="L184" s="123"/>
      <c r="O184" s="4"/>
      <c r="P184" s="4"/>
      <c r="Q184" s="4"/>
    </row>
    <row r="185" spans="6:17" ht="15.75" customHeight="1">
      <c r="F185" s="499"/>
      <c r="G185" s="123"/>
      <c r="H185" s="123"/>
      <c r="I185" s="123"/>
      <c r="K185" s="123"/>
      <c r="L185" s="123"/>
      <c r="O185" s="4"/>
      <c r="P185" s="4"/>
      <c r="Q185" s="4"/>
    </row>
    <row r="186" spans="6:17" ht="15.75" customHeight="1">
      <c r="F186" s="499"/>
      <c r="G186" s="123"/>
      <c r="H186" s="123"/>
      <c r="I186" s="123"/>
      <c r="K186" s="123"/>
      <c r="L186" s="123"/>
      <c r="O186" s="4"/>
      <c r="P186" s="4"/>
      <c r="Q186" s="4"/>
    </row>
    <row r="187" spans="6:17" ht="15.75" customHeight="1">
      <c r="F187" s="499"/>
      <c r="G187" s="123"/>
      <c r="H187" s="123"/>
      <c r="I187" s="123"/>
      <c r="K187" s="123"/>
      <c r="L187" s="123"/>
      <c r="O187" s="4"/>
      <c r="P187" s="4"/>
      <c r="Q187" s="4"/>
    </row>
    <row r="188" spans="6:17" ht="15.75" customHeight="1">
      <c r="F188" s="499"/>
      <c r="G188" s="123"/>
      <c r="H188" s="123"/>
      <c r="I188" s="123"/>
      <c r="K188" s="123"/>
      <c r="L188" s="123"/>
      <c r="O188" s="4"/>
      <c r="P188" s="4"/>
      <c r="Q188" s="4"/>
    </row>
    <row r="189" spans="6:17" ht="15.75" customHeight="1">
      <c r="F189" s="499"/>
      <c r="G189" s="123"/>
      <c r="H189" s="123"/>
      <c r="I189" s="123"/>
      <c r="K189" s="123"/>
      <c r="L189" s="123"/>
      <c r="O189" s="4"/>
      <c r="P189" s="4"/>
      <c r="Q189" s="4"/>
    </row>
    <row r="190" spans="6:17" ht="15.75" customHeight="1">
      <c r="F190" s="499"/>
      <c r="G190" s="123"/>
      <c r="H190" s="123"/>
      <c r="I190" s="123"/>
      <c r="K190" s="123"/>
      <c r="L190" s="123"/>
      <c r="O190" s="4"/>
      <c r="P190" s="4"/>
      <c r="Q190" s="4"/>
    </row>
    <row r="191" spans="6:17" ht="15.75" customHeight="1">
      <c r="F191" s="499"/>
      <c r="G191" s="123"/>
      <c r="H191" s="123"/>
      <c r="I191" s="123"/>
      <c r="K191" s="123"/>
      <c r="L191" s="123"/>
      <c r="O191" s="4"/>
      <c r="P191" s="4"/>
      <c r="Q191" s="4"/>
    </row>
    <row r="192" spans="6:17" ht="15.75" customHeight="1">
      <c r="F192" s="499"/>
      <c r="G192" s="123"/>
      <c r="H192" s="123"/>
      <c r="I192" s="123"/>
      <c r="K192" s="123"/>
      <c r="L192" s="123"/>
      <c r="O192" s="4"/>
      <c r="P192" s="4"/>
      <c r="Q192" s="4"/>
    </row>
    <row r="193" spans="6:17" ht="15.75" customHeight="1">
      <c r="F193" s="499"/>
      <c r="G193" s="123"/>
      <c r="H193" s="123"/>
      <c r="I193" s="123"/>
      <c r="K193" s="123"/>
      <c r="L193" s="123"/>
      <c r="O193" s="4"/>
      <c r="P193" s="4"/>
      <c r="Q193" s="4"/>
    </row>
    <row r="194" spans="6:17" ht="15.75" customHeight="1">
      <c r="F194" s="499"/>
      <c r="G194" s="123"/>
      <c r="H194" s="123"/>
      <c r="I194" s="123"/>
      <c r="K194" s="123"/>
      <c r="L194" s="123"/>
      <c r="O194" s="4"/>
      <c r="P194" s="4"/>
      <c r="Q194" s="4"/>
    </row>
    <row r="195" spans="6:17" ht="15.75" customHeight="1">
      <c r="F195" s="499"/>
      <c r="G195" s="123"/>
      <c r="H195" s="123"/>
      <c r="I195" s="123"/>
      <c r="K195" s="123"/>
      <c r="L195" s="123"/>
      <c r="O195" s="4"/>
      <c r="P195" s="4"/>
      <c r="Q195" s="4"/>
    </row>
    <row r="196" spans="6:17" ht="15.75" customHeight="1">
      <c r="F196" s="499"/>
      <c r="G196" s="123"/>
      <c r="H196" s="123"/>
      <c r="I196" s="123"/>
      <c r="K196" s="123"/>
      <c r="L196" s="123"/>
      <c r="O196" s="4"/>
      <c r="P196" s="4"/>
      <c r="Q196" s="4"/>
    </row>
    <row r="197" spans="6:17" ht="15.75" customHeight="1">
      <c r="F197" s="499"/>
      <c r="G197" s="123"/>
      <c r="H197" s="123"/>
      <c r="I197" s="123"/>
      <c r="K197" s="123"/>
      <c r="L197" s="123"/>
      <c r="O197" s="4"/>
      <c r="P197" s="4"/>
      <c r="Q197" s="4"/>
    </row>
    <row r="198" spans="6:17" ht="15.75" customHeight="1">
      <c r="F198" s="499"/>
      <c r="G198" s="123"/>
      <c r="H198" s="123"/>
      <c r="I198" s="123"/>
      <c r="K198" s="123"/>
      <c r="L198" s="123"/>
      <c r="O198" s="4"/>
      <c r="P198" s="4"/>
      <c r="Q198" s="4"/>
    </row>
    <row r="199" spans="6:17" ht="15.75" customHeight="1">
      <c r="F199" s="499"/>
      <c r="G199" s="123"/>
      <c r="H199" s="123"/>
      <c r="I199" s="123"/>
      <c r="K199" s="123"/>
      <c r="L199" s="123"/>
      <c r="O199" s="4"/>
      <c r="P199" s="4"/>
      <c r="Q199" s="4"/>
    </row>
    <row r="200" spans="6:17" ht="15.75" customHeight="1">
      <c r="F200" s="499"/>
      <c r="G200" s="123"/>
      <c r="H200" s="123"/>
      <c r="I200" s="123"/>
      <c r="K200" s="123"/>
      <c r="L200" s="123"/>
      <c r="O200" s="4"/>
      <c r="P200" s="4"/>
      <c r="Q200" s="4"/>
    </row>
    <row r="201" spans="6:17" ht="15.75" customHeight="1">
      <c r="F201" s="499"/>
      <c r="G201" s="123"/>
      <c r="H201" s="123"/>
      <c r="I201" s="123"/>
      <c r="K201" s="123"/>
      <c r="L201" s="123"/>
      <c r="O201" s="4"/>
      <c r="P201" s="4"/>
      <c r="Q201" s="4"/>
    </row>
    <row r="202" spans="6:17" ht="15.75" customHeight="1">
      <c r="F202" s="499"/>
      <c r="G202" s="123"/>
      <c r="H202" s="123"/>
      <c r="I202" s="123"/>
      <c r="K202" s="123"/>
      <c r="L202" s="123"/>
      <c r="O202" s="4"/>
      <c r="P202" s="4"/>
      <c r="Q202" s="4"/>
    </row>
    <row r="203" spans="6:17" ht="15.75" customHeight="1">
      <c r="F203" s="499"/>
      <c r="G203" s="123"/>
      <c r="H203" s="123"/>
      <c r="I203" s="123"/>
      <c r="K203" s="123"/>
      <c r="L203" s="123"/>
      <c r="O203" s="4"/>
      <c r="P203" s="4"/>
      <c r="Q203" s="4"/>
    </row>
    <row r="204" spans="6:17" ht="15.75" customHeight="1">
      <c r="F204" s="499"/>
      <c r="G204" s="123"/>
      <c r="H204" s="123"/>
      <c r="I204" s="123"/>
      <c r="K204" s="123"/>
      <c r="L204" s="123"/>
      <c r="O204" s="4"/>
      <c r="P204" s="4"/>
      <c r="Q204" s="4"/>
    </row>
    <row r="205" spans="6:17" ht="15.75" customHeight="1">
      <c r="F205" s="499"/>
      <c r="G205" s="123"/>
      <c r="H205" s="123"/>
      <c r="I205" s="123"/>
      <c r="K205" s="123"/>
      <c r="L205" s="123"/>
      <c r="O205" s="4"/>
      <c r="P205" s="4"/>
      <c r="Q205" s="4"/>
    </row>
    <row r="206" spans="6:17" ht="15.75" customHeight="1">
      <c r="F206" s="499"/>
      <c r="G206" s="123"/>
      <c r="H206" s="123"/>
      <c r="I206" s="123"/>
      <c r="K206" s="123"/>
      <c r="L206" s="123"/>
      <c r="O206" s="4"/>
      <c r="P206" s="4"/>
      <c r="Q206" s="4"/>
    </row>
    <row r="207" spans="6:17" ht="15.75" customHeight="1">
      <c r="F207" s="499"/>
      <c r="G207" s="123"/>
      <c r="H207" s="123"/>
      <c r="I207" s="123"/>
      <c r="K207" s="123"/>
      <c r="L207" s="123"/>
      <c r="O207" s="4"/>
      <c r="P207" s="4"/>
      <c r="Q207" s="4"/>
    </row>
    <row r="208" spans="6:17" ht="15.75" customHeight="1">
      <c r="F208" s="499"/>
      <c r="G208" s="123"/>
      <c r="H208" s="123"/>
      <c r="I208" s="123"/>
      <c r="K208" s="123"/>
      <c r="L208" s="123"/>
      <c r="O208" s="4"/>
      <c r="P208" s="4"/>
      <c r="Q208" s="4"/>
    </row>
    <row r="209" spans="6:17" ht="15.75" customHeight="1">
      <c r="F209" s="499"/>
      <c r="G209" s="123"/>
      <c r="H209" s="123"/>
      <c r="I209" s="123"/>
      <c r="K209" s="123"/>
      <c r="L209" s="123"/>
      <c r="O209" s="4"/>
      <c r="P209" s="4"/>
      <c r="Q209" s="4"/>
    </row>
    <row r="210" spans="6:17" ht="15.75" customHeight="1">
      <c r="F210" s="499"/>
      <c r="G210" s="123"/>
      <c r="H210" s="123"/>
      <c r="I210" s="123"/>
      <c r="K210" s="123"/>
      <c r="L210" s="123"/>
      <c r="O210" s="4"/>
      <c r="P210" s="4"/>
      <c r="Q210" s="4"/>
    </row>
    <row r="211" spans="6:17" ht="15.75" customHeight="1">
      <c r="F211" s="499"/>
      <c r="G211" s="123"/>
      <c r="H211" s="123"/>
      <c r="I211" s="123"/>
      <c r="K211" s="123"/>
      <c r="L211" s="123"/>
      <c r="O211" s="4"/>
      <c r="P211" s="4"/>
      <c r="Q211" s="4"/>
    </row>
    <row r="212" spans="6:17" ht="15.75" customHeight="1">
      <c r="F212" s="499"/>
      <c r="G212" s="123"/>
      <c r="H212" s="123"/>
      <c r="I212" s="123"/>
      <c r="K212" s="123"/>
      <c r="L212" s="123"/>
      <c r="O212" s="4"/>
      <c r="P212" s="4"/>
      <c r="Q212" s="4"/>
    </row>
    <row r="213" spans="6:17" ht="15.75" customHeight="1">
      <c r="F213" s="499"/>
      <c r="G213" s="123"/>
      <c r="H213" s="123"/>
      <c r="I213" s="123"/>
      <c r="K213" s="123"/>
      <c r="L213" s="123"/>
      <c r="O213" s="4"/>
      <c r="P213" s="4"/>
      <c r="Q213" s="4"/>
    </row>
    <row r="214" spans="6:17" ht="15.75" customHeight="1">
      <c r="F214" s="499"/>
      <c r="G214" s="123"/>
      <c r="H214" s="123"/>
      <c r="I214" s="123"/>
      <c r="K214" s="123"/>
      <c r="L214" s="123"/>
      <c r="O214" s="4"/>
      <c r="P214" s="4"/>
      <c r="Q214" s="4"/>
    </row>
    <row r="215" spans="6:17" ht="15.75" customHeight="1">
      <c r="F215" s="499"/>
      <c r="G215" s="123"/>
      <c r="H215" s="123"/>
      <c r="I215" s="123"/>
      <c r="K215" s="123"/>
      <c r="L215" s="123"/>
      <c r="O215" s="4"/>
      <c r="P215" s="4"/>
      <c r="Q215" s="4"/>
    </row>
    <row r="216" spans="6:17" ht="15.75" customHeight="1">
      <c r="F216" s="499"/>
      <c r="G216" s="123"/>
      <c r="H216" s="123"/>
      <c r="I216" s="123"/>
      <c r="K216" s="123"/>
      <c r="L216" s="123"/>
      <c r="O216" s="4"/>
      <c r="P216" s="4"/>
      <c r="Q216" s="4"/>
    </row>
    <row r="217" spans="6:17" ht="15.75" customHeight="1">
      <c r="F217" s="499"/>
      <c r="G217" s="123"/>
      <c r="H217" s="123"/>
      <c r="I217" s="123"/>
      <c r="K217" s="123"/>
      <c r="L217" s="123"/>
      <c r="O217" s="4"/>
      <c r="P217" s="4"/>
      <c r="Q217" s="4"/>
    </row>
    <row r="218" spans="6:17" ht="15.75" customHeight="1">
      <c r="F218" s="499"/>
      <c r="G218" s="123"/>
      <c r="H218" s="123"/>
      <c r="I218" s="123"/>
      <c r="K218" s="123"/>
      <c r="L218" s="123"/>
      <c r="O218" s="4"/>
      <c r="P218" s="4"/>
      <c r="Q218" s="4"/>
    </row>
    <row r="219" spans="6:17" ht="15.75" customHeight="1">
      <c r="F219" s="499"/>
      <c r="G219" s="123"/>
      <c r="H219" s="123"/>
      <c r="I219" s="123"/>
      <c r="K219" s="123"/>
      <c r="L219" s="123"/>
      <c r="O219" s="4"/>
      <c r="P219" s="4"/>
      <c r="Q219" s="4"/>
    </row>
    <row r="220" spans="6:17" ht="15.75" customHeight="1">
      <c r="F220" s="499"/>
      <c r="G220" s="123"/>
      <c r="H220" s="123"/>
      <c r="I220" s="123"/>
      <c r="K220" s="123"/>
      <c r="L220" s="123"/>
      <c r="O220" s="4"/>
      <c r="P220" s="4"/>
      <c r="Q220" s="4"/>
    </row>
    <row r="221" spans="6:17" ht="15.75" customHeight="1">
      <c r="F221" s="499"/>
      <c r="G221" s="123"/>
      <c r="H221" s="123"/>
      <c r="I221" s="123"/>
      <c r="K221" s="123"/>
      <c r="L221" s="123"/>
      <c r="O221" s="4"/>
      <c r="P221" s="4"/>
      <c r="Q221" s="4"/>
    </row>
    <row r="222" spans="6:17" ht="15.75" customHeight="1">
      <c r="F222" s="499"/>
      <c r="G222" s="123"/>
      <c r="H222" s="123"/>
      <c r="I222" s="123"/>
      <c r="K222" s="123"/>
      <c r="L222" s="123"/>
      <c r="O222" s="4"/>
      <c r="P222" s="4"/>
      <c r="Q222" s="4"/>
    </row>
    <row r="223" spans="6:17" ht="15.75" customHeight="1">
      <c r="F223" s="499"/>
      <c r="G223" s="123"/>
      <c r="H223" s="123"/>
      <c r="I223" s="123"/>
      <c r="K223" s="123"/>
      <c r="L223" s="123"/>
      <c r="O223" s="4"/>
      <c r="P223" s="4"/>
      <c r="Q223" s="4"/>
    </row>
    <row r="224" spans="6:17" ht="15.75" customHeight="1">
      <c r="F224" s="499"/>
      <c r="G224" s="123"/>
      <c r="H224" s="123"/>
      <c r="I224" s="123"/>
      <c r="K224" s="123"/>
      <c r="L224" s="123"/>
      <c r="O224" s="4"/>
      <c r="P224" s="4"/>
      <c r="Q224" s="4"/>
    </row>
    <row r="225" spans="6:17" ht="15.75" customHeight="1">
      <c r="F225" s="499"/>
      <c r="G225" s="123"/>
      <c r="H225" s="123"/>
      <c r="I225" s="123"/>
      <c r="K225" s="123"/>
      <c r="L225" s="123"/>
      <c r="O225" s="4"/>
      <c r="P225" s="4"/>
      <c r="Q225" s="4"/>
    </row>
    <row r="226" spans="6:17" ht="15.75" customHeight="1">
      <c r="F226" s="499"/>
      <c r="G226" s="123"/>
      <c r="H226" s="123"/>
      <c r="I226" s="123"/>
      <c r="K226" s="123"/>
      <c r="L226" s="123"/>
      <c r="O226" s="4"/>
      <c r="P226" s="4"/>
      <c r="Q226" s="4"/>
    </row>
    <row r="227" spans="6:17" ht="15.75" customHeight="1">
      <c r="F227" s="499"/>
      <c r="G227" s="123"/>
      <c r="H227" s="123"/>
      <c r="I227" s="123"/>
      <c r="K227" s="123"/>
      <c r="L227" s="123"/>
      <c r="O227" s="4"/>
      <c r="P227" s="4"/>
      <c r="Q227" s="4"/>
    </row>
    <row r="228" spans="6:17" ht="15.75" customHeight="1">
      <c r="F228" s="499"/>
      <c r="G228" s="123"/>
      <c r="H228" s="123"/>
      <c r="I228" s="123"/>
      <c r="K228" s="123"/>
      <c r="L228" s="123"/>
      <c r="O228" s="4"/>
      <c r="P228" s="4"/>
      <c r="Q228" s="4"/>
    </row>
    <row r="229" spans="6:17" ht="15.75" customHeight="1">
      <c r="F229" s="499"/>
      <c r="G229" s="123"/>
      <c r="H229" s="123"/>
      <c r="I229" s="123"/>
      <c r="K229" s="123"/>
      <c r="L229" s="123"/>
      <c r="O229" s="4"/>
      <c r="P229" s="4"/>
      <c r="Q229" s="4"/>
    </row>
    <row r="230" spans="6:17" ht="15.75" customHeight="1">
      <c r="F230" s="499"/>
      <c r="G230" s="123"/>
      <c r="H230" s="123"/>
      <c r="I230" s="123"/>
      <c r="K230" s="123"/>
      <c r="L230" s="123"/>
      <c r="O230" s="4"/>
      <c r="P230" s="4"/>
      <c r="Q230" s="4"/>
    </row>
    <row r="231" spans="6:17" ht="15.75" customHeight="1">
      <c r="F231" s="499"/>
      <c r="G231" s="123"/>
      <c r="H231" s="123"/>
      <c r="I231" s="123"/>
      <c r="K231" s="123"/>
      <c r="L231" s="123"/>
      <c r="O231" s="4"/>
      <c r="P231" s="4"/>
      <c r="Q231" s="4"/>
    </row>
    <row r="232" spans="6:17" ht="15.75" customHeight="1">
      <c r="F232" s="499"/>
      <c r="G232" s="123"/>
      <c r="H232" s="123"/>
      <c r="I232" s="123"/>
      <c r="K232" s="123"/>
      <c r="L232" s="123"/>
      <c r="O232" s="4"/>
      <c r="P232" s="4"/>
      <c r="Q232" s="4"/>
    </row>
    <row r="233" spans="6:17" ht="15.75" customHeight="1">
      <c r="F233" s="499"/>
      <c r="G233" s="123"/>
      <c r="H233" s="123"/>
      <c r="I233" s="123"/>
      <c r="K233" s="123"/>
      <c r="L233" s="123"/>
      <c r="O233" s="4"/>
      <c r="P233" s="4"/>
      <c r="Q233" s="4"/>
    </row>
    <row r="234" spans="6:17" ht="15.75" customHeight="1"/>
    <row r="235" spans="6:17" ht="15.75" customHeight="1"/>
    <row r="236" spans="6:17" ht="15.75" customHeight="1"/>
    <row r="237" spans="6:17" ht="15.75" customHeight="1"/>
    <row r="238" spans="6:17" ht="15.75" customHeight="1"/>
    <row r="239" spans="6:17" ht="15.75" customHeight="1"/>
    <row r="240" spans="6:1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J42:K42"/>
    <mergeCell ref="J43:K43"/>
    <mergeCell ref="J52:K52"/>
    <mergeCell ref="J53:K53"/>
    <mergeCell ref="L53:N53"/>
    <mergeCell ref="I29:M29"/>
    <mergeCell ref="C32:N32"/>
    <mergeCell ref="E33:G33"/>
    <mergeCell ref="E34:F34"/>
    <mergeCell ref="J37:K37"/>
    <mergeCell ref="J38:K38"/>
    <mergeCell ref="J39:K39"/>
    <mergeCell ref="J40:K40"/>
    <mergeCell ref="J41:K41"/>
    <mergeCell ref="I21:I22"/>
    <mergeCell ref="D22:E22"/>
    <mergeCell ref="D23:E23"/>
    <mergeCell ref="D24:E24"/>
    <mergeCell ref="C26:G26"/>
    <mergeCell ref="F28:G28"/>
    <mergeCell ref="F27:G27"/>
    <mergeCell ref="I27:M27"/>
    <mergeCell ref="J28:K28"/>
    <mergeCell ref="D16:E16"/>
    <mergeCell ref="D17:E17"/>
    <mergeCell ref="D18:E18"/>
    <mergeCell ref="D19:E19"/>
    <mergeCell ref="D20:E20"/>
    <mergeCell ref="D27:E27"/>
    <mergeCell ref="C29:D29"/>
    <mergeCell ref="E29:F29"/>
    <mergeCell ref="D21:E21"/>
    <mergeCell ref="C5:N5"/>
    <mergeCell ref="E6:L6"/>
    <mergeCell ref="C8:G8"/>
    <mergeCell ref="C9:E9"/>
    <mergeCell ref="C10:G10"/>
    <mergeCell ref="D11:E11"/>
    <mergeCell ref="D12:E12"/>
    <mergeCell ref="C14:G14"/>
    <mergeCell ref="D15:E15"/>
    <mergeCell ref="J44:K44"/>
    <mergeCell ref="J45:K45"/>
    <mergeCell ref="J46:K46"/>
    <mergeCell ref="J47:K47"/>
    <mergeCell ref="L47:N47"/>
    <mergeCell ref="J48:K48"/>
    <mergeCell ref="L48:N48"/>
    <mergeCell ref="J54:K54"/>
    <mergeCell ref="L54:N54"/>
    <mergeCell ref="J49:K49"/>
    <mergeCell ref="L49:N49"/>
    <mergeCell ref="J50:K50"/>
    <mergeCell ref="L50:N50"/>
    <mergeCell ref="J51:K51"/>
    <mergeCell ref="L51:N51"/>
    <mergeCell ref="L52:N52"/>
    <mergeCell ref="L45:N45"/>
    <mergeCell ref="L46:N46"/>
    <mergeCell ref="L38:N38"/>
    <mergeCell ref="L39:N39"/>
    <mergeCell ref="L40:N40"/>
    <mergeCell ref="L41:N41"/>
    <mergeCell ref="L42:N42"/>
    <mergeCell ref="L43:N43"/>
    <mergeCell ref="L44:N44"/>
    <mergeCell ref="J33:K33"/>
    <mergeCell ref="L33:N33"/>
    <mergeCell ref="J34:K34"/>
    <mergeCell ref="L34:N34"/>
    <mergeCell ref="J35:K35"/>
    <mergeCell ref="L35:N35"/>
    <mergeCell ref="J36:K36"/>
    <mergeCell ref="L36:N36"/>
    <mergeCell ref="L37:N37"/>
    <mergeCell ref="H44:I44"/>
    <mergeCell ref="E51:F51"/>
    <mergeCell ref="E52:F52"/>
    <mergeCell ref="E53:F53"/>
    <mergeCell ref="E54:F54"/>
    <mergeCell ref="E44:F44"/>
    <mergeCell ref="E45:F45"/>
    <mergeCell ref="E46:F46"/>
    <mergeCell ref="E47:F47"/>
    <mergeCell ref="E48:F48"/>
    <mergeCell ref="E49:F49"/>
    <mergeCell ref="E50:F50"/>
    <mergeCell ref="H52:I52"/>
    <mergeCell ref="H53:I53"/>
    <mergeCell ref="H54:I54"/>
    <mergeCell ref="H45:I45"/>
    <mergeCell ref="H46:I46"/>
    <mergeCell ref="H47:I47"/>
    <mergeCell ref="H48:I48"/>
    <mergeCell ref="H49:I49"/>
    <mergeCell ref="H50:I50"/>
    <mergeCell ref="H51:I51"/>
    <mergeCell ref="E39:F39"/>
    <mergeCell ref="E40:F40"/>
    <mergeCell ref="E41:F41"/>
    <mergeCell ref="E42:F42"/>
    <mergeCell ref="E43:F43"/>
    <mergeCell ref="H38:I38"/>
    <mergeCell ref="H39:I39"/>
    <mergeCell ref="H40:I40"/>
    <mergeCell ref="H41:I41"/>
    <mergeCell ref="H42:I42"/>
    <mergeCell ref="H43:I43"/>
    <mergeCell ref="H33:I33"/>
    <mergeCell ref="H34:I34"/>
    <mergeCell ref="E35:F35"/>
    <mergeCell ref="H35:I35"/>
    <mergeCell ref="E36:F36"/>
    <mergeCell ref="H36:I36"/>
    <mergeCell ref="H37:I37"/>
    <mergeCell ref="E37:F37"/>
    <mergeCell ref="E38:F38"/>
  </mergeCells>
  <hyperlinks>
    <hyperlink ref="N3" location="'✔️ Index'!A1" display="INDEX"/>
  </hyperlinks>
  <pageMargins left="0.75" right="0.75" top="1" bottom="1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A8" workbookViewId="0">
      <selection activeCell="G19" sqref="G19"/>
    </sheetView>
  </sheetViews>
  <sheetFormatPr defaultColWidth="14.42578125" defaultRowHeight="15" customHeight="1"/>
  <cols>
    <col min="1" max="1" width="1.5703125" customWidth="1"/>
    <col min="2" max="2" width="4.42578125" customWidth="1"/>
    <col min="3" max="3" width="11.5703125" customWidth="1"/>
    <col min="4" max="5" width="16.28515625" customWidth="1"/>
    <col min="6" max="6" width="41.28515625" customWidth="1"/>
    <col min="7" max="7" width="5.85546875" customWidth="1"/>
    <col min="8" max="8" width="12.42578125" customWidth="1"/>
    <col min="9" max="9" width="17.7109375" customWidth="1"/>
    <col min="10" max="10" width="17" customWidth="1"/>
    <col min="11" max="11" width="14.28515625" customWidth="1"/>
    <col min="12" max="12" width="5" customWidth="1"/>
  </cols>
  <sheetData>
    <row r="1" spans="1:19">
      <c r="A1" s="1"/>
      <c r="B1" s="1"/>
      <c r="C1" s="1"/>
      <c r="D1" s="1"/>
      <c r="E1" s="1"/>
      <c r="F1" s="1"/>
      <c r="G1" s="419"/>
      <c r="H1" s="261"/>
      <c r="I1" s="261"/>
      <c r="J1" s="261"/>
      <c r="K1" s="1"/>
      <c r="L1" s="4"/>
      <c r="M1" s="4"/>
      <c r="N1" s="4"/>
      <c r="O1" s="4"/>
      <c r="P1" s="4"/>
      <c r="Q1" s="4"/>
      <c r="R1" s="4"/>
      <c r="S1" s="4"/>
    </row>
    <row r="2" spans="1:19" ht="22.5" customHeight="1">
      <c r="A2" s="366"/>
      <c r="B2" s="420"/>
      <c r="C2" s="421"/>
      <c r="D2" s="421"/>
      <c r="E2" s="421"/>
      <c r="F2" s="422"/>
      <c r="G2" s="422"/>
      <c r="H2" s="422"/>
      <c r="I2" s="422"/>
      <c r="J2" s="422"/>
      <c r="K2" s="422"/>
      <c r="L2" s="365"/>
      <c r="M2" s="4"/>
      <c r="N2" s="4"/>
      <c r="O2" s="4"/>
      <c r="P2" s="4"/>
      <c r="Q2" s="4"/>
      <c r="R2" s="4"/>
      <c r="S2" s="4"/>
    </row>
    <row r="3" spans="1:19" ht="22.5" customHeight="1">
      <c r="A3" s="366"/>
      <c r="B3" s="424"/>
      <c r="C3" s="425" t="s">
        <v>2915</v>
      </c>
      <c r="D3" s="425"/>
      <c r="E3" s="425"/>
      <c r="F3" s="425"/>
      <c r="G3" s="425"/>
      <c r="H3" s="425"/>
      <c r="I3" s="425"/>
      <c r="J3" s="425"/>
      <c r="K3" s="860" t="s">
        <v>389</v>
      </c>
      <c r="L3" s="16"/>
      <c r="M3" s="366"/>
      <c r="N3" s="366"/>
      <c r="O3" s="366"/>
      <c r="P3" s="366"/>
      <c r="Q3" s="366"/>
      <c r="R3" s="366"/>
      <c r="S3" s="366"/>
    </row>
    <row r="4" spans="1:19">
      <c r="A4" s="265"/>
      <c r="B4" s="428"/>
      <c r="C4" s="265"/>
      <c r="D4" s="265"/>
      <c r="E4" s="265"/>
      <c r="F4" s="265"/>
      <c r="G4" s="429"/>
      <c r="H4" s="430"/>
      <c r="I4" s="430"/>
      <c r="J4" s="430"/>
      <c r="K4" s="265"/>
      <c r="L4" s="20"/>
      <c r="M4" s="4"/>
      <c r="N4" s="4"/>
      <c r="O4" s="4"/>
      <c r="P4" s="4"/>
      <c r="Q4" s="4"/>
      <c r="R4" s="4"/>
      <c r="S4" s="4"/>
    </row>
    <row r="5" spans="1:19" ht="36" customHeight="1">
      <c r="A5" s="196"/>
      <c r="B5" s="431"/>
      <c r="C5" s="1491" t="s">
        <v>398</v>
      </c>
      <c r="D5" s="1327"/>
      <c r="E5" s="1327"/>
      <c r="F5" s="1327"/>
      <c r="G5" s="1327"/>
      <c r="H5" s="1327"/>
      <c r="I5" s="1327"/>
      <c r="J5" s="1327"/>
      <c r="K5" s="1328"/>
      <c r="L5" s="20"/>
      <c r="M5" s="4"/>
      <c r="N5" s="4"/>
      <c r="O5" s="4"/>
      <c r="P5" s="4"/>
      <c r="Q5" s="4"/>
      <c r="R5" s="4"/>
      <c r="S5" s="4"/>
    </row>
    <row r="6" spans="1:19" ht="18">
      <c r="A6" s="432"/>
      <c r="B6" s="433"/>
      <c r="C6" s="434"/>
      <c r="D6" s="435"/>
      <c r="E6" s="435"/>
      <c r="F6" s="1492"/>
      <c r="G6" s="1294"/>
      <c r="H6" s="1294"/>
      <c r="I6" s="1294"/>
      <c r="J6" s="1294"/>
      <c r="K6" s="1298"/>
      <c r="L6" s="20"/>
      <c r="M6" s="4"/>
      <c r="N6" s="4"/>
      <c r="O6" s="4"/>
      <c r="P6" s="4"/>
      <c r="Q6" s="4"/>
      <c r="R6" s="4"/>
      <c r="S6" s="4"/>
    </row>
    <row r="7" spans="1:19" ht="18">
      <c r="A7" s="432"/>
      <c r="B7" s="433"/>
      <c r="C7" s="434"/>
      <c r="D7" s="435"/>
      <c r="E7" s="435"/>
      <c r="F7" s="436"/>
      <c r="G7" s="436"/>
      <c r="H7" s="436"/>
      <c r="I7" s="436"/>
      <c r="J7" s="436"/>
      <c r="K7" s="436"/>
      <c r="L7" s="20"/>
      <c r="M7" s="4"/>
    </row>
    <row r="8" spans="1:19" ht="30" customHeight="1">
      <c r="A8" s="432"/>
      <c r="B8" s="433"/>
      <c r="G8" s="1493" t="s">
        <v>3133</v>
      </c>
      <c r="H8" s="1349"/>
      <c r="I8" s="1349"/>
      <c r="J8" s="1349"/>
      <c r="K8" s="1350"/>
      <c r="L8" s="20"/>
      <c r="M8" s="4"/>
    </row>
    <row r="9" spans="1:19" ht="30">
      <c r="A9" s="432"/>
      <c r="B9" s="433"/>
      <c r="G9" s="1351" t="s">
        <v>3134</v>
      </c>
      <c r="H9" s="1349"/>
      <c r="I9" s="1473"/>
      <c r="J9" s="88" t="s">
        <v>3135</v>
      </c>
      <c r="K9" s="88" t="s">
        <v>3136</v>
      </c>
      <c r="L9" s="20"/>
      <c r="M9" s="4"/>
    </row>
    <row r="10" spans="1:19" ht="18" customHeight="1">
      <c r="A10" s="432"/>
      <c r="B10" s="433"/>
      <c r="G10" s="1494" t="s">
        <v>386</v>
      </c>
      <c r="H10" s="1294"/>
      <c r="I10" s="1294"/>
      <c r="J10" s="1294"/>
      <c r="K10" s="1495"/>
      <c r="L10" s="20"/>
      <c r="M10" s="4"/>
    </row>
    <row r="11" spans="1:19">
      <c r="A11" s="432"/>
      <c r="B11" s="433"/>
      <c r="G11" s="441" t="s">
        <v>3137</v>
      </c>
      <c r="H11" s="1496" t="s">
        <v>39</v>
      </c>
      <c r="I11" s="1497"/>
      <c r="J11" s="887" t="s">
        <v>3383</v>
      </c>
      <c r="K11" s="443" t="s">
        <v>14</v>
      </c>
      <c r="L11" s="20"/>
      <c r="M11" s="4"/>
    </row>
    <row r="12" spans="1:19">
      <c r="A12" s="432"/>
      <c r="B12" s="433"/>
      <c r="G12" s="319" t="s">
        <v>3138</v>
      </c>
      <c r="H12" s="1502" t="s">
        <v>44</v>
      </c>
      <c r="I12" s="1503"/>
      <c r="J12" s="888" t="s">
        <v>355</v>
      </c>
      <c r="K12" s="863" t="s">
        <v>14</v>
      </c>
      <c r="L12" s="20"/>
      <c r="M12" s="4"/>
    </row>
    <row r="13" spans="1:19">
      <c r="A13" s="432"/>
      <c r="B13" s="433"/>
      <c r="G13" s="441" t="s">
        <v>3142</v>
      </c>
      <c r="H13" s="1769" t="s">
        <v>49</v>
      </c>
      <c r="I13" s="1770"/>
      <c r="J13" s="889" t="s">
        <v>3422</v>
      </c>
      <c r="K13" s="443"/>
      <c r="L13" s="20"/>
      <c r="M13" s="4"/>
    </row>
    <row r="14" spans="1:19" ht="28.5">
      <c r="A14" s="432"/>
      <c r="B14" s="433"/>
      <c r="G14" s="319" t="s">
        <v>3144</v>
      </c>
      <c r="H14" s="1502" t="s">
        <v>53</v>
      </c>
      <c r="I14" s="1503"/>
      <c r="J14" s="890" t="s">
        <v>358</v>
      </c>
      <c r="K14" s="863"/>
      <c r="L14" s="20"/>
      <c r="M14" s="4"/>
    </row>
    <row r="15" spans="1:19" ht="43.5">
      <c r="A15" s="432"/>
      <c r="B15" s="433"/>
      <c r="G15" s="891" t="s">
        <v>3146</v>
      </c>
      <c r="H15" s="1771" t="s">
        <v>57</v>
      </c>
      <c r="I15" s="1772"/>
      <c r="J15" s="892" t="s">
        <v>360</v>
      </c>
      <c r="K15" s="893"/>
      <c r="L15" s="20"/>
      <c r="M15" s="4"/>
    </row>
    <row r="16" spans="1:19">
      <c r="A16" s="432"/>
      <c r="B16" s="433"/>
      <c r="G16" s="447"/>
      <c r="H16" s="440"/>
      <c r="I16" s="440"/>
      <c r="J16" s="440"/>
      <c r="K16" s="448"/>
      <c r="L16" s="20"/>
      <c r="M16" s="4"/>
    </row>
    <row r="17" spans="1:14">
      <c r="A17" s="432"/>
      <c r="B17" s="433"/>
      <c r="F17" s="4"/>
      <c r="G17" s="1494" t="s">
        <v>3139</v>
      </c>
      <c r="H17" s="1294"/>
      <c r="I17" s="1294"/>
      <c r="J17" s="1294"/>
      <c r="K17" s="1295"/>
      <c r="L17" s="20"/>
      <c r="M17" s="4"/>
    </row>
    <row r="18" spans="1:14">
      <c r="A18" s="432"/>
      <c r="B18" s="433"/>
      <c r="G18" s="324" t="s">
        <v>3137</v>
      </c>
      <c r="H18" s="1500" t="s">
        <v>3140</v>
      </c>
      <c r="I18" s="1501"/>
      <c r="J18" s="861" t="s">
        <v>14</v>
      </c>
      <c r="K18" s="443" t="s">
        <v>14</v>
      </c>
      <c r="L18" s="20"/>
      <c r="M18" s="4"/>
    </row>
    <row r="19" spans="1:14">
      <c r="A19" s="432"/>
      <c r="B19" s="433"/>
      <c r="G19" s="319" t="s">
        <v>3138</v>
      </c>
      <c r="H19" s="1502" t="s">
        <v>3423</v>
      </c>
      <c r="I19" s="1503"/>
      <c r="J19" s="862" t="s">
        <v>14</v>
      </c>
      <c r="K19" s="863" t="s">
        <v>14</v>
      </c>
      <c r="L19" s="20"/>
      <c r="M19" s="4"/>
    </row>
    <row r="20" spans="1:14">
      <c r="A20" s="432"/>
      <c r="B20" s="433"/>
      <c r="G20" s="324" t="s">
        <v>3142</v>
      </c>
      <c r="H20" s="1504" t="s">
        <v>3143</v>
      </c>
      <c r="I20" s="1503"/>
      <c r="J20" s="861" t="s">
        <v>14</v>
      </c>
      <c r="K20" s="443" t="s">
        <v>14</v>
      </c>
      <c r="L20" s="20"/>
      <c r="M20" s="4"/>
    </row>
    <row r="21" spans="1:14" ht="15.75" customHeight="1">
      <c r="A21" s="432"/>
      <c r="B21" s="433"/>
      <c r="G21" s="319" t="s">
        <v>3144</v>
      </c>
      <c r="H21" s="1505" t="s">
        <v>3145</v>
      </c>
      <c r="I21" s="1503"/>
      <c r="J21" s="862" t="s">
        <v>14</v>
      </c>
      <c r="K21" s="863" t="s">
        <v>14</v>
      </c>
      <c r="L21" s="20"/>
      <c r="M21" s="4"/>
    </row>
    <row r="22" spans="1:14" ht="15.75" customHeight="1">
      <c r="A22" s="432"/>
      <c r="B22" s="433"/>
      <c r="G22" s="324" t="s">
        <v>3146</v>
      </c>
      <c r="H22" s="1504" t="s">
        <v>3147</v>
      </c>
      <c r="I22" s="1503"/>
      <c r="J22" s="861" t="s">
        <v>14</v>
      </c>
      <c r="K22" s="443" t="s">
        <v>14</v>
      </c>
      <c r="L22" s="20"/>
      <c r="M22" s="4"/>
    </row>
    <row r="23" spans="1:14" ht="15.75" customHeight="1">
      <c r="A23" s="265"/>
      <c r="B23" s="428"/>
      <c r="G23" s="319" t="s">
        <v>3148</v>
      </c>
      <c r="H23" s="1502" t="s">
        <v>3384</v>
      </c>
      <c r="I23" s="1503"/>
      <c r="J23" s="862" t="s">
        <v>14</v>
      </c>
      <c r="K23" s="863" t="s">
        <v>14</v>
      </c>
      <c r="L23" s="460"/>
      <c r="M23" s="1506"/>
      <c r="N23" s="1503"/>
    </row>
    <row r="24" spans="1:14" ht="15.75" customHeight="1">
      <c r="A24" s="265"/>
      <c r="B24" s="428"/>
      <c r="G24" s="324" t="s">
        <v>3150</v>
      </c>
      <c r="H24" s="1504" t="s">
        <v>3151</v>
      </c>
      <c r="I24" s="1503"/>
      <c r="J24" s="861" t="s">
        <v>14</v>
      </c>
      <c r="K24" s="443" t="s">
        <v>14</v>
      </c>
      <c r="L24" s="464"/>
      <c r="M24" s="385"/>
    </row>
    <row r="25" spans="1:14" ht="15.75" customHeight="1">
      <c r="A25" s="465"/>
      <c r="B25" s="466"/>
      <c r="G25" s="319" t="s">
        <v>3152</v>
      </c>
      <c r="H25" s="1502" t="s">
        <v>3153</v>
      </c>
      <c r="I25" s="1503"/>
      <c r="J25" s="862" t="s">
        <v>14</v>
      </c>
      <c r="K25" s="863" t="s">
        <v>14</v>
      </c>
      <c r="L25" s="468"/>
      <c r="M25" s="469"/>
    </row>
    <row r="26" spans="1:14" ht="15.75" customHeight="1">
      <c r="A26" s="465"/>
      <c r="B26" s="466"/>
      <c r="G26" s="324" t="s">
        <v>3154</v>
      </c>
      <c r="H26" s="1504" t="s">
        <v>3155</v>
      </c>
      <c r="I26" s="1503"/>
      <c r="J26" s="861" t="s">
        <v>14</v>
      </c>
      <c r="K26" s="443" t="s">
        <v>14</v>
      </c>
      <c r="L26" s="468"/>
      <c r="M26" s="469"/>
    </row>
    <row r="27" spans="1:14" ht="15.75" customHeight="1">
      <c r="A27" s="465"/>
      <c r="B27" s="466"/>
      <c r="G27" s="472" t="s">
        <v>3156</v>
      </c>
      <c r="H27" s="1509" t="s">
        <v>3157</v>
      </c>
      <c r="I27" s="1510"/>
      <c r="J27" s="894" t="s">
        <v>14</v>
      </c>
      <c r="K27" s="895" t="s">
        <v>14</v>
      </c>
      <c r="L27" s="468"/>
      <c r="M27" s="469"/>
    </row>
    <row r="28" spans="1:14" ht="30" customHeight="1">
      <c r="A28" s="465"/>
      <c r="B28" s="466"/>
      <c r="G28" s="478"/>
      <c r="H28" s="475"/>
      <c r="I28" s="458"/>
      <c r="J28" s="479"/>
      <c r="K28" s="334"/>
      <c r="L28" s="468"/>
      <c r="M28" s="469"/>
    </row>
    <row r="29" spans="1:14" ht="30" customHeight="1">
      <c r="A29" s="465"/>
      <c r="B29" s="466"/>
      <c r="C29" s="1493" t="s">
        <v>3158</v>
      </c>
      <c r="D29" s="1349"/>
      <c r="E29" s="1349"/>
      <c r="F29" s="1349"/>
      <c r="G29" s="1349"/>
      <c r="H29" s="1349"/>
      <c r="I29" s="1349"/>
      <c r="J29" s="1349"/>
      <c r="K29" s="1350"/>
      <c r="L29" s="468"/>
      <c r="M29" s="469"/>
    </row>
    <row r="30" spans="1:14" ht="15.75" customHeight="1">
      <c r="A30" s="465"/>
      <c r="B30" s="466"/>
      <c r="C30" s="387" t="s">
        <v>3159</v>
      </c>
      <c r="D30" s="1351" t="s">
        <v>3160</v>
      </c>
      <c r="E30" s="1349"/>
      <c r="F30" s="1473"/>
      <c r="G30" s="1351" t="s">
        <v>3161</v>
      </c>
      <c r="H30" s="1349"/>
      <c r="I30" s="1349"/>
      <c r="J30" s="1349"/>
      <c r="K30" s="1350"/>
      <c r="L30" s="468"/>
      <c r="M30" s="469"/>
    </row>
    <row r="31" spans="1:14" ht="27.75" customHeight="1">
      <c r="A31" s="465"/>
      <c r="B31" s="466"/>
      <c r="C31" s="1750" t="s">
        <v>3385</v>
      </c>
      <c r="D31" s="1433"/>
      <c r="E31" s="1433"/>
      <c r="F31" s="1433"/>
      <c r="G31" s="1433"/>
      <c r="H31" s="1433"/>
      <c r="I31" s="1433"/>
      <c r="J31" s="1433"/>
      <c r="K31" s="1434"/>
      <c r="L31" s="468"/>
      <c r="M31" s="469"/>
      <c r="N31" s="469"/>
    </row>
    <row r="32" spans="1:14" ht="30" customHeight="1">
      <c r="A32" s="465"/>
      <c r="B32" s="466"/>
      <c r="C32" s="478"/>
      <c r="D32" s="475"/>
      <c r="E32" s="475"/>
      <c r="F32" s="458"/>
      <c r="G32" s="479"/>
      <c r="H32" s="334"/>
      <c r="I32" s="334"/>
      <c r="J32" s="486"/>
      <c r="K32" s="185"/>
      <c r="L32" s="468"/>
      <c r="M32" s="469"/>
      <c r="N32" s="469"/>
    </row>
    <row r="33" spans="1:15" ht="30" customHeight="1">
      <c r="B33" s="186"/>
      <c r="C33" s="1493" t="s">
        <v>3164</v>
      </c>
      <c r="D33" s="1349"/>
      <c r="E33" s="1349"/>
      <c r="F33" s="1349"/>
      <c r="G33" s="1349"/>
      <c r="H33" s="1349"/>
      <c r="I33" s="1349"/>
      <c r="J33" s="1349"/>
      <c r="K33" s="1473"/>
      <c r="L33" s="468"/>
    </row>
    <row r="34" spans="1:15" ht="15.75" customHeight="1">
      <c r="B34" s="186"/>
      <c r="C34" s="387" t="s">
        <v>430</v>
      </c>
      <c r="D34" s="387" t="s">
        <v>387</v>
      </c>
      <c r="E34" s="387" t="s">
        <v>3386</v>
      </c>
      <c r="F34" s="1351" t="s">
        <v>3166</v>
      </c>
      <c r="G34" s="1349"/>
      <c r="H34" s="1473"/>
      <c r="I34" s="1351" t="s">
        <v>101</v>
      </c>
      <c r="J34" s="1349"/>
      <c r="K34" s="1473"/>
      <c r="L34" s="864"/>
      <c r="M34" s="865"/>
      <c r="N34" s="865"/>
      <c r="O34" s="865"/>
    </row>
    <row r="35" spans="1:15" ht="24" customHeight="1">
      <c r="A35" s="4"/>
      <c r="B35" s="182"/>
      <c r="C35" s="866" t="s">
        <v>2262</v>
      </c>
      <c r="D35" s="867">
        <v>78504.039999999994</v>
      </c>
      <c r="E35" s="868">
        <v>45020</v>
      </c>
      <c r="F35" s="1751" t="s">
        <v>3387</v>
      </c>
      <c r="G35" s="1752"/>
      <c r="H35" s="1528"/>
      <c r="I35" s="1753">
        <v>78504.039999999994</v>
      </c>
      <c r="J35" s="1752"/>
      <c r="K35" s="1754"/>
      <c r="L35" s="869"/>
      <c r="M35" s="865"/>
      <c r="N35" s="865"/>
      <c r="O35" s="865"/>
    </row>
    <row r="36" spans="1:15" ht="15.75" customHeight="1">
      <c r="A36" s="4"/>
      <c r="B36" s="182"/>
      <c r="C36" s="1738"/>
      <c r="D36" s="1294"/>
      <c r="E36" s="1294"/>
      <c r="F36" s="1294"/>
      <c r="G36" s="1294"/>
      <c r="H36" s="1294"/>
      <c r="I36" s="1294"/>
      <c r="J36" s="1294"/>
      <c r="K36" s="1295"/>
      <c r="L36" s="869"/>
      <c r="M36" s="865"/>
      <c r="N36" s="865"/>
      <c r="O36" s="865"/>
    </row>
    <row r="37" spans="1:15" ht="15.75" customHeight="1">
      <c r="A37" s="4"/>
      <c r="B37" s="182"/>
      <c r="C37" s="1742" t="s">
        <v>2263</v>
      </c>
      <c r="D37" s="1744">
        <v>172920.26</v>
      </c>
      <c r="E37" s="870">
        <v>45055</v>
      </c>
      <c r="F37" s="1516" t="s">
        <v>3388</v>
      </c>
      <c r="G37" s="1482"/>
      <c r="H37" s="1475"/>
      <c r="I37" s="1746">
        <v>92240.8</v>
      </c>
      <c r="J37" s="1482"/>
      <c r="K37" s="1483"/>
      <c r="L37" s="869"/>
      <c r="M37" s="865"/>
      <c r="N37" s="865"/>
      <c r="O37" s="865"/>
    </row>
    <row r="38" spans="1:15" ht="15.75" customHeight="1">
      <c r="A38" s="4"/>
      <c r="B38" s="182"/>
      <c r="C38" s="1757"/>
      <c r="D38" s="1758"/>
      <c r="E38" s="871">
        <v>45047</v>
      </c>
      <c r="F38" s="1759" t="s">
        <v>3389</v>
      </c>
      <c r="G38" s="1359"/>
      <c r="H38" s="1417"/>
      <c r="I38" s="1760" t="s">
        <v>3390</v>
      </c>
      <c r="J38" s="1359"/>
      <c r="K38" s="1761"/>
      <c r="L38" s="869"/>
      <c r="M38" s="865"/>
      <c r="N38" s="865"/>
      <c r="O38" s="865"/>
    </row>
    <row r="39" spans="1:15" ht="15.75" customHeight="1">
      <c r="A39" s="4"/>
      <c r="B39" s="182"/>
      <c r="C39" s="1743"/>
      <c r="D39" s="1745"/>
      <c r="E39" s="872">
        <v>45063</v>
      </c>
      <c r="F39" s="1755" t="s">
        <v>3391</v>
      </c>
      <c r="G39" s="1629"/>
      <c r="H39" s="1472"/>
      <c r="I39" s="1756">
        <v>80679.460000000006</v>
      </c>
      <c r="J39" s="1629"/>
      <c r="K39" s="1512"/>
      <c r="L39" s="869"/>
      <c r="M39" s="865"/>
      <c r="N39" s="865"/>
      <c r="O39" s="865"/>
    </row>
    <row r="40" spans="1:15" ht="15.75" customHeight="1">
      <c r="A40" s="4"/>
      <c r="B40" s="182"/>
      <c r="C40" s="1738"/>
      <c r="D40" s="1294"/>
      <c r="E40" s="1294"/>
      <c r="F40" s="1294"/>
      <c r="G40" s="1294"/>
      <c r="H40" s="1294"/>
      <c r="I40" s="1294"/>
      <c r="J40" s="1294"/>
      <c r="K40" s="1295"/>
      <c r="L40" s="869"/>
      <c r="M40" s="865"/>
      <c r="N40" s="865"/>
      <c r="O40" s="865"/>
    </row>
    <row r="41" spans="1:15" ht="15.75" customHeight="1">
      <c r="B41" s="186"/>
      <c r="C41" s="866" t="s">
        <v>2264</v>
      </c>
      <c r="D41" s="867">
        <v>97204.41</v>
      </c>
      <c r="E41" s="873">
        <v>45105</v>
      </c>
      <c r="F41" s="1739" t="s">
        <v>3392</v>
      </c>
      <c r="G41" s="1300"/>
      <c r="H41" s="1740"/>
      <c r="I41" s="1741">
        <v>97204.41</v>
      </c>
      <c r="J41" s="1300"/>
      <c r="K41" s="1301"/>
      <c r="L41" s="874"/>
      <c r="M41" s="865"/>
      <c r="N41" s="865"/>
      <c r="O41" s="865"/>
    </row>
    <row r="42" spans="1:15" ht="15.75" customHeight="1">
      <c r="A42" s="4"/>
      <c r="B42" s="182"/>
      <c r="C42" s="1738"/>
      <c r="D42" s="1294"/>
      <c r="E42" s="1294"/>
      <c r="F42" s="1294"/>
      <c r="G42" s="1294"/>
      <c r="H42" s="1294"/>
      <c r="I42" s="1294"/>
      <c r="J42" s="1294"/>
      <c r="K42" s="1295"/>
      <c r="L42" s="869"/>
      <c r="M42" s="865"/>
      <c r="N42" s="865"/>
      <c r="O42" s="865"/>
    </row>
    <row r="43" spans="1:15" ht="15.75" customHeight="1">
      <c r="B43" s="186"/>
      <c r="C43" s="866" t="s">
        <v>2265</v>
      </c>
      <c r="D43" s="867" t="s">
        <v>3393</v>
      </c>
      <c r="E43" s="873">
        <v>45132</v>
      </c>
      <c r="F43" s="1739" t="s">
        <v>3394</v>
      </c>
      <c r="G43" s="1300"/>
      <c r="H43" s="1740"/>
      <c r="I43" s="1741" t="s">
        <v>3393</v>
      </c>
      <c r="J43" s="1300"/>
      <c r="K43" s="1301"/>
      <c r="L43" s="874"/>
      <c r="M43" s="865"/>
      <c r="N43" s="865"/>
      <c r="O43" s="865"/>
    </row>
    <row r="44" spans="1:15" ht="15.75" customHeight="1">
      <c r="A44" s="4"/>
      <c r="B44" s="182"/>
      <c r="C44" s="1738"/>
      <c r="D44" s="1294"/>
      <c r="E44" s="1294"/>
      <c r="F44" s="1294"/>
      <c r="G44" s="1294"/>
      <c r="H44" s="1294"/>
      <c r="I44" s="1294"/>
      <c r="J44" s="1294"/>
      <c r="K44" s="1295"/>
      <c r="L44" s="869"/>
      <c r="M44" s="865"/>
      <c r="N44" s="865"/>
      <c r="O44" s="865"/>
    </row>
    <row r="45" spans="1:15" ht="15.75" customHeight="1">
      <c r="B45" s="186"/>
      <c r="C45" s="1742" t="s">
        <v>2266</v>
      </c>
      <c r="D45" s="1744">
        <v>189170.19</v>
      </c>
      <c r="E45" s="870">
        <v>45148</v>
      </c>
      <c r="F45" s="1516" t="s">
        <v>3395</v>
      </c>
      <c r="G45" s="1482"/>
      <c r="H45" s="1475"/>
      <c r="I45" s="1746">
        <v>98221.85</v>
      </c>
      <c r="J45" s="1482"/>
      <c r="K45" s="1483"/>
      <c r="L45" s="874"/>
      <c r="M45" s="865"/>
      <c r="N45" s="865"/>
      <c r="O45" s="865"/>
    </row>
    <row r="46" spans="1:15" ht="30" customHeight="1">
      <c r="B46" s="186"/>
      <c r="C46" s="1743"/>
      <c r="D46" s="1745"/>
      <c r="E46" s="875">
        <v>45143</v>
      </c>
      <c r="F46" s="1747" t="s">
        <v>3396</v>
      </c>
      <c r="G46" s="1629"/>
      <c r="H46" s="1472"/>
      <c r="I46" s="1748">
        <v>90948.34</v>
      </c>
      <c r="J46" s="1629"/>
      <c r="K46" s="1512"/>
      <c r="L46" s="874"/>
      <c r="M46" s="865"/>
      <c r="N46" s="865"/>
      <c r="O46" s="865"/>
    </row>
    <row r="47" spans="1:15" ht="15.75" customHeight="1">
      <c r="A47" s="4"/>
      <c r="B47" s="182"/>
      <c r="C47" s="1749"/>
      <c r="D47" s="1294"/>
      <c r="E47" s="1294"/>
      <c r="F47" s="1294"/>
      <c r="G47" s="1294"/>
      <c r="H47" s="1294"/>
      <c r="I47" s="1294"/>
      <c r="J47" s="1294"/>
      <c r="K47" s="1295"/>
      <c r="L47" s="869"/>
      <c r="M47" s="865"/>
      <c r="N47" s="865"/>
      <c r="O47" s="865"/>
    </row>
    <row r="48" spans="1:15" ht="15.75" customHeight="1">
      <c r="B48" s="186"/>
      <c r="C48" s="1742" t="s">
        <v>2267</v>
      </c>
      <c r="D48" s="1744">
        <v>181535.75</v>
      </c>
      <c r="E48" s="876">
        <v>45186</v>
      </c>
      <c r="F48" s="1516" t="s">
        <v>3397</v>
      </c>
      <c r="G48" s="1482"/>
      <c r="H48" s="1475"/>
      <c r="I48" s="1746" t="s">
        <v>3398</v>
      </c>
      <c r="J48" s="1482"/>
      <c r="K48" s="1483"/>
      <c r="L48" s="874"/>
      <c r="M48" s="865"/>
      <c r="N48" s="865"/>
      <c r="O48" s="865"/>
    </row>
    <row r="49" spans="1:19" ht="18" customHeight="1">
      <c r="B49" s="186"/>
      <c r="C49" s="1757"/>
      <c r="D49" s="1758"/>
      <c r="E49" s="877">
        <v>45181</v>
      </c>
      <c r="F49" s="1759" t="s">
        <v>3399</v>
      </c>
      <c r="G49" s="1359"/>
      <c r="H49" s="1417"/>
      <c r="I49" s="1760" t="s">
        <v>3400</v>
      </c>
      <c r="J49" s="1359"/>
      <c r="K49" s="1761"/>
      <c r="L49" s="874"/>
      <c r="M49" s="865"/>
      <c r="N49" s="865"/>
      <c r="O49" s="865"/>
      <c r="P49" s="4"/>
      <c r="Q49" s="4"/>
      <c r="R49" s="4"/>
      <c r="S49" s="4"/>
    </row>
    <row r="50" spans="1:19" ht="15.75" customHeight="1">
      <c r="B50" s="186"/>
      <c r="C50" s="1743"/>
      <c r="D50" s="1745"/>
      <c r="E50" s="878">
        <v>45189</v>
      </c>
      <c r="F50" s="1755" t="s">
        <v>3401</v>
      </c>
      <c r="G50" s="1629"/>
      <c r="H50" s="1472"/>
      <c r="I50" s="1756" t="s">
        <v>3402</v>
      </c>
      <c r="J50" s="1629"/>
      <c r="K50" s="1512"/>
      <c r="L50" s="874"/>
      <c r="M50" s="865"/>
      <c r="N50" s="865"/>
      <c r="O50" s="865"/>
      <c r="P50" s="4"/>
      <c r="Q50" s="4"/>
      <c r="R50" s="4"/>
      <c r="S50" s="4"/>
    </row>
    <row r="51" spans="1:19" ht="15.75" customHeight="1">
      <c r="A51" s="4"/>
      <c r="B51" s="182"/>
      <c r="C51" s="1749"/>
      <c r="D51" s="1294"/>
      <c r="E51" s="1294"/>
      <c r="F51" s="1294"/>
      <c r="G51" s="1294"/>
      <c r="H51" s="1294"/>
      <c r="I51" s="1294"/>
      <c r="J51" s="1294"/>
      <c r="K51" s="1295"/>
      <c r="L51" s="869"/>
      <c r="M51" s="865"/>
      <c r="N51" s="865"/>
      <c r="O51" s="865"/>
    </row>
    <row r="52" spans="1:19" ht="15.75" customHeight="1">
      <c r="B52" s="186"/>
      <c r="C52" s="1742" t="s">
        <v>2268</v>
      </c>
      <c r="D52" s="1744">
        <f>SUM(I52:J54)</f>
        <v>81191.59</v>
      </c>
      <c r="E52" s="876">
        <v>45225</v>
      </c>
      <c r="F52" s="1516" t="s">
        <v>3403</v>
      </c>
      <c r="G52" s="1482"/>
      <c r="H52" s="1475"/>
      <c r="I52" s="1746">
        <v>81191.59</v>
      </c>
      <c r="J52" s="1482"/>
      <c r="K52" s="1483"/>
      <c r="L52" s="874"/>
      <c r="M52" s="865"/>
      <c r="N52" s="865"/>
      <c r="O52" s="865"/>
      <c r="P52" s="4"/>
      <c r="Q52" s="4"/>
      <c r="R52" s="4"/>
      <c r="S52" s="4"/>
    </row>
    <row r="53" spans="1:19" ht="15.75" customHeight="1">
      <c r="B53" s="186"/>
      <c r="C53" s="1757"/>
      <c r="D53" s="1758"/>
      <c r="E53" s="877">
        <v>45202</v>
      </c>
      <c r="F53" s="1759" t="s">
        <v>3404</v>
      </c>
      <c r="G53" s="1359"/>
      <c r="H53" s="1417"/>
      <c r="I53" s="1760" t="s">
        <v>3405</v>
      </c>
      <c r="J53" s="1359"/>
      <c r="K53" s="1761"/>
      <c r="L53" s="874"/>
      <c r="M53" s="865"/>
      <c r="N53" s="865"/>
      <c r="O53" s="865"/>
      <c r="P53" s="4"/>
      <c r="Q53" s="4"/>
      <c r="R53" s="4"/>
      <c r="S53" s="4"/>
    </row>
    <row r="54" spans="1:19" ht="24" customHeight="1">
      <c r="B54" s="186"/>
      <c r="C54" s="1743"/>
      <c r="D54" s="1745"/>
      <c r="E54" s="878">
        <v>45203</v>
      </c>
      <c r="F54" s="1755" t="s">
        <v>3406</v>
      </c>
      <c r="G54" s="1629"/>
      <c r="H54" s="1472"/>
      <c r="I54" s="1756" t="s">
        <v>3407</v>
      </c>
      <c r="J54" s="1629"/>
      <c r="K54" s="1512"/>
      <c r="L54" s="874"/>
      <c r="M54" s="865"/>
      <c r="N54" s="865"/>
      <c r="O54" s="865"/>
    </row>
    <row r="55" spans="1:19" ht="24" customHeight="1">
      <c r="B55" s="186"/>
      <c r="C55" s="1749"/>
      <c r="D55" s="1294"/>
      <c r="E55" s="1294"/>
      <c r="F55" s="1294"/>
      <c r="G55" s="1294"/>
      <c r="H55" s="1294"/>
      <c r="I55" s="1294"/>
      <c r="J55" s="1294"/>
      <c r="K55" s="1295"/>
      <c r="L55" s="874"/>
      <c r="M55" s="865"/>
      <c r="N55" s="865"/>
      <c r="O55" s="865"/>
    </row>
    <row r="56" spans="1:19" ht="24" customHeight="1">
      <c r="B56" s="186"/>
      <c r="C56" s="1742" t="s">
        <v>2269</v>
      </c>
      <c r="D56" s="1744">
        <f>SUM(I56:J57)</f>
        <v>59020.53</v>
      </c>
      <c r="E56" s="870">
        <v>45247</v>
      </c>
      <c r="F56" s="1516" t="s">
        <v>3408</v>
      </c>
      <c r="G56" s="1482"/>
      <c r="H56" s="1475"/>
      <c r="I56" s="1746">
        <v>59020.53</v>
      </c>
      <c r="J56" s="1482"/>
      <c r="K56" s="1483"/>
      <c r="L56" s="874"/>
      <c r="M56" s="865"/>
      <c r="N56" s="865"/>
      <c r="O56" s="865"/>
    </row>
    <row r="57" spans="1:19" ht="24" customHeight="1">
      <c r="B57" s="186"/>
      <c r="C57" s="1743"/>
      <c r="D57" s="1745"/>
      <c r="E57" s="875">
        <v>45254</v>
      </c>
      <c r="F57" s="1747" t="s">
        <v>3409</v>
      </c>
      <c r="G57" s="1629"/>
      <c r="H57" s="1472"/>
      <c r="I57" s="1748" t="s">
        <v>3410</v>
      </c>
      <c r="J57" s="1629"/>
      <c r="K57" s="1512"/>
      <c r="L57" s="874"/>
      <c r="M57" s="865"/>
      <c r="N57" s="865"/>
      <c r="O57" s="865"/>
    </row>
    <row r="58" spans="1:19" ht="24" customHeight="1">
      <c r="B58" s="186"/>
      <c r="C58" s="1749"/>
      <c r="D58" s="1294"/>
      <c r="E58" s="1294"/>
      <c r="F58" s="1294"/>
      <c r="G58" s="1294"/>
      <c r="H58" s="1294"/>
      <c r="I58" s="1294"/>
      <c r="J58" s="1294"/>
      <c r="K58" s="1295"/>
      <c r="L58" s="874"/>
      <c r="M58" s="865"/>
      <c r="N58" s="865"/>
      <c r="O58" s="865"/>
    </row>
    <row r="59" spans="1:19" ht="15.75" customHeight="1">
      <c r="A59" s="4"/>
      <c r="B59" s="182"/>
      <c r="C59" s="866" t="s">
        <v>2270</v>
      </c>
      <c r="D59" s="867" t="s">
        <v>3411</v>
      </c>
      <c r="E59" s="873">
        <v>45267</v>
      </c>
      <c r="F59" s="1739" t="s">
        <v>3412</v>
      </c>
      <c r="G59" s="1300"/>
      <c r="H59" s="1740"/>
      <c r="I59" s="1741" t="s">
        <v>3411</v>
      </c>
      <c r="J59" s="1300"/>
      <c r="K59" s="1301"/>
      <c r="L59" s="869"/>
      <c r="M59" s="865"/>
      <c r="N59" s="865"/>
      <c r="O59" s="865"/>
    </row>
    <row r="60" spans="1:19" ht="15.75" customHeight="1">
      <c r="A60" s="4"/>
      <c r="B60" s="182"/>
      <c r="C60" s="1749"/>
      <c r="D60" s="1294"/>
      <c r="E60" s="1294"/>
      <c r="F60" s="1294"/>
      <c r="G60" s="1294"/>
      <c r="H60" s="1294"/>
      <c r="I60" s="1294"/>
      <c r="J60" s="1294"/>
      <c r="K60" s="1295"/>
      <c r="L60" s="869"/>
      <c r="M60" s="865"/>
      <c r="N60" s="865"/>
      <c r="O60" s="865"/>
    </row>
    <row r="61" spans="1:19" ht="15.75" customHeight="1">
      <c r="A61" s="4"/>
      <c r="B61" s="182"/>
      <c r="C61" s="866" t="s">
        <v>2271</v>
      </c>
      <c r="D61" s="867" t="s">
        <v>3413</v>
      </c>
      <c r="E61" s="873">
        <v>45312</v>
      </c>
      <c r="F61" s="1739" t="s">
        <v>3414</v>
      </c>
      <c r="G61" s="1300"/>
      <c r="H61" s="1740"/>
      <c r="I61" s="1741" t="s">
        <v>3413</v>
      </c>
      <c r="J61" s="1300"/>
      <c r="K61" s="1301"/>
      <c r="L61" s="869"/>
      <c r="M61" s="865"/>
      <c r="N61" s="865"/>
      <c r="O61" s="865"/>
    </row>
    <row r="62" spans="1:19" ht="15.75" customHeight="1">
      <c r="A62" s="4"/>
      <c r="B62" s="182"/>
      <c r="C62" s="1749"/>
      <c r="D62" s="1294"/>
      <c r="E62" s="1294"/>
      <c r="F62" s="1294"/>
      <c r="G62" s="1294"/>
      <c r="H62" s="1294"/>
      <c r="I62" s="1294"/>
      <c r="J62" s="1294"/>
      <c r="K62" s="1295"/>
      <c r="L62" s="869"/>
      <c r="M62" s="865"/>
      <c r="N62" s="865"/>
      <c r="O62" s="865"/>
    </row>
    <row r="63" spans="1:19" ht="15.75" customHeight="1">
      <c r="B63" s="182"/>
      <c r="C63" s="1742" t="s">
        <v>2272</v>
      </c>
      <c r="D63" s="1744">
        <f>SUM(I63:J64)</f>
        <v>89282.16</v>
      </c>
      <c r="E63" s="870">
        <v>45326</v>
      </c>
      <c r="F63" s="1516" t="s">
        <v>3415</v>
      </c>
      <c r="G63" s="1482"/>
      <c r="H63" s="1475"/>
      <c r="I63" s="1746">
        <v>89282.16</v>
      </c>
      <c r="J63" s="1482"/>
      <c r="K63" s="1483"/>
      <c r="L63" s="869"/>
      <c r="M63" s="865"/>
      <c r="N63" s="865"/>
      <c r="O63" s="865"/>
    </row>
    <row r="64" spans="1:19" ht="15.75" customHeight="1">
      <c r="B64" s="182"/>
      <c r="C64" s="1743"/>
      <c r="D64" s="1745"/>
      <c r="E64" s="875">
        <v>45327</v>
      </c>
      <c r="F64" s="1747" t="s">
        <v>3416</v>
      </c>
      <c r="G64" s="1629"/>
      <c r="H64" s="1472"/>
      <c r="I64" s="1748" t="s">
        <v>3417</v>
      </c>
      <c r="J64" s="1629"/>
      <c r="K64" s="1512"/>
      <c r="L64" s="869"/>
      <c r="M64" s="879"/>
      <c r="N64" s="879"/>
      <c r="O64" s="865"/>
    </row>
    <row r="65" spans="2:19" ht="15.75" customHeight="1">
      <c r="B65" s="182"/>
      <c r="C65" s="1749"/>
      <c r="D65" s="1294"/>
      <c r="E65" s="1294"/>
      <c r="F65" s="1294"/>
      <c r="G65" s="1294"/>
      <c r="H65" s="1294"/>
      <c r="I65" s="1294"/>
      <c r="J65" s="1294"/>
      <c r="K65" s="1295"/>
      <c r="L65" s="869"/>
      <c r="M65" s="879"/>
      <c r="N65" s="879"/>
      <c r="O65" s="865"/>
    </row>
    <row r="66" spans="2:19" ht="24" customHeight="1">
      <c r="B66" s="186"/>
      <c r="C66" s="1742" t="s">
        <v>2273</v>
      </c>
      <c r="D66" s="1744">
        <v>283552.69</v>
      </c>
      <c r="E66" s="870">
        <v>45360</v>
      </c>
      <c r="F66" s="1516" t="s">
        <v>3418</v>
      </c>
      <c r="G66" s="1482"/>
      <c r="H66" s="1475"/>
      <c r="I66" s="1746" t="s">
        <v>3419</v>
      </c>
      <c r="J66" s="1482"/>
      <c r="K66" s="1483"/>
      <c r="L66" s="880"/>
      <c r="M66" s="881"/>
      <c r="N66" s="881"/>
      <c r="O66" s="865"/>
    </row>
    <row r="67" spans="2:19" ht="24" customHeight="1">
      <c r="B67" s="186"/>
      <c r="C67" s="1743"/>
      <c r="D67" s="1745"/>
      <c r="E67" s="875">
        <v>45352</v>
      </c>
      <c r="F67" s="1747" t="s">
        <v>3420</v>
      </c>
      <c r="G67" s="1629"/>
      <c r="H67" s="1472"/>
      <c r="I67" s="1748" t="s">
        <v>3421</v>
      </c>
      <c r="J67" s="1629"/>
      <c r="K67" s="1512"/>
      <c r="L67" s="880"/>
      <c r="M67" s="881"/>
      <c r="N67" s="881"/>
      <c r="O67" s="865"/>
    </row>
    <row r="68" spans="2:19" ht="24" customHeight="1">
      <c r="B68" s="191"/>
      <c r="C68" s="121"/>
      <c r="D68" s="121"/>
      <c r="E68" s="121"/>
      <c r="F68" s="121"/>
      <c r="G68" s="121"/>
      <c r="H68" s="121"/>
      <c r="I68" s="121"/>
      <c r="J68" s="121"/>
      <c r="K68" s="121"/>
      <c r="L68" s="882"/>
      <c r="M68" s="865"/>
      <c r="N68" s="865"/>
      <c r="O68" s="865"/>
    </row>
    <row r="69" spans="2:19" ht="24" customHeight="1">
      <c r="L69" s="4"/>
      <c r="M69" s="4"/>
      <c r="N69" s="4"/>
    </row>
    <row r="70" spans="2:19" ht="24" customHeight="1">
      <c r="B70" s="865"/>
      <c r="C70" s="1768" t="s">
        <v>3164</v>
      </c>
      <c r="D70" s="1294"/>
      <c r="E70" s="1294"/>
      <c r="F70" s="1294"/>
      <c r="G70" s="1294"/>
      <c r="H70" s="1294"/>
      <c r="I70" s="1294"/>
      <c r="J70" s="1294"/>
      <c r="K70" s="1298"/>
      <c r="L70" s="865"/>
      <c r="M70" s="4"/>
      <c r="N70" s="4"/>
    </row>
    <row r="71" spans="2:19" ht="24" customHeight="1">
      <c r="B71" s="865"/>
      <c r="C71" s="385" t="s">
        <v>430</v>
      </c>
      <c r="D71" s="385" t="s">
        <v>387</v>
      </c>
      <c r="E71" s="385" t="s">
        <v>3386</v>
      </c>
      <c r="F71" s="1529" t="s">
        <v>3166</v>
      </c>
      <c r="G71" s="1294"/>
      <c r="H71" s="1298"/>
      <c r="I71" s="1529" t="s">
        <v>101</v>
      </c>
      <c r="J71" s="1294"/>
      <c r="K71" s="1298"/>
      <c r="L71" s="865"/>
      <c r="M71" s="4"/>
      <c r="N71" s="4"/>
    </row>
    <row r="72" spans="2:19" ht="24" customHeight="1">
      <c r="B72" s="865"/>
      <c r="C72" s="883" t="s">
        <v>2262</v>
      </c>
      <c r="D72" s="884">
        <v>78504.039999999994</v>
      </c>
      <c r="E72" s="885">
        <v>45020</v>
      </c>
      <c r="F72" s="1762" t="s">
        <v>3387</v>
      </c>
      <c r="G72" s="1294"/>
      <c r="H72" s="1298"/>
      <c r="I72" s="1763">
        <v>78504.039999999994</v>
      </c>
      <c r="J72" s="1294"/>
      <c r="K72" s="1298"/>
      <c r="L72" s="865"/>
      <c r="M72" s="4"/>
      <c r="N72" s="4"/>
    </row>
    <row r="73" spans="2:19" ht="15.75" customHeight="1">
      <c r="B73" s="865"/>
      <c r="C73" s="1764" t="s">
        <v>2263</v>
      </c>
      <c r="D73" s="1765">
        <v>172920.26</v>
      </c>
      <c r="E73" s="885">
        <v>45055</v>
      </c>
      <c r="F73" s="1762" t="s">
        <v>3388</v>
      </c>
      <c r="G73" s="1294"/>
      <c r="H73" s="1298"/>
      <c r="I73" s="1763">
        <v>92240.8</v>
      </c>
      <c r="J73" s="1294"/>
      <c r="K73" s="1298"/>
      <c r="L73" s="865"/>
      <c r="M73" s="4"/>
      <c r="N73" s="4"/>
      <c r="O73" s="4"/>
      <c r="P73" s="4"/>
      <c r="Q73" s="4"/>
      <c r="R73" s="4"/>
      <c r="S73" s="4"/>
    </row>
    <row r="74" spans="2:19" ht="15.75" customHeight="1">
      <c r="B74" s="865"/>
      <c r="C74" s="1364"/>
      <c r="D74" s="1364"/>
      <c r="E74" s="885">
        <v>45047</v>
      </c>
      <c r="F74" s="1762" t="s">
        <v>3389</v>
      </c>
      <c r="G74" s="1294"/>
      <c r="H74" s="1298"/>
      <c r="I74" s="1763" t="s">
        <v>3390</v>
      </c>
      <c r="J74" s="1294"/>
      <c r="K74" s="1298"/>
      <c r="L74" s="865"/>
      <c r="M74" s="4"/>
      <c r="N74" s="4"/>
      <c r="O74" s="4"/>
      <c r="P74" s="4"/>
      <c r="Q74" s="4"/>
      <c r="R74" s="4"/>
      <c r="S74" s="4"/>
    </row>
    <row r="75" spans="2:19" ht="15.75" customHeight="1">
      <c r="B75" s="865"/>
      <c r="C75" s="1365"/>
      <c r="D75" s="1365"/>
      <c r="E75" s="885">
        <v>45063</v>
      </c>
      <c r="F75" s="1762" t="s">
        <v>3391</v>
      </c>
      <c r="G75" s="1294"/>
      <c r="H75" s="1298"/>
      <c r="I75" s="1763">
        <v>80679.460000000006</v>
      </c>
      <c r="J75" s="1294"/>
      <c r="K75" s="1298"/>
      <c r="L75" s="865"/>
      <c r="M75" s="4"/>
      <c r="N75" s="4"/>
      <c r="O75" s="4"/>
      <c r="P75" s="4"/>
      <c r="Q75" s="4"/>
      <c r="R75" s="4"/>
      <c r="S75" s="4"/>
    </row>
    <row r="76" spans="2:19" ht="15.75" customHeight="1">
      <c r="B76" s="865"/>
      <c r="C76" s="883" t="s">
        <v>2264</v>
      </c>
      <c r="D76" s="886">
        <v>97204.41</v>
      </c>
      <c r="E76" s="885">
        <v>45105</v>
      </c>
      <c r="F76" s="1762" t="s">
        <v>3392</v>
      </c>
      <c r="G76" s="1294"/>
      <c r="H76" s="1298"/>
      <c r="I76" s="1763">
        <v>97204.41</v>
      </c>
      <c r="J76" s="1294"/>
      <c r="K76" s="1298"/>
      <c r="L76" s="865"/>
      <c r="M76" s="4"/>
      <c r="N76" s="4"/>
      <c r="O76" s="4"/>
      <c r="P76" s="4"/>
      <c r="Q76" s="4"/>
      <c r="R76" s="4"/>
      <c r="S76" s="4"/>
    </row>
    <row r="77" spans="2:19" ht="15.75" customHeight="1">
      <c r="B77" s="865"/>
      <c r="C77" s="883" t="s">
        <v>2265</v>
      </c>
      <c r="D77" s="886" t="s">
        <v>3393</v>
      </c>
      <c r="E77" s="885">
        <v>45132</v>
      </c>
      <c r="F77" s="1762" t="s">
        <v>3394</v>
      </c>
      <c r="G77" s="1294"/>
      <c r="H77" s="1298"/>
      <c r="I77" s="1763" t="s">
        <v>3393</v>
      </c>
      <c r="J77" s="1294"/>
      <c r="K77" s="1298"/>
      <c r="L77" s="865"/>
      <c r="M77" s="4"/>
      <c r="N77" s="4"/>
      <c r="O77" s="4"/>
      <c r="P77" s="4"/>
      <c r="Q77" s="4"/>
      <c r="R77" s="4"/>
      <c r="S77" s="4"/>
    </row>
    <row r="78" spans="2:19" ht="15.75" customHeight="1">
      <c r="B78" s="865"/>
      <c r="C78" s="1764" t="s">
        <v>2266</v>
      </c>
      <c r="D78" s="1765">
        <v>189170.19</v>
      </c>
      <c r="E78" s="885">
        <v>45148</v>
      </c>
      <c r="F78" s="1762" t="s">
        <v>3395</v>
      </c>
      <c r="G78" s="1294"/>
      <c r="H78" s="1298"/>
      <c r="I78" s="1763">
        <v>98221.85</v>
      </c>
      <c r="J78" s="1294"/>
      <c r="K78" s="1298"/>
      <c r="L78" s="865"/>
      <c r="M78" s="4"/>
      <c r="N78" s="4"/>
      <c r="O78" s="4"/>
      <c r="P78" s="4"/>
      <c r="Q78" s="4"/>
      <c r="R78" s="4"/>
      <c r="S78" s="4"/>
    </row>
    <row r="79" spans="2:19" ht="15.75" customHeight="1">
      <c r="B79" s="865"/>
      <c r="C79" s="1365"/>
      <c r="D79" s="1365"/>
      <c r="E79" s="885">
        <v>45143</v>
      </c>
      <c r="F79" s="1762" t="s">
        <v>3396</v>
      </c>
      <c r="G79" s="1294"/>
      <c r="H79" s="1298"/>
      <c r="I79" s="1763">
        <v>90948.34</v>
      </c>
      <c r="J79" s="1294"/>
      <c r="K79" s="1298"/>
      <c r="L79" s="865"/>
      <c r="M79" s="4"/>
      <c r="N79" s="4"/>
      <c r="O79" s="4"/>
      <c r="P79" s="4"/>
      <c r="Q79" s="4"/>
      <c r="R79" s="4"/>
      <c r="S79" s="4"/>
    </row>
    <row r="80" spans="2:19" ht="15.75" customHeight="1">
      <c r="B80" s="865"/>
      <c r="C80" s="1764" t="s">
        <v>2267</v>
      </c>
      <c r="D80" s="1765">
        <v>181535.75</v>
      </c>
      <c r="E80" s="885">
        <v>45186</v>
      </c>
      <c r="F80" s="1762" t="s">
        <v>3397</v>
      </c>
      <c r="G80" s="1294"/>
      <c r="H80" s="1298"/>
      <c r="I80" s="1763" t="s">
        <v>3398</v>
      </c>
      <c r="J80" s="1294"/>
      <c r="K80" s="1298"/>
      <c r="L80" s="865"/>
      <c r="M80" s="4"/>
      <c r="N80" s="4"/>
      <c r="O80" s="4"/>
      <c r="P80" s="4"/>
      <c r="Q80" s="4"/>
      <c r="R80" s="4"/>
      <c r="S80" s="4"/>
    </row>
    <row r="81" spans="2:19" ht="15.75" customHeight="1">
      <c r="B81" s="865"/>
      <c r="C81" s="1364"/>
      <c r="D81" s="1364"/>
      <c r="E81" s="885">
        <v>45181</v>
      </c>
      <c r="F81" s="1762" t="s">
        <v>3399</v>
      </c>
      <c r="G81" s="1294"/>
      <c r="H81" s="1298"/>
      <c r="I81" s="1763" t="s">
        <v>3400</v>
      </c>
      <c r="J81" s="1294"/>
      <c r="K81" s="1298"/>
      <c r="L81" s="865"/>
      <c r="M81" s="4"/>
      <c r="N81" s="4"/>
      <c r="O81" s="4"/>
      <c r="P81" s="4"/>
      <c r="Q81" s="4"/>
      <c r="R81" s="4"/>
      <c r="S81" s="4"/>
    </row>
    <row r="82" spans="2:19" ht="15.75" customHeight="1">
      <c r="B82" s="865"/>
      <c r="C82" s="1365"/>
      <c r="D82" s="1365"/>
      <c r="E82" s="885">
        <v>45189</v>
      </c>
      <c r="F82" s="1762" t="s">
        <v>3401</v>
      </c>
      <c r="G82" s="1294"/>
      <c r="H82" s="1298"/>
      <c r="I82" s="1766" t="s">
        <v>3402</v>
      </c>
      <c r="J82" s="1294"/>
      <c r="K82" s="1298"/>
      <c r="L82" s="865"/>
      <c r="M82" s="4"/>
      <c r="N82" s="4"/>
      <c r="O82" s="4"/>
      <c r="P82" s="4"/>
      <c r="Q82" s="4"/>
      <c r="R82" s="4"/>
      <c r="S82" s="4"/>
    </row>
    <row r="83" spans="2:19" ht="15.75" customHeight="1">
      <c r="B83" s="865"/>
      <c r="C83" s="1764" t="s">
        <v>2268</v>
      </c>
      <c r="D83" s="1765">
        <f>SUM(I83:J85)</f>
        <v>81191.59</v>
      </c>
      <c r="E83" s="885">
        <v>45225</v>
      </c>
      <c r="F83" s="1762" t="s">
        <v>3403</v>
      </c>
      <c r="G83" s="1294"/>
      <c r="H83" s="1298"/>
      <c r="I83" s="1763">
        <v>81191.59</v>
      </c>
      <c r="J83" s="1294"/>
      <c r="K83" s="1298"/>
      <c r="L83" s="865"/>
      <c r="M83" s="4"/>
      <c r="N83" s="4"/>
      <c r="O83" s="4"/>
      <c r="P83" s="4"/>
      <c r="Q83" s="4"/>
      <c r="R83" s="4"/>
      <c r="S83" s="4"/>
    </row>
    <row r="84" spans="2:19" ht="15.75" customHeight="1">
      <c r="B84" s="865"/>
      <c r="C84" s="1364"/>
      <c r="D84" s="1364"/>
      <c r="E84" s="885">
        <v>45202</v>
      </c>
      <c r="F84" s="1762" t="s">
        <v>3404</v>
      </c>
      <c r="G84" s="1294"/>
      <c r="H84" s="1298"/>
      <c r="I84" s="1763" t="s">
        <v>3405</v>
      </c>
      <c r="J84" s="1294"/>
      <c r="K84" s="1298"/>
      <c r="L84" s="865"/>
      <c r="M84" s="4"/>
      <c r="N84" s="4"/>
      <c r="O84" s="4"/>
      <c r="P84" s="4"/>
      <c r="Q84" s="4"/>
      <c r="R84" s="4"/>
      <c r="S84" s="4"/>
    </row>
    <row r="85" spans="2:19" ht="15.75" customHeight="1">
      <c r="B85" s="865"/>
      <c r="C85" s="1365"/>
      <c r="D85" s="1365"/>
      <c r="E85" s="885">
        <v>45203</v>
      </c>
      <c r="F85" s="1762" t="s">
        <v>3406</v>
      </c>
      <c r="G85" s="1294"/>
      <c r="H85" s="1298"/>
      <c r="I85" s="1766" t="s">
        <v>3407</v>
      </c>
      <c r="J85" s="1294"/>
      <c r="K85" s="1298"/>
      <c r="L85" s="865"/>
      <c r="M85" s="4"/>
      <c r="N85" s="4"/>
      <c r="O85" s="4"/>
      <c r="P85" s="4"/>
      <c r="Q85" s="4"/>
      <c r="R85" s="4"/>
      <c r="S85" s="4"/>
    </row>
    <row r="86" spans="2:19" ht="15.75" customHeight="1">
      <c r="B86" s="865"/>
      <c r="C86" s="1764" t="s">
        <v>2269</v>
      </c>
      <c r="D86" s="1765">
        <f>SUM(I86:J87)</f>
        <v>59020.53</v>
      </c>
      <c r="E86" s="885">
        <v>45247</v>
      </c>
      <c r="F86" s="1762" t="s">
        <v>3408</v>
      </c>
      <c r="G86" s="1294"/>
      <c r="H86" s="1298"/>
      <c r="I86" s="1763">
        <v>59020.53</v>
      </c>
      <c r="J86" s="1294"/>
      <c r="K86" s="1298"/>
      <c r="L86" s="865"/>
      <c r="M86" s="4"/>
      <c r="N86" s="4"/>
      <c r="O86" s="4"/>
      <c r="P86" s="4"/>
      <c r="Q86" s="4"/>
      <c r="R86" s="4"/>
      <c r="S86" s="4"/>
    </row>
    <row r="87" spans="2:19" ht="15.75" customHeight="1">
      <c r="B87" s="865"/>
      <c r="C87" s="1365"/>
      <c r="D87" s="1365"/>
      <c r="E87" s="885">
        <v>45254</v>
      </c>
      <c r="F87" s="1762" t="s">
        <v>3409</v>
      </c>
      <c r="G87" s="1294"/>
      <c r="H87" s="1298"/>
      <c r="I87" s="1763" t="s">
        <v>3410</v>
      </c>
      <c r="J87" s="1294"/>
      <c r="K87" s="1298"/>
      <c r="L87" s="865"/>
      <c r="M87" s="4"/>
      <c r="N87" s="4"/>
      <c r="O87" s="4"/>
      <c r="P87" s="4"/>
      <c r="Q87" s="4"/>
      <c r="R87" s="4"/>
      <c r="S87" s="4"/>
    </row>
    <row r="88" spans="2:19" ht="15.75" customHeight="1">
      <c r="B88" s="865"/>
      <c r="C88" s="883" t="s">
        <v>2270</v>
      </c>
      <c r="D88" s="886" t="s">
        <v>3411</v>
      </c>
      <c r="E88" s="885">
        <v>45267</v>
      </c>
      <c r="F88" s="1762" t="s">
        <v>3412</v>
      </c>
      <c r="G88" s="1294"/>
      <c r="H88" s="1298"/>
      <c r="I88" s="1763" t="s">
        <v>3411</v>
      </c>
      <c r="J88" s="1294"/>
      <c r="K88" s="1298"/>
      <c r="L88" s="865"/>
      <c r="M88" s="4"/>
      <c r="N88" s="4"/>
      <c r="O88" s="4"/>
      <c r="P88" s="4"/>
      <c r="Q88" s="4"/>
      <c r="R88" s="4"/>
      <c r="S88" s="4"/>
    </row>
    <row r="89" spans="2:19" ht="15.75" customHeight="1">
      <c r="B89" s="865"/>
      <c r="C89" s="883" t="s">
        <v>2271</v>
      </c>
      <c r="D89" s="886" t="s">
        <v>3413</v>
      </c>
      <c r="E89" s="885">
        <v>45312</v>
      </c>
      <c r="F89" s="1762" t="s">
        <v>3414</v>
      </c>
      <c r="G89" s="1294"/>
      <c r="H89" s="1298"/>
      <c r="I89" s="1763" t="s">
        <v>3413</v>
      </c>
      <c r="J89" s="1294"/>
      <c r="K89" s="1298"/>
      <c r="L89" s="865"/>
      <c r="M89" s="4"/>
      <c r="N89" s="4"/>
      <c r="O89" s="4"/>
      <c r="P89" s="4"/>
      <c r="Q89" s="4"/>
      <c r="R89" s="4"/>
      <c r="S89" s="4"/>
    </row>
    <row r="90" spans="2:19" ht="15.75" customHeight="1">
      <c r="B90" s="865"/>
      <c r="C90" s="1764" t="s">
        <v>2272</v>
      </c>
      <c r="D90" s="1765">
        <f>SUM(I90:J91)</f>
        <v>89282.16</v>
      </c>
      <c r="E90" s="885">
        <v>45326</v>
      </c>
      <c r="F90" s="1762" t="s">
        <v>3415</v>
      </c>
      <c r="G90" s="1294"/>
      <c r="H90" s="1298"/>
      <c r="I90" s="1766">
        <v>89282.16</v>
      </c>
      <c r="J90" s="1294"/>
      <c r="K90" s="1298"/>
      <c r="L90" s="865"/>
      <c r="M90" s="4"/>
      <c r="N90" s="4"/>
      <c r="O90" s="4"/>
      <c r="P90" s="4"/>
      <c r="Q90" s="4"/>
      <c r="R90" s="4"/>
      <c r="S90" s="4"/>
    </row>
    <row r="91" spans="2:19" ht="15.75" customHeight="1">
      <c r="B91" s="865"/>
      <c r="C91" s="1365"/>
      <c r="D91" s="1365"/>
      <c r="E91" s="885">
        <v>45327</v>
      </c>
      <c r="F91" s="1762" t="s">
        <v>3416</v>
      </c>
      <c r="G91" s="1294"/>
      <c r="H91" s="1298"/>
      <c r="I91" s="1766" t="s">
        <v>3417</v>
      </c>
      <c r="J91" s="1294"/>
      <c r="K91" s="1298"/>
      <c r="L91" s="865"/>
      <c r="M91" s="4"/>
      <c r="N91" s="4"/>
      <c r="O91" s="4"/>
      <c r="P91" s="4"/>
      <c r="Q91" s="4"/>
      <c r="R91" s="4"/>
      <c r="S91" s="4"/>
    </row>
    <row r="92" spans="2:19" ht="15.75" customHeight="1">
      <c r="B92" s="865"/>
      <c r="C92" s="1764" t="s">
        <v>2273</v>
      </c>
      <c r="D92" s="1765">
        <v>283552.69</v>
      </c>
      <c r="E92" s="885">
        <v>45360</v>
      </c>
      <c r="F92" s="1762" t="s">
        <v>3418</v>
      </c>
      <c r="G92" s="1294"/>
      <c r="H92" s="1298"/>
      <c r="I92" s="1767" t="s">
        <v>3419</v>
      </c>
      <c r="J92" s="1294"/>
      <c r="K92" s="1298"/>
      <c r="L92" s="865"/>
      <c r="M92" s="4"/>
      <c r="N92" s="4"/>
      <c r="O92" s="4"/>
      <c r="P92" s="4"/>
      <c r="Q92" s="4"/>
      <c r="R92" s="4"/>
      <c r="S92" s="4"/>
    </row>
    <row r="93" spans="2:19" ht="15.75" customHeight="1">
      <c r="B93" s="865"/>
      <c r="C93" s="1365"/>
      <c r="D93" s="1365"/>
      <c r="E93" s="885">
        <v>45352</v>
      </c>
      <c r="F93" s="1762" t="s">
        <v>3420</v>
      </c>
      <c r="G93" s="1294"/>
      <c r="H93" s="1298"/>
      <c r="I93" s="1767" t="s">
        <v>3421</v>
      </c>
      <c r="J93" s="1294"/>
      <c r="K93" s="1298"/>
      <c r="L93" s="865"/>
      <c r="M93" s="4"/>
      <c r="N93" s="4"/>
      <c r="O93" s="4"/>
      <c r="P93" s="4"/>
      <c r="Q93" s="4"/>
      <c r="R93" s="4"/>
      <c r="S93" s="4"/>
    </row>
    <row r="94" spans="2:19" ht="15.75" customHeight="1">
      <c r="B94" s="865"/>
      <c r="C94" s="865"/>
      <c r="D94" s="865"/>
      <c r="E94" s="865"/>
      <c r="F94" s="865"/>
      <c r="G94" s="896"/>
      <c r="H94" s="897"/>
      <c r="I94" s="897"/>
      <c r="J94" s="897"/>
      <c r="K94" s="865"/>
      <c r="L94" s="865"/>
      <c r="M94" s="4"/>
      <c r="N94" s="4"/>
      <c r="O94" s="4"/>
      <c r="P94" s="4"/>
      <c r="Q94" s="4"/>
      <c r="R94" s="4"/>
      <c r="S94" s="4"/>
    </row>
    <row r="95" spans="2:19" ht="15.75" customHeight="1">
      <c r="G95" s="499"/>
      <c r="H95" s="123"/>
      <c r="I95" s="123"/>
      <c r="J95" s="123"/>
      <c r="L95" s="4"/>
      <c r="M95" s="4"/>
      <c r="N95" s="4"/>
      <c r="O95" s="4"/>
      <c r="P95" s="4"/>
      <c r="Q95" s="4"/>
      <c r="R95" s="4"/>
      <c r="S95" s="4"/>
    </row>
    <row r="96" spans="2:19" ht="24" customHeight="1">
      <c r="L96" s="4"/>
      <c r="M96" s="4"/>
      <c r="N96" s="4"/>
    </row>
    <row r="97" spans="7:19" ht="24" customHeight="1">
      <c r="L97" s="4"/>
      <c r="M97" s="4"/>
      <c r="N97" s="4"/>
    </row>
    <row r="98" spans="7:19" ht="15.75" customHeight="1">
      <c r="G98" s="499"/>
      <c r="H98" s="123"/>
      <c r="I98" s="123"/>
      <c r="J98" s="123"/>
      <c r="L98" s="4"/>
      <c r="M98" s="4"/>
      <c r="N98" s="4"/>
      <c r="O98" s="4"/>
      <c r="P98" s="4"/>
      <c r="Q98" s="4"/>
      <c r="R98" s="4"/>
      <c r="S98" s="4"/>
    </row>
    <row r="99" spans="7:19" ht="15.75" customHeight="1">
      <c r="G99" s="499"/>
      <c r="H99" s="123"/>
      <c r="I99" s="123"/>
      <c r="J99" s="123"/>
      <c r="L99" s="4"/>
      <c r="M99" s="4"/>
      <c r="N99" s="4"/>
      <c r="O99" s="4"/>
      <c r="P99" s="4"/>
      <c r="Q99" s="4"/>
      <c r="R99" s="4"/>
      <c r="S99" s="4"/>
    </row>
    <row r="100" spans="7:19" ht="15.75" customHeight="1">
      <c r="G100" s="499"/>
      <c r="H100" s="123"/>
      <c r="I100" s="123"/>
      <c r="J100" s="123"/>
      <c r="L100" s="4"/>
      <c r="M100" s="4"/>
      <c r="N100" s="4"/>
      <c r="O100" s="4"/>
      <c r="P100" s="4"/>
      <c r="Q100" s="4"/>
      <c r="R100" s="4"/>
      <c r="S100" s="4"/>
    </row>
    <row r="101" spans="7:19" ht="15.75" customHeight="1">
      <c r="G101" s="499"/>
      <c r="H101" s="123"/>
      <c r="I101" s="123"/>
      <c r="J101" s="123"/>
      <c r="L101" s="4"/>
      <c r="M101" s="4"/>
      <c r="N101" s="4"/>
      <c r="O101" s="4"/>
      <c r="P101" s="4"/>
      <c r="Q101" s="4"/>
      <c r="R101" s="4"/>
      <c r="S101" s="4"/>
    </row>
    <row r="102" spans="7:19" ht="15.75" customHeight="1">
      <c r="G102" s="499"/>
      <c r="H102" s="123"/>
      <c r="I102" s="123"/>
      <c r="J102" s="123"/>
      <c r="L102" s="4"/>
      <c r="M102" s="4"/>
      <c r="N102" s="4"/>
      <c r="O102" s="4"/>
      <c r="P102" s="4"/>
      <c r="Q102" s="4"/>
      <c r="R102" s="4"/>
      <c r="S102" s="4"/>
    </row>
    <row r="103" spans="7:19" ht="15.75" customHeight="1">
      <c r="G103" s="499"/>
      <c r="H103" s="123"/>
      <c r="I103" s="123"/>
      <c r="J103" s="123"/>
      <c r="L103" s="4"/>
      <c r="M103" s="4"/>
      <c r="N103" s="4"/>
      <c r="O103" s="4"/>
      <c r="P103" s="4"/>
      <c r="Q103" s="4"/>
      <c r="R103" s="4"/>
      <c r="S103" s="4"/>
    </row>
    <row r="104" spans="7:19" ht="15.75" customHeight="1">
      <c r="G104" s="499"/>
      <c r="H104" s="123"/>
      <c r="I104" s="123"/>
      <c r="J104" s="123"/>
      <c r="L104" s="4"/>
      <c r="M104" s="4"/>
      <c r="N104" s="4"/>
      <c r="O104" s="4"/>
      <c r="P104" s="4"/>
      <c r="Q104" s="4"/>
      <c r="R104" s="4"/>
      <c r="S104" s="4"/>
    </row>
    <row r="105" spans="7:19" ht="15.75" customHeight="1">
      <c r="G105" s="499"/>
      <c r="H105" s="123"/>
      <c r="I105" s="123"/>
      <c r="J105" s="123"/>
      <c r="L105" s="4"/>
      <c r="M105" s="4"/>
      <c r="N105" s="4"/>
      <c r="O105" s="4"/>
      <c r="P105" s="4"/>
      <c r="Q105" s="4"/>
      <c r="R105" s="4"/>
      <c r="S105" s="4"/>
    </row>
    <row r="106" spans="7:19" ht="15.75" customHeight="1">
      <c r="G106" s="499"/>
      <c r="H106" s="123"/>
      <c r="I106" s="123"/>
      <c r="J106" s="123"/>
      <c r="L106" s="4"/>
      <c r="M106" s="4"/>
      <c r="N106" s="4"/>
      <c r="O106" s="4"/>
      <c r="P106" s="4"/>
      <c r="Q106" s="4"/>
      <c r="R106" s="4"/>
      <c r="S106" s="4"/>
    </row>
    <row r="107" spans="7:19" ht="15.75" customHeight="1">
      <c r="G107" s="499"/>
      <c r="H107" s="123"/>
      <c r="I107" s="123"/>
      <c r="J107" s="123"/>
      <c r="L107" s="4"/>
      <c r="M107" s="4"/>
      <c r="N107" s="4"/>
      <c r="O107" s="4"/>
      <c r="P107" s="4"/>
      <c r="Q107" s="4"/>
      <c r="R107" s="4"/>
      <c r="S107" s="4"/>
    </row>
    <row r="108" spans="7:19" ht="15.75" customHeight="1">
      <c r="G108" s="499"/>
      <c r="H108" s="123"/>
      <c r="I108" s="123"/>
      <c r="J108" s="123"/>
      <c r="L108" s="4"/>
      <c r="M108" s="4"/>
      <c r="N108" s="4"/>
      <c r="O108" s="4"/>
      <c r="P108" s="4"/>
      <c r="Q108" s="4"/>
      <c r="R108" s="4"/>
      <c r="S108" s="4"/>
    </row>
    <row r="109" spans="7:19" ht="15.75" customHeight="1">
      <c r="G109" s="499"/>
      <c r="H109" s="123"/>
      <c r="I109" s="123"/>
      <c r="J109" s="123"/>
      <c r="L109" s="4"/>
      <c r="M109" s="4"/>
      <c r="N109" s="4"/>
      <c r="O109" s="4"/>
      <c r="P109" s="4"/>
      <c r="Q109" s="4"/>
      <c r="R109" s="4"/>
      <c r="S109" s="4"/>
    </row>
    <row r="110" spans="7:19" ht="15.75" customHeight="1">
      <c r="G110" s="499"/>
      <c r="H110" s="123"/>
      <c r="I110" s="123"/>
      <c r="J110" s="123"/>
      <c r="L110" s="4"/>
      <c r="M110" s="4"/>
      <c r="N110" s="4"/>
      <c r="O110" s="4"/>
      <c r="P110" s="4"/>
      <c r="Q110" s="4"/>
      <c r="R110" s="4"/>
      <c r="S110" s="4"/>
    </row>
    <row r="111" spans="7:19" ht="15.75" customHeight="1">
      <c r="G111" s="499"/>
      <c r="H111" s="123"/>
      <c r="I111" s="123"/>
      <c r="J111" s="123"/>
      <c r="L111" s="4"/>
      <c r="M111" s="4"/>
      <c r="N111" s="4"/>
      <c r="O111" s="4"/>
      <c r="P111" s="4"/>
      <c r="Q111" s="4"/>
      <c r="R111" s="4"/>
      <c r="S111" s="4"/>
    </row>
    <row r="112" spans="7:19" ht="15.75" customHeight="1">
      <c r="G112" s="499"/>
      <c r="H112" s="123"/>
      <c r="I112" s="123"/>
      <c r="J112" s="123"/>
      <c r="L112" s="4"/>
      <c r="M112" s="4"/>
      <c r="N112" s="4"/>
      <c r="O112" s="4"/>
      <c r="P112" s="4"/>
      <c r="Q112" s="4"/>
      <c r="R112" s="4"/>
      <c r="S112" s="4"/>
    </row>
    <row r="113" spans="7:19" ht="15.75" customHeight="1">
      <c r="G113" s="499"/>
      <c r="H113" s="123"/>
      <c r="I113" s="123"/>
      <c r="J113" s="123"/>
      <c r="L113" s="4"/>
      <c r="M113" s="4"/>
      <c r="N113" s="4"/>
      <c r="O113" s="4"/>
      <c r="P113" s="4"/>
      <c r="Q113" s="4"/>
      <c r="R113" s="4"/>
      <c r="S113" s="4"/>
    </row>
    <row r="114" spans="7:19" ht="15.75" customHeight="1">
      <c r="G114" s="499"/>
      <c r="H114" s="123"/>
      <c r="I114" s="123"/>
      <c r="J114" s="123"/>
      <c r="L114" s="4"/>
      <c r="M114" s="4"/>
      <c r="N114" s="4"/>
      <c r="O114" s="4"/>
      <c r="P114" s="4"/>
      <c r="Q114" s="4"/>
      <c r="R114" s="4"/>
      <c r="S114" s="4"/>
    </row>
    <row r="115" spans="7:19" ht="15.75" customHeight="1">
      <c r="G115" s="499"/>
      <c r="H115" s="123"/>
      <c r="I115" s="123"/>
      <c r="J115" s="123"/>
      <c r="L115" s="4"/>
      <c r="M115" s="4"/>
      <c r="N115" s="4"/>
      <c r="O115" s="4"/>
      <c r="P115" s="4"/>
      <c r="Q115" s="4"/>
      <c r="R115" s="4"/>
      <c r="S115" s="4"/>
    </row>
    <row r="116" spans="7:19" ht="15.75" customHeight="1">
      <c r="G116" s="499"/>
      <c r="H116" s="123"/>
      <c r="I116" s="123"/>
      <c r="J116" s="123"/>
      <c r="L116" s="4"/>
      <c r="M116" s="4"/>
      <c r="N116" s="4"/>
      <c r="O116" s="4"/>
      <c r="P116" s="4"/>
      <c r="Q116" s="4"/>
      <c r="R116" s="4"/>
      <c r="S116" s="4"/>
    </row>
    <row r="117" spans="7:19" ht="15.75" customHeight="1">
      <c r="G117" s="499"/>
      <c r="H117" s="123"/>
      <c r="I117" s="123"/>
      <c r="J117" s="123"/>
      <c r="L117" s="4"/>
      <c r="M117" s="4"/>
      <c r="N117" s="4"/>
      <c r="O117" s="4"/>
      <c r="P117" s="4"/>
      <c r="Q117" s="4"/>
      <c r="R117" s="4"/>
      <c r="S117" s="4"/>
    </row>
    <row r="118" spans="7:19" ht="15.75" customHeight="1">
      <c r="G118" s="499"/>
      <c r="H118" s="123"/>
      <c r="I118" s="123"/>
      <c r="J118" s="123"/>
      <c r="L118" s="4"/>
      <c r="M118" s="4"/>
      <c r="N118" s="4"/>
      <c r="O118" s="4"/>
      <c r="P118" s="4"/>
      <c r="Q118" s="4"/>
      <c r="R118" s="4"/>
      <c r="S118" s="4"/>
    </row>
    <row r="119" spans="7:19" ht="15.75" customHeight="1">
      <c r="G119" s="499"/>
      <c r="H119" s="123"/>
      <c r="I119" s="123"/>
      <c r="J119" s="123"/>
      <c r="L119" s="4"/>
      <c r="M119" s="4"/>
      <c r="N119" s="4"/>
      <c r="O119" s="4"/>
      <c r="P119" s="4"/>
      <c r="Q119" s="4"/>
      <c r="R119" s="4"/>
      <c r="S119" s="4"/>
    </row>
    <row r="120" spans="7:19" ht="15.75" customHeight="1">
      <c r="G120" s="499"/>
      <c r="H120" s="123"/>
      <c r="I120" s="123"/>
      <c r="J120" s="123"/>
      <c r="L120" s="4"/>
      <c r="M120" s="4"/>
      <c r="N120" s="4"/>
      <c r="O120" s="4"/>
      <c r="P120" s="4"/>
      <c r="Q120" s="4"/>
      <c r="R120" s="4"/>
      <c r="S120" s="4"/>
    </row>
    <row r="121" spans="7:19" ht="15.75" customHeight="1">
      <c r="G121" s="499"/>
      <c r="H121" s="123"/>
      <c r="I121" s="123"/>
      <c r="J121" s="123"/>
      <c r="L121" s="4"/>
      <c r="M121" s="4"/>
      <c r="N121" s="4"/>
      <c r="O121" s="4"/>
      <c r="P121" s="4"/>
      <c r="Q121" s="4"/>
      <c r="R121" s="4"/>
      <c r="S121" s="4"/>
    </row>
    <row r="122" spans="7:19" ht="15.75" customHeight="1">
      <c r="G122" s="499"/>
      <c r="H122" s="123"/>
      <c r="I122" s="123"/>
      <c r="J122" s="123"/>
      <c r="L122" s="4"/>
      <c r="M122" s="4"/>
      <c r="N122" s="4"/>
      <c r="O122" s="4"/>
      <c r="P122" s="4"/>
      <c r="Q122" s="4"/>
      <c r="R122" s="4"/>
      <c r="S122" s="4"/>
    </row>
    <row r="123" spans="7:19" ht="15.75" customHeight="1">
      <c r="G123" s="499"/>
      <c r="H123" s="123"/>
      <c r="I123" s="123"/>
      <c r="J123" s="123"/>
      <c r="L123" s="4"/>
      <c r="M123" s="4"/>
      <c r="N123" s="4"/>
      <c r="O123" s="4"/>
      <c r="P123" s="4"/>
      <c r="Q123" s="4"/>
      <c r="R123" s="4"/>
      <c r="S123" s="4"/>
    </row>
    <row r="124" spans="7:19" ht="15.75" customHeight="1">
      <c r="G124" s="499"/>
      <c r="H124" s="123"/>
      <c r="I124" s="123"/>
      <c r="J124" s="123"/>
      <c r="L124" s="4"/>
      <c r="M124" s="4"/>
      <c r="N124" s="4"/>
      <c r="O124" s="4"/>
      <c r="P124" s="4"/>
      <c r="Q124" s="4"/>
      <c r="R124" s="4"/>
      <c r="S124" s="4"/>
    </row>
    <row r="125" spans="7:19" ht="15.75" customHeight="1">
      <c r="G125" s="499"/>
      <c r="H125" s="123"/>
      <c r="I125" s="123"/>
      <c r="J125" s="123"/>
      <c r="L125" s="4"/>
      <c r="M125" s="4"/>
      <c r="N125" s="4"/>
      <c r="O125" s="4"/>
      <c r="P125" s="4"/>
      <c r="Q125" s="4"/>
      <c r="R125" s="4"/>
      <c r="S125" s="4"/>
    </row>
    <row r="126" spans="7:19" ht="15.75" customHeight="1">
      <c r="G126" s="499"/>
      <c r="H126" s="123"/>
      <c r="I126" s="123"/>
      <c r="J126" s="123"/>
      <c r="L126" s="4"/>
      <c r="M126" s="4"/>
      <c r="N126" s="4"/>
      <c r="O126" s="4"/>
      <c r="P126" s="4"/>
      <c r="Q126" s="4"/>
      <c r="R126" s="4"/>
      <c r="S126" s="4"/>
    </row>
    <row r="127" spans="7:19" ht="15.75" customHeight="1">
      <c r="G127" s="499"/>
      <c r="H127" s="123"/>
      <c r="I127" s="123"/>
      <c r="J127" s="123"/>
      <c r="L127" s="4"/>
      <c r="M127" s="4"/>
      <c r="N127" s="4"/>
      <c r="O127" s="4"/>
      <c r="P127" s="4"/>
      <c r="Q127" s="4"/>
      <c r="R127" s="4"/>
      <c r="S127" s="4"/>
    </row>
    <row r="128" spans="7:19" ht="15.75" customHeight="1">
      <c r="G128" s="499"/>
      <c r="H128" s="123"/>
      <c r="I128" s="123"/>
      <c r="J128" s="123"/>
      <c r="L128" s="4"/>
      <c r="M128" s="4"/>
      <c r="N128" s="4"/>
      <c r="O128" s="4"/>
      <c r="P128" s="4"/>
      <c r="Q128" s="4"/>
      <c r="R128" s="4"/>
      <c r="S128" s="4"/>
    </row>
    <row r="129" spans="7:19" ht="15.75" customHeight="1">
      <c r="G129" s="499"/>
      <c r="H129" s="123"/>
      <c r="I129" s="123"/>
      <c r="J129" s="123"/>
      <c r="L129" s="4"/>
      <c r="M129" s="4"/>
      <c r="N129" s="4"/>
      <c r="O129" s="4"/>
      <c r="P129" s="4"/>
      <c r="Q129" s="4"/>
      <c r="R129" s="4"/>
      <c r="S129" s="4"/>
    </row>
    <row r="130" spans="7:19" ht="15.75" customHeight="1">
      <c r="G130" s="499"/>
      <c r="H130" s="123"/>
      <c r="I130" s="123"/>
      <c r="J130" s="123"/>
      <c r="L130" s="4"/>
      <c r="M130" s="4"/>
      <c r="N130" s="4"/>
      <c r="O130" s="4"/>
      <c r="P130" s="4"/>
      <c r="Q130" s="4"/>
      <c r="R130" s="4"/>
      <c r="S130" s="4"/>
    </row>
    <row r="131" spans="7:19" ht="15.75" customHeight="1">
      <c r="G131" s="499"/>
      <c r="H131" s="123"/>
      <c r="I131" s="123"/>
      <c r="J131" s="123"/>
      <c r="L131" s="4"/>
      <c r="M131" s="4"/>
      <c r="N131" s="4"/>
      <c r="O131" s="4"/>
      <c r="P131" s="4"/>
      <c r="Q131" s="4"/>
      <c r="R131" s="4"/>
      <c r="S131" s="4"/>
    </row>
    <row r="132" spans="7:19" ht="15.75" customHeight="1">
      <c r="G132" s="499"/>
      <c r="H132" s="123"/>
      <c r="I132" s="123"/>
      <c r="J132" s="123"/>
      <c r="L132" s="4"/>
      <c r="M132" s="4"/>
      <c r="N132" s="4"/>
      <c r="O132" s="4"/>
      <c r="P132" s="4"/>
      <c r="Q132" s="4"/>
      <c r="R132" s="4"/>
      <c r="S132" s="4"/>
    </row>
    <row r="133" spans="7:19" ht="15.75" customHeight="1">
      <c r="G133" s="499"/>
      <c r="H133" s="123"/>
      <c r="I133" s="123"/>
      <c r="J133" s="123"/>
      <c r="L133" s="4"/>
      <c r="M133" s="4"/>
      <c r="N133" s="4"/>
      <c r="O133" s="4"/>
      <c r="P133" s="4"/>
      <c r="Q133" s="4"/>
      <c r="R133" s="4"/>
      <c r="S133" s="4"/>
    </row>
    <row r="134" spans="7:19" ht="15.75" customHeight="1">
      <c r="G134" s="499"/>
      <c r="H134" s="123"/>
      <c r="I134" s="123"/>
      <c r="J134" s="123"/>
      <c r="L134" s="4"/>
      <c r="M134" s="4"/>
      <c r="N134" s="4"/>
      <c r="O134" s="4"/>
      <c r="P134" s="4"/>
      <c r="Q134" s="4"/>
      <c r="R134" s="4"/>
      <c r="S134" s="4"/>
    </row>
    <row r="135" spans="7:19" ht="15.75" customHeight="1">
      <c r="G135" s="499"/>
      <c r="H135" s="123"/>
      <c r="I135" s="123"/>
      <c r="J135" s="123"/>
      <c r="L135" s="4"/>
      <c r="M135" s="4"/>
      <c r="N135" s="4"/>
      <c r="O135" s="4"/>
      <c r="P135" s="4"/>
      <c r="Q135" s="4"/>
      <c r="R135" s="4"/>
      <c r="S135" s="4"/>
    </row>
    <row r="136" spans="7:19" ht="15.75" customHeight="1">
      <c r="G136" s="499"/>
      <c r="H136" s="123"/>
      <c r="I136" s="123"/>
      <c r="J136" s="123"/>
      <c r="L136" s="4"/>
      <c r="M136" s="4"/>
      <c r="N136" s="4"/>
      <c r="O136" s="4"/>
      <c r="P136" s="4"/>
      <c r="Q136" s="4"/>
      <c r="R136" s="4"/>
      <c r="S136" s="4"/>
    </row>
    <row r="137" spans="7:19" ht="15.75" customHeight="1">
      <c r="G137" s="499"/>
      <c r="H137" s="123"/>
      <c r="I137" s="123"/>
      <c r="J137" s="123"/>
      <c r="L137" s="4"/>
      <c r="M137" s="4"/>
      <c r="N137" s="4"/>
      <c r="O137" s="4"/>
      <c r="P137" s="4"/>
      <c r="Q137" s="4"/>
      <c r="R137" s="4"/>
      <c r="S137" s="4"/>
    </row>
    <row r="138" spans="7:19" ht="15.75" customHeight="1">
      <c r="G138" s="499"/>
      <c r="H138" s="123"/>
      <c r="I138" s="123"/>
      <c r="J138" s="123"/>
      <c r="L138" s="4"/>
      <c r="M138" s="4"/>
      <c r="N138" s="4"/>
      <c r="O138" s="4"/>
      <c r="P138" s="4"/>
      <c r="Q138" s="4"/>
      <c r="R138" s="4"/>
      <c r="S138" s="4"/>
    </row>
    <row r="139" spans="7:19" ht="15.75" customHeight="1">
      <c r="G139" s="499"/>
      <c r="H139" s="123"/>
      <c r="I139" s="123"/>
      <c r="J139" s="123"/>
      <c r="L139" s="4"/>
      <c r="M139" s="4"/>
      <c r="N139" s="4"/>
      <c r="O139" s="4"/>
      <c r="P139" s="4"/>
      <c r="Q139" s="4"/>
      <c r="R139" s="4"/>
      <c r="S139" s="4"/>
    </row>
    <row r="140" spans="7:19" ht="15.75" customHeight="1">
      <c r="G140" s="499"/>
      <c r="H140" s="123"/>
      <c r="I140" s="123"/>
      <c r="J140" s="123"/>
      <c r="L140" s="4"/>
      <c r="M140" s="4"/>
      <c r="N140" s="4"/>
      <c r="O140" s="4"/>
      <c r="P140" s="4"/>
      <c r="Q140" s="4"/>
      <c r="R140" s="4"/>
      <c r="S140" s="4"/>
    </row>
    <row r="141" spans="7:19" ht="15.75" customHeight="1">
      <c r="G141" s="499"/>
      <c r="H141" s="123"/>
      <c r="I141" s="123"/>
      <c r="J141" s="123"/>
      <c r="L141" s="4"/>
      <c r="M141" s="4"/>
      <c r="N141" s="4"/>
      <c r="O141" s="4"/>
      <c r="P141" s="4"/>
      <c r="Q141" s="4"/>
      <c r="R141" s="4"/>
      <c r="S141" s="4"/>
    </row>
    <row r="142" spans="7:19" ht="15.75" customHeight="1">
      <c r="G142" s="499"/>
      <c r="H142" s="123"/>
      <c r="I142" s="123"/>
      <c r="J142" s="123"/>
      <c r="L142" s="4"/>
      <c r="M142" s="4"/>
      <c r="N142" s="4"/>
      <c r="O142" s="4"/>
      <c r="P142" s="4"/>
      <c r="Q142" s="4"/>
      <c r="R142" s="4"/>
      <c r="S142" s="4"/>
    </row>
    <row r="143" spans="7:19" ht="15.75" customHeight="1">
      <c r="G143" s="499"/>
      <c r="H143" s="123"/>
      <c r="I143" s="123"/>
      <c r="J143" s="123"/>
      <c r="L143" s="4"/>
      <c r="M143" s="4"/>
      <c r="N143" s="4"/>
      <c r="O143" s="4"/>
      <c r="P143" s="4"/>
      <c r="Q143" s="4"/>
      <c r="R143" s="4"/>
      <c r="S143" s="4"/>
    </row>
    <row r="144" spans="7:19" ht="15.75" customHeight="1">
      <c r="G144" s="499"/>
      <c r="H144" s="123"/>
      <c r="I144" s="123"/>
      <c r="J144" s="123"/>
      <c r="L144" s="4"/>
      <c r="M144" s="4"/>
      <c r="N144" s="4"/>
      <c r="O144" s="4"/>
      <c r="P144" s="4"/>
      <c r="Q144" s="4"/>
      <c r="R144" s="4"/>
      <c r="S144" s="4"/>
    </row>
    <row r="145" spans="7:19" ht="15.75" customHeight="1">
      <c r="G145" s="499"/>
      <c r="H145" s="123"/>
      <c r="I145" s="123"/>
      <c r="J145" s="123"/>
      <c r="L145" s="4"/>
      <c r="M145" s="4"/>
      <c r="N145" s="4"/>
      <c r="O145" s="4"/>
      <c r="P145" s="4"/>
      <c r="Q145" s="4"/>
      <c r="R145" s="4"/>
      <c r="S145" s="4"/>
    </row>
    <row r="146" spans="7:19" ht="15.75" customHeight="1">
      <c r="G146" s="499"/>
      <c r="H146" s="123"/>
      <c r="I146" s="123"/>
      <c r="J146" s="123"/>
      <c r="L146" s="4"/>
      <c r="M146" s="4"/>
      <c r="N146" s="4"/>
      <c r="O146" s="4"/>
      <c r="P146" s="4"/>
      <c r="Q146" s="4"/>
      <c r="R146" s="4"/>
      <c r="S146" s="4"/>
    </row>
    <row r="147" spans="7:19" ht="15.75" customHeight="1">
      <c r="G147" s="499"/>
      <c r="H147" s="123"/>
      <c r="I147" s="123"/>
      <c r="J147" s="123"/>
      <c r="L147" s="4"/>
      <c r="M147" s="4"/>
      <c r="N147" s="4"/>
      <c r="O147" s="4"/>
      <c r="P147" s="4"/>
      <c r="Q147" s="4"/>
      <c r="R147" s="4"/>
      <c r="S147" s="4"/>
    </row>
    <row r="148" spans="7:19" ht="15.75" customHeight="1">
      <c r="G148" s="499"/>
      <c r="H148" s="123"/>
      <c r="I148" s="123"/>
      <c r="J148" s="123"/>
      <c r="L148" s="4"/>
      <c r="M148" s="4"/>
      <c r="N148" s="4"/>
      <c r="O148" s="4"/>
      <c r="P148" s="4"/>
      <c r="Q148" s="4"/>
      <c r="R148" s="4"/>
      <c r="S148" s="4"/>
    </row>
    <row r="149" spans="7:19" ht="15.75" customHeight="1">
      <c r="G149" s="499"/>
      <c r="H149" s="123"/>
      <c r="I149" s="123"/>
      <c r="J149" s="123"/>
      <c r="L149" s="4"/>
      <c r="M149" s="4"/>
      <c r="N149" s="4"/>
      <c r="O149" s="4"/>
      <c r="P149" s="4"/>
      <c r="Q149" s="4"/>
      <c r="R149" s="4"/>
      <c r="S149" s="4"/>
    </row>
    <row r="150" spans="7:19" ht="15.75" customHeight="1">
      <c r="G150" s="499"/>
      <c r="H150" s="123"/>
      <c r="I150" s="123"/>
      <c r="J150" s="123"/>
      <c r="L150" s="4"/>
      <c r="M150" s="4"/>
      <c r="N150" s="4"/>
      <c r="O150" s="4"/>
      <c r="P150" s="4"/>
      <c r="Q150" s="4"/>
      <c r="R150" s="4"/>
      <c r="S150" s="4"/>
    </row>
    <row r="151" spans="7:19" ht="15.75" customHeight="1">
      <c r="G151" s="499"/>
      <c r="H151" s="123"/>
      <c r="I151" s="123"/>
      <c r="J151" s="123"/>
      <c r="L151" s="4"/>
      <c r="M151" s="4"/>
      <c r="N151" s="4"/>
      <c r="O151" s="4"/>
      <c r="P151" s="4"/>
      <c r="Q151" s="4"/>
      <c r="R151" s="4"/>
      <c r="S151" s="4"/>
    </row>
    <row r="152" spans="7:19" ht="15.75" customHeight="1">
      <c r="G152" s="499"/>
      <c r="H152" s="123"/>
      <c r="I152" s="123"/>
      <c r="J152" s="123"/>
      <c r="L152" s="4"/>
      <c r="M152" s="4"/>
      <c r="N152" s="4"/>
      <c r="O152" s="4"/>
      <c r="P152" s="4"/>
      <c r="Q152" s="4"/>
      <c r="R152" s="4"/>
      <c r="S152" s="4"/>
    </row>
    <row r="153" spans="7:19" ht="15.75" customHeight="1">
      <c r="G153" s="499"/>
      <c r="H153" s="123"/>
      <c r="I153" s="123"/>
      <c r="J153" s="123"/>
      <c r="L153" s="4"/>
      <c r="M153" s="4"/>
      <c r="N153" s="4"/>
      <c r="O153" s="4"/>
      <c r="P153" s="4"/>
      <c r="Q153" s="4"/>
      <c r="R153" s="4"/>
      <c r="S153" s="4"/>
    </row>
    <row r="154" spans="7:19" ht="15.75" customHeight="1">
      <c r="G154" s="499"/>
      <c r="H154" s="123"/>
      <c r="I154" s="123"/>
      <c r="J154" s="123"/>
      <c r="L154" s="4"/>
      <c r="M154" s="4"/>
      <c r="N154" s="4"/>
      <c r="O154" s="4"/>
      <c r="P154" s="4"/>
      <c r="Q154" s="4"/>
      <c r="R154" s="4"/>
      <c r="S154" s="4"/>
    </row>
    <row r="155" spans="7:19" ht="15.75" customHeight="1">
      <c r="G155" s="499"/>
      <c r="H155" s="123"/>
      <c r="I155" s="123"/>
      <c r="J155" s="123"/>
      <c r="L155" s="4"/>
      <c r="M155" s="4"/>
      <c r="N155" s="4"/>
      <c r="O155" s="4"/>
      <c r="P155" s="4"/>
      <c r="Q155" s="4"/>
      <c r="R155" s="4"/>
      <c r="S155" s="4"/>
    </row>
    <row r="156" spans="7:19" ht="15.75" customHeight="1">
      <c r="G156" s="499"/>
      <c r="H156" s="123"/>
      <c r="I156" s="123"/>
      <c r="J156" s="123"/>
      <c r="L156" s="4"/>
      <c r="M156" s="4"/>
      <c r="N156" s="4"/>
      <c r="O156" s="4"/>
      <c r="P156" s="4"/>
      <c r="Q156" s="4"/>
      <c r="R156" s="4"/>
      <c r="S156" s="4"/>
    </row>
    <row r="157" spans="7:19" ht="15.75" customHeight="1">
      <c r="G157" s="499"/>
      <c r="H157" s="123"/>
      <c r="I157" s="123"/>
      <c r="J157" s="123"/>
      <c r="L157" s="4"/>
      <c r="M157" s="4"/>
      <c r="N157" s="4"/>
      <c r="O157" s="4"/>
      <c r="P157" s="4"/>
      <c r="Q157" s="4"/>
      <c r="R157" s="4"/>
      <c r="S157" s="4"/>
    </row>
    <row r="158" spans="7:19" ht="15.75" customHeight="1">
      <c r="G158" s="499"/>
      <c r="H158" s="123"/>
      <c r="I158" s="123"/>
      <c r="J158" s="123"/>
      <c r="L158" s="4"/>
      <c r="M158" s="4"/>
      <c r="N158" s="4"/>
      <c r="O158" s="4"/>
      <c r="P158" s="4"/>
      <c r="Q158" s="4"/>
      <c r="R158" s="4"/>
      <c r="S158" s="4"/>
    </row>
    <row r="159" spans="7:19" ht="15.75" customHeight="1">
      <c r="G159" s="499"/>
      <c r="H159" s="123"/>
      <c r="I159" s="123"/>
      <c r="J159" s="123"/>
      <c r="L159" s="4"/>
      <c r="M159" s="4"/>
      <c r="N159" s="4"/>
      <c r="O159" s="4"/>
      <c r="P159" s="4"/>
      <c r="Q159" s="4"/>
      <c r="R159" s="4"/>
      <c r="S159" s="4"/>
    </row>
    <row r="160" spans="7:19" ht="15.75" customHeight="1">
      <c r="G160" s="499"/>
      <c r="H160" s="123"/>
      <c r="I160" s="123"/>
      <c r="J160" s="123"/>
      <c r="L160" s="4"/>
      <c r="M160" s="4"/>
      <c r="N160" s="4"/>
      <c r="O160" s="4"/>
      <c r="P160" s="4"/>
      <c r="Q160" s="4"/>
      <c r="R160" s="4"/>
      <c r="S160" s="4"/>
    </row>
    <row r="161" spans="7:19" ht="15.75" customHeight="1">
      <c r="G161" s="499"/>
      <c r="H161" s="123"/>
      <c r="I161" s="123"/>
      <c r="J161" s="123"/>
      <c r="L161" s="4"/>
      <c r="M161" s="4"/>
      <c r="N161" s="4"/>
      <c r="O161" s="4"/>
      <c r="P161" s="4"/>
      <c r="Q161" s="4"/>
      <c r="R161" s="4"/>
      <c r="S161" s="4"/>
    </row>
    <row r="162" spans="7:19" ht="15.75" customHeight="1">
      <c r="G162" s="499"/>
      <c r="H162" s="123"/>
      <c r="I162" s="123"/>
      <c r="J162" s="123"/>
      <c r="L162" s="4"/>
      <c r="M162" s="4"/>
      <c r="N162" s="4"/>
      <c r="O162" s="4"/>
      <c r="P162" s="4"/>
      <c r="Q162" s="4"/>
      <c r="R162" s="4"/>
      <c r="S162" s="4"/>
    </row>
    <row r="163" spans="7:19" ht="15.75" customHeight="1">
      <c r="G163" s="499"/>
      <c r="H163" s="123"/>
      <c r="I163" s="123"/>
      <c r="J163" s="123"/>
      <c r="L163" s="4"/>
      <c r="M163" s="4"/>
      <c r="N163" s="4"/>
      <c r="O163" s="4"/>
      <c r="P163" s="4"/>
      <c r="Q163" s="4"/>
      <c r="R163" s="4"/>
      <c r="S163" s="4"/>
    </row>
    <row r="164" spans="7:19" ht="15.75" customHeight="1">
      <c r="G164" s="499"/>
      <c r="H164" s="123"/>
      <c r="I164" s="123"/>
      <c r="J164" s="123"/>
      <c r="L164" s="4"/>
      <c r="M164" s="4"/>
      <c r="N164" s="4"/>
      <c r="O164" s="4"/>
      <c r="P164" s="4"/>
      <c r="Q164" s="4"/>
      <c r="R164" s="4"/>
      <c r="S164" s="4"/>
    </row>
    <row r="165" spans="7:19" ht="15.75" customHeight="1">
      <c r="G165" s="499"/>
      <c r="H165" s="123"/>
      <c r="I165" s="123"/>
      <c r="J165" s="123"/>
      <c r="L165" s="4"/>
      <c r="M165" s="4"/>
      <c r="N165" s="4"/>
      <c r="O165" s="4"/>
      <c r="P165" s="4"/>
      <c r="Q165" s="4"/>
      <c r="R165" s="4"/>
      <c r="S165" s="4"/>
    </row>
    <row r="166" spans="7:19" ht="15.75" customHeight="1">
      <c r="G166" s="499"/>
      <c r="H166" s="123"/>
      <c r="I166" s="123"/>
      <c r="J166" s="123"/>
      <c r="L166" s="4"/>
      <c r="M166" s="4"/>
      <c r="N166" s="4"/>
      <c r="O166" s="4"/>
      <c r="P166" s="4"/>
      <c r="Q166" s="4"/>
      <c r="R166" s="4"/>
      <c r="S166" s="4"/>
    </row>
    <row r="167" spans="7:19" ht="15.75" customHeight="1">
      <c r="G167" s="499"/>
      <c r="H167" s="123"/>
      <c r="I167" s="123"/>
      <c r="J167" s="123"/>
      <c r="L167" s="4"/>
      <c r="M167" s="4"/>
      <c r="N167" s="4"/>
      <c r="O167" s="4"/>
      <c r="P167" s="4"/>
      <c r="Q167" s="4"/>
      <c r="R167" s="4"/>
      <c r="S167" s="4"/>
    </row>
    <row r="168" spans="7:19" ht="15.75" customHeight="1">
      <c r="G168" s="499"/>
      <c r="H168" s="123"/>
      <c r="I168" s="123"/>
      <c r="J168" s="123"/>
      <c r="L168" s="4"/>
      <c r="M168" s="4"/>
      <c r="N168" s="4"/>
      <c r="O168" s="4"/>
      <c r="P168" s="4"/>
      <c r="Q168" s="4"/>
      <c r="R168" s="4"/>
      <c r="S168" s="4"/>
    </row>
    <row r="169" spans="7:19" ht="15.75" customHeight="1">
      <c r="G169" s="499"/>
      <c r="H169" s="123"/>
      <c r="I169" s="123"/>
      <c r="J169" s="123"/>
      <c r="L169" s="4"/>
      <c r="M169" s="4"/>
      <c r="N169" s="4"/>
      <c r="O169" s="4"/>
      <c r="P169" s="4"/>
      <c r="Q169" s="4"/>
      <c r="R169" s="4"/>
      <c r="S169" s="4"/>
    </row>
    <row r="170" spans="7:19" ht="15.75" customHeight="1">
      <c r="G170" s="499"/>
      <c r="H170" s="123"/>
      <c r="I170" s="123"/>
      <c r="J170" s="123"/>
      <c r="L170" s="4"/>
      <c r="M170" s="4"/>
      <c r="N170" s="4"/>
      <c r="O170" s="4"/>
      <c r="P170" s="4"/>
      <c r="Q170" s="4"/>
      <c r="R170" s="4"/>
      <c r="S170" s="4"/>
    </row>
    <row r="171" spans="7:19" ht="15.75" customHeight="1">
      <c r="G171" s="499"/>
      <c r="H171" s="123"/>
      <c r="I171" s="123"/>
      <c r="J171" s="123"/>
      <c r="L171" s="4"/>
      <c r="M171" s="4"/>
      <c r="N171" s="4"/>
      <c r="O171" s="4"/>
      <c r="P171" s="4"/>
      <c r="Q171" s="4"/>
      <c r="R171" s="4"/>
      <c r="S171" s="4"/>
    </row>
    <row r="172" spans="7:19" ht="15.75" customHeight="1">
      <c r="G172" s="499"/>
      <c r="H172" s="123"/>
      <c r="I172" s="123"/>
      <c r="J172" s="123"/>
      <c r="L172" s="4"/>
      <c r="M172" s="4"/>
      <c r="N172" s="4"/>
      <c r="O172" s="4"/>
      <c r="P172" s="4"/>
      <c r="Q172" s="4"/>
      <c r="R172" s="4"/>
      <c r="S172" s="4"/>
    </row>
    <row r="173" spans="7:19" ht="15.75" customHeight="1">
      <c r="G173" s="499"/>
      <c r="H173" s="123"/>
      <c r="I173" s="123"/>
      <c r="J173" s="123"/>
      <c r="L173" s="4"/>
      <c r="M173" s="4"/>
      <c r="N173" s="4"/>
      <c r="O173" s="4"/>
      <c r="P173" s="4"/>
      <c r="Q173" s="4"/>
      <c r="R173" s="4"/>
      <c r="S173" s="4"/>
    </row>
    <row r="174" spans="7:19" ht="15.75" customHeight="1">
      <c r="G174" s="499"/>
      <c r="H174" s="123"/>
      <c r="I174" s="123"/>
      <c r="J174" s="123"/>
      <c r="L174" s="4"/>
      <c r="M174" s="4"/>
      <c r="N174" s="4"/>
      <c r="O174" s="4"/>
      <c r="P174" s="4"/>
      <c r="Q174" s="4"/>
      <c r="R174" s="4"/>
      <c r="S174" s="4"/>
    </row>
    <row r="175" spans="7:19" ht="15.75" customHeight="1">
      <c r="G175" s="499"/>
      <c r="H175" s="123"/>
      <c r="I175" s="123"/>
      <c r="J175" s="123"/>
      <c r="L175" s="4"/>
      <c r="M175" s="4"/>
      <c r="N175" s="4"/>
      <c r="O175" s="4"/>
      <c r="P175" s="4"/>
      <c r="Q175" s="4"/>
      <c r="R175" s="4"/>
      <c r="S175" s="4"/>
    </row>
    <row r="176" spans="7:19" ht="15.75" customHeight="1">
      <c r="G176" s="499"/>
      <c r="H176" s="123"/>
      <c r="I176" s="123"/>
      <c r="J176" s="123"/>
      <c r="L176" s="4"/>
      <c r="M176" s="4"/>
      <c r="N176" s="4"/>
      <c r="O176" s="4"/>
      <c r="P176" s="4"/>
      <c r="Q176" s="4"/>
      <c r="R176" s="4"/>
      <c r="S176" s="4"/>
    </row>
    <row r="177" spans="7:19" ht="15.75" customHeight="1">
      <c r="G177" s="499"/>
      <c r="H177" s="123"/>
      <c r="I177" s="123"/>
      <c r="J177" s="123"/>
      <c r="L177" s="4"/>
      <c r="M177" s="4"/>
      <c r="N177" s="4"/>
      <c r="O177" s="4"/>
      <c r="P177" s="4"/>
      <c r="Q177" s="4"/>
      <c r="R177" s="4"/>
      <c r="S177" s="4"/>
    </row>
    <row r="178" spans="7:19" ht="15.75" customHeight="1">
      <c r="G178" s="499"/>
      <c r="H178" s="123"/>
      <c r="I178" s="123"/>
      <c r="J178" s="123"/>
      <c r="L178" s="4"/>
      <c r="M178" s="4"/>
      <c r="N178" s="4"/>
      <c r="O178" s="4"/>
      <c r="P178" s="4"/>
      <c r="Q178" s="4"/>
      <c r="R178" s="4"/>
      <c r="S178" s="4"/>
    </row>
    <row r="179" spans="7:19" ht="15.75" customHeight="1">
      <c r="G179" s="499"/>
      <c r="H179" s="123"/>
      <c r="I179" s="123"/>
      <c r="J179" s="123"/>
      <c r="L179" s="4"/>
      <c r="M179" s="4"/>
      <c r="N179" s="4"/>
      <c r="O179" s="4"/>
      <c r="P179" s="4"/>
      <c r="Q179" s="4"/>
      <c r="R179" s="4"/>
      <c r="S179" s="4"/>
    </row>
    <row r="180" spans="7:19" ht="15.75" customHeight="1">
      <c r="G180" s="499"/>
      <c r="H180" s="123"/>
      <c r="I180" s="123"/>
      <c r="J180" s="123"/>
      <c r="L180" s="4"/>
      <c r="M180" s="4"/>
      <c r="N180" s="4"/>
      <c r="O180" s="4"/>
      <c r="P180" s="4"/>
      <c r="Q180" s="4"/>
      <c r="R180" s="4"/>
      <c r="S180" s="4"/>
    </row>
    <row r="181" spans="7:19" ht="15.75" customHeight="1">
      <c r="G181" s="499"/>
      <c r="H181" s="123"/>
      <c r="I181" s="123"/>
      <c r="J181" s="123"/>
      <c r="L181" s="4"/>
      <c r="M181" s="4"/>
      <c r="N181" s="4"/>
      <c r="O181" s="4"/>
      <c r="P181" s="4"/>
      <c r="Q181" s="4"/>
      <c r="R181" s="4"/>
      <c r="S181" s="4"/>
    </row>
    <row r="182" spans="7:19" ht="15.75" customHeight="1">
      <c r="G182" s="499"/>
      <c r="H182" s="123"/>
      <c r="I182" s="123"/>
      <c r="J182" s="123"/>
      <c r="L182" s="4"/>
      <c r="M182" s="4"/>
      <c r="N182" s="4"/>
      <c r="O182" s="4"/>
      <c r="P182" s="4"/>
      <c r="Q182" s="4"/>
      <c r="R182" s="4"/>
      <c r="S182" s="4"/>
    </row>
    <row r="183" spans="7:19" ht="15.75" customHeight="1">
      <c r="G183" s="499"/>
      <c r="H183" s="123"/>
      <c r="I183" s="123"/>
      <c r="J183" s="123"/>
      <c r="L183" s="4"/>
      <c r="M183" s="4"/>
      <c r="N183" s="4"/>
      <c r="O183" s="4"/>
      <c r="P183" s="4"/>
      <c r="Q183" s="4"/>
      <c r="R183" s="4"/>
      <c r="S183" s="4"/>
    </row>
    <row r="184" spans="7:19" ht="15.75" customHeight="1">
      <c r="G184" s="499"/>
      <c r="H184" s="123"/>
      <c r="I184" s="123"/>
      <c r="J184" s="123"/>
      <c r="L184" s="4"/>
      <c r="M184" s="4"/>
      <c r="N184" s="4"/>
      <c r="O184" s="4"/>
      <c r="P184" s="4"/>
      <c r="Q184" s="4"/>
      <c r="R184" s="4"/>
      <c r="S184" s="4"/>
    </row>
    <row r="185" spans="7:19" ht="15.75" customHeight="1">
      <c r="G185" s="499"/>
      <c r="H185" s="123"/>
      <c r="I185" s="123"/>
      <c r="J185" s="123"/>
      <c r="L185" s="4"/>
      <c r="M185" s="4"/>
      <c r="N185" s="4"/>
      <c r="O185" s="4"/>
      <c r="P185" s="4"/>
      <c r="Q185" s="4"/>
      <c r="R185" s="4"/>
      <c r="S185" s="4"/>
    </row>
    <row r="186" spans="7:19" ht="15.75" customHeight="1">
      <c r="G186" s="499"/>
      <c r="H186" s="123"/>
      <c r="I186" s="123"/>
      <c r="J186" s="123"/>
      <c r="L186" s="4"/>
      <c r="M186" s="4"/>
      <c r="N186" s="4"/>
      <c r="O186" s="4"/>
      <c r="P186" s="4"/>
      <c r="Q186" s="4"/>
      <c r="R186" s="4"/>
      <c r="S186" s="4"/>
    </row>
    <row r="187" spans="7:19" ht="15.75" customHeight="1">
      <c r="G187" s="499"/>
      <c r="H187" s="123"/>
      <c r="I187" s="123"/>
      <c r="J187" s="123"/>
      <c r="L187" s="4"/>
      <c r="M187" s="4"/>
      <c r="N187" s="4"/>
      <c r="O187" s="4"/>
      <c r="P187" s="4"/>
      <c r="Q187" s="4"/>
      <c r="R187" s="4"/>
      <c r="S187" s="4"/>
    </row>
    <row r="188" spans="7:19" ht="15.75" customHeight="1">
      <c r="G188" s="499"/>
      <c r="H188" s="123"/>
      <c r="I188" s="123"/>
      <c r="J188" s="123"/>
      <c r="L188" s="4"/>
      <c r="M188" s="4"/>
      <c r="N188" s="4"/>
      <c r="O188" s="4"/>
      <c r="P188" s="4"/>
      <c r="Q188" s="4"/>
      <c r="R188" s="4"/>
      <c r="S188" s="4"/>
    </row>
    <row r="189" spans="7:19" ht="15.75" customHeight="1">
      <c r="G189" s="499"/>
      <c r="H189" s="123"/>
      <c r="I189" s="123"/>
      <c r="J189" s="123"/>
      <c r="L189" s="4"/>
      <c r="M189" s="4"/>
      <c r="N189" s="4"/>
      <c r="O189" s="4"/>
      <c r="P189" s="4"/>
      <c r="Q189" s="4"/>
      <c r="R189" s="4"/>
      <c r="S189" s="4"/>
    </row>
    <row r="190" spans="7:19" ht="15.75" customHeight="1">
      <c r="G190" s="499"/>
      <c r="H190" s="123"/>
      <c r="I190" s="123"/>
      <c r="J190" s="123"/>
      <c r="L190" s="4"/>
      <c r="M190" s="4"/>
      <c r="N190" s="4"/>
      <c r="O190" s="4"/>
      <c r="P190" s="4"/>
      <c r="Q190" s="4"/>
      <c r="R190" s="4"/>
      <c r="S190" s="4"/>
    </row>
    <row r="191" spans="7:19" ht="15.75" customHeight="1">
      <c r="G191" s="499"/>
      <c r="H191" s="123"/>
      <c r="I191" s="123"/>
      <c r="J191" s="123"/>
      <c r="L191" s="4"/>
      <c r="M191" s="4"/>
      <c r="N191" s="4"/>
      <c r="O191" s="4"/>
      <c r="P191" s="4"/>
      <c r="Q191" s="4"/>
      <c r="R191" s="4"/>
      <c r="S191" s="4"/>
    </row>
    <row r="192" spans="7:19" ht="15.75" customHeight="1">
      <c r="G192" s="499"/>
      <c r="H192" s="123"/>
      <c r="I192" s="123"/>
      <c r="J192" s="123"/>
      <c r="L192" s="4"/>
      <c r="M192" s="4"/>
      <c r="N192" s="4"/>
      <c r="O192" s="4"/>
      <c r="P192" s="4"/>
      <c r="Q192" s="4"/>
      <c r="R192" s="4"/>
      <c r="S192" s="4"/>
    </row>
    <row r="193" spans="7:19" ht="15.75" customHeight="1">
      <c r="G193" s="499"/>
      <c r="H193" s="123"/>
      <c r="I193" s="123"/>
      <c r="J193" s="123"/>
      <c r="L193" s="4"/>
      <c r="M193" s="4"/>
      <c r="N193" s="4"/>
      <c r="O193" s="4"/>
      <c r="P193" s="4"/>
      <c r="Q193" s="4"/>
      <c r="R193" s="4"/>
      <c r="S193" s="4"/>
    </row>
    <row r="194" spans="7:19" ht="15.75" customHeight="1">
      <c r="G194" s="499"/>
      <c r="H194" s="123"/>
      <c r="I194" s="123"/>
      <c r="J194" s="123"/>
      <c r="L194" s="4"/>
      <c r="M194" s="4"/>
      <c r="N194" s="4"/>
      <c r="O194" s="4"/>
      <c r="P194" s="4"/>
      <c r="Q194" s="4"/>
      <c r="R194" s="4"/>
      <c r="S194" s="4"/>
    </row>
    <row r="195" spans="7:19" ht="15.75" customHeight="1">
      <c r="G195" s="499"/>
      <c r="H195" s="123"/>
      <c r="I195" s="123"/>
      <c r="J195" s="123"/>
      <c r="L195" s="4"/>
      <c r="M195" s="4"/>
      <c r="N195" s="4"/>
      <c r="O195" s="4"/>
      <c r="P195" s="4"/>
      <c r="Q195" s="4"/>
      <c r="R195" s="4"/>
      <c r="S195" s="4"/>
    </row>
    <row r="196" spans="7:19" ht="15.75" customHeight="1">
      <c r="G196" s="499"/>
      <c r="H196" s="123"/>
      <c r="I196" s="123"/>
      <c r="J196" s="123"/>
      <c r="L196" s="4"/>
      <c r="M196" s="4"/>
      <c r="N196" s="4"/>
      <c r="O196" s="4"/>
      <c r="P196" s="4"/>
      <c r="Q196" s="4"/>
      <c r="R196" s="4"/>
      <c r="S196" s="4"/>
    </row>
    <row r="197" spans="7:19" ht="15.75" customHeight="1">
      <c r="G197" s="499"/>
      <c r="H197" s="123"/>
      <c r="I197" s="123"/>
      <c r="J197" s="123"/>
      <c r="L197" s="4"/>
      <c r="M197" s="4"/>
      <c r="N197" s="4"/>
      <c r="O197" s="4"/>
      <c r="P197" s="4"/>
      <c r="Q197" s="4"/>
      <c r="R197" s="4"/>
      <c r="S197" s="4"/>
    </row>
    <row r="198" spans="7:19" ht="15.75" customHeight="1">
      <c r="G198" s="499"/>
      <c r="H198" s="123"/>
      <c r="I198" s="123"/>
      <c r="J198" s="123"/>
      <c r="L198" s="4"/>
      <c r="M198" s="4"/>
      <c r="N198" s="4"/>
      <c r="O198" s="4"/>
      <c r="P198" s="4"/>
      <c r="Q198" s="4"/>
      <c r="R198" s="4"/>
      <c r="S198" s="4"/>
    </row>
    <row r="199" spans="7:19" ht="15.75" customHeight="1">
      <c r="G199" s="499"/>
      <c r="H199" s="123"/>
      <c r="I199" s="123"/>
      <c r="J199" s="123"/>
      <c r="L199" s="4"/>
      <c r="M199" s="4"/>
      <c r="N199" s="4"/>
      <c r="O199" s="4"/>
      <c r="P199" s="4"/>
      <c r="Q199" s="4"/>
      <c r="R199" s="4"/>
      <c r="S199" s="4"/>
    </row>
    <row r="200" spans="7:19" ht="15.75" customHeight="1">
      <c r="G200" s="499"/>
      <c r="H200" s="123"/>
      <c r="I200" s="123"/>
      <c r="J200" s="123"/>
      <c r="L200" s="4"/>
      <c r="M200" s="4"/>
      <c r="N200" s="4"/>
      <c r="O200" s="4"/>
      <c r="P200" s="4"/>
      <c r="Q200" s="4"/>
      <c r="R200" s="4"/>
      <c r="S200" s="4"/>
    </row>
    <row r="201" spans="7:19" ht="15.75" customHeight="1">
      <c r="G201" s="499"/>
      <c r="H201" s="123"/>
      <c r="I201" s="123"/>
      <c r="J201" s="123"/>
      <c r="L201" s="4"/>
      <c r="M201" s="4"/>
      <c r="N201" s="4"/>
      <c r="O201" s="4"/>
      <c r="P201" s="4"/>
      <c r="Q201" s="4"/>
      <c r="R201" s="4"/>
      <c r="S201" s="4"/>
    </row>
    <row r="202" spans="7:19" ht="15.75" customHeight="1">
      <c r="G202" s="499"/>
      <c r="H202" s="123"/>
      <c r="I202" s="123"/>
      <c r="J202" s="123"/>
      <c r="L202" s="4"/>
      <c r="M202" s="4"/>
      <c r="N202" s="4"/>
      <c r="O202" s="4"/>
      <c r="P202" s="4"/>
      <c r="Q202" s="4"/>
      <c r="R202" s="4"/>
      <c r="S202" s="4"/>
    </row>
    <row r="203" spans="7:19" ht="15.75" customHeight="1">
      <c r="G203" s="499"/>
      <c r="H203" s="123"/>
      <c r="I203" s="123"/>
      <c r="J203" s="123"/>
      <c r="L203" s="4"/>
      <c r="M203" s="4"/>
      <c r="N203" s="4"/>
      <c r="O203" s="4"/>
      <c r="P203" s="4"/>
      <c r="Q203" s="4"/>
      <c r="R203" s="4"/>
      <c r="S203" s="4"/>
    </row>
    <row r="204" spans="7:19" ht="15.75" customHeight="1">
      <c r="G204" s="499"/>
      <c r="H204" s="123"/>
      <c r="I204" s="123"/>
      <c r="J204" s="123"/>
      <c r="L204" s="4"/>
      <c r="M204" s="4"/>
      <c r="N204" s="4"/>
      <c r="O204" s="4"/>
      <c r="P204" s="4"/>
      <c r="Q204" s="4"/>
      <c r="R204" s="4"/>
      <c r="S204" s="4"/>
    </row>
    <row r="205" spans="7:19" ht="15.75" customHeight="1">
      <c r="G205" s="499"/>
      <c r="H205" s="123"/>
      <c r="I205" s="123"/>
      <c r="J205" s="123"/>
      <c r="L205" s="4"/>
      <c r="M205" s="4"/>
      <c r="N205" s="4"/>
      <c r="O205" s="4"/>
      <c r="P205" s="4"/>
      <c r="Q205" s="4"/>
      <c r="R205" s="4"/>
      <c r="S205" s="4"/>
    </row>
    <row r="206" spans="7:19" ht="15.75" customHeight="1">
      <c r="G206" s="499"/>
      <c r="H206" s="123"/>
      <c r="I206" s="123"/>
      <c r="J206" s="123"/>
      <c r="L206" s="4"/>
      <c r="M206" s="4"/>
      <c r="N206" s="4"/>
      <c r="O206" s="4"/>
      <c r="P206" s="4"/>
      <c r="Q206" s="4"/>
      <c r="R206" s="4"/>
      <c r="S206" s="4"/>
    </row>
    <row r="207" spans="7:19" ht="15.75" customHeight="1">
      <c r="G207" s="499"/>
      <c r="H207" s="123"/>
      <c r="I207" s="123"/>
      <c r="J207" s="123"/>
      <c r="L207" s="4"/>
      <c r="M207" s="4"/>
      <c r="N207" s="4"/>
      <c r="O207" s="4"/>
      <c r="P207" s="4"/>
      <c r="Q207" s="4"/>
      <c r="R207" s="4"/>
      <c r="S207" s="4"/>
    </row>
    <row r="208" spans="7:19" ht="15.75" customHeight="1">
      <c r="G208" s="499"/>
      <c r="H208" s="123"/>
      <c r="I208" s="123"/>
      <c r="J208" s="123"/>
      <c r="L208" s="4"/>
      <c r="M208" s="4"/>
      <c r="N208" s="4"/>
      <c r="O208" s="4"/>
      <c r="P208" s="4"/>
      <c r="Q208" s="4"/>
      <c r="R208" s="4"/>
      <c r="S208" s="4"/>
    </row>
    <row r="209" spans="7:19" ht="15.75" customHeight="1">
      <c r="G209" s="499"/>
      <c r="H209" s="123"/>
      <c r="I209" s="123"/>
      <c r="J209" s="123"/>
      <c r="L209" s="4"/>
      <c r="M209" s="4"/>
      <c r="N209" s="4"/>
      <c r="O209" s="4"/>
      <c r="P209" s="4"/>
      <c r="Q209" s="4"/>
      <c r="R209" s="4"/>
      <c r="S209" s="4"/>
    </row>
    <row r="210" spans="7:19" ht="15.75" customHeight="1">
      <c r="G210" s="499"/>
      <c r="H210" s="123"/>
      <c r="I210" s="123"/>
      <c r="J210" s="123"/>
      <c r="L210" s="4"/>
      <c r="M210" s="4"/>
      <c r="N210" s="4"/>
      <c r="O210" s="4"/>
      <c r="P210" s="4"/>
      <c r="Q210" s="4"/>
      <c r="R210" s="4"/>
      <c r="S210" s="4"/>
    </row>
    <row r="211" spans="7:19" ht="15.75" customHeight="1">
      <c r="G211" s="499"/>
      <c r="H211" s="123"/>
      <c r="I211" s="123"/>
      <c r="J211" s="123"/>
      <c r="L211" s="4"/>
      <c r="M211" s="4"/>
      <c r="N211" s="4"/>
      <c r="O211" s="4"/>
      <c r="P211" s="4"/>
      <c r="Q211" s="4"/>
      <c r="R211" s="4"/>
      <c r="S211" s="4"/>
    </row>
    <row r="212" spans="7:19" ht="15.75" customHeight="1">
      <c r="G212" s="499"/>
      <c r="H212" s="123"/>
      <c r="I212" s="123"/>
      <c r="J212" s="123"/>
      <c r="L212" s="4"/>
      <c r="M212" s="4"/>
      <c r="N212" s="4"/>
      <c r="O212" s="4"/>
      <c r="P212" s="4"/>
      <c r="Q212" s="4"/>
      <c r="R212" s="4"/>
      <c r="S212" s="4"/>
    </row>
    <row r="213" spans="7:19" ht="15.75" customHeight="1">
      <c r="G213" s="499"/>
      <c r="H213" s="123"/>
      <c r="I213" s="123"/>
      <c r="J213" s="123"/>
      <c r="L213" s="4"/>
      <c r="M213" s="4"/>
      <c r="N213" s="4"/>
      <c r="O213" s="4"/>
      <c r="P213" s="4"/>
      <c r="Q213" s="4"/>
      <c r="R213" s="4"/>
      <c r="S213" s="4"/>
    </row>
    <row r="214" spans="7:19" ht="15.75" customHeight="1">
      <c r="G214" s="499"/>
      <c r="H214" s="123"/>
      <c r="I214" s="123"/>
      <c r="J214" s="123"/>
      <c r="L214" s="4"/>
      <c r="M214" s="4"/>
      <c r="N214" s="4"/>
      <c r="O214" s="4"/>
      <c r="P214" s="4"/>
      <c r="Q214" s="4"/>
      <c r="R214" s="4"/>
      <c r="S214" s="4"/>
    </row>
    <row r="215" spans="7:19" ht="15.75" customHeight="1">
      <c r="G215" s="499"/>
      <c r="H215" s="123"/>
      <c r="I215" s="123"/>
      <c r="J215" s="123"/>
      <c r="L215" s="4"/>
      <c r="M215" s="4"/>
      <c r="N215" s="4"/>
      <c r="O215" s="4"/>
      <c r="P215" s="4"/>
      <c r="Q215" s="4"/>
      <c r="R215" s="4"/>
      <c r="S215" s="4"/>
    </row>
    <row r="216" spans="7:19" ht="15.75" customHeight="1">
      <c r="G216" s="499"/>
      <c r="H216" s="123"/>
      <c r="I216" s="123"/>
      <c r="J216" s="123"/>
      <c r="L216" s="4"/>
      <c r="M216" s="4"/>
      <c r="N216" s="4"/>
      <c r="O216" s="4"/>
      <c r="P216" s="4"/>
      <c r="Q216" s="4"/>
      <c r="R216" s="4"/>
      <c r="S216" s="4"/>
    </row>
    <row r="217" spans="7:19" ht="15.75" customHeight="1">
      <c r="G217" s="499"/>
      <c r="H217" s="123"/>
      <c r="I217" s="123"/>
      <c r="J217" s="123"/>
      <c r="L217" s="4"/>
      <c r="M217" s="4"/>
      <c r="N217" s="4"/>
      <c r="O217" s="4"/>
      <c r="P217" s="4"/>
      <c r="Q217" s="4"/>
      <c r="R217" s="4"/>
      <c r="S217" s="4"/>
    </row>
    <row r="218" spans="7:19" ht="15.75" customHeight="1">
      <c r="G218" s="499"/>
      <c r="H218" s="123"/>
      <c r="I218" s="123"/>
      <c r="J218" s="123"/>
      <c r="L218" s="4"/>
      <c r="M218" s="4"/>
      <c r="N218" s="4"/>
      <c r="O218" s="4"/>
      <c r="P218" s="4"/>
      <c r="Q218" s="4"/>
      <c r="R218" s="4"/>
      <c r="S218" s="4"/>
    </row>
    <row r="219" spans="7:19" ht="15.75" customHeight="1">
      <c r="G219" s="499"/>
      <c r="H219" s="123"/>
      <c r="I219" s="123"/>
      <c r="J219" s="123"/>
      <c r="L219" s="4"/>
      <c r="M219" s="4"/>
      <c r="N219" s="4"/>
      <c r="O219" s="4"/>
      <c r="P219" s="4"/>
      <c r="Q219" s="4"/>
      <c r="R219" s="4"/>
      <c r="S219" s="4"/>
    </row>
    <row r="220" spans="7:19" ht="15.75" customHeight="1">
      <c r="G220" s="499"/>
      <c r="H220" s="123"/>
      <c r="I220" s="123"/>
      <c r="J220" s="123"/>
      <c r="L220" s="4"/>
      <c r="M220" s="4"/>
      <c r="N220" s="4"/>
      <c r="O220" s="4"/>
      <c r="P220" s="4"/>
      <c r="Q220" s="4"/>
      <c r="R220" s="4"/>
      <c r="S220" s="4"/>
    </row>
    <row r="221" spans="7:19" ht="15.75" customHeight="1">
      <c r="G221" s="499"/>
      <c r="H221" s="123"/>
      <c r="I221" s="123"/>
      <c r="J221" s="123"/>
      <c r="L221" s="4"/>
      <c r="M221" s="4"/>
      <c r="N221" s="4"/>
      <c r="O221" s="4"/>
      <c r="P221" s="4"/>
      <c r="Q221" s="4"/>
      <c r="R221" s="4"/>
      <c r="S221" s="4"/>
    </row>
    <row r="222" spans="7:19" ht="15.75" customHeight="1">
      <c r="G222" s="499"/>
      <c r="H222" s="123"/>
      <c r="I222" s="123"/>
      <c r="J222" s="123"/>
      <c r="L222" s="4"/>
      <c r="M222" s="4"/>
      <c r="N222" s="4"/>
      <c r="O222" s="4"/>
      <c r="P222" s="4"/>
      <c r="Q222" s="4"/>
      <c r="R222" s="4"/>
      <c r="S222" s="4"/>
    </row>
    <row r="223" spans="7:19" ht="15.75" customHeight="1">
      <c r="G223" s="499"/>
      <c r="H223" s="123"/>
      <c r="I223" s="123"/>
      <c r="J223" s="123"/>
      <c r="L223" s="4"/>
      <c r="M223" s="4"/>
      <c r="N223" s="4"/>
      <c r="O223" s="4"/>
      <c r="P223" s="4"/>
      <c r="Q223" s="4"/>
      <c r="R223" s="4"/>
      <c r="S223" s="4"/>
    </row>
    <row r="224" spans="7:19" ht="15.75" customHeight="1">
      <c r="G224" s="499"/>
      <c r="H224" s="123"/>
      <c r="I224" s="123"/>
      <c r="J224" s="123"/>
      <c r="L224" s="4"/>
      <c r="M224" s="4"/>
      <c r="N224" s="4"/>
      <c r="O224" s="4"/>
      <c r="P224" s="4"/>
      <c r="Q224" s="4"/>
      <c r="R224" s="4"/>
      <c r="S224" s="4"/>
    </row>
    <row r="225" spans="7:19" ht="15.75" customHeight="1">
      <c r="G225" s="499"/>
      <c r="H225" s="123"/>
      <c r="I225" s="123"/>
      <c r="J225" s="123"/>
      <c r="L225" s="4"/>
      <c r="M225" s="4"/>
      <c r="N225" s="4"/>
      <c r="O225" s="4"/>
      <c r="P225" s="4"/>
      <c r="Q225" s="4"/>
      <c r="R225" s="4"/>
      <c r="S225" s="4"/>
    </row>
    <row r="226" spans="7:19" ht="15.75" customHeight="1">
      <c r="G226" s="499"/>
      <c r="H226" s="123"/>
      <c r="I226" s="123"/>
      <c r="J226" s="123"/>
      <c r="L226" s="4"/>
      <c r="M226" s="4"/>
      <c r="N226" s="4"/>
      <c r="O226" s="4"/>
      <c r="P226" s="4"/>
      <c r="Q226" s="4"/>
      <c r="R226" s="4"/>
      <c r="S226" s="4"/>
    </row>
    <row r="227" spans="7:19" ht="15.75" customHeight="1">
      <c r="G227" s="499"/>
      <c r="H227" s="123"/>
      <c r="I227" s="123"/>
      <c r="J227" s="123"/>
      <c r="L227" s="4"/>
      <c r="M227" s="4"/>
      <c r="N227" s="4"/>
      <c r="O227" s="4"/>
      <c r="P227" s="4"/>
      <c r="Q227" s="4"/>
      <c r="R227" s="4"/>
      <c r="S227" s="4"/>
    </row>
    <row r="228" spans="7:19" ht="15.75" customHeight="1">
      <c r="G228" s="499"/>
      <c r="H228" s="123"/>
      <c r="I228" s="123"/>
      <c r="J228" s="123"/>
      <c r="L228" s="4"/>
      <c r="M228" s="4"/>
      <c r="N228" s="4"/>
      <c r="O228" s="4"/>
      <c r="P228" s="4"/>
      <c r="Q228" s="4"/>
      <c r="R228" s="4"/>
      <c r="S228" s="4"/>
    </row>
    <row r="229" spans="7:19" ht="15.75" customHeight="1">
      <c r="G229" s="499"/>
      <c r="H229" s="123"/>
      <c r="I229" s="123"/>
      <c r="J229" s="123"/>
      <c r="L229" s="4"/>
      <c r="M229" s="4"/>
      <c r="N229" s="4"/>
      <c r="O229" s="4"/>
      <c r="P229" s="4"/>
      <c r="Q229" s="4"/>
      <c r="R229" s="4"/>
      <c r="S229" s="4"/>
    </row>
    <row r="230" spans="7:19" ht="15.75" customHeight="1">
      <c r="G230" s="499"/>
      <c r="H230" s="123"/>
      <c r="I230" s="123"/>
      <c r="J230" s="123"/>
      <c r="L230" s="4"/>
      <c r="M230" s="4"/>
      <c r="N230" s="4"/>
      <c r="O230" s="4"/>
      <c r="P230" s="4"/>
      <c r="Q230" s="4"/>
      <c r="R230" s="4"/>
      <c r="S230" s="4"/>
    </row>
    <row r="231" spans="7:19" ht="15.75" customHeight="1">
      <c r="G231" s="499"/>
      <c r="H231" s="123"/>
      <c r="I231" s="123"/>
      <c r="J231" s="123"/>
      <c r="L231" s="4"/>
      <c r="M231" s="4"/>
      <c r="N231" s="4"/>
      <c r="O231" s="4"/>
      <c r="P231" s="4"/>
      <c r="Q231" s="4"/>
      <c r="R231" s="4"/>
      <c r="S231" s="4"/>
    </row>
    <row r="232" spans="7:19" ht="15.75" customHeight="1">
      <c r="G232" s="499"/>
      <c r="H232" s="123"/>
      <c r="I232" s="123"/>
      <c r="J232" s="123"/>
      <c r="L232" s="4"/>
      <c r="M232" s="4"/>
      <c r="N232" s="4"/>
      <c r="O232" s="4"/>
      <c r="P232" s="4"/>
      <c r="Q232" s="4"/>
      <c r="R232" s="4"/>
      <c r="S232" s="4"/>
    </row>
    <row r="233" spans="7:19" ht="15.75" customHeight="1">
      <c r="G233" s="499"/>
      <c r="H233" s="123"/>
      <c r="I233" s="123"/>
      <c r="J233" s="123"/>
      <c r="L233" s="4"/>
      <c r="M233" s="4"/>
      <c r="N233" s="4"/>
      <c r="O233" s="4"/>
      <c r="P233" s="4"/>
      <c r="Q233" s="4"/>
      <c r="R233" s="4"/>
      <c r="S233" s="4"/>
    </row>
    <row r="234" spans="7:19" ht="15.75" customHeight="1">
      <c r="G234" s="499"/>
      <c r="H234" s="123"/>
      <c r="I234" s="123"/>
      <c r="J234" s="123"/>
      <c r="L234" s="4"/>
      <c r="M234" s="4"/>
      <c r="N234" s="4"/>
      <c r="O234" s="4"/>
      <c r="P234" s="4"/>
      <c r="Q234" s="4"/>
      <c r="R234" s="4"/>
      <c r="S234" s="4"/>
    </row>
    <row r="235" spans="7:19" ht="15.75" customHeight="1">
      <c r="G235" s="499"/>
      <c r="H235" s="123"/>
      <c r="I235" s="123"/>
      <c r="J235" s="123"/>
      <c r="L235" s="4"/>
      <c r="M235" s="4"/>
      <c r="N235" s="4"/>
      <c r="O235" s="4"/>
      <c r="P235" s="4"/>
      <c r="Q235" s="4"/>
      <c r="R235" s="4"/>
      <c r="S235" s="4"/>
    </row>
    <row r="236" spans="7:19" ht="15.75" customHeight="1">
      <c r="G236" s="499"/>
      <c r="H236" s="123"/>
      <c r="I236" s="123"/>
      <c r="J236" s="123"/>
      <c r="L236" s="4"/>
      <c r="M236" s="4"/>
      <c r="N236" s="4"/>
      <c r="O236" s="4"/>
      <c r="P236" s="4"/>
      <c r="Q236" s="4"/>
      <c r="R236" s="4"/>
      <c r="S236" s="4"/>
    </row>
    <row r="237" spans="7:19" ht="15.75" customHeight="1">
      <c r="G237" s="499"/>
      <c r="H237" s="123"/>
      <c r="I237" s="123"/>
      <c r="J237" s="123"/>
      <c r="L237" s="4"/>
      <c r="M237" s="4"/>
      <c r="N237" s="4"/>
      <c r="O237" s="4"/>
      <c r="P237" s="4"/>
      <c r="Q237" s="4"/>
      <c r="R237" s="4"/>
      <c r="S237" s="4"/>
    </row>
    <row r="238" spans="7:19" ht="15.75" customHeight="1">
      <c r="G238" s="499"/>
      <c r="H238" s="123"/>
      <c r="I238" s="123"/>
      <c r="J238" s="123"/>
      <c r="L238" s="4"/>
      <c r="M238" s="4"/>
      <c r="N238" s="4"/>
      <c r="O238" s="4"/>
      <c r="P238" s="4"/>
      <c r="Q238" s="4"/>
      <c r="R238" s="4"/>
      <c r="S238" s="4"/>
    </row>
    <row r="239" spans="7:19" ht="15.75" customHeight="1">
      <c r="G239" s="499"/>
      <c r="H239" s="123"/>
      <c r="I239" s="123"/>
      <c r="J239" s="123"/>
      <c r="L239" s="4"/>
      <c r="M239" s="4"/>
      <c r="N239" s="4"/>
      <c r="O239" s="4"/>
      <c r="P239" s="4"/>
      <c r="Q239" s="4"/>
      <c r="R239" s="4"/>
      <c r="S239" s="4"/>
    </row>
    <row r="240" spans="7:19" ht="15.75" customHeight="1">
      <c r="G240" s="499"/>
      <c r="H240" s="123"/>
      <c r="I240" s="123"/>
      <c r="J240" s="123"/>
      <c r="L240" s="4"/>
      <c r="M240" s="4"/>
      <c r="N240" s="4"/>
      <c r="O240" s="4"/>
      <c r="P240" s="4"/>
      <c r="Q240" s="4"/>
      <c r="R240" s="4"/>
      <c r="S240" s="4"/>
    </row>
    <row r="241" spans="7:19" ht="15.75" customHeight="1">
      <c r="G241" s="499"/>
      <c r="H241" s="123"/>
      <c r="I241" s="123"/>
      <c r="J241" s="123"/>
      <c r="L241" s="4"/>
      <c r="M241" s="4"/>
      <c r="N241" s="4"/>
      <c r="O241" s="4"/>
      <c r="P241" s="4"/>
      <c r="Q241" s="4"/>
      <c r="R241" s="4"/>
      <c r="S241" s="4"/>
    </row>
    <row r="242" spans="7:19" ht="15.75" customHeight="1">
      <c r="G242" s="499"/>
      <c r="H242" s="123"/>
      <c r="I242" s="123"/>
      <c r="J242" s="123"/>
      <c r="L242" s="4"/>
      <c r="M242" s="4"/>
      <c r="N242" s="4"/>
      <c r="O242" s="4"/>
      <c r="P242" s="4"/>
      <c r="Q242" s="4"/>
      <c r="R242" s="4"/>
      <c r="S242" s="4"/>
    </row>
    <row r="243" spans="7:19" ht="15.75" customHeight="1">
      <c r="G243" s="499"/>
      <c r="H243" s="123"/>
      <c r="I243" s="123"/>
      <c r="J243" s="123"/>
      <c r="L243" s="4"/>
      <c r="M243" s="4"/>
      <c r="N243" s="4"/>
      <c r="O243" s="4"/>
      <c r="P243" s="4"/>
      <c r="Q243" s="4"/>
      <c r="R243" s="4"/>
      <c r="S243" s="4"/>
    </row>
    <row r="244" spans="7:19" ht="15.75" customHeight="1">
      <c r="G244" s="499"/>
      <c r="H244" s="123"/>
      <c r="I244" s="123"/>
      <c r="J244" s="123"/>
      <c r="L244" s="4"/>
      <c r="M244" s="4"/>
      <c r="N244" s="4"/>
      <c r="O244" s="4"/>
      <c r="P244" s="4"/>
      <c r="Q244" s="4"/>
      <c r="R244" s="4"/>
      <c r="S244" s="4"/>
    </row>
    <row r="245" spans="7:19" ht="15.75" customHeight="1">
      <c r="G245" s="499"/>
      <c r="H245" s="123"/>
      <c r="I245" s="123"/>
      <c r="J245" s="123"/>
      <c r="L245" s="4"/>
      <c r="M245" s="4"/>
      <c r="N245" s="4"/>
      <c r="O245" s="4"/>
      <c r="P245" s="4"/>
      <c r="Q245" s="4"/>
      <c r="R245" s="4"/>
      <c r="S245" s="4"/>
    </row>
    <row r="246" spans="7:19" ht="15.75" customHeight="1">
      <c r="G246" s="499"/>
      <c r="H246" s="123"/>
      <c r="I246" s="123"/>
      <c r="J246" s="123"/>
      <c r="L246" s="4"/>
      <c r="M246" s="4"/>
      <c r="N246" s="4"/>
      <c r="O246" s="4"/>
      <c r="P246" s="4"/>
      <c r="Q246" s="4"/>
      <c r="R246" s="4"/>
      <c r="S246" s="4"/>
    </row>
    <row r="247" spans="7:19" ht="15.75" customHeight="1">
      <c r="G247" s="499"/>
      <c r="H247" s="123"/>
      <c r="I247" s="123"/>
      <c r="J247" s="123"/>
      <c r="L247" s="4"/>
      <c r="M247" s="4"/>
      <c r="N247" s="4"/>
      <c r="O247" s="4"/>
      <c r="P247" s="4"/>
      <c r="Q247" s="4"/>
      <c r="R247" s="4"/>
      <c r="S247" s="4"/>
    </row>
    <row r="248" spans="7:19" ht="15.75" customHeight="1">
      <c r="G248" s="499"/>
      <c r="H248" s="123"/>
      <c r="I248" s="123"/>
      <c r="J248" s="123"/>
      <c r="L248" s="4"/>
      <c r="M248" s="4"/>
      <c r="N248" s="4"/>
      <c r="O248" s="4"/>
      <c r="P248" s="4"/>
      <c r="Q248" s="4"/>
      <c r="R248" s="4"/>
      <c r="S248" s="4"/>
    </row>
    <row r="249" spans="7:19" ht="15.75" customHeight="1">
      <c r="G249" s="499"/>
      <c r="H249" s="123"/>
      <c r="I249" s="123"/>
      <c r="J249" s="123"/>
      <c r="L249" s="4"/>
      <c r="M249" s="4"/>
      <c r="N249" s="4"/>
      <c r="O249" s="4"/>
      <c r="P249" s="4"/>
      <c r="Q249" s="4"/>
      <c r="R249" s="4"/>
      <c r="S249" s="4"/>
    </row>
    <row r="250" spans="7:19" ht="15.75" customHeight="1">
      <c r="G250" s="499"/>
      <c r="H250" s="123"/>
      <c r="I250" s="123"/>
      <c r="J250" s="123"/>
      <c r="L250" s="4"/>
      <c r="M250" s="4"/>
      <c r="N250" s="4"/>
      <c r="O250" s="4"/>
      <c r="P250" s="4"/>
      <c r="Q250" s="4"/>
      <c r="R250" s="4"/>
      <c r="S250" s="4"/>
    </row>
    <row r="251" spans="7:19" ht="15.75" customHeight="1">
      <c r="G251" s="499"/>
      <c r="H251" s="123"/>
      <c r="I251" s="123"/>
      <c r="J251" s="123"/>
      <c r="L251" s="4"/>
      <c r="M251" s="4"/>
      <c r="N251" s="4"/>
      <c r="O251" s="4"/>
      <c r="P251" s="4"/>
      <c r="Q251" s="4"/>
      <c r="R251" s="4"/>
      <c r="S251" s="4"/>
    </row>
    <row r="252" spans="7:19" ht="15.75" customHeight="1">
      <c r="G252" s="499"/>
      <c r="H252" s="123"/>
      <c r="I252" s="123"/>
      <c r="J252" s="123"/>
      <c r="L252" s="4"/>
      <c r="M252" s="4"/>
      <c r="N252" s="4"/>
      <c r="O252" s="4"/>
      <c r="P252" s="4"/>
      <c r="Q252" s="4"/>
      <c r="R252" s="4"/>
      <c r="S252" s="4"/>
    </row>
    <row r="253" spans="7:19" ht="15.75" customHeight="1">
      <c r="G253" s="499"/>
      <c r="H253" s="123"/>
      <c r="I253" s="123"/>
      <c r="J253" s="123"/>
      <c r="L253" s="4"/>
      <c r="M253" s="4"/>
      <c r="N253" s="4"/>
      <c r="O253" s="4"/>
      <c r="P253" s="4"/>
      <c r="Q253" s="4"/>
      <c r="R253" s="4"/>
      <c r="S253" s="4"/>
    </row>
    <row r="254" spans="7:19" ht="15.75" customHeight="1">
      <c r="G254" s="499"/>
      <c r="H254" s="123"/>
      <c r="I254" s="123"/>
      <c r="J254" s="123"/>
      <c r="L254" s="4"/>
      <c r="M254" s="4"/>
      <c r="N254" s="4"/>
      <c r="O254" s="4"/>
      <c r="P254" s="4"/>
      <c r="Q254" s="4"/>
      <c r="R254" s="4"/>
      <c r="S254" s="4"/>
    </row>
    <row r="255" spans="7:19" ht="15.75" customHeight="1">
      <c r="G255" s="499"/>
      <c r="H255" s="123"/>
      <c r="I255" s="123"/>
      <c r="J255" s="123"/>
      <c r="L255" s="4"/>
      <c r="M255" s="4"/>
      <c r="N255" s="4"/>
      <c r="O255" s="4"/>
      <c r="P255" s="4"/>
      <c r="Q255" s="4"/>
      <c r="R255" s="4"/>
      <c r="S255" s="4"/>
    </row>
    <row r="256" spans="7:19" ht="15.75" customHeight="1">
      <c r="G256" s="499"/>
      <c r="H256" s="123"/>
      <c r="I256" s="123"/>
      <c r="J256" s="123"/>
      <c r="L256" s="4"/>
      <c r="M256" s="4"/>
      <c r="N256" s="4"/>
      <c r="O256" s="4"/>
      <c r="P256" s="4"/>
      <c r="Q256" s="4"/>
      <c r="R256" s="4"/>
      <c r="S256" s="4"/>
    </row>
    <row r="257" spans="7:19" ht="15.75" customHeight="1">
      <c r="G257" s="499"/>
      <c r="H257" s="123"/>
      <c r="I257" s="123"/>
      <c r="J257" s="123"/>
      <c r="L257" s="4"/>
      <c r="M257" s="4"/>
      <c r="N257" s="4"/>
      <c r="O257" s="4"/>
      <c r="P257" s="4"/>
      <c r="Q257" s="4"/>
      <c r="R257" s="4"/>
      <c r="S257" s="4"/>
    </row>
    <row r="258" spans="7:19" ht="15.75" customHeight="1">
      <c r="G258" s="499"/>
      <c r="H258" s="123"/>
      <c r="I258" s="123"/>
      <c r="J258" s="123"/>
      <c r="L258" s="4"/>
      <c r="M258" s="4"/>
      <c r="N258" s="4"/>
      <c r="O258" s="4"/>
      <c r="P258" s="4"/>
      <c r="Q258" s="4"/>
      <c r="R258" s="4"/>
      <c r="S258" s="4"/>
    </row>
    <row r="259" spans="7:19" ht="15.75" customHeight="1">
      <c r="G259" s="499"/>
      <c r="H259" s="123"/>
      <c r="I259" s="123"/>
      <c r="J259" s="123"/>
      <c r="L259" s="4"/>
      <c r="M259" s="4"/>
      <c r="N259" s="4"/>
      <c r="O259" s="4"/>
      <c r="P259" s="4"/>
      <c r="Q259" s="4"/>
      <c r="R259" s="4"/>
      <c r="S259" s="4"/>
    </row>
    <row r="260" spans="7:19" ht="15.75" customHeight="1">
      <c r="G260" s="499"/>
      <c r="H260" s="123"/>
      <c r="I260" s="123"/>
      <c r="J260" s="123"/>
      <c r="L260" s="4"/>
      <c r="M260" s="4"/>
      <c r="N260" s="4"/>
      <c r="O260" s="4"/>
      <c r="P260" s="4"/>
      <c r="Q260" s="4"/>
      <c r="R260" s="4"/>
      <c r="S260" s="4"/>
    </row>
    <row r="261" spans="7:19" ht="15.75" customHeight="1">
      <c r="G261" s="499"/>
      <c r="H261" s="123"/>
      <c r="I261" s="123"/>
      <c r="J261" s="123"/>
      <c r="L261" s="4"/>
      <c r="M261" s="4"/>
      <c r="N261" s="4"/>
      <c r="O261" s="4"/>
      <c r="P261" s="4"/>
      <c r="Q261" s="4"/>
      <c r="R261" s="4"/>
      <c r="S261" s="4"/>
    </row>
    <row r="262" spans="7:19" ht="15.75" customHeight="1">
      <c r="G262" s="499"/>
      <c r="H262" s="123"/>
      <c r="I262" s="123"/>
      <c r="J262" s="123"/>
      <c r="L262" s="4"/>
      <c r="M262" s="4"/>
      <c r="N262" s="4"/>
      <c r="O262" s="4"/>
      <c r="P262" s="4"/>
      <c r="Q262" s="4"/>
      <c r="R262" s="4"/>
      <c r="S262" s="4"/>
    </row>
    <row r="263" spans="7:19" ht="15.75" customHeight="1">
      <c r="G263" s="499"/>
      <c r="H263" s="123"/>
      <c r="I263" s="123"/>
      <c r="J263" s="123"/>
      <c r="L263" s="4"/>
      <c r="M263" s="4"/>
      <c r="N263" s="4"/>
      <c r="O263" s="4"/>
      <c r="P263" s="4"/>
      <c r="Q263" s="4"/>
      <c r="R263" s="4"/>
      <c r="S263" s="4"/>
    </row>
    <row r="264" spans="7:19" ht="15.75" customHeight="1">
      <c r="G264" s="499"/>
      <c r="H264" s="123"/>
      <c r="I264" s="123"/>
      <c r="J264" s="123"/>
      <c r="L264" s="4"/>
      <c r="M264" s="4"/>
      <c r="N264" s="4"/>
      <c r="O264" s="4"/>
      <c r="P264" s="4"/>
      <c r="Q264" s="4"/>
      <c r="R264" s="4"/>
      <c r="S264" s="4"/>
    </row>
    <row r="265" spans="7:19" ht="15.75" customHeight="1">
      <c r="G265" s="499"/>
      <c r="H265" s="123"/>
      <c r="I265" s="123"/>
      <c r="J265" s="123"/>
      <c r="L265" s="4"/>
      <c r="M265" s="4"/>
      <c r="N265" s="4"/>
      <c r="O265" s="4"/>
      <c r="P265" s="4"/>
      <c r="Q265" s="4"/>
      <c r="R265" s="4"/>
      <c r="S265" s="4"/>
    </row>
    <row r="266" spans="7:19" ht="15.75" customHeight="1">
      <c r="G266" s="499"/>
      <c r="H266" s="123"/>
      <c r="I266" s="123"/>
      <c r="J266" s="123"/>
      <c r="L266" s="4"/>
      <c r="M266" s="4"/>
      <c r="N266" s="4"/>
      <c r="O266" s="4"/>
      <c r="P266" s="4"/>
      <c r="Q266" s="4"/>
      <c r="R266" s="4"/>
      <c r="S266" s="4"/>
    </row>
    <row r="267" spans="7:19" ht="15.75" customHeight="1">
      <c r="G267" s="499"/>
      <c r="H267" s="123"/>
      <c r="I267" s="123"/>
      <c r="J267" s="123"/>
      <c r="L267" s="4"/>
      <c r="M267" s="4"/>
      <c r="N267" s="4"/>
      <c r="O267" s="4"/>
      <c r="P267" s="4"/>
      <c r="Q267" s="4"/>
      <c r="R267" s="4"/>
      <c r="S267" s="4"/>
    </row>
    <row r="268" spans="7:19" ht="15.75" customHeight="1">
      <c r="G268" s="499"/>
      <c r="H268" s="123"/>
      <c r="I268" s="123"/>
      <c r="J268" s="123"/>
      <c r="L268" s="4"/>
      <c r="M268" s="4"/>
      <c r="N268" s="4"/>
      <c r="O268" s="4"/>
      <c r="P268" s="4"/>
      <c r="Q268" s="4"/>
      <c r="R268" s="4"/>
      <c r="S268" s="4"/>
    </row>
    <row r="269" spans="7:19" ht="15.75" customHeight="1">
      <c r="G269" s="499"/>
      <c r="H269" s="123"/>
      <c r="I269" s="123"/>
      <c r="J269" s="123"/>
      <c r="L269" s="4"/>
      <c r="M269" s="4"/>
      <c r="N269" s="4"/>
      <c r="O269" s="4"/>
      <c r="P269" s="4"/>
      <c r="Q269" s="4"/>
      <c r="R269" s="4"/>
      <c r="S269" s="4"/>
    </row>
    <row r="270" spans="7:19" ht="15.75" customHeight="1">
      <c r="G270" s="499"/>
      <c r="H270" s="123"/>
      <c r="I270" s="123"/>
      <c r="J270" s="123"/>
      <c r="L270" s="4"/>
      <c r="M270" s="4"/>
      <c r="N270" s="4"/>
      <c r="O270" s="4"/>
      <c r="P270" s="4"/>
      <c r="Q270" s="4"/>
      <c r="R270" s="4"/>
      <c r="S270" s="4"/>
    </row>
    <row r="271" spans="7:19" ht="15.75" customHeight="1">
      <c r="G271" s="499"/>
      <c r="H271" s="123"/>
      <c r="I271" s="123"/>
      <c r="J271" s="123"/>
      <c r="L271" s="4"/>
      <c r="M271" s="4"/>
      <c r="N271" s="4"/>
      <c r="O271" s="4"/>
      <c r="P271" s="4"/>
      <c r="Q271" s="4"/>
      <c r="R271" s="4"/>
      <c r="S271" s="4"/>
    </row>
    <row r="272" spans="7:19" ht="15.75" customHeight="1">
      <c r="G272" s="499"/>
      <c r="H272" s="123"/>
      <c r="I272" s="123"/>
      <c r="J272" s="123"/>
      <c r="L272" s="4"/>
      <c r="M272" s="4"/>
      <c r="N272" s="4"/>
      <c r="O272" s="4"/>
      <c r="P272" s="4"/>
      <c r="Q272" s="4"/>
      <c r="R272" s="4"/>
      <c r="S272" s="4"/>
    </row>
    <row r="273" spans="7:19" ht="15.75" customHeight="1">
      <c r="G273" s="499"/>
      <c r="H273" s="123"/>
      <c r="I273" s="123"/>
      <c r="J273" s="123"/>
      <c r="L273" s="4"/>
      <c r="M273" s="4"/>
      <c r="N273" s="4"/>
      <c r="O273" s="4"/>
      <c r="P273" s="4"/>
      <c r="Q273" s="4"/>
      <c r="R273" s="4"/>
      <c r="S273" s="4"/>
    </row>
    <row r="274" spans="7:19" ht="15.75" customHeight="1">
      <c r="G274" s="499"/>
      <c r="H274" s="123"/>
      <c r="I274" s="123"/>
      <c r="J274" s="123"/>
      <c r="L274" s="4"/>
      <c r="M274" s="4"/>
      <c r="N274" s="4"/>
      <c r="O274" s="4"/>
      <c r="P274" s="4"/>
      <c r="Q274" s="4"/>
      <c r="R274" s="4"/>
      <c r="S274" s="4"/>
    </row>
    <row r="275" spans="7:19" ht="15.75" customHeight="1">
      <c r="G275" s="499"/>
      <c r="H275" s="123"/>
      <c r="I275" s="123"/>
      <c r="J275" s="123"/>
      <c r="L275" s="4"/>
      <c r="M275" s="4"/>
      <c r="N275" s="4"/>
      <c r="O275" s="4"/>
      <c r="P275" s="4"/>
      <c r="Q275" s="4"/>
      <c r="R275" s="4"/>
      <c r="S275" s="4"/>
    </row>
    <row r="276" spans="7:19" ht="15.75" customHeight="1">
      <c r="G276" s="499"/>
      <c r="H276" s="123"/>
      <c r="I276" s="123"/>
      <c r="J276" s="123"/>
      <c r="L276" s="4"/>
      <c r="M276" s="4"/>
      <c r="N276" s="4"/>
      <c r="O276" s="4"/>
      <c r="P276" s="4"/>
      <c r="Q276" s="4"/>
      <c r="R276" s="4"/>
      <c r="S276" s="4"/>
    </row>
    <row r="277" spans="7:19" ht="15.75" customHeight="1">
      <c r="G277" s="499"/>
      <c r="H277" s="123"/>
      <c r="I277" s="123"/>
      <c r="J277" s="123"/>
      <c r="L277" s="4"/>
      <c r="M277" s="4"/>
      <c r="N277" s="4"/>
      <c r="O277" s="4"/>
      <c r="P277" s="4"/>
      <c r="Q277" s="4"/>
      <c r="R277" s="4"/>
      <c r="S277" s="4"/>
    </row>
    <row r="278" spans="7:19" ht="15.75" customHeight="1">
      <c r="G278" s="499"/>
      <c r="H278" s="123"/>
      <c r="I278" s="123"/>
      <c r="J278" s="123"/>
      <c r="L278" s="4"/>
      <c r="M278" s="4"/>
      <c r="N278" s="4"/>
      <c r="O278" s="4"/>
      <c r="P278" s="4"/>
      <c r="Q278" s="4"/>
      <c r="R278" s="4"/>
      <c r="S278" s="4"/>
    </row>
    <row r="279" spans="7:19" ht="15.75" customHeight="1">
      <c r="G279" s="499"/>
      <c r="H279" s="123"/>
      <c r="I279" s="123"/>
      <c r="J279" s="123"/>
      <c r="L279" s="4"/>
      <c r="M279" s="4"/>
      <c r="N279" s="4"/>
      <c r="O279" s="4"/>
      <c r="P279" s="4"/>
      <c r="Q279" s="4"/>
      <c r="R279" s="4"/>
      <c r="S279" s="4"/>
    </row>
    <row r="280" spans="7:19" ht="15.75" customHeight="1">
      <c r="G280" s="499"/>
      <c r="H280" s="123"/>
      <c r="I280" s="123"/>
      <c r="J280" s="123"/>
      <c r="L280" s="4"/>
      <c r="M280" s="4"/>
      <c r="N280" s="4"/>
      <c r="O280" s="4"/>
      <c r="P280" s="4"/>
      <c r="Q280" s="4"/>
      <c r="R280" s="4"/>
      <c r="S280" s="4"/>
    </row>
    <row r="281" spans="7:19" ht="15.75" customHeight="1">
      <c r="G281" s="499"/>
      <c r="H281" s="123"/>
      <c r="I281" s="123"/>
      <c r="J281" s="123"/>
      <c r="L281" s="4"/>
      <c r="M281" s="4"/>
      <c r="N281" s="4"/>
      <c r="O281" s="4"/>
      <c r="P281" s="4"/>
      <c r="Q281" s="4"/>
      <c r="R281" s="4"/>
      <c r="S281" s="4"/>
    </row>
    <row r="282" spans="7:19" ht="15.75" customHeight="1">
      <c r="G282" s="499"/>
      <c r="H282" s="123"/>
      <c r="I282" s="123"/>
      <c r="J282" s="123"/>
      <c r="L282" s="4"/>
      <c r="M282" s="4"/>
      <c r="N282" s="4"/>
      <c r="O282" s="4"/>
      <c r="P282" s="4"/>
      <c r="Q282" s="4"/>
      <c r="R282" s="4"/>
      <c r="S282" s="4"/>
    </row>
    <row r="283" spans="7:19" ht="15.75" customHeight="1">
      <c r="G283" s="499"/>
      <c r="H283" s="123"/>
      <c r="I283" s="123"/>
      <c r="J283" s="123"/>
      <c r="L283" s="4"/>
      <c r="M283" s="4"/>
      <c r="N283" s="4"/>
      <c r="O283" s="4"/>
      <c r="P283" s="4"/>
      <c r="Q283" s="4"/>
      <c r="R283" s="4"/>
      <c r="S283" s="4"/>
    </row>
    <row r="284" spans="7:19" ht="15.75" customHeight="1">
      <c r="G284" s="499"/>
      <c r="H284" s="123"/>
      <c r="I284" s="123"/>
      <c r="J284" s="123"/>
      <c r="L284" s="4"/>
      <c r="M284" s="4"/>
      <c r="N284" s="4"/>
      <c r="O284" s="4"/>
      <c r="P284" s="4"/>
      <c r="Q284" s="4"/>
      <c r="R284" s="4"/>
      <c r="S284" s="4"/>
    </row>
    <row r="285" spans="7:19" ht="15.75" customHeight="1">
      <c r="G285" s="499"/>
      <c r="H285" s="123"/>
      <c r="I285" s="123"/>
      <c r="J285" s="123"/>
      <c r="L285" s="4"/>
      <c r="M285" s="4"/>
      <c r="N285" s="4"/>
      <c r="O285" s="4"/>
      <c r="P285" s="4"/>
      <c r="Q285" s="4"/>
      <c r="R285" s="4"/>
      <c r="S285" s="4"/>
    </row>
    <row r="286" spans="7:19" ht="15.75" customHeight="1">
      <c r="G286" s="499"/>
      <c r="H286" s="123"/>
      <c r="I286" s="123"/>
      <c r="J286" s="123"/>
      <c r="L286" s="4"/>
      <c r="M286" s="4"/>
      <c r="N286" s="4"/>
      <c r="O286" s="4"/>
      <c r="P286" s="4"/>
      <c r="Q286" s="4"/>
      <c r="R286" s="4"/>
      <c r="S286" s="4"/>
    </row>
    <row r="287" spans="7:19" ht="15.75" customHeight="1">
      <c r="G287" s="499"/>
      <c r="H287" s="123"/>
      <c r="I287" s="123"/>
      <c r="J287" s="123"/>
      <c r="L287" s="4"/>
      <c r="M287" s="4"/>
      <c r="N287" s="4"/>
      <c r="O287" s="4"/>
      <c r="P287" s="4"/>
      <c r="Q287" s="4"/>
      <c r="R287" s="4"/>
      <c r="S287" s="4"/>
    </row>
    <row r="288" spans="7:19" ht="15.75" customHeight="1">
      <c r="G288" s="499"/>
      <c r="H288" s="123"/>
      <c r="I288" s="123"/>
      <c r="J288" s="123"/>
      <c r="L288" s="4"/>
      <c r="M288" s="4"/>
      <c r="N288" s="4"/>
      <c r="O288" s="4"/>
      <c r="P288" s="4"/>
      <c r="Q288" s="4"/>
      <c r="R288" s="4"/>
      <c r="S288" s="4"/>
    </row>
    <row r="289" spans="7:19" ht="15.75" customHeight="1">
      <c r="G289" s="499"/>
      <c r="H289" s="123"/>
      <c r="I289" s="123"/>
      <c r="J289" s="123"/>
      <c r="L289" s="4"/>
      <c r="M289" s="4"/>
      <c r="N289" s="4"/>
      <c r="O289" s="4"/>
      <c r="P289" s="4"/>
      <c r="Q289" s="4"/>
      <c r="R289" s="4"/>
      <c r="S289" s="4"/>
    </row>
    <row r="290" spans="7:19" ht="15.75" customHeight="1">
      <c r="G290" s="499"/>
      <c r="H290" s="123"/>
      <c r="I290" s="123"/>
      <c r="J290" s="123"/>
      <c r="L290" s="4"/>
      <c r="M290" s="4"/>
      <c r="N290" s="4"/>
      <c r="O290" s="4"/>
      <c r="P290" s="4"/>
      <c r="Q290" s="4"/>
      <c r="R290" s="4"/>
      <c r="S290" s="4"/>
    </row>
    <row r="291" spans="7:19" ht="15.75" customHeight="1">
      <c r="G291" s="499"/>
      <c r="H291" s="123"/>
      <c r="I291" s="123"/>
      <c r="J291" s="123"/>
      <c r="L291" s="4"/>
      <c r="M291" s="4"/>
      <c r="N291" s="4"/>
      <c r="O291" s="4"/>
      <c r="P291" s="4"/>
      <c r="Q291" s="4"/>
      <c r="R291" s="4"/>
      <c r="S291" s="4"/>
    </row>
    <row r="292" spans="7:19" ht="15.75" customHeight="1">
      <c r="G292" s="499"/>
      <c r="H292" s="123"/>
      <c r="I292" s="123"/>
      <c r="J292" s="123"/>
      <c r="L292" s="4"/>
      <c r="M292" s="4"/>
      <c r="N292" s="4"/>
      <c r="O292" s="4"/>
      <c r="P292" s="4"/>
      <c r="Q292" s="4"/>
      <c r="R292" s="4"/>
      <c r="S292" s="4"/>
    </row>
    <row r="293" spans="7:19" ht="15.75" customHeight="1">
      <c r="G293" s="499"/>
      <c r="H293" s="123"/>
      <c r="I293" s="123"/>
      <c r="J293" s="123"/>
      <c r="L293" s="4"/>
      <c r="M293" s="4"/>
      <c r="N293" s="4"/>
      <c r="O293" s="4"/>
      <c r="P293" s="4"/>
      <c r="Q293" s="4"/>
      <c r="R293" s="4"/>
      <c r="S293" s="4"/>
    </row>
    <row r="294" spans="7:19" ht="15.75" customHeight="1"/>
    <row r="295" spans="7:19" ht="15.75" customHeight="1"/>
    <row r="296" spans="7:19" ht="15.75" customHeight="1"/>
    <row r="297" spans="7:19" ht="15.75" customHeight="1"/>
    <row r="298" spans="7:19" ht="15.75" customHeight="1"/>
    <row r="299" spans="7:19" ht="15.75" customHeight="1"/>
    <row r="300" spans="7:19" ht="15.75" customHeight="1"/>
    <row r="301" spans="7:19" ht="15.75" customHeight="1"/>
    <row r="302" spans="7:19" ht="15.75" customHeight="1"/>
    <row r="303" spans="7:19" ht="15.75" customHeight="1"/>
    <row r="304" spans="7:19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9">
    <mergeCell ref="F78:H78"/>
    <mergeCell ref="C62:K62"/>
    <mergeCell ref="C63:C64"/>
    <mergeCell ref="I63:K63"/>
    <mergeCell ref="I64:K64"/>
    <mergeCell ref="C65:K65"/>
    <mergeCell ref="C66:C67"/>
    <mergeCell ref="D66:D67"/>
    <mergeCell ref="F66:H66"/>
    <mergeCell ref="I66:K66"/>
    <mergeCell ref="F67:H67"/>
    <mergeCell ref="I67:K67"/>
    <mergeCell ref="I86:K86"/>
    <mergeCell ref="I87:K87"/>
    <mergeCell ref="I88:K88"/>
    <mergeCell ref="I89:K89"/>
    <mergeCell ref="I90:K90"/>
    <mergeCell ref="I91:K91"/>
    <mergeCell ref="I92:K92"/>
    <mergeCell ref="I93:K93"/>
    <mergeCell ref="I79:K79"/>
    <mergeCell ref="I80:K80"/>
    <mergeCell ref="I81:K81"/>
    <mergeCell ref="I82:K82"/>
    <mergeCell ref="I83:K83"/>
    <mergeCell ref="I84:K84"/>
    <mergeCell ref="I85:K85"/>
    <mergeCell ref="C86:C87"/>
    <mergeCell ref="D86:D87"/>
    <mergeCell ref="C90:C91"/>
    <mergeCell ref="D90:D91"/>
    <mergeCell ref="C92:C93"/>
    <mergeCell ref="D92:D93"/>
    <mergeCell ref="D78:D79"/>
    <mergeCell ref="F79:H79"/>
    <mergeCell ref="C80:C82"/>
    <mergeCell ref="D80:D82"/>
    <mergeCell ref="F80:H80"/>
    <mergeCell ref="F81:H81"/>
    <mergeCell ref="F82:H82"/>
    <mergeCell ref="F90:H90"/>
    <mergeCell ref="F91:H91"/>
    <mergeCell ref="F92:H92"/>
    <mergeCell ref="F93:H93"/>
    <mergeCell ref="F83:H83"/>
    <mergeCell ref="F84:H84"/>
    <mergeCell ref="F85:H85"/>
    <mergeCell ref="F86:H86"/>
    <mergeCell ref="F87:H87"/>
    <mergeCell ref="F88:H88"/>
    <mergeCell ref="F89:H89"/>
    <mergeCell ref="F63:H63"/>
    <mergeCell ref="F75:H75"/>
    <mergeCell ref="I75:K75"/>
    <mergeCell ref="F76:H76"/>
    <mergeCell ref="I76:K76"/>
    <mergeCell ref="I77:K77"/>
    <mergeCell ref="C78:C79"/>
    <mergeCell ref="I78:K78"/>
    <mergeCell ref="C83:C85"/>
    <mergeCell ref="D83:D85"/>
    <mergeCell ref="D63:D64"/>
    <mergeCell ref="F64:H64"/>
    <mergeCell ref="F72:H72"/>
    <mergeCell ref="F73:H73"/>
    <mergeCell ref="I73:K73"/>
    <mergeCell ref="F74:H74"/>
    <mergeCell ref="I74:K74"/>
    <mergeCell ref="C70:K70"/>
    <mergeCell ref="F71:H71"/>
    <mergeCell ref="I71:K71"/>
    <mergeCell ref="I72:K72"/>
    <mergeCell ref="C73:C75"/>
    <mergeCell ref="D73:D75"/>
    <mergeCell ref="F77:H77"/>
    <mergeCell ref="C31:K31"/>
    <mergeCell ref="C33:K33"/>
    <mergeCell ref="I34:K34"/>
    <mergeCell ref="F37:H37"/>
    <mergeCell ref="F38:H38"/>
    <mergeCell ref="I38:K38"/>
    <mergeCell ref="F39:H39"/>
    <mergeCell ref="I39:K39"/>
    <mergeCell ref="F61:H61"/>
    <mergeCell ref="F59:H59"/>
    <mergeCell ref="I59:K59"/>
    <mergeCell ref="C60:K60"/>
    <mergeCell ref="I61:K61"/>
    <mergeCell ref="H23:I23"/>
    <mergeCell ref="M23:N23"/>
    <mergeCell ref="H24:I24"/>
    <mergeCell ref="H25:I25"/>
    <mergeCell ref="H26:I26"/>
    <mergeCell ref="H27:I27"/>
    <mergeCell ref="C29:K29"/>
    <mergeCell ref="D30:F30"/>
    <mergeCell ref="G30:K30"/>
    <mergeCell ref="C55:K55"/>
    <mergeCell ref="C56:C57"/>
    <mergeCell ref="D56:D57"/>
    <mergeCell ref="F56:H56"/>
    <mergeCell ref="I56:K56"/>
    <mergeCell ref="F57:H57"/>
    <mergeCell ref="I57:K57"/>
    <mergeCell ref="C58:K58"/>
    <mergeCell ref="C5:K5"/>
    <mergeCell ref="F6:K6"/>
    <mergeCell ref="G8:K8"/>
    <mergeCell ref="G9:I9"/>
    <mergeCell ref="G10:K10"/>
    <mergeCell ref="H11:I11"/>
    <mergeCell ref="H12:I12"/>
    <mergeCell ref="H13:I13"/>
    <mergeCell ref="H14:I14"/>
    <mergeCell ref="H15:I15"/>
    <mergeCell ref="G17:K17"/>
    <mergeCell ref="H18:I18"/>
    <mergeCell ref="H19:I19"/>
    <mergeCell ref="H20:I20"/>
    <mergeCell ref="H21:I21"/>
    <mergeCell ref="H22:I22"/>
    <mergeCell ref="F52:H52"/>
    <mergeCell ref="I52:K52"/>
    <mergeCell ref="C48:C50"/>
    <mergeCell ref="D48:D50"/>
    <mergeCell ref="F49:H49"/>
    <mergeCell ref="I49:K49"/>
    <mergeCell ref="F50:H50"/>
    <mergeCell ref="I50:K50"/>
    <mergeCell ref="C51:K51"/>
    <mergeCell ref="C52:C54"/>
    <mergeCell ref="D52:D54"/>
    <mergeCell ref="F53:H53"/>
    <mergeCell ref="I53:K53"/>
    <mergeCell ref="F54:H54"/>
    <mergeCell ref="I54:K54"/>
    <mergeCell ref="C42:K42"/>
    <mergeCell ref="F43:H43"/>
    <mergeCell ref="I43:K43"/>
    <mergeCell ref="C44:K44"/>
    <mergeCell ref="F48:H48"/>
    <mergeCell ref="I48:K48"/>
    <mergeCell ref="C45:C46"/>
    <mergeCell ref="D45:D46"/>
    <mergeCell ref="F45:H45"/>
    <mergeCell ref="I45:K45"/>
    <mergeCell ref="F46:H46"/>
    <mergeCell ref="I46:K46"/>
    <mergeCell ref="C47:K47"/>
    <mergeCell ref="F34:H34"/>
    <mergeCell ref="F35:H35"/>
    <mergeCell ref="I35:K35"/>
    <mergeCell ref="C36:K36"/>
    <mergeCell ref="C37:C39"/>
    <mergeCell ref="D37:D39"/>
    <mergeCell ref="I37:K37"/>
    <mergeCell ref="C40:K40"/>
    <mergeCell ref="F41:H41"/>
    <mergeCell ref="I41:K41"/>
  </mergeCells>
  <hyperlinks>
    <hyperlink ref="K3" location="'✔️ Index'!A1" display="INDEX"/>
  </hyperlinks>
  <pageMargins left="0.75" right="0.75" top="1" bottom="1" header="0" footer="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showGridLines="0" workbookViewId="0">
      <selection activeCell="I15" sqref="A1:XFD1048576"/>
    </sheetView>
  </sheetViews>
  <sheetFormatPr defaultColWidth="14.42578125" defaultRowHeight="15" customHeight="1"/>
  <cols>
    <col min="1" max="2" width="4.42578125" customWidth="1"/>
    <col min="3" max="3" width="4.7109375" customWidth="1"/>
    <col min="4" max="4" width="31.5703125" customWidth="1"/>
    <col min="5" max="5" width="7.28515625" customWidth="1"/>
    <col min="6" max="6" width="16" customWidth="1"/>
    <col min="7" max="7" width="7.28515625" customWidth="1"/>
    <col min="8" max="8" width="17.28515625" customWidth="1"/>
    <col min="9" max="9" width="5.85546875" customWidth="1"/>
    <col min="10" max="10" width="31.5703125" customWidth="1"/>
    <col min="11" max="11" width="7.5703125" customWidth="1"/>
    <col min="12" max="12" width="15.5703125" customWidth="1"/>
    <col min="13" max="13" width="7.5703125" customWidth="1"/>
    <col min="14" max="14" width="17.28515625" customWidth="1"/>
    <col min="15" max="16" width="4" customWidth="1"/>
  </cols>
  <sheetData>
    <row r="1" spans="1:22">
      <c r="A1" s="41"/>
      <c r="B1" s="899"/>
      <c r="C1" s="899"/>
      <c r="D1" s="899"/>
      <c r="E1" s="899"/>
      <c r="F1" s="899"/>
      <c r="G1" s="899"/>
      <c r="H1" s="899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</row>
    <row r="2" spans="1:22">
      <c r="A2" s="41"/>
      <c r="B2" s="900"/>
      <c r="C2" s="901"/>
      <c r="D2" s="901"/>
      <c r="E2" s="901"/>
      <c r="F2" s="901"/>
      <c r="G2" s="901"/>
      <c r="H2" s="901"/>
      <c r="I2" s="902"/>
      <c r="J2" s="902"/>
      <c r="K2" s="902"/>
      <c r="L2" s="902"/>
      <c r="M2" s="902"/>
      <c r="N2" s="902"/>
      <c r="O2" s="903"/>
      <c r="P2" s="223"/>
      <c r="Q2" s="223"/>
      <c r="R2" s="223"/>
      <c r="S2" s="223"/>
      <c r="T2" s="223"/>
      <c r="U2" s="223"/>
      <c r="V2" s="223"/>
    </row>
    <row r="3" spans="1:22" ht="18" customHeight="1">
      <c r="A3" s="366"/>
      <c r="B3" s="904"/>
      <c r="C3" s="538"/>
      <c r="D3" s="538" t="s">
        <v>2915</v>
      </c>
      <c r="E3" s="538"/>
      <c r="F3" s="308"/>
      <c r="G3" s="308"/>
      <c r="H3" s="308"/>
      <c r="I3" s="308"/>
      <c r="J3" s="308"/>
      <c r="K3" s="308"/>
      <c r="L3" s="308"/>
      <c r="M3" s="308"/>
      <c r="N3" s="309" t="s">
        <v>389</v>
      </c>
      <c r="O3" s="201"/>
      <c r="P3" s="223"/>
      <c r="Q3" s="223"/>
      <c r="R3" s="223"/>
      <c r="S3" s="223"/>
      <c r="T3" s="223"/>
      <c r="U3" s="223"/>
      <c r="V3" s="223"/>
    </row>
    <row r="4" spans="1:22">
      <c r="A4" s="185"/>
      <c r="B4" s="466"/>
      <c r="C4" s="465"/>
      <c r="D4" s="465"/>
      <c r="E4" s="465"/>
      <c r="F4" s="465"/>
      <c r="G4" s="465"/>
      <c r="H4" s="465"/>
      <c r="I4" s="223"/>
      <c r="J4" s="223"/>
      <c r="K4" s="223"/>
      <c r="L4" s="223"/>
      <c r="M4" s="223"/>
      <c r="N4" s="223"/>
      <c r="O4" s="222"/>
      <c r="P4" s="223"/>
      <c r="Q4" s="223"/>
      <c r="R4" s="223"/>
      <c r="S4" s="223"/>
      <c r="T4" s="223"/>
      <c r="U4" s="223"/>
      <c r="V4" s="223"/>
    </row>
    <row r="5" spans="1:22" ht="36" customHeight="1">
      <c r="A5" s="185"/>
      <c r="B5" s="466"/>
      <c r="C5" s="1491" t="s">
        <v>3427</v>
      </c>
      <c r="D5" s="1327"/>
      <c r="E5" s="1327"/>
      <c r="F5" s="1327"/>
      <c r="G5" s="1327"/>
      <c r="H5" s="1327"/>
      <c r="I5" s="1327"/>
      <c r="J5" s="1327"/>
      <c r="K5" s="1327"/>
      <c r="L5" s="1327"/>
      <c r="M5" s="1327"/>
      <c r="N5" s="1532"/>
      <c r="O5" s="222"/>
      <c r="P5" s="223"/>
      <c r="Q5" s="223"/>
      <c r="R5" s="223"/>
      <c r="S5" s="223"/>
      <c r="T5" s="223"/>
      <c r="U5" s="223"/>
      <c r="V5" s="223"/>
    </row>
    <row r="6" spans="1:22" ht="27" customHeight="1">
      <c r="A6" s="185"/>
      <c r="B6" s="466"/>
      <c r="C6" s="436"/>
      <c r="D6" s="436"/>
      <c r="E6" s="436"/>
      <c r="F6" s="436"/>
      <c r="G6" s="436"/>
      <c r="H6" s="436"/>
      <c r="I6" s="467"/>
      <c r="J6" s="436"/>
      <c r="K6" s="436"/>
      <c r="L6" s="436"/>
      <c r="M6" s="436"/>
      <c r="N6" s="436"/>
      <c r="O6" s="222"/>
      <c r="P6" s="223"/>
      <c r="Q6" s="223"/>
      <c r="R6" s="223"/>
      <c r="S6" s="223"/>
      <c r="T6" s="223"/>
      <c r="U6" s="223"/>
      <c r="V6" s="223"/>
    </row>
    <row r="7" spans="1:22" ht="30" customHeight="1">
      <c r="A7" s="185"/>
      <c r="B7" s="466"/>
      <c r="C7" s="1348" t="s">
        <v>3428</v>
      </c>
      <c r="D7" s="1349"/>
      <c r="E7" s="1349"/>
      <c r="F7" s="1349"/>
      <c r="G7" s="1349"/>
      <c r="H7" s="1350"/>
      <c r="I7" s="223"/>
      <c r="J7" s="1348" t="s">
        <v>3429</v>
      </c>
      <c r="K7" s="1349"/>
      <c r="L7" s="1349"/>
      <c r="M7" s="1349"/>
      <c r="N7" s="1350"/>
      <c r="O7" s="222"/>
      <c r="P7" s="223"/>
      <c r="Q7" s="223"/>
      <c r="R7" s="223"/>
      <c r="S7" s="223"/>
      <c r="T7" s="223"/>
      <c r="U7" s="223"/>
      <c r="V7" s="223"/>
    </row>
    <row r="8" spans="1:22">
      <c r="A8" s="905"/>
      <c r="B8" s="906"/>
      <c r="C8" s="1351"/>
      <c r="D8" s="1350"/>
      <c r="E8" s="1351" t="s">
        <v>3430</v>
      </c>
      <c r="F8" s="1350"/>
      <c r="G8" s="1351" t="s">
        <v>3431</v>
      </c>
      <c r="H8" s="1350"/>
      <c r="I8" s="907"/>
      <c r="J8" s="88"/>
      <c r="K8" s="1351" t="s">
        <v>3430</v>
      </c>
      <c r="L8" s="1350"/>
      <c r="M8" s="1351" t="s">
        <v>3431</v>
      </c>
      <c r="N8" s="1350"/>
      <c r="O8" s="908"/>
      <c r="P8" s="907"/>
      <c r="Q8" s="907"/>
      <c r="R8" s="907"/>
      <c r="S8" s="907"/>
      <c r="T8" s="907"/>
      <c r="U8" s="907"/>
      <c r="V8" s="907"/>
    </row>
    <row r="9" spans="1:22" ht="30">
      <c r="A9" s="905"/>
      <c r="B9" s="906"/>
      <c r="C9" s="1351" t="s">
        <v>423</v>
      </c>
      <c r="D9" s="1350"/>
      <c r="E9" s="88" t="s">
        <v>3432</v>
      </c>
      <c r="F9" s="88" t="s">
        <v>101</v>
      </c>
      <c r="G9" s="88" t="s">
        <v>3432</v>
      </c>
      <c r="H9" s="88" t="s">
        <v>3433</v>
      </c>
      <c r="I9" s="907"/>
      <c r="J9" s="88" t="s">
        <v>423</v>
      </c>
      <c r="K9" s="88" t="s">
        <v>3432</v>
      </c>
      <c r="L9" s="88" t="s">
        <v>101</v>
      </c>
      <c r="M9" s="88" t="s">
        <v>3432</v>
      </c>
      <c r="N9" s="88" t="s">
        <v>3433</v>
      </c>
      <c r="O9" s="908"/>
      <c r="P9" s="907"/>
      <c r="Q9" s="907"/>
      <c r="R9" s="907"/>
      <c r="S9" s="907"/>
      <c r="T9" s="907"/>
      <c r="U9" s="907"/>
      <c r="V9" s="907"/>
    </row>
    <row r="10" spans="1:22">
      <c r="A10" s="185"/>
      <c r="B10" s="466"/>
      <c r="C10" s="1785" t="s">
        <v>45</v>
      </c>
      <c r="D10" s="1698"/>
      <c r="E10" s="909">
        <v>21</v>
      </c>
      <c r="F10" s="910">
        <v>188382</v>
      </c>
      <c r="G10" s="909">
        <v>0</v>
      </c>
      <c r="H10" s="911">
        <v>0</v>
      </c>
      <c r="I10" s="223"/>
      <c r="J10" s="912" t="s">
        <v>2308</v>
      </c>
      <c r="K10" s="909">
        <v>24</v>
      </c>
      <c r="L10" s="910">
        <v>247730.65</v>
      </c>
      <c r="M10" s="909">
        <v>0</v>
      </c>
      <c r="N10" s="733">
        <v>0</v>
      </c>
      <c r="O10" s="222"/>
      <c r="P10" s="223"/>
      <c r="Q10" s="223"/>
      <c r="R10" s="223"/>
      <c r="S10" s="223"/>
      <c r="T10" s="223"/>
      <c r="U10" s="223"/>
      <c r="V10" s="223"/>
    </row>
    <row r="11" spans="1:22">
      <c r="A11" s="185"/>
      <c r="B11" s="466"/>
      <c r="C11" s="1626" t="s">
        <v>154</v>
      </c>
      <c r="D11" s="1415"/>
      <c r="E11" s="913">
        <v>9</v>
      </c>
      <c r="F11" s="674">
        <v>113500</v>
      </c>
      <c r="G11" s="913">
        <v>2</v>
      </c>
      <c r="H11" s="914">
        <v>8000</v>
      </c>
      <c r="I11" s="223"/>
      <c r="J11" s="915" t="s">
        <v>719</v>
      </c>
      <c r="K11" s="913">
        <v>29</v>
      </c>
      <c r="L11" s="674">
        <v>102584</v>
      </c>
      <c r="M11" s="913">
        <v>12</v>
      </c>
      <c r="N11" s="674">
        <v>6451</v>
      </c>
      <c r="O11" s="222"/>
      <c r="P11" s="223"/>
      <c r="Q11" s="223"/>
      <c r="R11" s="223"/>
      <c r="S11" s="223"/>
      <c r="T11" s="223"/>
      <c r="U11" s="223"/>
      <c r="V11" s="223"/>
    </row>
    <row r="12" spans="1:22">
      <c r="A12" s="185"/>
      <c r="B12" s="466"/>
      <c r="C12" s="1630" t="s">
        <v>3356</v>
      </c>
      <c r="D12" s="1415"/>
      <c r="E12" s="633">
        <v>8</v>
      </c>
      <c r="F12" s="678">
        <v>35900</v>
      </c>
      <c r="G12" s="633">
        <v>2</v>
      </c>
      <c r="H12" s="916">
        <v>500</v>
      </c>
      <c r="I12" s="223"/>
      <c r="J12" s="917" t="s">
        <v>597</v>
      </c>
      <c r="K12" s="633">
        <v>2</v>
      </c>
      <c r="L12" s="678">
        <v>53200</v>
      </c>
      <c r="M12" s="633">
        <v>0</v>
      </c>
      <c r="N12" s="918">
        <v>0</v>
      </c>
      <c r="O12" s="222"/>
      <c r="P12" s="223"/>
      <c r="Q12" s="223"/>
      <c r="R12" s="223"/>
      <c r="S12" s="223"/>
      <c r="T12" s="223"/>
      <c r="U12" s="223"/>
      <c r="V12" s="223"/>
    </row>
    <row r="13" spans="1:22">
      <c r="A13" s="185"/>
      <c r="B13" s="466"/>
      <c r="C13" s="1626" t="s">
        <v>3357</v>
      </c>
      <c r="D13" s="1415"/>
      <c r="E13" s="913">
        <v>2</v>
      </c>
      <c r="F13" s="674">
        <v>35000</v>
      </c>
      <c r="G13" s="913">
        <v>0</v>
      </c>
      <c r="H13" s="919">
        <v>0</v>
      </c>
      <c r="I13" s="223"/>
      <c r="J13" s="915" t="s">
        <v>179</v>
      </c>
      <c r="K13" s="913">
        <v>20</v>
      </c>
      <c r="L13" s="674">
        <v>53000</v>
      </c>
      <c r="M13" s="913">
        <v>3</v>
      </c>
      <c r="N13" s="920">
        <v>5000</v>
      </c>
      <c r="O13" s="222"/>
      <c r="P13" s="223"/>
      <c r="Q13" s="223"/>
      <c r="R13" s="223"/>
      <c r="S13" s="223"/>
      <c r="T13" s="223"/>
      <c r="U13" s="223"/>
      <c r="V13" s="223"/>
    </row>
    <row r="14" spans="1:22">
      <c r="A14" s="185"/>
      <c r="B14" s="466"/>
      <c r="C14" s="1630" t="s">
        <v>2181</v>
      </c>
      <c r="D14" s="1415"/>
      <c r="E14" s="633">
        <v>3</v>
      </c>
      <c r="F14" s="678">
        <v>28794</v>
      </c>
      <c r="G14" s="633">
        <v>0</v>
      </c>
      <c r="H14" s="921">
        <v>0</v>
      </c>
      <c r="I14" s="223"/>
      <c r="J14" s="917" t="s">
        <v>3371</v>
      </c>
      <c r="K14" s="633">
        <v>8</v>
      </c>
      <c r="L14" s="678">
        <v>29001</v>
      </c>
      <c r="M14" s="633">
        <v>3</v>
      </c>
      <c r="N14" s="678">
        <v>1000</v>
      </c>
      <c r="O14" s="222"/>
      <c r="P14" s="223"/>
      <c r="Q14" s="223"/>
      <c r="R14" s="223"/>
      <c r="S14" s="223"/>
      <c r="T14" s="223"/>
      <c r="U14" s="223"/>
      <c r="V14" s="223"/>
    </row>
    <row r="15" spans="1:22">
      <c r="A15" s="185"/>
      <c r="B15" s="466"/>
      <c r="C15" s="1626" t="s">
        <v>3358</v>
      </c>
      <c r="D15" s="1415"/>
      <c r="E15" s="913">
        <v>7</v>
      </c>
      <c r="F15" s="674">
        <v>26250</v>
      </c>
      <c r="G15" s="913">
        <v>0</v>
      </c>
      <c r="H15" s="919">
        <v>0</v>
      </c>
      <c r="I15" s="223"/>
      <c r="J15" s="915" t="s">
        <v>2314</v>
      </c>
      <c r="K15" s="913">
        <v>20</v>
      </c>
      <c r="L15" s="674">
        <v>29500</v>
      </c>
      <c r="M15" s="913">
        <v>11</v>
      </c>
      <c r="N15" s="674">
        <v>1500</v>
      </c>
      <c r="O15" s="222"/>
      <c r="P15" s="223"/>
      <c r="Q15" s="223"/>
      <c r="R15" s="223"/>
      <c r="S15" s="223"/>
      <c r="T15" s="223"/>
      <c r="U15" s="223"/>
      <c r="V15" s="223"/>
    </row>
    <row r="16" spans="1:22">
      <c r="A16" s="185"/>
      <c r="B16" s="466"/>
      <c r="C16" s="1630" t="s">
        <v>3359</v>
      </c>
      <c r="D16" s="1415"/>
      <c r="E16" s="633">
        <v>4</v>
      </c>
      <c r="F16" s="678">
        <v>23693</v>
      </c>
      <c r="G16" s="633">
        <v>0</v>
      </c>
      <c r="H16" s="921">
        <v>0</v>
      </c>
      <c r="I16" s="223"/>
      <c r="J16" s="917" t="s">
        <v>3372</v>
      </c>
      <c r="K16" s="633">
        <v>2</v>
      </c>
      <c r="L16" s="678">
        <v>20099</v>
      </c>
      <c r="M16" s="633">
        <v>0</v>
      </c>
      <c r="N16" s="918">
        <v>0</v>
      </c>
      <c r="O16" s="222"/>
      <c r="P16" s="223"/>
      <c r="Q16" s="223"/>
      <c r="R16" s="223"/>
      <c r="S16" s="223"/>
      <c r="T16" s="223"/>
      <c r="U16" s="223"/>
      <c r="V16" s="223"/>
    </row>
    <row r="17" spans="1:22">
      <c r="A17" s="185"/>
      <c r="B17" s="466"/>
      <c r="C17" s="1626" t="s">
        <v>3360</v>
      </c>
      <c r="D17" s="1415"/>
      <c r="E17" s="913">
        <v>6</v>
      </c>
      <c r="F17" s="674">
        <v>20900</v>
      </c>
      <c r="G17" s="913">
        <v>2</v>
      </c>
      <c r="H17" s="914">
        <v>3500</v>
      </c>
      <c r="I17" s="223"/>
      <c r="J17" s="915" t="s">
        <v>3373</v>
      </c>
      <c r="K17" s="913">
        <v>1</v>
      </c>
      <c r="L17" s="674">
        <v>20000</v>
      </c>
      <c r="M17" s="913">
        <v>0</v>
      </c>
      <c r="N17" s="920">
        <v>0</v>
      </c>
      <c r="O17" s="222"/>
      <c r="P17" s="223"/>
      <c r="Q17" s="223"/>
      <c r="R17" s="223"/>
      <c r="S17" s="223"/>
      <c r="T17" s="223"/>
      <c r="U17" s="223"/>
      <c r="V17" s="223"/>
    </row>
    <row r="18" spans="1:22">
      <c r="A18" s="185"/>
      <c r="B18" s="466"/>
      <c r="C18" s="1630" t="s">
        <v>1063</v>
      </c>
      <c r="D18" s="1415"/>
      <c r="E18" s="633">
        <v>1</v>
      </c>
      <c r="F18" s="678">
        <v>20000</v>
      </c>
      <c r="G18" s="633">
        <v>0</v>
      </c>
      <c r="H18" s="921">
        <v>0</v>
      </c>
      <c r="I18" s="223"/>
      <c r="J18" s="917" t="s">
        <v>601</v>
      </c>
      <c r="K18" s="633">
        <v>2</v>
      </c>
      <c r="L18" s="678">
        <v>14500</v>
      </c>
      <c r="M18" s="633">
        <v>0</v>
      </c>
      <c r="N18" s="918">
        <v>0</v>
      </c>
      <c r="O18" s="222"/>
      <c r="P18" s="223"/>
      <c r="Q18" s="223"/>
      <c r="R18" s="223"/>
      <c r="S18" s="223"/>
      <c r="T18" s="223"/>
      <c r="U18" s="223"/>
      <c r="V18" s="223"/>
    </row>
    <row r="19" spans="1:22">
      <c r="A19" s="185"/>
      <c r="B19" s="466"/>
      <c r="C19" s="1786" t="s">
        <v>3361</v>
      </c>
      <c r="D19" s="1707"/>
      <c r="E19" s="922">
        <v>2</v>
      </c>
      <c r="F19" s="923">
        <v>19500</v>
      </c>
      <c r="G19" s="922">
        <v>0</v>
      </c>
      <c r="H19" s="924">
        <v>0</v>
      </c>
      <c r="I19" s="223"/>
      <c r="J19" s="925" t="s">
        <v>2835</v>
      </c>
      <c r="K19" s="922">
        <v>1</v>
      </c>
      <c r="L19" s="923">
        <v>12950</v>
      </c>
      <c r="M19" s="922">
        <v>0</v>
      </c>
      <c r="N19" s="926">
        <v>0</v>
      </c>
      <c r="O19" s="222"/>
      <c r="P19" s="223"/>
      <c r="Q19" s="223"/>
      <c r="R19" s="223"/>
      <c r="S19" s="223"/>
      <c r="T19" s="223"/>
      <c r="U19" s="223"/>
      <c r="V19" s="223"/>
    </row>
    <row r="20" spans="1:22">
      <c r="A20" s="185"/>
      <c r="B20" s="466"/>
      <c r="C20" s="1420" t="s">
        <v>169</v>
      </c>
      <c r="D20" s="1421"/>
      <c r="E20" s="529">
        <f t="shared" ref="E20:F20" si="0">SUM(E10:E19)</f>
        <v>63</v>
      </c>
      <c r="F20" s="927">
        <f t="shared" si="0"/>
        <v>511919</v>
      </c>
      <c r="G20" s="529"/>
      <c r="H20" s="927"/>
      <c r="I20" s="223"/>
      <c r="J20" s="738" t="s">
        <v>169</v>
      </c>
      <c r="K20" s="529">
        <f t="shared" ref="K20:L20" si="1">SUM(K10:K19)</f>
        <v>109</v>
      </c>
      <c r="L20" s="522">
        <f t="shared" si="1"/>
        <v>582564.65</v>
      </c>
      <c r="M20" s="522"/>
      <c r="N20" s="522"/>
      <c r="O20" s="222"/>
      <c r="P20" s="223"/>
      <c r="Q20" s="223"/>
      <c r="R20" s="223"/>
      <c r="S20" s="223"/>
      <c r="T20" s="223"/>
      <c r="U20" s="223"/>
      <c r="V20" s="223"/>
    </row>
    <row r="21" spans="1:22" ht="27" customHeight="1">
      <c r="A21" s="467"/>
      <c r="B21" s="928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2"/>
      <c r="P21" s="223"/>
      <c r="Q21" s="223"/>
      <c r="R21" s="223"/>
      <c r="S21" s="223"/>
      <c r="T21" s="223"/>
      <c r="U21" s="223"/>
      <c r="V21" s="223"/>
    </row>
    <row r="22" spans="1:22" ht="36" customHeight="1">
      <c r="A22" s="467"/>
      <c r="B22" s="928"/>
      <c r="C22" s="1491" t="s">
        <v>3434</v>
      </c>
      <c r="D22" s="1327"/>
      <c r="E22" s="1327"/>
      <c r="F22" s="1327"/>
      <c r="G22" s="1327"/>
      <c r="H22" s="1327"/>
      <c r="I22" s="1327"/>
      <c r="J22" s="1327"/>
      <c r="K22" s="1327"/>
      <c r="L22" s="1327"/>
      <c r="M22" s="1327"/>
      <c r="N22" s="1532"/>
      <c r="O22" s="222"/>
      <c r="P22" s="223"/>
      <c r="Q22" s="223"/>
      <c r="R22" s="223"/>
      <c r="S22" s="223"/>
      <c r="T22" s="223"/>
      <c r="U22" s="223"/>
      <c r="V22" s="223"/>
    </row>
    <row r="23" spans="1:22" ht="15.75" customHeight="1">
      <c r="A23" s="467"/>
      <c r="B23" s="928"/>
      <c r="C23" s="223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23"/>
      <c r="O23" s="222"/>
      <c r="P23" s="223"/>
      <c r="Q23" s="223"/>
      <c r="R23" s="223"/>
      <c r="S23" s="223"/>
      <c r="T23" s="223"/>
      <c r="U23" s="223"/>
      <c r="V23" s="223"/>
    </row>
    <row r="24" spans="1:22" ht="24" customHeight="1">
      <c r="A24" s="467"/>
      <c r="B24" s="928"/>
      <c r="C24" s="1348" t="s">
        <v>3435</v>
      </c>
      <c r="D24" s="1349"/>
      <c r="E24" s="1349"/>
      <c r="F24" s="1349"/>
      <c r="G24" s="1349"/>
      <c r="H24" s="1473"/>
      <c r="I24" s="1348" t="s">
        <v>3436</v>
      </c>
      <c r="J24" s="1349"/>
      <c r="K24" s="1349"/>
      <c r="L24" s="1349"/>
      <c r="M24" s="1349"/>
      <c r="N24" s="1350"/>
      <c r="O24" s="222"/>
      <c r="P24" s="223"/>
      <c r="Q24" s="223"/>
      <c r="R24" s="223"/>
      <c r="S24" s="223"/>
      <c r="T24" s="223"/>
      <c r="U24" s="223"/>
      <c r="V24" s="223"/>
    </row>
    <row r="25" spans="1:22" ht="15.75" customHeight="1">
      <c r="A25" s="467"/>
      <c r="B25" s="928"/>
      <c r="C25" s="1351" t="s">
        <v>423</v>
      </c>
      <c r="D25" s="1350"/>
      <c r="E25" s="1351" t="s">
        <v>3425</v>
      </c>
      <c r="F25" s="1350"/>
      <c r="G25" s="1351" t="s">
        <v>3437</v>
      </c>
      <c r="H25" s="1350"/>
      <c r="I25" s="1351" t="s">
        <v>423</v>
      </c>
      <c r="J25" s="1350"/>
      <c r="K25" s="1351" t="s">
        <v>3425</v>
      </c>
      <c r="L25" s="1350"/>
      <c r="M25" s="1351" t="s">
        <v>3437</v>
      </c>
      <c r="N25" s="1350"/>
      <c r="O25" s="222"/>
      <c r="P25" s="223"/>
      <c r="Q25" s="223"/>
      <c r="R25" s="223"/>
      <c r="S25" s="223"/>
      <c r="T25" s="223"/>
      <c r="U25" s="223"/>
      <c r="V25" s="223"/>
    </row>
    <row r="26" spans="1:22" ht="24" customHeight="1">
      <c r="A26" s="467"/>
      <c r="B26" s="928"/>
      <c r="C26" s="1773">
        <v>43556</v>
      </c>
      <c r="D26" s="1294"/>
      <c r="E26" s="1294"/>
      <c r="F26" s="1294"/>
      <c r="G26" s="1294"/>
      <c r="H26" s="1294"/>
      <c r="I26" s="1294"/>
      <c r="J26" s="1294"/>
      <c r="K26" s="1294"/>
      <c r="L26" s="1294"/>
      <c r="M26" s="1294"/>
      <c r="N26" s="1298"/>
      <c r="O26" s="222"/>
      <c r="P26" s="223"/>
      <c r="Q26" s="223"/>
      <c r="R26" s="223"/>
      <c r="S26" s="223"/>
      <c r="T26" s="223"/>
      <c r="U26" s="223"/>
      <c r="V26" s="223"/>
    </row>
    <row r="27" spans="1:22" ht="15.75" customHeight="1">
      <c r="A27" s="929"/>
      <c r="B27" s="930"/>
      <c r="C27" s="931">
        <v>1</v>
      </c>
      <c r="D27" s="932" t="s">
        <v>45</v>
      </c>
      <c r="E27" s="1774">
        <v>2</v>
      </c>
      <c r="F27" s="1475"/>
      <c r="G27" s="1775">
        <v>15003</v>
      </c>
      <c r="H27" s="1776"/>
      <c r="I27" s="931">
        <v>1</v>
      </c>
      <c r="J27" s="932" t="s">
        <v>719</v>
      </c>
      <c r="K27" s="1774">
        <v>3</v>
      </c>
      <c r="L27" s="1475"/>
      <c r="M27" s="1775">
        <v>9283</v>
      </c>
      <c r="N27" s="1483"/>
      <c r="O27" s="933"/>
      <c r="P27" s="934"/>
      <c r="Q27" s="934"/>
      <c r="R27" s="934"/>
      <c r="S27" s="934"/>
      <c r="T27" s="934"/>
      <c r="U27" s="934"/>
      <c r="V27" s="934"/>
    </row>
    <row r="28" spans="1:22" ht="15.75" customHeight="1">
      <c r="A28" s="929"/>
      <c r="B28" s="930"/>
      <c r="C28" s="935">
        <v>2</v>
      </c>
      <c r="D28" s="936" t="s">
        <v>3365</v>
      </c>
      <c r="E28" s="1618">
        <v>3</v>
      </c>
      <c r="F28" s="1415"/>
      <c r="G28" s="1777">
        <v>12578</v>
      </c>
      <c r="H28" s="1454"/>
      <c r="I28" s="935">
        <v>2</v>
      </c>
      <c r="J28" s="936" t="s">
        <v>2308</v>
      </c>
      <c r="K28" s="1618">
        <v>2</v>
      </c>
      <c r="L28" s="1415"/>
      <c r="M28" s="1778">
        <v>9692.76</v>
      </c>
      <c r="N28" s="1486"/>
      <c r="O28" s="933"/>
      <c r="P28" s="934"/>
      <c r="Q28" s="934"/>
      <c r="R28" s="934"/>
      <c r="S28" s="934"/>
      <c r="T28" s="934"/>
      <c r="U28" s="934"/>
      <c r="V28" s="934"/>
    </row>
    <row r="29" spans="1:22" ht="15.75" customHeight="1">
      <c r="A29" s="929"/>
      <c r="B29" s="930"/>
      <c r="C29" s="931">
        <v>3</v>
      </c>
      <c r="D29" s="937" t="s">
        <v>154</v>
      </c>
      <c r="E29" s="1779">
        <v>1</v>
      </c>
      <c r="F29" s="1415"/>
      <c r="G29" s="1479">
        <v>4400</v>
      </c>
      <c r="H29" s="1454"/>
      <c r="I29" s="931">
        <v>3</v>
      </c>
      <c r="J29" s="937" t="s">
        <v>179</v>
      </c>
      <c r="K29" s="1779">
        <v>2</v>
      </c>
      <c r="L29" s="1415"/>
      <c r="M29" s="1787">
        <v>6500</v>
      </c>
      <c r="N29" s="1486"/>
      <c r="O29" s="933"/>
      <c r="P29" s="934"/>
      <c r="Q29" s="934"/>
      <c r="R29" s="934"/>
      <c r="S29" s="934"/>
      <c r="T29" s="934"/>
      <c r="U29" s="934"/>
      <c r="V29" s="934"/>
    </row>
    <row r="30" spans="1:22" ht="15.75" customHeight="1">
      <c r="A30" s="929"/>
      <c r="B30" s="930"/>
      <c r="C30" s="935"/>
      <c r="D30" s="936"/>
      <c r="E30" s="1618"/>
      <c r="F30" s="1415"/>
      <c r="G30" s="1780"/>
      <c r="H30" s="1454"/>
      <c r="I30" s="935">
        <v>4</v>
      </c>
      <c r="J30" s="936" t="s">
        <v>2314</v>
      </c>
      <c r="K30" s="1618">
        <v>1</v>
      </c>
      <c r="L30" s="1415"/>
      <c r="M30" s="1778">
        <v>1500</v>
      </c>
      <c r="N30" s="1486"/>
      <c r="O30" s="933"/>
      <c r="P30" s="934"/>
      <c r="Q30" s="934"/>
      <c r="R30" s="934"/>
      <c r="S30" s="934"/>
      <c r="T30" s="934"/>
      <c r="U30" s="934"/>
      <c r="V30" s="934"/>
    </row>
    <row r="31" spans="1:22" ht="15.75" customHeight="1">
      <c r="A31" s="929"/>
      <c r="B31" s="930"/>
      <c r="C31" s="938"/>
      <c r="D31" s="939"/>
      <c r="E31" s="1783"/>
      <c r="F31" s="1472"/>
      <c r="G31" s="1781"/>
      <c r="H31" s="1782"/>
      <c r="I31" s="938">
        <v>5</v>
      </c>
      <c r="J31" s="939" t="s">
        <v>2312</v>
      </c>
      <c r="K31" s="1783">
        <v>1</v>
      </c>
      <c r="L31" s="1472"/>
      <c r="M31" s="1788">
        <v>1000</v>
      </c>
      <c r="N31" s="1512"/>
      <c r="O31" s="933"/>
      <c r="P31" s="934"/>
      <c r="Q31" s="934"/>
      <c r="R31" s="934"/>
      <c r="S31" s="934"/>
      <c r="T31" s="934"/>
      <c r="U31" s="934"/>
      <c r="V31" s="934"/>
    </row>
    <row r="32" spans="1:22" ht="15.75" customHeight="1">
      <c r="A32" s="929"/>
      <c r="B32" s="930"/>
      <c r="C32" s="476"/>
      <c r="D32" s="934"/>
      <c r="E32" s="934"/>
      <c r="F32" s="934"/>
      <c r="G32" s="934"/>
      <c r="H32" s="940"/>
      <c r="I32" s="934"/>
      <c r="J32" s="934"/>
      <c r="K32" s="934"/>
      <c r="L32" s="934"/>
      <c r="M32" s="934"/>
      <c r="N32" s="933"/>
      <c r="O32" s="933"/>
      <c r="P32" s="934"/>
      <c r="Q32" s="934"/>
      <c r="R32" s="934"/>
      <c r="S32" s="934"/>
      <c r="T32" s="934"/>
      <c r="U32" s="934"/>
      <c r="V32" s="934"/>
    </row>
    <row r="33" spans="1:22" ht="18" customHeight="1">
      <c r="A33" s="929"/>
      <c r="B33" s="930"/>
      <c r="C33" s="1773">
        <v>43586</v>
      </c>
      <c r="D33" s="1294"/>
      <c r="E33" s="1294"/>
      <c r="F33" s="1294"/>
      <c r="G33" s="1294"/>
      <c r="H33" s="1294"/>
      <c r="I33" s="1294"/>
      <c r="J33" s="1294"/>
      <c r="K33" s="1294"/>
      <c r="L33" s="1294"/>
      <c r="M33" s="1294"/>
      <c r="N33" s="1298"/>
      <c r="O33" s="933"/>
      <c r="P33" s="934"/>
      <c r="Q33" s="934"/>
      <c r="R33" s="934"/>
      <c r="S33" s="934"/>
      <c r="T33" s="934"/>
      <c r="U33" s="934"/>
      <c r="V33" s="934"/>
    </row>
    <row r="34" spans="1:22" ht="15.75" customHeight="1">
      <c r="A34" s="929"/>
      <c r="B34" s="930"/>
      <c r="C34" s="931">
        <v>1</v>
      </c>
      <c r="D34" s="932" t="s">
        <v>45</v>
      </c>
      <c r="E34" s="1774">
        <v>3</v>
      </c>
      <c r="F34" s="1475"/>
      <c r="G34" s="1775">
        <v>16371</v>
      </c>
      <c r="H34" s="1776"/>
      <c r="I34" s="941">
        <v>1</v>
      </c>
      <c r="J34" s="932" t="s">
        <v>719</v>
      </c>
      <c r="K34" s="1774">
        <v>4</v>
      </c>
      <c r="L34" s="1475"/>
      <c r="M34" s="1775">
        <v>11066</v>
      </c>
      <c r="N34" s="1483"/>
      <c r="O34" s="933"/>
      <c r="P34" s="934"/>
      <c r="Q34" s="934"/>
      <c r="R34" s="934"/>
      <c r="S34" s="934"/>
      <c r="T34" s="934"/>
      <c r="U34" s="934"/>
      <c r="V34" s="934"/>
    </row>
    <row r="35" spans="1:22" ht="15.75" customHeight="1">
      <c r="A35" s="929"/>
      <c r="B35" s="930"/>
      <c r="C35" s="935">
        <v>2</v>
      </c>
      <c r="D35" s="936" t="s">
        <v>2181</v>
      </c>
      <c r="E35" s="1618">
        <v>1</v>
      </c>
      <c r="F35" s="1415"/>
      <c r="G35" s="1778">
        <v>10000</v>
      </c>
      <c r="H35" s="1454"/>
      <c r="I35" s="942">
        <v>2</v>
      </c>
      <c r="J35" s="936" t="s">
        <v>2308</v>
      </c>
      <c r="K35" s="1618">
        <v>2</v>
      </c>
      <c r="L35" s="1415"/>
      <c r="M35" s="1778">
        <v>16851.72</v>
      </c>
      <c r="N35" s="1486"/>
      <c r="O35" s="933"/>
      <c r="P35" s="934"/>
      <c r="Q35" s="934"/>
      <c r="R35" s="934"/>
      <c r="S35" s="934"/>
      <c r="T35" s="934"/>
      <c r="U35" s="934"/>
      <c r="V35" s="934"/>
    </row>
    <row r="36" spans="1:22" ht="15.75" customHeight="1">
      <c r="A36" s="929"/>
      <c r="B36" s="930"/>
      <c r="C36" s="931">
        <v>3</v>
      </c>
      <c r="D36" s="937" t="s">
        <v>3363</v>
      </c>
      <c r="E36" s="1779">
        <v>1</v>
      </c>
      <c r="F36" s="1415"/>
      <c r="G36" s="1455">
        <v>9000</v>
      </c>
      <c r="H36" s="1454"/>
      <c r="I36" s="941">
        <v>3</v>
      </c>
      <c r="J36" s="937" t="s">
        <v>179</v>
      </c>
      <c r="K36" s="1779">
        <v>2</v>
      </c>
      <c r="L36" s="1415"/>
      <c r="M36" s="1787">
        <v>7000</v>
      </c>
      <c r="N36" s="1486"/>
      <c r="O36" s="933"/>
      <c r="P36" s="934"/>
      <c r="Q36" s="934"/>
      <c r="R36" s="934"/>
      <c r="S36" s="934"/>
      <c r="T36" s="934"/>
      <c r="U36" s="934"/>
      <c r="V36" s="934"/>
    </row>
    <row r="37" spans="1:22" ht="15.75" customHeight="1">
      <c r="A37" s="929"/>
      <c r="B37" s="930"/>
      <c r="C37" s="935">
        <v>4</v>
      </c>
      <c r="D37" s="936" t="s">
        <v>355</v>
      </c>
      <c r="E37" s="1618">
        <v>1</v>
      </c>
      <c r="F37" s="1415"/>
      <c r="G37" s="1353">
        <v>4900</v>
      </c>
      <c r="H37" s="1454"/>
      <c r="I37" s="942">
        <v>4</v>
      </c>
      <c r="J37" s="936" t="s">
        <v>2312</v>
      </c>
      <c r="K37" s="1618">
        <v>1</v>
      </c>
      <c r="L37" s="1415"/>
      <c r="M37" s="1778">
        <v>4500</v>
      </c>
      <c r="N37" s="1486"/>
      <c r="O37" s="933"/>
      <c r="P37" s="934"/>
      <c r="Q37" s="934"/>
      <c r="R37" s="934"/>
      <c r="S37" s="934"/>
      <c r="T37" s="934"/>
      <c r="U37" s="934"/>
      <c r="V37" s="934"/>
    </row>
    <row r="38" spans="1:22" ht="15.75" customHeight="1">
      <c r="A38" s="929"/>
      <c r="B38" s="930"/>
      <c r="C38" s="938">
        <v>5</v>
      </c>
      <c r="D38" s="939" t="s">
        <v>3362</v>
      </c>
      <c r="E38" s="1783">
        <v>1</v>
      </c>
      <c r="F38" s="1472"/>
      <c r="G38" s="1784">
        <v>2200</v>
      </c>
      <c r="H38" s="1782"/>
      <c r="I38" s="943">
        <v>5</v>
      </c>
      <c r="J38" s="939" t="s">
        <v>2314</v>
      </c>
      <c r="K38" s="1783">
        <v>1</v>
      </c>
      <c r="L38" s="1472"/>
      <c r="M38" s="1788">
        <v>1500</v>
      </c>
      <c r="N38" s="1512"/>
      <c r="O38" s="933"/>
      <c r="P38" s="934"/>
      <c r="Q38" s="934"/>
      <c r="R38" s="934"/>
      <c r="S38" s="934"/>
      <c r="T38" s="934"/>
      <c r="U38" s="934"/>
      <c r="V38" s="934"/>
    </row>
    <row r="39" spans="1:22" ht="15.75" customHeight="1">
      <c r="A39" s="929"/>
      <c r="B39" s="930"/>
      <c r="C39" s="476"/>
      <c r="D39" s="934"/>
      <c r="E39" s="934"/>
      <c r="F39" s="934"/>
      <c r="G39" s="934"/>
      <c r="H39" s="940"/>
      <c r="I39" s="934"/>
      <c r="J39" s="934"/>
      <c r="K39" s="934"/>
      <c r="L39" s="934"/>
      <c r="M39" s="934"/>
      <c r="N39" s="933"/>
      <c r="O39" s="933"/>
      <c r="P39" s="934"/>
      <c r="Q39" s="934"/>
      <c r="R39" s="934"/>
      <c r="S39" s="934"/>
      <c r="T39" s="934"/>
      <c r="U39" s="934"/>
      <c r="V39" s="934"/>
    </row>
    <row r="40" spans="1:22" ht="18" customHeight="1">
      <c r="A40" s="929"/>
      <c r="B40" s="930"/>
      <c r="C40" s="1773">
        <v>43617</v>
      </c>
      <c r="D40" s="1294"/>
      <c r="E40" s="1294"/>
      <c r="F40" s="1294"/>
      <c r="G40" s="1294"/>
      <c r="H40" s="1294"/>
      <c r="I40" s="1294"/>
      <c r="J40" s="1294"/>
      <c r="K40" s="1294"/>
      <c r="L40" s="1294"/>
      <c r="M40" s="1294"/>
      <c r="N40" s="1298"/>
      <c r="O40" s="933"/>
      <c r="P40" s="934"/>
      <c r="Q40" s="934"/>
      <c r="R40" s="934"/>
      <c r="S40" s="934"/>
      <c r="T40" s="934"/>
      <c r="U40" s="934"/>
      <c r="V40" s="934"/>
    </row>
    <row r="41" spans="1:22" ht="15.75" customHeight="1">
      <c r="A41" s="929"/>
      <c r="B41" s="930"/>
      <c r="C41" s="931">
        <v>1</v>
      </c>
      <c r="D41" s="932" t="s">
        <v>45</v>
      </c>
      <c r="E41" s="1774">
        <v>2</v>
      </c>
      <c r="F41" s="1475"/>
      <c r="G41" s="1775">
        <v>14635</v>
      </c>
      <c r="H41" s="1776"/>
      <c r="I41" s="941">
        <v>1</v>
      </c>
      <c r="J41" s="932" t="s">
        <v>719</v>
      </c>
      <c r="K41" s="1774">
        <v>5</v>
      </c>
      <c r="L41" s="1475"/>
      <c r="M41" s="1775">
        <v>12685</v>
      </c>
      <c r="N41" s="1483"/>
      <c r="O41" s="933"/>
      <c r="P41" s="934"/>
      <c r="Q41" s="934"/>
      <c r="R41" s="934"/>
      <c r="S41" s="934"/>
      <c r="T41" s="934"/>
      <c r="U41" s="934"/>
      <c r="V41" s="934"/>
    </row>
    <row r="42" spans="1:22" ht="15.75" customHeight="1">
      <c r="A42" s="929"/>
      <c r="B42" s="930"/>
      <c r="C42" s="935">
        <v>2</v>
      </c>
      <c r="D42" s="936" t="s">
        <v>3363</v>
      </c>
      <c r="E42" s="1618">
        <v>1</v>
      </c>
      <c r="F42" s="1415"/>
      <c r="G42" s="1777">
        <v>6600</v>
      </c>
      <c r="H42" s="1454"/>
      <c r="I42" s="942">
        <v>2</v>
      </c>
      <c r="J42" s="936" t="s">
        <v>2308</v>
      </c>
      <c r="K42" s="1618">
        <v>2</v>
      </c>
      <c r="L42" s="1415"/>
      <c r="M42" s="1778">
        <v>13798.01</v>
      </c>
      <c r="N42" s="1486"/>
      <c r="O42" s="933"/>
      <c r="P42" s="934"/>
      <c r="Q42" s="934"/>
      <c r="R42" s="934"/>
      <c r="S42" s="934"/>
      <c r="T42" s="934"/>
      <c r="U42" s="934"/>
      <c r="V42" s="934"/>
    </row>
    <row r="43" spans="1:22" ht="15.75" customHeight="1">
      <c r="A43" s="929"/>
      <c r="B43" s="930"/>
      <c r="C43" s="931">
        <v>3</v>
      </c>
      <c r="D43" s="937" t="s">
        <v>3359</v>
      </c>
      <c r="E43" s="1792">
        <v>1</v>
      </c>
      <c r="F43" s="1417"/>
      <c r="G43" s="1479">
        <v>5200</v>
      </c>
      <c r="H43" s="1454"/>
      <c r="I43" s="941">
        <v>3</v>
      </c>
      <c r="J43" s="937" t="s">
        <v>179</v>
      </c>
      <c r="K43" s="1779">
        <v>2</v>
      </c>
      <c r="L43" s="1415"/>
      <c r="M43" s="1787">
        <v>6000</v>
      </c>
      <c r="N43" s="1486"/>
      <c r="O43" s="933"/>
      <c r="P43" s="934"/>
      <c r="Q43" s="934"/>
      <c r="R43" s="934"/>
      <c r="S43" s="934"/>
      <c r="T43" s="934"/>
      <c r="U43" s="934"/>
      <c r="V43" s="934"/>
    </row>
    <row r="44" spans="1:22" ht="15.75" customHeight="1">
      <c r="A44" s="929"/>
      <c r="B44" s="930"/>
      <c r="C44" s="935">
        <v>4</v>
      </c>
      <c r="D44" s="936" t="s">
        <v>3362</v>
      </c>
      <c r="E44" s="1618">
        <v>5</v>
      </c>
      <c r="F44" s="1415"/>
      <c r="G44" s="1777">
        <v>2400</v>
      </c>
      <c r="H44" s="1454"/>
      <c r="I44" s="942">
        <v>4</v>
      </c>
      <c r="J44" s="936" t="s">
        <v>2314</v>
      </c>
      <c r="K44" s="1618">
        <v>2</v>
      </c>
      <c r="L44" s="1415"/>
      <c r="M44" s="1778">
        <v>2500</v>
      </c>
      <c r="N44" s="1486"/>
      <c r="O44" s="933"/>
      <c r="P44" s="934"/>
      <c r="Q44" s="934"/>
      <c r="R44" s="934"/>
      <c r="S44" s="934"/>
      <c r="T44" s="934"/>
      <c r="U44" s="934"/>
      <c r="V44" s="934"/>
    </row>
    <row r="45" spans="1:22" ht="15.75" customHeight="1">
      <c r="A45" s="929"/>
      <c r="B45" s="930"/>
      <c r="C45" s="944">
        <v>5</v>
      </c>
      <c r="D45" s="945" t="s">
        <v>3438</v>
      </c>
      <c r="E45" s="1783">
        <v>1</v>
      </c>
      <c r="F45" s="1472"/>
      <c r="G45" s="1781">
        <v>1000</v>
      </c>
      <c r="H45" s="1782"/>
      <c r="I45" s="946">
        <v>5</v>
      </c>
      <c r="J45" s="947" t="s">
        <v>2312</v>
      </c>
      <c r="K45" s="1789">
        <v>2</v>
      </c>
      <c r="L45" s="1472"/>
      <c r="M45" s="1790">
        <v>2000</v>
      </c>
      <c r="N45" s="1512"/>
      <c r="O45" s="933"/>
      <c r="P45" s="934"/>
      <c r="Q45" s="934"/>
      <c r="R45" s="934"/>
      <c r="S45" s="934"/>
      <c r="T45" s="934"/>
      <c r="U45" s="934"/>
      <c r="V45" s="934"/>
    </row>
    <row r="46" spans="1:22" ht="15.75" customHeight="1">
      <c r="A46" s="929"/>
      <c r="B46" s="930"/>
      <c r="C46" s="476"/>
      <c r="D46" s="934"/>
      <c r="E46" s="934"/>
      <c r="F46" s="934"/>
      <c r="G46" s="1781"/>
      <c r="H46" s="1782"/>
      <c r="I46" s="934"/>
      <c r="J46" s="934"/>
      <c r="K46" s="934"/>
      <c r="L46" s="934"/>
      <c r="M46" s="934"/>
      <c r="N46" s="933"/>
      <c r="O46" s="933"/>
      <c r="P46" s="934"/>
      <c r="Q46" s="934"/>
      <c r="R46" s="934"/>
      <c r="S46" s="934"/>
      <c r="T46" s="934"/>
      <c r="U46" s="934"/>
      <c r="V46" s="934"/>
    </row>
    <row r="47" spans="1:22" ht="18" customHeight="1">
      <c r="A47" s="929"/>
      <c r="B47" s="930"/>
      <c r="C47" s="1773">
        <v>43647</v>
      </c>
      <c r="D47" s="1294"/>
      <c r="E47" s="1294"/>
      <c r="F47" s="1294"/>
      <c r="G47" s="1294"/>
      <c r="H47" s="1294"/>
      <c r="I47" s="1294"/>
      <c r="J47" s="1294"/>
      <c r="K47" s="1294"/>
      <c r="L47" s="1294"/>
      <c r="M47" s="1294"/>
      <c r="N47" s="1298"/>
      <c r="O47" s="933"/>
      <c r="P47" s="934"/>
      <c r="Q47" s="934"/>
      <c r="R47" s="934"/>
      <c r="S47" s="934"/>
      <c r="T47" s="934"/>
      <c r="U47" s="934"/>
      <c r="V47" s="934"/>
    </row>
    <row r="48" spans="1:22" ht="15.75" customHeight="1">
      <c r="A48" s="929"/>
      <c r="B48" s="930"/>
      <c r="C48" s="931">
        <v>1</v>
      </c>
      <c r="D48" s="932" t="s">
        <v>45</v>
      </c>
      <c r="E48" s="1774">
        <v>1</v>
      </c>
      <c r="F48" s="1475"/>
      <c r="G48" s="1775">
        <v>14569</v>
      </c>
      <c r="H48" s="1776"/>
      <c r="I48" s="941">
        <v>1</v>
      </c>
      <c r="J48" s="932" t="s">
        <v>719</v>
      </c>
      <c r="K48" s="1774">
        <v>4</v>
      </c>
      <c r="L48" s="1475"/>
      <c r="M48" s="1775">
        <v>11122</v>
      </c>
      <c r="N48" s="1483"/>
      <c r="O48" s="933"/>
      <c r="P48" s="934"/>
      <c r="Q48" s="934"/>
      <c r="R48" s="934"/>
      <c r="S48" s="934"/>
      <c r="T48" s="934"/>
      <c r="U48" s="934"/>
      <c r="V48" s="934"/>
    </row>
    <row r="49" spans="1:22" ht="15.75" customHeight="1">
      <c r="A49" s="929"/>
      <c r="B49" s="930"/>
      <c r="C49" s="935">
        <v>2</v>
      </c>
      <c r="D49" s="936" t="s">
        <v>154</v>
      </c>
      <c r="E49" s="1618">
        <v>1</v>
      </c>
      <c r="F49" s="1415"/>
      <c r="G49" s="1777">
        <v>8000</v>
      </c>
      <c r="H49" s="1454"/>
      <c r="I49" s="942">
        <v>2</v>
      </c>
      <c r="J49" s="936" t="s">
        <v>2308</v>
      </c>
      <c r="K49" s="1618">
        <v>2</v>
      </c>
      <c r="L49" s="1415"/>
      <c r="M49" s="1778">
        <v>17371.88</v>
      </c>
      <c r="N49" s="1486"/>
      <c r="O49" s="933"/>
      <c r="P49" s="934"/>
      <c r="Q49" s="934"/>
      <c r="R49" s="934"/>
      <c r="S49" s="934"/>
      <c r="T49" s="934"/>
      <c r="U49" s="934"/>
      <c r="V49" s="934"/>
    </row>
    <row r="50" spans="1:22" ht="15.75" customHeight="1">
      <c r="A50" s="929"/>
      <c r="B50" s="930"/>
      <c r="C50" s="931">
        <v>3</v>
      </c>
      <c r="D50" s="937" t="s">
        <v>3362</v>
      </c>
      <c r="E50" s="1779">
        <v>1</v>
      </c>
      <c r="F50" s="1415"/>
      <c r="G50" s="1479">
        <v>5000</v>
      </c>
      <c r="H50" s="1454"/>
      <c r="I50" s="941">
        <v>3</v>
      </c>
      <c r="J50" s="937" t="s">
        <v>3439</v>
      </c>
      <c r="K50" s="1779">
        <v>1</v>
      </c>
      <c r="L50" s="1415"/>
      <c r="M50" s="1787">
        <v>6000</v>
      </c>
      <c r="N50" s="1486"/>
      <c r="O50" s="933"/>
      <c r="P50" s="934"/>
      <c r="Q50" s="934"/>
      <c r="R50" s="934"/>
      <c r="S50" s="934"/>
      <c r="T50" s="934"/>
      <c r="U50" s="934"/>
      <c r="V50" s="934"/>
    </row>
    <row r="51" spans="1:22" ht="15.75" customHeight="1">
      <c r="A51" s="929"/>
      <c r="B51" s="930"/>
      <c r="C51" s="935">
        <v>4</v>
      </c>
      <c r="D51" s="936" t="s">
        <v>3440</v>
      </c>
      <c r="E51" s="1618">
        <v>1</v>
      </c>
      <c r="F51" s="1415"/>
      <c r="G51" s="1780">
        <v>5000</v>
      </c>
      <c r="H51" s="1454"/>
      <c r="I51" s="942">
        <v>4</v>
      </c>
      <c r="J51" s="936" t="s">
        <v>2312</v>
      </c>
      <c r="K51" s="1618">
        <v>1</v>
      </c>
      <c r="L51" s="1415"/>
      <c r="M51" s="1778">
        <v>5000</v>
      </c>
      <c r="N51" s="1486"/>
      <c r="O51" s="933"/>
      <c r="P51" s="934"/>
      <c r="Q51" s="934"/>
      <c r="R51" s="934"/>
      <c r="S51" s="934"/>
      <c r="T51" s="934"/>
      <c r="U51" s="934"/>
      <c r="V51" s="934"/>
    </row>
    <row r="52" spans="1:22" ht="15.75" customHeight="1">
      <c r="A52" s="929"/>
      <c r="B52" s="930"/>
      <c r="C52" s="938">
        <v>5</v>
      </c>
      <c r="D52" s="939" t="s">
        <v>3359</v>
      </c>
      <c r="E52" s="1783">
        <v>1</v>
      </c>
      <c r="F52" s="1472"/>
      <c r="G52" s="1781">
        <v>4350</v>
      </c>
      <c r="H52" s="1782"/>
      <c r="I52" s="943">
        <v>5</v>
      </c>
      <c r="J52" s="939" t="s">
        <v>179</v>
      </c>
      <c r="K52" s="1783">
        <v>1</v>
      </c>
      <c r="L52" s="1472"/>
      <c r="M52" s="1788">
        <v>2000</v>
      </c>
      <c r="N52" s="1512"/>
      <c r="O52" s="933"/>
      <c r="P52" s="934"/>
      <c r="Q52" s="934"/>
      <c r="R52" s="934"/>
      <c r="S52" s="934"/>
      <c r="T52" s="934"/>
      <c r="U52" s="934"/>
      <c r="V52" s="934"/>
    </row>
    <row r="53" spans="1:22" ht="15.75" customHeight="1">
      <c r="A53" s="929"/>
      <c r="B53" s="930"/>
      <c r="C53" s="476"/>
      <c r="D53" s="934"/>
      <c r="E53" s="934"/>
      <c r="F53" s="934"/>
      <c r="G53" s="934"/>
      <c r="H53" s="940"/>
      <c r="I53" s="934"/>
      <c r="J53" s="934"/>
      <c r="K53" s="934"/>
      <c r="L53" s="934"/>
      <c r="M53" s="934"/>
      <c r="N53" s="933"/>
      <c r="O53" s="933"/>
      <c r="P53" s="934"/>
      <c r="Q53" s="934"/>
      <c r="R53" s="934"/>
      <c r="S53" s="934"/>
      <c r="T53" s="934"/>
      <c r="U53" s="934"/>
      <c r="V53" s="934"/>
    </row>
    <row r="54" spans="1:22" ht="18" customHeight="1">
      <c r="A54" s="929"/>
      <c r="B54" s="930"/>
      <c r="C54" s="1773">
        <v>43678</v>
      </c>
      <c r="D54" s="1294"/>
      <c r="E54" s="1294"/>
      <c r="F54" s="1294"/>
      <c r="G54" s="1294"/>
      <c r="H54" s="1294"/>
      <c r="I54" s="1294"/>
      <c r="J54" s="1294"/>
      <c r="K54" s="1294"/>
      <c r="L54" s="1294"/>
      <c r="M54" s="1294"/>
      <c r="N54" s="1298"/>
      <c r="O54" s="933"/>
      <c r="P54" s="934"/>
      <c r="Q54" s="934"/>
      <c r="R54" s="934"/>
      <c r="S54" s="934"/>
      <c r="T54" s="934"/>
      <c r="U54" s="934"/>
      <c r="V54" s="934"/>
    </row>
    <row r="55" spans="1:22" ht="15.75" customHeight="1">
      <c r="A55" s="929"/>
      <c r="B55" s="930"/>
      <c r="C55" s="931">
        <v>1</v>
      </c>
      <c r="D55" s="932" t="s">
        <v>154</v>
      </c>
      <c r="E55" s="1774">
        <v>3</v>
      </c>
      <c r="F55" s="1475"/>
      <c r="G55" s="1775">
        <v>66000</v>
      </c>
      <c r="H55" s="1776"/>
      <c r="I55" s="932">
        <v>1</v>
      </c>
      <c r="J55" s="932" t="s">
        <v>597</v>
      </c>
      <c r="K55" s="1774">
        <v>1</v>
      </c>
      <c r="L55" s="1475"/>
      <c r="M55" s="1775">
        <v>50000</v>
      </c>
      <c r="N55" s="1483"/>
      <c r="O55" s="933"/>
      <c r="P55" s="934"/>
      <c r="Q55" s="934"/>
      <c r="R55" s="934"/>
      <c r="S55" s="934"/>
      <c r="T55" s="934"/>
      <c r="U55" s="934"/>
      <c r="V55" s="934"/>
    </row>
    <row r="56" spans="1:22" ht="15.75" customHeight="1">
      <c r="A56" s="929"/>
      <c r="B56" s="930"/>
      <c r="C56" s="935">
        <v>2</v>
      </c>
      <c r="D56" s="936" t="s">
        <v>45</v>
      </c>
      <c r="E56" s="1618">
        <v>1</v>
      </c>
      <c r="F56" s="1415"/>
      <c r="G56" s="1777">
        <v>14913</v>
      </c>
      <c r="H56" s="1454"/>
      <c r="I56" s="942">
        <v>2</v>
      </c>
      <c r="J56" s="936" t="s">
        <v>2308</v>
      </c>
      <c r="K56" s="1618">
        <v>2</v>
      </c>
      <c r="L56" s="1415"/>
      <c r="M56" s="1778">
        <v>22182.27</v>
      </c>
      <c r="N56" s="1486"/>
      <c r="O56" s="933"/>
      <c r="P56" s="934"/>
      <c r="Q56" s="934"/>
      <c r="R56" s="934"/>
      <c r="S56" s="934"/>
      <c r="T56" s="934"/>
      <c r="U56" s="934"/>
      <c r="V56" s="934"/>
    </row>
    <row r="57" spans="1:22" ht="15.75" customHeight="1">
      <c r="A57" s="929"/>
      <c r="B57" s="930"/>
      <c r="C57" s="931">
        <v>3</v>
      </c>
      <c r="D57" s="937" t="s">
        <v>3359</v>
      </c>
      <c r="E57" s="1779">
        <v>1</v>
      </c>
      <c r="F57" s="1415"/>
      <c r="G57" s="1479">
        <v>7143</v>
      </c>
      <c r="H57" s="1454"/>
      <c r="I57" s="941">
        <v>3</v>
      </c>
      <c r="J57" s="937" t="s">
        <v>719</v>
      </c>
      <c r="K57" s="1779">
        <v>2</v>
      </c>
      <c r="L57" s="1415"/>
      <c r="M57" s="1455">
        <v>8006</v>
      </c>
      <c r="N57" s="1486"/>
      <c r="O57" s="933"/>
      <c r="P57" s="934"/>
      <c r="Q57" s="934"/>
      <c r="R57" s="934"/>
      <c r="S57" s="934"/>
      <c r="T57" s="934"/>
      <c r="U57" s="934"/>
      <c r="V57" s="934"/>
    </row>
    <row r="58" spans="1:22" ht="15.75" customHeight="1">
      <c r="A58" s="929"/>
      <c r="B58" s="930"/>
      <c r="C58" s="935">
        <v>4</v>
      </c>
      <c r="D58" s="936" t="s">
        <v>3358</v>
      </c>
      <c r="E58" s="1552">
        <v>1</v>
      </c>
      <c r="F58" s="1417"/>
      <c r="G58" s="1780">
        <v>4200</v>
      </c>
      <c r="H58" s="1454"/>
      <c r="I58" s="942">
        <v>4</v>
      </c>
      <c r="J58" s="936" t="s">
        <v>179</v>
      </c>
      <c r="K58" s="1618">
        <v>2</v>
      </c>
      <c r="L58" s="1415"/>
      <c r="M58" s="1353">
        <v>6500</v>
      </c>
      <c r="N58" s="1486"/>
      <c r="O58" s="933"/>
      <c r="P58" s="934"/>
      <c r="Q58" s="934"/>
      <c r="R58" s="934"/>
      <c r="S58" s="934"/>
      <c r="T58" s="934"/>
      <c r="U58" s="934"/>
      <c r="V58" s="934"/>
    </row>
    <row r="59" spans="1:22" ht="15.75" customHeight="1">
      <c r="A59" s="929"/>
      <c r="B59" s="930"/>
      <c r="C59" s="944">
        <v>5</v>
      </c>
      <c r="D59" s="945" t="s">
        <v>3362</v>
      </c>
      <c r="E59" s="1783">
        <v>1</v>
      </c>
      <c r="F59" s="1472"/>
      <c r="G59" s="1781">
        <v>1200</v>
      </c>
      <c r="H59" s="1782"/>
      <c r="I59" s="943">
        <v>5</v>
      </c>
      <c r="J59" s="939" t="s">
        <v>2314</v>
      </c>
      <c r="K59" s="1783">
        <v>2</v>
      </c>
      <c r="L59" s="1472"/>
      <c r="M59" s="1784">
        <v>2500</v>
      </c>
      <c r="N59" s="1512"/>
      <c r="O59" s="933"/>
      <c r="P59" s="934"/>
      <c r="Q59" s="934"/>
      <c r="R59" s="934"/>
      <c r="S59" s="934"/>
      <c r="T59" s="934"/>
      <c r="U59" s="934"/>
      <c r="V59" s="934"/>
    </row>
    <row r="60" spans="1:22" ht="15.75" customHeight="1">
      <c r="A60" s="929"/>
      <c r="B60" s="930"/>
      <c r="C60" s="476"/>
      <c r="D60" s="934"/>
      <c r="E60" s="934"/>
      <c r="F60" s="934"/>
      <c r="G60" s="934"/>
      <c r="H60" s="940"/>
      <c r="I60" s="934"/>
      <c r="J60" s="934"/>
      <c r="K60" s="934"/>
      <c r="L60" s="934"/>
      <c r="M60" s="934"/>
      <c r="N60" s="933"/>
      <c r="O60" s="933"/>
      <c r="P60" s="934"/>
      <c r="Q60" s="934"/>
      <c r="R60" s="934"/>
      <c r="S60" s="934"/>
      <c r="T60" s="934"/>
      <c r="U60" s="934"/>
      <c r="V60" s="934"/>
    </row>
    <row r="61" spans="1:22" ht="18" customHeight="1">
      <c r="A61" s="929"/>
      <c r="B61" s="930"/>
      <c r="C61" s="1773">
        <v>43709</v>
      </c>
      <c r="D61" s="1294"/>
      <c r="E61" s="1294"/>
      <c r="F61" s="1294"/>
      <c r="G61" s="1294"/>
      <c r="H61" s="1294"/>
      <c r="I61" s="1294"/>
      <c r="J61" s="1294"/>
      <c r="K61" s="1294"/>
      <c r="L61" s="1294"/>
      <c r="M61" s="1294"/>
      <c r="N61" s="1298"/>
      <c r="O61" s="933"/>
      <c r="P61" s="934"/>
      <c r="Q61" s="934"/>
      <c r="R61" s="934"/>
      <c r="S61" s="934"/>
      <c r="T61" s="934"/>
      <c r="U61" s="934"/>
      <c r="V61" s="934"/>
    </row>
    <row r="62" spans="1:22" ht="15.75" customHeight="1">
      <c r="A62" s="929"/>
      <c r="B62" s="930"/>
      <c r="C62" s="931">
        <v>1</v>
      </c>
      <c r="D62" s="932" t="s">
        <v>45</v>
      </c>
      <c r="E62" s="1774">
        <v>3</v>
      </c>
      <c r="F62" s="1475"/>
      <c r="G62" s="1775">
        <v>19380</v>
      </c>
      <c r="H62" s="1776"/>
      <c r="I62" s="932">
        <v>1</v>
      </c>
      <c r="J62" s="932" t="s">
        <v>2308</v>
      </c>
      <c r="K62" s="1774">
        <v>2</v>
      </c>
      <c r="L62" s="1475"/>
      <c r="M62" s="1775">
        <v>33299.81</v>
      </c>
      <c r="N62" s="1483"/>
      <c r="O62" s="933"/>
      <c r="P62" s="934"/>
      <c r="Q62" s="934"/>
      <c r="R62" s="934"/>
      <c r="S62" s="934"/>
      <c r="T62" s="934"/>
      <c r="U62" s="934"/>
      <c r="V62" s="934"/>
    </row>
    <row r="63" spans="1:22" ht="15.75" customHeight="1">
      <c r="A63" s="929"/>
      <c r="B63" s="930"/>
      <c r="C63" s="935">
        <v>2</v>
      </c>
      <c r="D63" s="936" t="s">
        <v>154</v>
      </c>
      <c r="E63" s="1618">
        <v>1</v>
      </c>
      <c r="F63" s="1415"/>
      <c r="G63" s="1777">
        <v>18000</v>
      </c>
      <c r="H63" s="1454"/>
      <c r="I63" s="942">
        <v>2</v>
      </c>
      <c r="J63" s="936" t="s">
        <v>719</v>
      </c>
      <c r="K63" s="1618">
        <v>2</v>
      </c>
      <c r="L63" s="1415"/>
      <c r="M63" s="1778">
        <v>8006</v>
      </c>
      <c r="N63" s="1486"/>
      <c r="O63" s="933"/>
      <c r="P63" s="934"/>
      <c r="Q63" s="934"/>
      <c r="R63" s="934"/>
      <c r="S63" s="934"/>
      <c r="T63" s="934"/>
      <c r="U63" s="934"/>
      <c r="V63" s="934"/>
    </row>
    <row r="64" spans="1:22" ht="15.75" customHeight="1">
      <c r="A64" s="929"/>
      <c r="B64" s="930"/>
      <c r="C64" s="931">
        <v>3</v>
      </c>
      <c r="D64" s="937" t="s">
        <v>3362</v>
      </c>
      <c r="E64" s="1779">
        <v>5</v>
      </c>
      <c r="F64" s="1415"/>
      <c r="G64" s="1479">
        <v>7000</v>
      </c>
      <c r="H64" s="1454"/>
      <c r="I64" s="941">
        <v>3</v>
      </c>
      <c r="J64" s="937" t="s">
        <v>2312</v>
      </c>
      <c r="K64" s="1779">
        <v>1</v>
      </c>
      <c r="L64" s="1415"/>
      <c r="M64" s="1455">
        <v>3696</v>
      </c>
      <c r="N64" s="1486"/>
      <c r="O64" s="933"/>
      <c r="P64" s="934"/>
      <c r="Q64" s="934"/>
      <c r="R64" s="934"/>
      <c r="S64" s="934"/>
      <c r="T64" s="934"/>
      <c r="U64" s="934"/>
      <c r="V64" s="934"/>
    </row>
    <row r="65" spans="1:22" ht="15.75" customHeight="1">
      <c r="A65" s="929"/>
      <c r="B65" s="930"/>
      <c r="C65" s="935">
        <v>4</v>
      </c>
      <c r="D65" s="936" t="s">
        <v>797</v>
      </c>
      <c r="E65" s="1618">
        <v>1</v>
      </c>
      <c r="F65" s="1415"/>
      <c r="G65" s="1780">
        <v>76</v>
      </c>
      <c r="H65" s="1454"/>
      <c r="I65" s="942">
        <v>4</v>
      </c>
      <c r="J65" s="936" t="s">
        <v>601</v>
      </c>
      <c r="K65" s="1618">
        <v>1</v>
      </c>
      <c r="L65" s="1415"/>
      <c r="M65" s="1353">
        <v>1700</v>
      </c>
      <c r="N65" s="1486"/>
      <c r="O65" s="933"/>
      <c r="P65" s="934"/>
      <c r="Q65" s="934"/>
      <c r="R65" s="934"/>
      <c r="S65" s="934"/>
      <c r="T65" s="934"/>
      <c r="U65" s="934"/>
      <c r="V65" s="934"/>
    </row>
    <row r="66" spans="1:22" ht="15.75" customHeight="1">
      <c r="A66" s="929"/>
      <c r="B66" s="930"/>
      <c r="C66" s="944"/>
      <c r="D66" s="939"/>
      <c r="E66" s="1783"/>
      <c r="F66" s="1472"/>
      <c r="G66" s="1781"/>
      <c r="H66" s="1782"/>
      <c r="I66" s="943">
        <v>5</v>
      </c>
      <c r="J66" s="939" t="s">
        <v>179</v>
      </c>
      <c r="K66" s="1783">
        <v>1</v>
      </c>
      <c r="L66" s="1472"/>
      <c r="M66" s="1784">
        <v>500</v>
      </c>
      <c r="N66" s="1512"/>
      <c r="O66" s="933"/>
      <c r="P66" s="934"/>
      <c r="Q66" s="934"/>
      <c r="R66" s="934"/>
      <c r="S66" s="934"/>
      <c r="T66" s="934"/>
      <c r="U66" s="934"/>
      <c r="V66" s="934"/>
    </row>
    <row r="67" spans="1:22" ht="15.75" customHeight="1">
      <c r="A67" s="929"/>
      <c r="B67" s="930"/>
      <c r="C67" s="476"/>
      <c r="D67" s="934"/>
      <c r="E67" s="934"/>
      <c r="F67" s="934"/>
      <c r="G67" s="934"/>
      <c r="H67" s="940"/>
      <c r="I67" s="934"/>
      <c r="J67" s="934"/>
      <c r="K67" s="934"/>
      <c r="L67" s="934"/>
      <c r="M67" s="934"/>
      <c r="N67" s="933"/>
      <c r="O67" s="933"/>
      <c r="P67" s="934"/>
      <c r="Q67" s="934"/>
      <c r="R67" s="934"/>
      <c r="S67" s="934"/>
      <c r="T67" s="934"/>
      <c r="U67" s="934"/>
      <c r="V67" s="934"/>
    </row>
    <row r="68" spans="1:22" ht="18" customHeight="1">
      <c r="A68" s="929"/>
      <c r="B68" s="930"/>
      <c r="C68" s="1773">
        <v>43739</v>
      </c>
      <c r="D68" s="1294"/>
      <c r="E68" s="1294"/>
      <c r="F68" s="1294"/>
      <c r="G68" s="1294"/>
      <c r="H68" s="1294"/>
      <c r="I68" s="1294"/>
      <c r="J68" s="1294"/>
      <c r="K68" s="1294"/>
      <c r="L68" s="1294"/>
      <c r="M68" s="1294"/>
      <c r="N68" s="1298"/>
      <c r="O68" s="933"/>
      <c r="P68" s="934"/>
      <c r="Q68" s="934"/>
      <c r="R68" s="934"/>
      <c r="S68" s="934"/>
      <c r="T68" s="934"/>
      <c r="U68" s="934"/>
      <c r="V68" s="934"/>
    </row>
    <row r="69" spans="1:22" ht="15.75" customHeight="1">
      <c r="A69" s="929"/>
      <c r="B69" s="930"/>
      <c r="C69" s="931">
        <v>1</v>
      </c>
      <c r="D69" s="932" t="s">
        <v>45</v>
      </c>
      <c r="E69" s="1774">
        <v>2</v>
      </c>
      <c r="F69" s="1475"/>
      <c r="G69" s="1775">
        <v>15231</v>
      </c>
      <c r="H69" s="1776"/>
      <c r="I69" s="932">
        <v>1</v>
      </c>
      <c r="J69" s="932" t="s">
        <v>2308</v>
      </c>
      <c r="K69" s="1774">
        <v>2</v>
      </c>
      <c r="L69" s="1475"/>
      <c r="M69" s="1775">
        <v>26703.37</v>
      </c>
      <c r="N69" s="1483"/>
      <c r="O69" s="933"/>
      <c r="P69" s="934"/>
      <c r="Q69" s="934"/>
      <c r="R69" s="934"/>
      <c r="S69" s="934"/>
      <c r="T69" s="934"/>
      <c r="U69" s="934"/>
      <c r="V69" s="934"/>
    </row>
    <row r="70" spans="1:22" ht="15.75" customHeight="1">
      <c r="A70" s="929"/>
      <c r="B70" s="930"/>
      <c r="C70" s="935">
        <v>2</v>
      </c>
      <c r="D70" s="936" t="s">
        <v>3358</v>
      </c>
      <c r="E70" s="1618">
        <v>2</v>
      </c>
      <c r="F70" s="1415"/>
      <c r="G70" s="1777">
        <v>13100</v>
      </c>
      <c r="H70" s="1454"/>
      <c r="I70" s="942">
        <v>2</v>
      </c>
      <c r="J70" s="936" t="s">
        <v>719</v>
      </c>
      <c r="K70" s="1618">
        <v>3</v>
      </c>
      <c r="L70" s="1415"/>
      <c r="M70" s="1778">
        <v>8606</v>
      </c>
      <c r="N70" s="1486"/>
      <c r="O70" s="933"/>
      <c r="P70" s="934"/>
      <c r="Q70" s="934"/>
      <c r="R70" s="934"/>
      <c r="S70" s="934"/>
      <c r="T70" s="934"/>
      <c r="U70" s="934"/>
      <c r="V70" s="934"/>
    </row>
    <row r="71" spans="1:22" ht="15.75" customHeight="1">
      <c r="A71" s="929"/>
      <c r="B71" s="930"/>
      <c r="C71" s="931">
        <v>3</v>
      </c>
      <c r="D71" s="937" t="s">
        <v>2181</v>
      </c>
      <c r="E71" s="1779">
        <v>1</v>
      </c>
      <c r="F71" s="1415"/>
      <c r="G71" s="1479">
        <v>11543.81</v>
      </c>
      <c r="H71" s="1454"/>
      <c r="I71" s="941">
        <v>3</v>
      </c>
      <c r="J71" s="937" t="s">
        <v>2630</v>
      </c>
      <c r="K71" s="1779">
        <v>1</v>
      </c>
      <c r="L71" s="1415"/>
      <c r="M71" s="1455">
        <v>6500</v>
      </c>
      <c r="N71" s="1486"/>
      <c r="O71" s="933"/>
      <c r="P71" s="934"/>
      <c r="Q71" s="934"/>
      <c r="R71" s="934"/>
      <c r="S71" s="934"/>
      <c r="T71" s="934"/>
      <c r="U71" s="934"/>
      <c r="V71" s="934"/>
    </row>
    <row r="72" spans="1:22" ht="15.75" customHeight="1">
      <c r="A72" s="929"/>
      <c r="B72" s="930"/>
      <c r="C72" s="935">
        <v>4</v>
      </c>
      <c r="D72" s="936" t="s">
        <v>2605</v>
      </c>
      <c r="E72" s="1618">
        <v>1</v>
      </c>
      <c r="F72" s="1415"/>
      <c r="G72" s="1780">
        <v>10000</v>
      </c>
      <c r="H72" s="1454"/>
      <c r="I72" s="942">
        <v>4</v>
      </c>
      <c r="J72" s="936" t="s">
        <v>2312</v>
      </c>
      <c r="K72" s="1618">
        <v>1</v>
      </c>
      <c r="L72" s="1415"/>
      <c r="M72" s="1353">
        <v>4595</v>
      </c>
      <c r="N72" s="1486"/>
      <c r="O72" s="933"/>
      <c r="P72" s="934"/>
      <c r="Q72" s="934"/>
      <c r="R72" s="934"/>
      <c r="S72" s="934"/>
      <c r="T72" s="934"/>
      <c r="U72" s="934"/>
      <c r="V72" s="934"/>
    </row>
    <row r="73" spans="1:22" ht="15.75" customHeight="1">
      <c r="A73" s="929"/>
      <c r="B73" s="930"/>
      <c r="C73" s="944">
        <v>5</v>
      </c>
      <c r="D73" s="939" t="s">
        <v>3359</v>
      </c>
      <c r="E73" s="1783">
        <v>1</v>
      </c>
      <c r="F73" s="1472"/>
      <c r="G73" s="1781">
        <v>7000.21</v>
      </c>
      <c r="H73" s="1782"/>
      <c r="I73" s="943">
        <v>5</v>
      </c>
      <c r="J73" s="939" t="s">
        <v>179</v>
      </c>
      <c r="K73" s="1783">
        <v>1</v>
      </c>
      <c r="L73" s="1472"/>
      <c r="M73" s="1784">
        <v>3500</v>
      </c>
      <c r="N73" s="1512"/>
      <c r="O73" s="933"/>
      <c r="P73" s="934"/>
      <c r="Q73" s="934"/>
      <c r="R73" s="934"/>
      <c r="S73" s="934"/>
      <c r="T73" s="934"/>
      <c r="U73" s="934"/>
      <c r="V73" s="934"/>
    </row>
    <row r="74" spans="1:22" ht="15.75" customHeight="1">
      <c r="A74" s="929"/>
      <c r="B74" s="930"/>
      <c r="C74" s="476"/>
      <c r="D74" s="934"/>
      <c r="E74" s="934"/>
      <c r="F74" s="934"/>
      <c r="G74" s="934"/>
      <c r="H74" s="940"/>
      <c r="I74" s="934"/>
      <c r="J74" s="934"/>
      <c r="K74" s="934"/>
      <c r="L74" s="934"/>
      <c r="M74" s="934"/>
      <c r="N74" s="933"/>
      <c r="O74" s="933"/>
      <c r="P74" s="934"/>
      <c r="Q74" s="934"/>
      <c r="R74" s="934"/>
      <c r="S74" s="934"/>
      <c r="T74" s="934"/>
      <c r="U74" s="934"/>
      <c r="V74" s="934"/>
    </row>
    <row r="75" spans="1:22" ht="18" customHeight="1">
      <c r="A75" s="929"/>
      <c r="B75" s="930"/>
      <c r="C75" s="1773">
        <v>43770</v>
      </c>
      <c r="D75" s="1294"/>
      <c r="E75" s="1294"/>
      <c r="F75" s="1294"/>
      <c r="G75" s="1294"/>
      <c r="H75" s="1294"/>
      <c r="I75" s="1294"/>
      <c r="J75" s="1294"/>
      <c r="K75" s="1294"/>
      <c r="L75" s="1294"/>
      <c r="M75" s="1294"/>
      <c r="N75" s="1298"/>
      <c r="O75" s="933"/>
      <c r="P75" s="934"/>
      <c r="Q75" s="934"/>
      <c r="R75" s="934"/>
      <c r="S75" s="934"/>
      <c r="T75" s="934"/>
      <c r="U75" s="934"/>
      <c r="V75" s="934"/>
    </row>
    <row r="76" spans="1:22" ht="15.75" customHeight="1">
      <c r="A76" s="929"/>
      <c r="B76" s="930"/>
      <c r="C76" s="931">
        <v>1</v>
      </c>
      <c r="D76" s="932" t="s">
        <v>3361</v>
      </c>
      <c r="E76" s="1774">
        <v>2</v>
      </c>
      <c r="F76" s="1475"/>
      <c r="G76" s="1775">
        <v>19500</v>
      </c>
      <c r="H76" s="1776"/>
      <c r="I76" s="932">
        <v>1</v>
      </c>
      <c r="J76" s="932" t="s">
        <v>2308</v>
      </c>
      <c r="K76" s="1774">
        <v>2</v>
      </c>
      <c r="L76" s="1475"/>
      <c r="M76" s="1775">
        <v>17733.22</v>
      </c>
      <c r="N76" s="1483"/>
      <c r="O76" s="933"/>
      <c r="P76" s="934"/>
      <c r="Q76" s="934"/>
      <c r="R76" s="934"/>
      <c r="S76" s="934"/>
      <c r="T76" s="934"/>
      <c r="U76" s="934"/>
      <c r="V76" s="934"/>
    </row>
    <row r="77" spans="1:22" ht="15.75" customHeight="1">
      <c r="A77" s="929"/>
      <c r="B77" s="930"/>
      <c r="C77" s="935">
        <v>2</v>
      </c>
      <c r="D77" s="936" t="s">
        <v>45</v>
      </c>
      <c r="E77" s="1618">
        <v>2</v>
      </c>
      <c r="F77" s="1415"/>
      <c r="G77" s="1777">
        <v>16858</v>
      </c>
      <c r="H77" s="1454"/>
      <c r="I77" s="942">
        <v>2</v>
      </c>
      <c r="J77" s="936" t="s">
        <v>179</v>
      </c>
      <c r="K77" s="1618">
        <v>4</v>
      </c>
      <c r="L77" s="1415"/>
      <c r="M77" s="1778">
        <v>15500</v>
      </c>
      <c r="N77" s="1486"/>
      <c r="O77" s="933"/>
      <c r="P77" s="934"/>
      <c r="Q77" s="934"/>
      <c r="R77" s="934"/>
      <c r="S77" s="934"/>
      <c r="T77" s="934"/>
      <c r="U77" s="934"/>
      <c r="V77" s="934"/>
    </row>
    <row r="78" spans="1:22" ht="15.75" customHeight="1">
      <c r="A78" s="929"/>
      <c r="B78" s="930"/>
      <c r="C78" s="931">
        <v>3</v>
      </c>
      <c r="D78" s="937" t="s">
        <v>3360</v>
      </c>
      <c r="E78" s="1779">
        <v>2</v>
      </c>
      <c r="F78" s="1415"/>
      <c r="G78" s="1479">
        <v>6400</v>
      </c>
      <c r="H78" s="1454"/>
      <c r="I78" s="941">
        <v>3</v>
      </c>
      <c r="J78" s="937" t="s">
        <v>719</v>
      </c>
      <c r="K78" s="1779">
        <v>2</v>
      </c>
      <c r="L78" s="1415"/>
      <c r="M78" s="1455">
        <v>8006</v>
      </c>
      <c r="N78" s="1486"/>
      <c r="O78" s="933"/>
      <c r="P78" s="934"/>
      <c r="Q78" s="934"/>
      <c r="R78" s="934"/>
      <c r="S78" s="934"/>
      <c r="T78" s="934"/>
      <c r="U78" s="934"/>
      <c r="V78" s="934"/>
    </row>
    <row r="79" spans="1:22" ht="15.75" customHeight="1">
      <c r="A79" s="929"/>
      <c r="B79" s="930"/>
      <c r="C79" s="935">
        <v>4</v>
      </c>
      <c r="D79" s="936" t="s">
        <v>3441</v>
      </c>
      <c r="E79" s="1618">
        <v>1</v>
      </c>
      <c r="F79" s="1415"/>
      <c r="G79" s="1780">
        <v>500</v>
      </c>
      <c r="H79" s="1454"/>
      <c r="I79" s="942">
        <v>4</v>
      </c>
      <c r="J79" s="936" t="s">
        <v>3376</v>
      </c>
      <c r="K79" s="1618">
        <v>1</v>
      </c>
      <c r="L79" s="1415"/>
      <c r="M79" s="1353">
        <v>7000</v>
      </c>
      <c r="N79" s="1486"/>
      <c r="O79" s="933"/>
      <c r="P79" s="934"/>
      <c r="Q79" s="934"/>
      <c r="R79" s="934"/>
      <c r="S79" s="934"/>
      <c r="T79" s="934"/>
      <c r="U79" s="934"/>
      <c r="V79" s="934"/>
    </row>
    <row r="80" spans="1:22" ht="15.75" customHeight="1">
      <c r="A80" s="929"/>
      <c r="B80" s="930"/>
      <c r="C80" s="944"/>
      <c r="D80" s="939"/>
      <c r="E80" s="1783"/>
      <c r="F80" s="1472"/>
      <c r="G80" s="1781"/>
      <c r="H80" s="1782"/>
      <c r="I80" s="943">
        <v>5</v>
      </c>
      <c r="J80" s="939" t="s">
        <v>2314</v>
      </c>
      <c r="K80" s="1783">
        <v>2</v>
      </c>
      <c r="L80" s="1472"/>
      <c r="M80" s="1784">
        <v>2500</v>
      </c>
      <c r="N80" s="1512"/>
      <c r="O80" s="933"/>
      <c r="P80" s="934"/>
      <c r="Q80" s="934"/>
      <c r="R80" s="934"/>
      <c r="S80" s="934"/>
      <c r="T80" s="934"/>
      <c r="U80" s="934"/>
      <c r="V80" s="934"/>
    </row>
    <row r="81" spans="1:22" ht="15.75" customHeight="1">
      <c r="A81" s="929"/>
      <c r="B81" s="930"/>
      <c r="C81" s="476"/>
      <c r="D81" s="934"/>
      <c r="E81" s="934"/>
      <c r="F81" s="934"/>
      <c r="G81" s="934"/>
      <c r="H81" s="940"/>
      <c r="I81" s="934"/>
      <c r="J81" s="934"/>
      <c r="K81" s="934"/>
      <c r="L81" s="934"/>
      <c r="M81" s="934"/>
      <c r="N81" s="933"/>
      <c r="O81" s="933"/>
      <c r="P81" s="934"/>
      <c r="Q81" s="934"/>
      <c r="R81" s="934"/>
      <c r="S81" s="934"/>
      <c r="T81" s="934"/>
      <c r="U81" s="934"/>
      <c r="V81" s="934"/>
    </row>
    <row r="82" spans="1:22" ht="18" customHeight="1">
      <c r="A82" s="929"/>
      <c r="B82" s="930"/>
      <c r="C82" s="1773">
        <v>43800</v>
      </c>
      <c r="D82" s="1294"/>
      <c r="E82" s="1294"/>
      <c r="F82" s="1294"/>
      <c r="G82" s="1294"/>
      <c r="H82" s="1294"/>
      <c r="I82" s="1294"/>
      <c r="J82" s="1294"/>
      <c r="K82" s="1294"/>
      <c r="L82" s="1294"/>
      <c r="M82" s="1294"/>
      <c r="N82" s="1298"/>
      <c r="O82" s="933"/>
      <c r="P82" s="934"/>
      <c r="Q82" s="934"/>
      <c r="R82" s="934"/>
      <c r="S82" s="934"/>
      <c r="T82" s="934"/>
      <c r="U82" s="934"/>
      <c r="V82" s="934"/>
    </row>
    <row r="83" spans="1:22" ht="15.75" customHeight="1">
      <c r="A83" s="929"/>
      <c r="B83" s="930"/>
      <c r="C83" s="931">
        <v>1</v>
      </c>
      <c r="D83" s="932" t="s">
        <v>45</v>
      </c>
      <c r="E83" s="1774">
        <v>2</v>
      </c>
      <c r="F83" s="1475"/>
      <c r="G83" s="1775">
        <v>17804</v>
      </c>
      <c r="H83" s="1776"/>
      <c r="I83" s="932">
        <v>1</v>
      </c>
      <c r="J83" s="932" t="s">
        <v>2308</v>
      </c>
      <c r="K83" s="1774">
        <v>2</v>
      </c>
      <c r="L83" s="1475"/>
      <c r="M83" s="1775">
        <v>34166.559999999998</v>
      </c>
      <c r="N83" s="1483"/>
      <c r="O83" s="933"/>
      <c r="P83" s="934"/>
      <c r="Q83" s="934"/>
      <c r="R83" s="934"/>
      <c r="S83" s="934"/>
      <c r="T83" s="934"/>
      <c r="U83" s="934"/>
      <c r="V83" s="934"/>
    </row>
    <row r="84" spans="1:22" ht="15.75" customHeight="1">
      <c r="A84" s="929"/>
      <c r="B84" s="930"/>
      <c r="C84" s="935">
        <v>2</v>
      </c>
      <c r="D84" s="936" t="s">
        <v>3364</v>
      </c>
      <c r="E84" s="1618">
        <v>2</v>
      </c>
      <c r="F84" s="1415"/>
      <c r="G84" s="1777">
        <v>15500</v>
      </c>
      <c r="H84" s="1454"/>
      <c r="I84" s="942">
        <v>2</v>
      </c>
      <c r="J84" s="936" t="s">
        <v>2312</v>
      </c>
      <c r="K84" s="1618">
        <v>1</v>
      </c>
      <c r="L84" s="1415"/>
      <c r="M84" s="1778">
        <v>8210</v>
      </c>
      <c r="N84" s="1486"/>
      <c r="O84" s="933"/>
      <c r="P84" s="934"/>
      <c r="Q84" s="934"/>
      <c r="R84" s="934"/>
      <c r="S84" s="934"/>
      <c r="T84" s="934"/>
      <c r="U84" s="934"/>
      <c r="V84" s="934"/>
    </row>
    <row r="85" spans="1:22" ht="15.75" customHeight="1">
      <c r="A85" s="929"/>
      <c r="B85" s="930"/>
      <c r="C85" s="931">
        <v>3</v>
      </c>
      <c r="D85" s="937" t="s">
        <v>3360</v>
      </c>
      <c r="E85" s="1779">
        <v>3</v>
      </c>
      <c r="F85" s="1415"/>
      <c r="G85" s="1479">
        <v>10500</v>
      </c>
      <c r="H85" s="1454"/>
      <c r="I85" s="941">
        <v>3</v>
      </c>
      <c r="J85" s="937" t="s">
        <v>719</v>
      </c>
      <c r="K85" s="1779">
        <v>1</v>
      </c>
      <c r="L85" s="1415"/>
      <c r="M85" s="1455">
        <v>6451</v>
      </c>
      <c r="N85" s="1486"/>
      <c r="O85" s="933"/>
      <c r="P85" s="934"/>
      <c r="Q85" s="934"/>
      <c r="R85" s="934"/>
      <c r="S85" s="934"/>
      <c r="T85" s="934"/>
      <c r="U85" s="934"/>
      <c r="V85" s="934"/>
    </row>
    <row r="86" spans="1:22" ht="15.75" customHeight="1">
      <c r="A86" s="929"/>
      <c r="B86" s="930"/>
      <c r="C86" s="935">
        <v>4</v>
      </c>
      <c r="D86" s="936" t="s">
        <v>3366</v>
      </c>
      <c r="E86" s="1618">
        <v>2</v>
      </c>
      <c r="F86" s="1415"/>
      <c r="G86" s="1780">
        <v>7500</v>
      </c>
      <c r="H86" s="1454"/>
      <c r="I86" s="942">
        <v>4</v>
      </c>
      <c r="J86" s="936" t="s">
        <v>2314</v>
      </c>
      <c r="K86" s="1618">
        <v>2</v>
      </c>
      <c r="L86" s="1415"/>
      <c r="M86" s="1353">
        <v>2500</v>
      </c>
      <c r="N86" s="1486"/>
      <c r="O86" s="933"/>
      <c r="P86" s="934"/>
      <c r="Q86" s="934"/>
      <c r="R86" s="934"/>
      <c r="S86" s="934"/>
      <c r="T86" s="934"/>
      <c r="U86" s="934"/>
      <c r="V86" s="934"/>
    </row>
    <row r="87" spans="1:22" ht="15.75" customHeight="1">
      <c r="A87" s="929"/>
      <c r="B87" s="930"/>
      <c r="C87" s="944">
        <v>5</v>
      </c>
      <c r="D87" s="939" t="s">
        <v>3358</v>
      </c>
      <c r="E87" s="1783">
        <v>2</v>
      </c>
      <c r="F87" s="1472"/>
      <c r="G87" s="1781">
        <v>3500.11</v>
      </c>
      <c r="H87" s="1782"/>
      <c r="I87" s="943">
        <v>5</v>
      </c>
      <c r="J87" s="939" t="s">
        <v>71</v>
      </c>
      <c r="K87" s="1783">
        <v>2</v>
      </c>
      <c r="L87" s="1472"/>
      <c r="M87" s="1784">
        <v>1180</v>
      </c>
      <c r="N87" s="1512"/>
      <c r="O87" s="933"/>
      <c r="P87" s="934"/>
      <c r="Q87" s="934"/>
      <c r="R87" s="934"/>
      <c r="S87" s="934"/>
      <c r="T87" s="934"/>
      <c r="U87" s="934"/>
      <c r="V87" s="934"/>
    </row>
    <row r="88" spans="1:22" ht="15.75" customHeight="1">
      <c r="A88" s="929"/>
      <c r="B88" s="930"/>
      <c r="C88" s="476"/>
      <c r="D88" s="934"/>
      <c r="E88" s="934"/>
      <c r="F88" s="934"/>
      <c r="G88" s="934"/>
      <c r="H88" s="940"/>
      <c r="I88" s="934"/>
      <c r="J88" s="934"/>
      <c r="K88" s="934"/>
      <c r="L88" s="934"/>
      <c r="M88" s="934"/>
      <c r="N88" s="933"/>
      <c r="O88" s="933"/>
      <c r="P88" s="934"/>
      <c r="Q88" s="934"/>
      <c r="R88" s="934"/>
      <c r="S88" s="934"/>
      <c r="T88" s="934"/>
      <c r="U88" s="934"/>
      <c r="V88" s="934"/>
    </row>
    <row r="89" spans="1:22" ht="18" customHeight="1">
      <c r="A89" s="929"/>
      <c r="B89" s="930"/>
      <c r="C89" s="1773">
        <v>43831</v>
      </c>
      <c r="D89" s="1294"/>
      <c r="E89" s="1294"/>
      <c r="F89" s="1294"/>
      <c r="G89" s="1294"/>
      <c r="H89" s="1294"/>
      <c r="I89" s="1294"/>
      <c r="J89" s="1294"/>
      <c r="K89" s="1294"/>
      <c r="L89" s="1294"/>
      <c r="M89" s="1294"/>
      <c r="N89" s="1298"/>
      <c r="O89" s="933"/>
      <c r="P89" s="934"/>
      <c r="Q89" s="934"/>
      <c r="R89" s="934"/>
      <c r="S89" s="934"/>
      <c r="T89" s="934"/>
      <c r="U89" s="934"/>
      <c r="V89" s="934"/>
    </row>
    <row r="90" spans="1:22" ht="15.75" customHeight="1">
      <c r="A90" s="929"/>
      <c r="B90" s="930"/>
      <c r="C90" s="931">
        <v>1</v>
      </c>
      <c r="D90" s="932" t="s">
        <v>45</v>
      </c>
      <c r="E90" s="1774">
        <v>1</v>
      </c>
      <c r="F90" s="1475"/>
      <c r="G90" s="1775">
        <v>14160</v>
      </c>
      <c r="H90" s="1776"/>
      <c r="I90" s="932">
        <v>1</v>
      </c>
      <c r="J90" s="932" t="s">
        <v>2308</v>
      </c>
      <c r="K90" s="1774">
        <v>2</v>
      </c>
      <c r="L90" s="1475"/>
      <c r="M90" s="1775">
        <v>19196.560000000001</v>
      </c>
      <c r="N90" s="1483"/>
      <c r="O90" s="933"/>
      <c r="P90" s="934"/>
      <c r="Q90" s="934"/>
      <c r="R90" s="934"/>
      <c r="S90" s="934"/>
      <c r="T90" s="934"/>
      <c r="U90" s="934"/>
      <c r="V90" s="934"/>
    </row>
    <row r="91" spans="1:22" ht="15.75" customHeight="1">
      <c r="A91" s="929"/>
      <c r="B91" s="930"/>
      <c r="C91" s="935">
        <v>2</v>
      </c>
      <c r="D91" s="936" t="s">
        <v>3356</v>
      </c>
      <c r="E91" s="1618">
        <v>2</v>
      </c>
      <c r="F91" s="1415"/>
      <c r="G91" s="1777">
        <v>10500</v>
      </c>
      <c r="H91" s="1454"/>
      <c r="I91" s="942">
        <v>2</v>
      </c>
      <c r="J91" s="936" t="s">
        <v>719</v>
      </c>
      <c r="K91" s="1618">
        <v>1</v>
      </c>
      <c r="L91" s="1415"/>
      <c r="M91" s="1778">
        <v>6451</v>
      </c>
      <c r="N91" s="1486"/>
      <c r="O91" s="933"/>
      <c r="P91" s="934"/>
      <c r="Q91" s="934"/>
      <c r="R91" s="934"/>
      <c r="S91" s="934"/>
      <c r="T91" s="934"/>
      <c r="U91" s="934"/>
      <c r="V91" s="934"/>
    </row>
    <row r="92" spans="1:22" ht="15.75" customHeight="1">
      <c r="A92" s="929"/>
      <c r="B92" s="930"/>
      <c r="C92" s="931">
        <v>3</v>
      </c>
      <c r="D92" s="937" t="s">
        <v>3358</v>
      </c>
      <c r="E92" s="1779">
        <v>2</v>
      </c>
      <c r="F92" s="1415"/>
      <c r="G92" s="1479">
        <v>5450</v>
      </c>
      <c r="H92" s="1454"/>
      <c r="I92" s="941">
        <v>3</v>
      </c>
      <c r="J92" s="937" t="s">
        <v>179</v>
      </c>
      <c r="K92" s="1779">
        <v>1</v>
      </c>
      <c r="L92" s="1415"/>
      <c r="M92" s="1455">
        <v>3000</v>
      </c>
      <c r="N92" s="1486"/>
      <c r="O92" s="933"/>
      <c r="P92" s="934"/>
      <c r="Q92" s="934"/>
      <c r="R92" s="934"/>
      <c r="S92" s="934"/>
      <c r="T92" s="934"/>
      <c r="U92" s="934"/>
      <c r="V92" s="934"/>
    </row>
    <row r="93" spans="1:22" ht="15.75" customHeight="1">
      <c r="A93" s="929"/>
      <c r="B93" s="930"/>
      <c r="C93" s="935">
        <v>4</v>
      </c>
      <c r="D93" s="936" t="s">
        <v>3442</v>
      </c>
      <c r="E93" s="1618">
        <v>1</v>
      </c>
      <c r="F93" s="1415"/>
      <c r="G93" s="1780">
        <v>1</v>
      </c>
      <c r="H93" s="1454"/>
      <c r="I93" s="942">
        <v>4</v>
      </c>
      <c r="J93" s="936" t="s">
        <v>2314</v>
      </c>
      <c r="K93" s="1618">
        <v>2</v>
      </c>
      <c r="L93" s="1415"/>
      <c r="M93" s="1353">
        <v>2500</v>
      </c>
      <c r="N93" s="1486"/>
      <c r="O93" s="933"/>
      <c r="P93" s="934"/>
      <c r="Q93" s="934"/>
      <c r="R93" s="934"/>
      <c r="S93" s="934"/>
      <c r="T93" s="934"/>
      <c r="U93" s="934"/>
      <c r="V93" s="934"/>
    </row>
    <row r="94" spans="1:22" ht="15.75" customHeight="1">
      <c r="A94" s="929"/>
      <c r="B94" s="930"/>
      <c r="C94" s="944"/>
      <c r="D94" s="939"/>
      <c r="E94" s="1783"/>
      <c r="F94" s="1472"/>
      <c r="G94" s="1781"/>
      <c r="H94" s="1782"/>
      <c r="I94" s="943">
        <v>5</v>
      </c>
      <c r="J94" s="939" t="s">
        <v>2476</v>
      </c>
      <c r="K94" s="1783">
        <v>1</v>
      </c>
      <c r="L94" s="1472"/>
      <c r="M94" s="1784">
        <v>200</v>
      </c>
      <c r="N94" s="1512"/>
      <c r="O94" s="933"/>
      <c r="P94" s="934"/>
      <c r="Q94" s="934"/>
      <c r="R94" s="934"/>
      <c r="S94" s="934"/>
      <c r="T94" s="934"/>
      <c r="U94" s="934"/>
      <c r="V94" s="934"/>
    </row>
    <row r="95" spans="1:22" ht="15.75" customHeight="1">
      <c r="A95" s="929"/>
      <c r="B95" s="930"/>
      <c r="C95" s="476"/>
      <c r="D95" s="934"/>
      <c r="E95" s="934"/>
      <c r="F95" s="934"/>
      <c r="G95" s="934"/>
      <c r="H95" s="940"/>
      <c r="I95" s="934"/>
      <c r="J95" s="934"/>
      <c r="K95" s="934"/>
      <c r="L95" s="934"/>
      <c r="M95" s="934"/>
      <c r="N95" s="933"/>
      <c r="O95" s="933"/>
      <c r="P95" s="934"/>
      <c r="Q95" s="934"/>
      <c r="R95" s="934"/>
      <c r="S95" s="934"/>
      <c r="T95" s="934"/>
      <c r="U95" s="934"/>
      <c r="V95" s="934"/>
    </row>
    <row r="96" spans="1:22" ht="18" customHeight="1">
      <c r="A96" s="929"/>
      <c r="B96" s="930"/>
      <c r="C96" s="1773">
        <v>43862</v>
      </c>
      <c r="D96" s="1294"/>
      <c r="E96" s="1294"/>
      <c r="F96" s="1294"/>
      <c r="G96" s="1294"/>
      <c r="H96" s="1294"/>
      <c r="I96" s="1294"/>
      <c r="J96" s="1294"/>
      <c r="K96" s="1294"/>
      <c r="L96" s="1294"/>
      <c r="M96" s="1294"/>
      <c r="N96" s="1298"/>
      <c r="O96" s="933"/>
      <c r="P96" s="934"/>
      <c r="Q96" s="934"/>
      <c r="R96" s="934"/>
      <c r="S96" s="934"/>
      <c r="T96" s="934"/>
      <c r="U96" s="934"/>
      <c r="V96" s="934"/>
    </row>
    <row r="97" spans="1:22" ht="15.75" customHeight="1">
      <c r="A97" s="929"/>
      <c r="B97" s="930"/>
      <c r="C97" s="931">
        <v>1</v>
      </c>
      <c r="D97" s="932" t="s">
        <v>3357</v>
      </c>
      <c r="E97" s="1774">
        <v>2</v>
      </c>
      <c r="F97" s="1475"/>
      <c r="G97" s="1775">
        <v>35000</v>
      </c>
      <c r="H97" s="1776"/>
      <c r="I97" s="932">
        <v>1</v>
      </c>
      <c r="J97" s="932" t="s">
        <v>3373</v>
      </c>
      <c r="K97" s="1774">
        <v>1</v>
      </c>
      <c r="L97" s="1475"/>
      <c r="M97" s="1775">
        <v>20000</v>
      </c>
      <c r="N97" s="1483"/>
      <c r="O97" s="933"/>
      <c r="P97" s="934"/>
      <c r="Q97" s="934"/>
      <c r="R97" s="934"/>
      <c r="S97" s="934"/>
      <c r="T97" s="934"/>
      <c r="U97" s="934"/>
      <c r="V97" s="934"/>
    </row>
    <row r="98" spans="1:22" ht="15.75" customHeight="1">
      <c r="A98" s="929"/>
      <c r="B98" s="930"/>
      <c r="C98" s="935">
        <v>2</v>
      </c>
      <c r="D98" s="936" t="s">
        <v>1063</v>
      </c>
      <c r="E98" s="1618">
        <v>1</v>
      </c>
      <c r="F98" s="1415"/>
      <c r="G98" s="1777">
        <v>20000</v>
      </c>
      <c r="H98" s="1454"/>
      <c r="I98" s="942">
        <v>2</v>
      </c>
      <c r="J98" s="936" t="s">
        <v>3372</v>
      </c>
      <c r="K98" s="1618">
        <v>1</v>
      </c>
      <c r="L98" s="1415"/>
      <c r="M98" s="1778">
        <v>20000</v>
      </c>
      <c r="N98" s="1486"/>
      <c r="O98" s="933"/>
      <c r="P98" s="934"/>
      <c r="Q98" s="934"/>
      <c r="R98" s="934"/>
      <c r="S98" s="934"/>
      <c r="T98" s="934"/>
      <c r="U98" s="934"/>
      <c r="V98" s="934"/>
    </row>
    <row r="99" spans="1:22" ht="15.75" customHeight="1">
      <c r="A99" s="929"/>
      <c r="B99" s="930"/>
      <c r="C99" s="931">
        <v>3</v>
      </c>
      <c r="D99" s="937" t="s">
        <v>45</v>
      </c>
      <c r="E99" s="1779">
        <v>1</v>
      </c>
      <c r="F99" s="1415"/>
      <c r="G99" s="1479">
        <v>15093</v>
      </c>
      <c r="H99" s="1454"/>
      <c r="I99" s="941">
        <v>3</v>
      </c>
      <c r="J99" s="937" t="s">
        <v>3374</v>
      </c>
      <c r="K99" s="1779">
        <v>1</v>
      </c>
      <c r="L99" s="1415"/>
      <c r="M99" s="1455">
        <v>12950</v>
      </c>
      <c r="N99" s="1486"/>
      <c r="O99" s="933"/>
      <c r="P99" s="934"/>
      <c r="Q99" s="934"/>
      <c r="R99" s="934"/>
      <c r="S99" s="934"/>
      <c r="T99" s="934"/>
      <c r="U99" s="934"/>
      <c r="V99" s="934"/>
    </row>
    <row r="100" spans="1:22" ht="15.75" customHeight="1">
      <c r="A100" s="929"/>
      <c r="B100" s="930"/>
      <c r="C100" s="935">
        <v>4</v>
      </c>
      <c r="D100" s="936" t="s">
        <v>154</v>
      </c>
      <c r="E100" s="1618">
        <v>1</v>
      </c>
      <c r="F100" s="1415"/>
      <c r="G100" s="1780">
        <v>8000</v>
      </c>
      <c r="H100" s="1454"/>
      <c r="I100" s="942">
        <v>4</v>
      </c>
      <c r="J100" s="936" t="s">
        <v>601</v>
      </c>
      <c r="K100" s="1618">
        <v>1</v>
      </c>
      <c r="L100" s="1415"/>
      <c r="M100" s="1353">
        <v>12800</v>
      </c>
      <c r="N100" s="1486"/>
      <c r="O100" s="933"/>
      <c r="P100" s="934"/>
      <c r="Q100" s="934"/>
      <c r="R100" s="934"/>
      <c r="S100" s="934"/>
      <c r="T100" s="934"/>
      <c r="U100" s="934"/>
      <c r="V100" s="934"/>
    </row>
    <row r="101" spans="1:22" ht="15.75" customHeight="1">
      <c r="A101" s="929"/>
      <c r="B101" s="930"/>
      <c r="C101" s="944">
        <v>5</v>
      </c>
      <c r="D101" s="939" t="s">
        <v>3356</v>
      </c>
      <c r="E101" s="1783">
        <v>2</v>
      </c>
      <c r="F101" s="1472"/>
      <c r="G101" s="1781">
        <v>4000</v>
      </c>
      <c r="H101" s="1782"/>
      <c r="I101" s="943">
        <v>5</v>
      </c>
      <c r="J101" s="939" t="s">
        <v>2308</v>
      </c>
      <c r="K101" s="1783">
        <v>2</v>
      </c>
      <c r="L101" s="1472"/>
      <c r="M101" s="1784">
        <v>16524.439999999999</v>
      </c>
      <c r="N101" s="1512"/>
      <c r="O101" s="933"/>
      <c r="P101" s="934"/>
      <c r="Q101" s="934"/>
      <c r="R101" s="934"/>
      <c r="S101" s="934"/>
      <c r="T101" s="934"/>
      <c r="U101" s="934"/>
      <c r="V101" s="934"/>
    </row>
    <row r="102" spans="1:22" ht="15.75" customHeight="1">
      <c r="A102" s="929"/>
      <c r="B102" s="930"/>
      <c r="C102" s="476"/>
      <c r="D102" s="934"/>
      <c r="E102" s="934"/>
      <c r="F102" s="934"/>
      <c r="G102" s="934"/>
      <c r="H102" s="940"/>
      <c r="I102" s="934"/>
      <c r="J102" s="934"/>
      <c r="K102" s="934"/>
      <c r="L102" s="934"/>
      <c r="M102" s="934"/>
      <c r="N102" s="933"/>
      <c r="O102" s="933"/>
      <c r="P102" s="934"/>
      <c r="Q102" s="934"/>
      <c r="R102" s="934"/>
      <c r="S102" s="934"/>
      <c r="T102" s="934"/>
      <c r="U102" s="934"/>
      <c r="V102" s="934"/>
    </row>
    <row r="103" spans="1:22" ht="18" customHeight="1">
      <c r="A103" s="929"/>
      <c r="B103" s="930"/>
      <c r="C103" s="1773">
        <v>43891</v>
      </c>
      <c r="D103" s="1294"/>
      <c r="E103" s="1294"/>
      <c r="F103" s="1294"/>
      <c r="G103" s="1294"/>
      <c r="H103" s="1294"/>
      <c r="I103" s="1294"/>
      <c r="J103" s="1294"/>
      <c r="K103" s="1294"/>
      <c r="L103" s="1294"/>
      <c r="M103" s="1294"/>
      <c r="N103" s="1298"/>
      <c r="O103" s="933"/>
      <c r="P103" s="934"/>
      <c r="Q103" s="934"/>
      <c r="R103" s="934"/>
      <c r="S103" s="934"/>
      <c r="T103" s="934"/>
      <c r="U103" s="934"/>
      <c r="V103" s="934"/>
    </row>
    <row r="104" spans="1:22" ht="15.75" customHeight="1">
      <c r="A104" s="929"/>
      <c r="B104" s="930"/>
      <c r="C104" s="931">
        <v>1</v>
      </c>
      <c r="D104" s="932" t="s">
        <v>3356</v>
      </c>
      <c r="E104" s="1774">
        <v>4</v>
      </c>
      <c r="F104" s="1475"/>
      <c r="G104" s="1775">
        <v>21400</v>
      </c>
      <c r="H104" s="1776"/>
      <c r="I104" s="932">
        <v>1</v>
      </c>
      <c r="J104" s="932" t="s">
        <v>2308</v>
      </c>
      <c r="K104" s="1774">
        <v>2</v>
      </c>
      <c r="L104" s="1475"/>
      <c r="M104" s="1775">
        <v>20210.05</v>
      </c>
      <c r="N104" s="1483"/>
      <c r="O104" s="933"/>
      <c r="P104" s="934"/>
      <c r="Q104" s="934"/>
      <c r="R104" s="934"/>
      <c r="S104" s="934"/>
      <c r="T104" s="934"/>
      <c r="U104" s="934"/>
      <c r="V104" s="934"/>
    </row>
    <row r="105" spans="1:22" ht="15.75" customHeight="1">
      <c r="A105" s="929"/>
      <c r="B105" s="930"/>
      <c r="C105" s="935">
        <v>2</v>
      </c>
      <c r="D105" s="936" t="s">
        <v>45</v>
      </c>
      <c r="E105" s="1618">
        <v>1</v>
      </c>
      <c r="F105" s="1415"/>
      <c r="G105" s="1777">
        <v>14365</v>
      </c>
      <c r="H105" s="1454"/>
      <c r="I105" s="942">
        <v>2</v>
      </c>
      <c r="J105" s="936" t="s">
        <v>2314</v>
      </c>
      <c r="K105" s="1618">
        <v>3</v>
      </c>
      <c r="L105" s="1415"/>
      <c r="M105" s="1778">
        <v>7500</v>
      </c>
      <c r="N105" s="1486"/>
      <c r="O105" s="933"/>
      <c r="P105" s="934"/>
      <c r="Q105" s="934"/>
      <c r="R105" s="934"/>
      <c r="S105" s="934"/>
      <c r="T105" s="934"/>
      <c r="U105" s="934"/>
      <c r="V105" s="934"/>
    </row>
    <row r="106" spans="1:22" ht="15.75" customHeight="1">
      <c r="A106" s="929"/>
      <c r="B106" s="930"/>
      <c r="C106" s="931">
        <v>3</v>
      </c>
      <c r="D106" s="937" t="s">
        <v>154</v>
      </c>
      <c r="E106" s="1779">
        <v>2</v>
      </c>
      <c r="F106" s="1415"/>
      <c r="G106" s="1479">
        <v>9100</v>
      </c>
      <c r="H106" s="1454"/>
      <c r="I106" s="941">
        <v>3</v>
      </c>
      <c r="J106" s="937" t="s">
        <v>719</v>
      </c>
      <c r="K106" s="1779">
        <v>1</v>
      </c>
      <c r="L106" s="1415"/>
      <c r="M106" s="1455">
        <v>6451</v>
      </c>
      <c r="N106" s="1486"/>
      <c r="O106" s="933"/>
      <c r="P106" s="934"/>
      <c r="Q106" s="934"/>
      <c r="R106" s="934"/>
      <c r="S106" s="934"/>
      <c r="T106" s="934"/>
      <c r="U106" s="934"/>
      <c r="V106" s="934"/>
    </row>
    <row r="107" spans="1:22" ht="15.75" customHeight="1">
      <c r="A107" s="929"/>
      <c r="B107" s="930"/>
      <c r="C107" s="935">
        <v>4</v>
      </c>
      <c r="D107" s="936" t="s">
        <v>2181</v>
      </c>
      <c r="E107" s="1618">
        <v>1</v>
      </c>
      <c r="F107" s="1415"/>
      <c r="G107" s="1780">
        <v>7251.02</v>
      </c>
      <c r="H107" s="1454"/>
      <c r="I107" s="942">
        <v>4</v>
      </c>
      <c r="J107" s="936" t="s">
        <v>2716</v>
      </c>
      <c r="K107" s="1618">
        <v>1</v>
      </c>
      <c r="L107" s="1415"/>
      <c r="M107" s="1353">
        <v>4450</v>
      </c>
      <c r="N107" s="1486"/>
      <c r="O107" s="933"/>
      <c r="P107" s="934"/>
      <c r="Q107" s="934"/>
      <c r="R107" s="934"/>
      <c r="S107" s="934"/>
      <c r="T107" s="934"/>
      <c r="U107" s="934"/>
      <c r="V107" s="934"/>
    </row>
    <row r="108" spans="1:22" ht="15.75" customHeight="1">
      <c r="A108" s="929"/>
      <c r="B108" s="930"/>
      <c r="C108" s="944">
        <v>5</v>
      </c>
      <c r="D108" s="939" t="s">
        <v>3443</v>
      </c>
      <c r="E108" s="1783">
        <v>2</v>
      </c>
      <c r="F108" s="1472"/>
      <c r="G108" s="1781">
        <v>4500</v>
      </c>
      <c r="H108" s="1782"/>
      <c r="I108" s="943">
        <v>5</v>
      </c>
      <c r="J108" s="939" t="s">
        <v>597</v>
      </c>
      <c r="K108" s="1783">
        <v>1</v>
      </c>
      <c r="L108" s="1472"/>
      <c r="M108" s="1784">
        <v>3200</v>
      </c>
      <c r="N108" s="1512"/>
      <c r="O108" s="933"/>
      <c r="P108" s="934"/>
      <c r="Q108" s="934"/>
      <c r="R108" s="934"/>
      <c r="S108" s="934"/>
      <c r="T108" s="934"/>
      <c r="U108" s="934"/>
      <c r="V108" s="934"/>
    </row>
    <row r="109" spans="1:22" ht="15.75" customHeight="1">
      <c r="A109" s="334"/>
      <c r="B109" s="805"/>
      <c r="C109" s="185"/>
      <c r="D109" s="185"/>
      <c r="E109" s="1791"/>
      <c r="F109" s="1298"/>
      <c r="G109" s="1459"/>
      <c r="H109" s="1298"/>
      <c r="I109" s="334"/>
      <c r="J109" s="185"/>
      <c r="K109" s="1791"/>
      <c r="L109" s="1298"/>
      <c r="M109" s="1459"/>
      <c r="N109" s="1298"/>
      <c r="O109" s="222"/>
      <c r="P109" s="223"/>
      <c r="Q109" s="223"/>
      <c r="R109" s="223"/>
      <c r="S109" s="223"/>
      <c r="T109" s="223"/>
      <c r="U109" s="223"/>
      <c r="V109" s="223"/>
    </row>
    <row r="110" spans="1:22" ht="15.75" customHeight="1">
      <c r="A110" s="467"/>
      <c r="B110" s="948"/>
      <c r="C110" s="949"/>
      <c r="D110" s="949"/>
      <c r="E110" s="853"/>
      <c r="F110" s="853"/>
      <c r="G110" s="950"/>
      <c r="H110" s="949"/>
      <c r="I110" s="853"/>
      <c r="J110" s="853"/>
      <c r="K110" s="950"/>
      <c r="L110" s="950"/>
      <c r="M110" s="950"/>
      <c r="N110" s="950"/>
      <c r="O110" s="951"/>
      <c r="P110" s="467"/>
      <c r="Q110" s="467"/>
      <c r="R110" s="467"/>
      <c r="S110" s="467"/>
      <c r="T110" s="467"/>
      <c r="U110" s="467"/>
      <c r="V110" s="467"/>
    </row>
    <row r="111" spans="1:22" ht="15.75" customHeight="1">
      <c r="A111" s="467"/>
      <c r="B111" s="223"/>
      <c r="C111" s="952"/>
      <c r="D111" s="952"/>
      <c r="E111" s="952"/>
      <c r="F111" s="952"/>
      <c r="G111" s="952"/>
      <c r="H111" s="952"/>
      <c r="I111" s="952"/>
      <c r="J111" s="465"/>
      <c r="K111" s="223"/>
      <c r="L111" s="223"/>
      <c r="M111" s="223"/>
      <c r="N111" s="223"/>
      <c r="O111" s="223"/>
      <c r="P111" s="223"/>
      <c r="Q111" s="223"/>
      <c r="R111" s="223"/>
      <c r="S111" s="223"/>
      <c r="T111" s="223"/>
      <c r="U111" s="223"/>
      <c r="V111" s="223"/>
    </row>
    <row r="112" spans="1:22" ht="15.75" customHeight="1">
      <c r="A112" s="467"/>
      <c r="B112" s="467"/>
      <c r="C112" s="436"/>
      <c r="D112" s="1492"/>
      <c r="E112" s="1294"/>
      <c r="F112" s="1298"/>
      <c r="G112" s="953"/>
      <c r="H112" s="1492"/>
      <c r="I112" s="1294"/>
      <c r="J112" s="1298"/>
      <c r="K112" s="467"/>
      <c r="L112" s="467"/>
      <c r="M112" s="467"/>
      <c r="N112" s="467"/>
      <c r="O112" s="467"/>
      <c r="P112" s="467"/>
      <c r="Q112" s="467"/>
      <c r="R112" s="467"/>
      <c r="S112" s="467"/>
      <c r="T112" s="467"/>
      <c r="U112" s="467"/>
      <c r="V112" s="467"/>
    </row>
    <row r="113" spans="1:22" ht="15.75" customHeight="1">
      <c r="A113" s="467"/>
      <c r="B113" s="467"/>
      <c r="C113" s="859"/>
      <c r="D113" s="859"/>
      <c r="E113" s="859"/>
      <c r="F113" s="859"/>
      <c r="G113" s="467"/>
      <c r="H113" s="859"/>
      <c r="I113" s="859"/>
      <c r="J113" s="859"/>
      <c r="K113" s="467"/>
      <c r="L113" s="467"/>
      <c r="M113" s="467"/>
      <c r="N113" s="467"/>
      <c r="O113" s="467"/>
      <c r="P113" s="467"/>
      <c r="Q113" s="467"/>
      <c r="R113" s="467"/>
      <c r="S113" s="467"/>
      <c r="T113" s="467"/>
      <c r="U113" s="467"/>
      <c r="V113" s="467"/>
    </row>
    <row r="114" spans="1:22" ht="15.75" customHeight="1">
      <c r="A114" s="467"/>
      <c r="B114" s="467"/>
      <c r="C114" s="185"/>
      <c r="D114" s="185"/>
      <c r="E114" s="334"/>
      <c r="F114" s="334"/>
      <c r="G114" s="467"/>
      <c r="H114" s="185"/>
      <c r="I114" s="334"/>
      <c r="J114" s="334"/>
      <c r="K114" s="467"/>
      <c r="L114" s="467"/>
      <c r="M114" s="467"/>
      <c r="N114" s="467"/>
      <c r="O114" s="467"/>
      <c r="P114" s="467"/>
      <c r="Q114" s="467"/>
      <c r="R114" s="467"/>
      <c r="S114" s="467"/>
      <c r="T114" s="467"/>
      <c r="U114" s="467"/>
      <c r="V114" s="467"/>
    </row>
    <row r="115" spans="1:22" ht="15.75" customHeight="1">
      <c r="A115" s="467"/>
      <c r="B115" s="467"/>
      <c r="C115" s="185"/>
      <c r="D115" s="185"/>
      <c r="E115" s="334"/>
      <c r="F115" s="334"/>
      <c r="G115" s="467"/>
      <c r="H115" s="185"/>
      <c r="I115" s="334"/>
      <c r="J115" s="334"/>
      <c r="K115" s="467"/>
      <c r="L115" s="467"/>
      <c r="M115" s="467"/>
      <c r="N115" s="467"/>
      <c r="O115" s="467"/>
      <c r="P115" s="467"/>
      <c r="Q115" s="467"/>
      <c r="R115" s="467"/>
      <c r="S115" s="467"/>
      <c r="T115" s="467"/>
      <c r="U115" s="467"/>
      <c r="V115" s="467"/>
    </row>
    <row r="116" spans="1:22" ht="15.75" customHeight="1">
      <c r="A116" s="467"/>
      <c r="B116" s="467"/>
      <c r="C116" s="185"/>
      <c r="D116" s="185"/>
      <c r="E116" s="334"/>
      <c r="F116" s="334"/>
      <c r="G116" s="467"/>
      <c r="H116" s="185"/>
      <c r="I116" s="334"/>
      <c r="J116" s="334"/>
      <c r="K116" s="467"/>
      <c r="L116" s="467"/>
      <c r="M116" s="467"/>
      <c r="N116" s="467"/>
      <c r="O116" s="467"/>
      <c r="P116" s="467"/>
      <c r="Q116" s="467"/>
      <c r="R116" s="467"/>
      <c r="S116" s="467"/>
      <c r="T116" s="467"/>
      <c r="U116" s="467"/>
      <c r="V116" s="467"/>
    </row>
    <row r="117" spans="1:22" ht="15.75" customHeight="1">
      <c r="A117" s="467"/>
      <c r="B117" s="467"/>
      <c r="C117" s="185"/>
      <c r="D117" s="185"/>
      <c r="E117" s="334"/>
      <c r="F117" s="334"/>
      <c r="G117" s="467"/>
      <c r="H117" s="185"/>
      <c r="I117" s="334"/>
      <c r="J117" s="334"/>
      <c r="K117" s="467"/>
      <c r="L117" s="467"/>
      <c r="M117" s="467"/>
      <c r="N117" s="467"/>
      <c r="O117" s="467"/>
      <c r="P117" s="467"/>
      <c r="Q117" s="467"/>
      <c r="R117" s="467"/>
      <c r="S117" s="467"/>
      <c r="T117" s="467"/>
      <c r="U117" s="467"/>
      <c r="V117" s="467"/>
    </row>
    <row r="118" spans="1:22" ht="15.75" customHeight="1">
      <c r="A118" s="467"/>
      <c r="B118" s="467"/>
      <c r="C118" s="223"/>
      <c r="D118" s="223"/>
      <c r="E118" s="223"/>
      <c r="F118" s="223"/>
      <c r="G118" s="223"/>
      <c r="H118" s="223"/>
      <c r="I118" s="223"/>
      <c r="J118" s="223"/>
      <c r="K118" s="223"/>
      <c r="L118" s="223"/>
      <c r="M118" s="467"/>
      <c r="N118" s="467"/>
      <c r="O118" s="467"/>
      <c r="P118" s="467"/>
      <c r="Q118" s="467"/>
      <c r="R118" s="467"/>
      <c r="S118" s="467"/>
      <c r="T118" s="467"/>
      <c r="U118" s="467"/>
      <c r="V118" s="467"/>
    </row>
    <row r="119" spans="1:22" ht="15.75" customHeight="1">
      <c r="A119" s="467"/>
      <c r="B119" s="223"/>
      <c r="C119" s="223"/>
      <c r="D119" s="223"/>
      <c r="E119" s="223"/>
      <c r="F119" s="223"/>
      <c r="G119" s="223"/>
      <c r="H119" s="223"/>
      <c r="I119" s="223"/>
      <c r="J119" s="223"/>
      <c r="K119" s="223"/>
      <c r="L119" s="223"/>
      <c r="M119" s="223"/>
      <c r="N119" s="223"/>
      <c r="O119" s="223"/>
      <c r="P119" s="223"/>
      <c r="Q119" s="223"/>
      <c r="R119" s="223"/>
      <c r="S119" s="223"/>
      <c r="T119" s="223"/>
      <c r="U119" s="223"/>
      <c r="V119" s="223"/>
    </row>
    <row r="120" spans="1:22" ht="15.75" customHeight="1">
      <c r="A120" s="467"/>
      <c r="B120" s="223"/>
      <c r="C120" s="223"/>
      <c r="D120" s="223"/>
      <c r="E120" s="223"/>
      <c r="F120" s="223"/>
      <c r="G120" s="223"/>
      <c r="H120" s="223"/>
      <c r="I120" s="223"/>
      <c r="J120" s="223"/>
      <c r="K120" s="223"/>
      <c r="L120" s="223"/>
      <c r="M120" s="223"/>
      <c r="N120" s="223"/>
      <c r="O120" s="223"/>
      <c r="P120" s="223"/>
      <c r="Q120" s="223"/>
      <c r="R120" s="223"/>
      <c r="S120" s="223"/>
      <c r="T120" s="223"/>
      <c r="U120" s="223"/>
      <c r="V120" s="223"/>
    </row>
    <row r="121" spans="1:22" ht="15.75" customHeight="1">
      <c r="A121" s="467"/>
      <c r="B121" s="223"/>
      <c r="C121" s="223"/>
      <c r="D121" s="223"/>
      <c r="E121" s="223"/>
      <c r="F121" s="223"/>
      <c r="G121" s="223"/>
      <c r="H121" s="223"/>
      <c r="I121" s="223"/>
      <c r="J121" s="223"/>
      <c r="K121" s="223"/>
      <c r="L121" s="223"/>
      <c r="M121" s="223"/>
      <c r="N121" s="223"/>
      <c r="O121" s="223"/>
      <c r="P121" s="223"/>
      <c r="Q121" s="223"/>
      <c r="R121" s="223"/>
      <c r="S121" s="223"/>
      <c r="T121" s="223"/>
      <c r="U121" s="223"/>
      <c r="V121" s="223"/>
    </row>
    <row r="122" spans="1:22" ht="15.75" customHeight="1">
      <c r="A122" s="467"/>
      <c r="B122" s="223"/>
      <c r="C122" s="223"/>
      <c r="D122" s="223"/>
      <c r="E122" s="223"/>
      <c r="F122" s="223"/>
      <c r="G122" s="223"/>
      <c r="H122" s="223"/>
      <c r="I122" s="223"/>
      <c r="J122" s="223"/>
      <c r="K122" s="223"/>
      <c r="L122" s="223"/>
      <c r="M122" s="223"/>
      <c r="N122" s="223"/>
      <c r="O122" s="223"/>
      <c r="P122" s="223"/>
      <c r="Q122" s="223"/>
      <c r="R122" s="223"/>
      <c r="S122" s="223"/>
      <c r="T122" s="223"/>
      <c r="U122" s="223"/>
      <c r="V122" s="223"/>
    </row>
    <row r="123" spans="1:22" ht="15.75" customHeight="1">
      <c r="A123" s="467"/>
      <c r="B123" s="223"/>
      <c r="C123" s="223"/>
      <c r="D123" s="223"/>
      <c r="E123" s="223"/>
      <c r="F123" s="223"/>
      <c r="G123" s="223"/>
      <c r="H123" s="223"/>
      <c r="I123" s="223"/>
      <c r="J123" s="223"/>
      <c r="K123" s="223"/>
      <c r="L123" s="223"/>
      <c r="M123" s="223"/>
      <c r="N123" s="223"/>
      <c r="O123" s="223"/>
      <c r="P123" s="223"/>
      <c r="Q123" s="223"/>
      <c r="R123" s="223"/>
      <c r="S123" s="223"/>
      <c r="T123" s="223"/>
      <c r="U123" s="223"/>
      <c r="V123" s="223"/>
    </row>
    <row r="124" spans="1:22" ht="15.75" customHeight="1">
      <c r="A124" s="467"/>
      <c r="B124" s="223"/>
      <c r="C124" s="223"/>
      <c r="D124" s="223"/>
      <c r="E124" s="223"/>
      <c r="F124" s="223"/>
      <c r="G124" s="223"/>
      <c r="H124" s="223"/>
      <c r="I124" s="223"/>
      <c r="J124" s="223"/>
      <c r="K124" s="223"/>
      <c r="L124" s="223"/>
      <c r="M124" s="223"/>
      <c r="N124" s="223"/>
      <c r="O124" s="223"/>
      <c r="P124" s="223"/>
      <c r="Q124" s="223"/>
      <c r="R124" s="223"/>
      <c r="S124" s="223"/>
      <c r="T124" s="223"/>
      <c r="U124" s="223"/>
      <c r="V124" s="223"/>
    </row>
    <row r="125" spans="1:22" ht="15.75" customHeight="1">
      <c r="A125" s="467"/>
      <c r="B125" s="223"/>
      <c r="C125" s="223"/>
      <c r="D125" s="223"/>
      <c r="E125" s="223"/>
      <c r="F125" s="223"/>
      <c r="G125" s="223"/>
      <c r="H125" s="223"/>
      <c r="I125" s="223"/>
      <c r="J125" s="223"/>
      <c r="K125" s="223"/>
      <c r="L125" s="223"/>
      <c r="M125" s="223"/>
      <c r="N125" s="223"/>
      <c r="O125" s="223"/>
      <c r="P125" s="223"/>
      <c r="Q125" s="223"/>
      <c r="R125" s="223"/>
      <c r="S125" s="223"/>
      <c r="T125" s="223"/>
      <c r="U125" s="223"/>
      <c r="V125" s="223"/>
    </row>
    <row r="126" spans="1:22" ht="15.75" customHeight="1">
      <c r="A126" s="467"/>
      <c r="B126" s="223"/>
      <c r="C126" s="223"/>
      <c r="D126" s="223"/>
      <c r="E126" s="223"/>
      <c r="F126" s="223"/>
      <c r="G126" s="223"/>
      <c r="H126" s="223"/>
      <c r="I126" s="223"/>
      <c r="J126" s="223"/>
      <c r="K126" s="223"/>
      <c r="L126" s="223"/>
      <c r="M126" s="223"/>
      <c r="N126" s="223"/>
      <c r="O126" s="223"/>
      <c r="P126" s="223"/>
      <c r="Q126" s="223"/>
      <c r="R126" s="223"/>
      <c r="S126" s="223"/>
      <c r="T126" s="223"/>
      <c r="U126" s="223"/>
      <c r="V126" s="223"/>
    </row>
    <row r="127" spans="1:22" ht="15.75" customHeight="1">
      <c r="A127" s="467"/>
      <c r="B127" s="223"/>
      <c r="C127" s="223"/>
      <c r="D127" s="223"/>
      <c r="E127" s="223"/>
      <c r="F127" s="223"/>
      <c r="G127" s="223"/>
      <c r="H127" s="223"/>
      <c r="I127" s="223"/>
      <c r="J127" s="223"/>
      <c r="K127" s="223"/>
      <c r="L127" s="223"/>
      <c r="M127" s="223"/>
      <c r="N127" s="223"/>
      <c r="O127" s="223"/>
      <c r="P127" s="223"/>
      <c r="Q127" s="223"/>
      <c r="R127" s="223"/>
      <c r="S127" s="223"/>
      <c r="T127" s="223"/>
      <c r="U127" s="223"/>
      <c r="V127" s="223"/>
    </row>
    <row r="128" spans="1:22" ht="15.75" customHeight="1">
      <c r="A128" s="467"/>
      <c r="B128" s="223"/>
      <c r="C128" s="223"/>
      <c r="D128" s="223"/>
      <c r="E128" s="223"/>
      <c r="F128" s="223"/>
      <c r="G128" s="223"/>
      <c r="H128" s="223"/>
      <c r="I128" s="223"/>
      <c r="J128" s="223"/>
      <c r="K128" s="223"/>
      <c r="L128" s="223"/>
      <c r="M128" s="223"/>
      <c r="N128" s="223"/>
      <c r="O128" s="223"/>
      <c r="P128" s="223"/>
      <c r="Q128" s="223"/>
      <c r="R128" s="223"/>
      <c r="S128" s="223"/>
      <c r="T128" s="223"/>
      <c r="U128" s="223"/>
      <c r="V128" s="223"/>
    </row>
    <row r="129" spans="1:22" ht="15.75" customHeight="1">
      <c r="A129" s="185"/>
      <c r="B129" s="465"/>
      <c r="C129" s="223"/>
      <c r="D129" s="223"/>
      <c r="E129" s="223"/>
      <c r="F129" s="223"/>
      <c r="G129" s="223"/>
      <c r="H129" s="223"/>
      <c r="I129" s="223"/>
      <c r="J129" s="223"/>
      <c r="K129" s="223"/>
      <c r="L129" s="223"/>
      <c r="M129" s="223"/>
      <c r="N129" s="223"/>
      <c r="O129" s="223"/>
      <c r="P129" s="223"/>
      <c r="Q129" s="223"/>
      <c r="R129" s="223"/>
      <c r="S129" s="223"/>
      <c r="T129" s="223"/>
      <c r="U129" s="223"/>
      <c r="V129" s="223"/>
    </row>
    <row r="130" spans="1:22" ht="15.75" customHeight="1">
      <c r="A130" s="185"/>
      <c r="B130" s="465"/>
      <c r="C130" s="223"/>
      <c r="D130" s="223"/>
      <c r="E130" s="223"/>
      <c r="F130" s="223"/>
      <c r="G130" s="223"/>
      <c r="H130" s="223"/>
      <c r="I130" s="223"/>
      <c r="J130" s="223"/>
      <c r="K130" s="223"/>
      <c r="L130" s="223"/>
      <c r="M130" s="223"/>
      <c r="N130" s="223"/>
      <c r="O130" s="223"/>
      <c r="P130" s="223"/>
      <c r="Q130" s="223"/>
      <c r="R130" s="223"/>
      <c r="S130" s="223"/>
      <c r="T130" s="223"/>
      <c r="U130" s="223"/>
      <c r="V130" s="223"/>
    </row>
    <row r="131" spans="1:22" ht="15.75" customHeight="1">
      <c r="A131" s="185"/>
      <c r="B131" s="465"/>
      <c r="C131" s="223"/>
      <c r="D131" s="223"/>
      <c r="E131" s="223"/>
      <c r="F131" s="223"/>
      <c r="G131" s="223"/>
      <c r="H131" s="223"/>
      <c r="I131" s="223"/>
      <c r="J131" s="223"/>
      <c r="K131" s="223"/>
      <c r="L131" s="223"/>
      <c r="M131" s="223"/>
      <c r="N131" s="223"/>
      <c r="O131" s="223"/>
      <c r="P131" s="223"/>
      <c r="Q131" s="223"/>
      <c r="R131" s="223"/>
      <c r="S131" s="223"/>
      <c r="T131" s="223"/>
      <c r="U131" s="223"/>
      <c r="V131" s="223"/>
    </row>
    <row r="132" spans="1:22" ht="15.75" customHeight="1">
      <c r="A132" s="185"/>
      <c r="B132" s="465"/>
      <c r="C132" s="223"/>
      <c r="D132" s="223"/>
      <c r="E132" s="223"/>
      <c r="F132" s="223"/>
      <c r="G132" s="223"/>
      <c r="H132" s="223"/>
      <c r="I132" s="223"/>
      <c r="J132" s="223"/>
      <c r="K132" s="223"/>
      <c r="L132" s="223"/>
      <c r="M132" s="223"/>
      <c r="N132" s="223"/>
      <c r="O132" s="223"/>
      <c r="P132" s="223"/>
      <c r="Q132" s="223"/>
      <c r="R132" s="223"/>
      <c r="S132" s="223"/>
      <c r="T132" s="223"/>
      <c r="U132" s="223"/>
      <c r="V132" s="223"/>
    </row>
    <row r="133" spans="1:22" ht="15.75" customHeight="1">
      <c r="A133" s="185"/>
      <c r="B133" s="465"/>
      <c r="C133" s="223"/>
      <c r="D133" s="223"/>
      <c r="E133" s="223"/>
      <c r="F133" s="223"/>
      <c r="G133" s="223"/>
      <c r="H133" s="223"/>
      <c r="I133" s="223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</row>
    <row r="134" spans="1:22" ht="15.75" customHeight="1">
      <c r="A134" s="185"/>
      <c r="B134" s="465"/>
      <c r="C134" s="223"/>
      <c r="D134" s="223"/>
      <c r="E134" s="223"/>
      <c r="F134" s="223"/>
      <c r="G134" s="223"/>
      <c r="H134" s="223"/>
      <c r="I134" s="223"/>
      <c r="J134" s="223"/>
      <c r="K134" s="223"/>
      <c r="L134" s="223"/>
      <c r="M134" s="223"/>
      <c r="N134" s="223"/>
      <c r="O134" s="223"/>
      <c r="P134" s="223"/>
      <c r="Q134" s="223"/>
      <c r="R134" s="223"/>
      <c r="S134" s="223"/>
      <c r="T134" s="223"/>
      <c r="U134" s="223"/>
      <c r="V134" s="223"/>
    </row>
    <row r="135" spans="1:22" ht="15.75" customHeight="1">
      <c r="A135" s="185"/>
      <c r="B135" s="465"/>
      <c r="C135" s="223"/>
      <c r="D135" s="223"/>
      <c r="E135" s="223"/>
      <c r="F135" s="223"/>
      <c r="G135" s="223"/>
      <c r="H135" s="223"/>
      <c r="I135" s="223"/>
      <c r="J135" s="223"/>
      <c r="K135" s="223"/>
      <c r="L135" s="223"/>
      <c r="M135" s="223"/>
      <c r="N135" s="223"/>
      <c r="O135" s="223"/>
      <c r="P135" s="223"/>
      <c r="Q135" s="223"/>
      <c r="R135" s="223"/>
      <c r="S135" s="223"/>
      <c r="T135" s="223"/>
      <c r="U135" s="223"/>
      <c r="V135" s="223"/>
    </row>
    <row r="136" spans="1:22" ht="15.75" customHeight="1">
      <c r="A136" s="185"/>
      <c r="B136" s="465"/>
      <c r="C136" s="223"/>
      <c r="D136" s="223"/>
      <c r="E136" s="223"/>
      <c r="F136" s="223"/>
      <c r="G136" s="223"/>
      <c r="H136" s="223"/>
      <c r="I136" s="223"/>
      <c r="J136" s="223"/>
      <c r="K136" s="223"/>
      <c r="L136" s="223"/>
      <c r="M136" s="223"/>
      <c r="N136" s="223"/>
      <c r="O136" s="223"/>
      <c r="P136" s="223"/>
      <c r="Q136" s="223"/>
      <c r="R136" s="223"/>
      <c r="S136" s="223"/>
      <c r="T136" s="223"/>
      <c r="U136" s="223"/>
      <c r="V136" s="223"/>
    </row>
    <row r="137" spans="1:22" ht="15.75" customHeight="1">
      <c r="A137" s="185"/>
      <c r="B137" s="465"/>
      <c r="C137" s="223"/>
      <c r="D137" s="223"/>
      <c r="E137" s="223"/>
      <c r="F137" s="223"/>
      <c r="G137" s="223"/>
      <c r="H137" s="223"/>
      <c r="I137" s="223"/>
      <c r="J137" s="223"/>
      <c r="K137" s="223"/>
      <c r="L137" s="223"/>
      <c r="M137" s="223"/>
      <c r="N137" s="223"/>
      <c r="O137" s="223"/>
      <c r="P137" s="223"/>
      <c r="Q137" s="223"/>
      <c r="R137" s="223"/>
      <c r="S137" s="223"/>
      <c r="T137" s="223"/>
      <c r="U137" s="223"/>
      <c r="V137" s="223"/>
    </row>
    <row r="138" spans="1:22" ht="15.75" customHeight="1">
      <c r="A138" s="185"/>
      <c r="B138" s="465"/>
      <c r="C138" s="223"/>
      <c r="D138" s="223"/>
      <c r="E138" s="223"/>
      <c r="F138" s="223"/>
      <c r="G138" s="223"/>
      <c r="H138" s="223"/>
      <c r="I138" s="223"/>
      <c r="J138" s="223"/>
      <c r="K138" s="223"/>
      <c r="L138" s="223"/>
      <c r="M138" s="223"/>
      <c r="N138" s="223"/>
      <c r="O138" s="223"/>
      <c r="P138" s="223"/>
      <c r="Q138" s="223"/>
      <c r="R138" s="223"/>
      <c r="S138" s="223"/>
      <c r="T138" s="223"/>
      <c r="U138" s="223"/>
      <c r="V138" s="223"/>
    </row>
    <row r="139" spans="1:22" ht="15.75" customHeight="1">
      <c r="A139" s="185"/>
      <c r="B139" s="465"/>
      <c r="C139" s="223"/>
      <c r="D139" s="223"/>
      <c r="E139" s="223"/>
      <c r="F139" s="223"/>
      <c r="G139" s="223"/>
      <c r="H139" s="223"/>
      <c r="I139" s="223"/>
      <c r="J139" s="223"/>
      <c r="K139" s="223"/>
      <c r="L139" s="223"/>
      <c r="M139" s="223"/>
      <c r="N139" s="223"/>
      <c r="O139" s="223"/>
      <c r="P139" s="223"/>
      <c r="Q139" s="223"/>
      <c r="R139" s="223"/>
      <c r="S139" s="223"/>
      <c r="T139" s="223"/>
      <c r="U139" s="223"/>
      <c r="V139" s="223"/>
    </row>
    <row r="140" spans="1:22" ht="15.75" customHeight="1">
      <c r="A140" s="185"/>
      <c r="B140" s="465"/>
      <c r="C140" s="223"/>
      <c r="D140" s="223"/>
      <c r="E140" s="223"/>
      <c r="F140" s="223"/>
      <c r="G140" s="223"/>
      <c r="H140" s="223"/>
      <c r="I140" s="223"/>
      <c r="J140" s="223"/>
      <c r="K140" s="223"/>
      <c r="L140" s="223"/>
      <c r="M140" s="223"/>
      <c r="N140" s="223"/>
      <c r="O140" s="223"/>
      <c r="P140" s="223"/>
      <c r="Q140" s="223"/>
      <c r="R140" s="223"/>
      <c r="S140" s="223"/>
      <c r="T140" s="223"/>
      <c r="U140" s="223"/>
      <c r="V140" s="223"/>
    </row>
    <row r="141" spans="1:22" ht="15.75" customHeight="1">
      <c r="A141" s="185"/>
      <c r="B141" s="465"/>
      <c r="C141" s="223"/>
      <c r="D141" s="223"/>
      <c r="E141" s="223"/>
      <c r="F141" s="223"/>
      <c r="G141" s="223"/>
      <c r="H141" s="223"/>
      <c r="I141" s="223"/>
      <c r="J141" s="223"/>
      <c r="K141" s="223"/>
      <c r="L141" s="223"/>
      <c r="M141" s="223"/>
      <c r="N141" s="223"/>
      <c r="O141" s="223"/>
      <c r="P141" s="223"/>
      <c r="Q141" s="223"/>
      <c r="R141" s="223"/>
      <c r="S141" s="223"/>
      <c r="T141" s="223"/>
      <c r="U141" s="223"/>
      <c r="V141" s="223"/>
    </row>
    <row r="142" spans="1:22" ht="15.75" customHeight="1">
      <c r="A142" s="467"/>
      <c r="B142" s="223"/>
      <c r="C142" s="223"/>
      <c r="D142" s="223"/>
      <c r="E142" s="223"/>
      <c r="F142" s="223"/>
      <c r="G142" s="223"/>
      <c r="H142" s="223"/>
      <c r="I142" s="223"/>
      <c r="J142" s="223"/>
      <c r="K142" s="223"/>
      <c r="L142" s="223"/>
      <c r="M142" s="223"/>
      <c r="N142" s="223"/>
      <c r="O142" s="223"/>
      <c r="P142" s="223"/>
      <c r="Q142" s="223"/>
      <c r="R142" s="223"/>
      <c r="S142" s="223"/>
      <c r="T142" s="223"/>
      <c r="U142" s="223"/>
      <c r="V142" s="223"/>
    </row>
    <row r="143" spans="1:22" ht="15.75" customHeight="1">
      <c r="A143" s="467"/>
      <c r="B143" s="223"/>
      <c r="C143" s="223"/>
      <c r="D143" s="223"/>
      <c r="E143" s="223"/>
      <c r="F143" s="223"/>
      <c r="G143" s="223"/>
      <c r="H143" s="223"/>
      <c r="I143" s="223"/>
      <c r="J143" s="223"/>
      <c r="K143" s="223"/>
      <c r="L143" s="223"/>
      <c r="M143" s="223"/>
      <c r="N143" s="223"/>
      <c r="O143" s="223"/>
      <c r="P143" s="223"/>
      <c r="Q143" s="223"/>
      <c r="R143" s="223"/>
      <c r="S143" s="223"/>
      <c r="T143" s="223"/>
      <c r="U143" s="223"/>
      <c r="V143" s="223"/>
    </row>
    <row r="144" spans="1:22" ht="15.75" customHeight="1">
      <c r="A144" s="467"/>
      <c r="B144" s="223"/>
      <c r="C144" s="223"/>
      <c r="D144" s="223"/>
      <c r="E144" s="223"/>
      <c r="F144" s="223"/>
      <c r="G144" s="223"/>
      <c r="H144" s="223"/>
      <c r="I144" s="223"/>
      <c r="J144" s="223"/>
      <c r="K144" s="223"/>
      <c r="L144" s="223"/>
      <c r="M144" s="223"/>
      <c r="N144" s="223"/>
      <c r="O144" s="223"/>
      <c r="P144" s="223"/>
      <c r="Q144" s="223"/>
      <c r="R144" s="223"/>
      <c r="S144" s="223"/>
      <c r="T144" s="223"/>
      <c r="U144" s="223"/>
      <c r="V144" s="223"/>
    </row>
    <row r="145" spans="1:22" ht="15.75" customHeight="1">
      <c r="A145" s="467"/>
      <c r="B145" s="223"/>
      <c r="C145" s="223"/>
      <c r="D145" s="223"/>
      <c r="E145" s="223"/>
      <c r="F145" s="223"/>
      <c r="G145" s="223"/>
      <c r="H145" s="223"/>
      <c r="I145" s="223"/>
      <c r="J145" s="223"/>
      <c r="K145" s="223"/>
      <c r="L145" s="223"/>
      <c r="M145" s="223"/>
      <c r="N145" s="223"/>
      <c r="O145" s="223"/>
      <c r="P145" s="223"/>
      <c r="Q145" s="223"/>
      <c r="R145" s="223"/>
      <c r="S145" s="223"/>
      <c r="T145" s="223"/>
      <c r="U145" s="223"/>
      <c r="V145" s="223"/>
    </row>
    <row r="146" spans="1:22" ht="15.75" customHeight="1">
      <c r="A146" s="467"/>
      <c r="B146" s="223"/>
      <c r="C146" s="223"/>
      <c r="D146" s="223"/>
      <c r="E146" s="223"/>
      <c r="F146" s="223"/>
      <c r="G146" s="223"/>
      <c r="H146" s="223"/>
      <c r="I146" s="223"/>
      <c r="J146" s="223"/>
      <c r="K146" s="223"/>
      <c r="L146" s="223"/>
      <c r="M146" s="223"/>
      <c r="N146" s="223"/>
      <c r="O146" s="223"/>
      <c r="P146" s="223"/>
      <c r="Q146" s="223"/>
      <c r="R146" s="223"/>
      <c r="S146" s="223"/>
      <c r="T146" s="223"/>
      <c r="U146" s="223"/>
      <c r="V146" s="223"/>
    </row>
    <row r="147" spans="1:22" ht="15.75" customHeight="1">
      <c r="A147" s="467"/>
      <c r="B147" s="223"/>
      <c r="C147" s="223"/>
      <c r="D147" s="223"/>
      <c r="E147" s="223"/>
      <c r="F147" s="223"/>
      <c r="G147" s="223"/>
      <c r="H147" s="223"/>
      <c r="I147" s="223"/>
      <c r="J147" s="223"/>
      <c r="K147" s="223"/>
      <c r="L147" s="223"/>
      <c r="M147" s="223"/>
      <c r="N147" s="223"/>
      <c r="O147" s="223"/>
      <c r="P147" s="223"/>
      <c r="Q147" s="223"/>
      <c r="R147" s="223"/>
      <c r="S147" s="223"/>
      <c r="T147" s="223"/>
      <c r="U147" s="223"/>
      <c r="V147" s="223"/>
    </row>
    <row r="148" spans="1:22" ht="15.75" customHeight="1">
      <c r="A148" s="467"/>
      <c r="B148" s="223"/>
      <c r="C148" s="223"/>
      <c r="D148" s="223"/>
      <c r="E148" s="223"/>
      <c r="F148" s="223"/>
      <c r="G148" s="223"/>
      <c r="H148" s="223"/>
      <c r="I148" s="223"/>
      <c r="J148" s="223"/>
      <c r="K148" s="223"/>
      <c r="L148" s="223"/>
      <c r="M148" s="223"/>
      <c r="N148" s="223"/>
      <c r="O148" s="223"/>
      <c r="P148" s="223"/>
      <c r="Q148" s="223"/>
      <c r="R148" s="223"/>
      <c r="S148" s="223"/>
      <c r="T148" s="223"/>
      <c r="U148" s="223"/>
      <c r="V148" s="223"/>
    </row>
    <row r="149" spans="1:22" ht="15.75" customHeight="1">
      <c r="A149" s="467"/>
      <c r="B149" s="223"/>
      <c r="C149" s="223"/>
      <c r="D149" s="223"/>
      <c r="E149" s="223"/>
      <c r="F149" s="223"/>
      <c r="G149" s="223"/>
      <c r="H149" s="223"/>
      <c r="I149" s="223"/>
      <c r="J149" s="223"/>
      <c r="K149" s="223"/>
      <c r="L149" s="223"/>
      <c r="M149" s="223"/>
      <c r="N149" s="223"/>
      <c r="O149" s="223"/>
      <c r="P149" s="223"/>
      <c r="Q149" s="223"/>
      <c r="R149" s="223"/>
      <c r="S149" s="223"/>
      <c r="T149" s="223"/>
      <c r="U149" s="223"/>
      <c r="V149" s="223"/>
    </row>
    <row r="150" spans="1:22" ht="15.75" customHeight="1">
      <c r="A150" s="467"/>
      <c r="B150" s="223"/>
      <c r="C150" s="223"/>
      <c r="D150" s="223"/>
      <c r="E150" s="223"/>
      <c r="F150" s="223"/>
      <c r="G150" s="223"/>
      <c r="H150" s="223"/>
      <c r="I150" s="223"/>
      <c r="J150" s="223"/>
      <c r="K150" s="223"/>
      <c r="L150" s="223"/>
      <c r="M150" s="223"/>
      <c r="N150" s="223"/>
      <c r="O150" s="223"/>
      <c r="P150" s="223"/>
      <c r="Q150" s="223"/>
      <c r="R150" s="223"/>
      <c r="S150" s="223"/>
      <c r="T150" s="223"/>
      <c r="U150" s="223"/>
      <c r="V150" s="223"/>
    </row>
    <row r="151" spans="1:22" ht="15.75" customHeight="1">
      <c r="A151" s="467"/>
      <c r="B151" s="223"/>
      <c r="C151" s="223"/>
      <c r="D151" s="223"/>
      <c r="E151" s="223"/>
      <c r="F151" s="223"/>
      <c r="G151" s="223"/>
      <c r="H151" s="223"/>
      <c r="I151" s="223"/>
      <c r="J151" s="223"/>
      <c r="K151" s="223"/>
      <c r="L151" s="223"/>
      <c r="M151" s="223"/>
      <c r="N151" s="223"/>
      <c r="O151" s="223"/>
      <c r="P151" s="223"/>
      <c r="Q151" s="223"/>
      <c r="R151" s="223"/>
      <c r="S151" s="223"/>
      <c r="T151" s="223"/>
      <c r="U151" s="223"/>
      <c r="V151" s="223"/>
    </row>
    <row r="152" spans="1:22" ht="15.75" customHeight="1">
      <c r="A152" s="467"/>
      <c r="B152" s="223"/>
      <c r="C152" s="223"/>
      <c r="D152" s="223"/>
      <c r="E152" s="223"/>
      <c r="F152" s="223"/>
      <c r="G152" s="223"/>
      <c r="H152" s="223"/>
      <c r="I152" s="223"/>
      <c r="J152" s="223"/>
      <c r="K152" s="223"/>
      <c r="L152" s="223"/>
      <c r="M152" s="223"/>
      <c r="N152" s="223"/>
      <c r="O152" s="223"/>
      <c r="P152" s="223"/>
      <c r="Q152" s="223"/>
      <c r="R152" s="223"/>
      <c r="S152" s="223"/>
      <c r="T152" s="223"/>
      <c r="U152" s="223"/>
      <c r="V152" s="223"/>
    </row>
    <row r="153" spans="1:22" ht="15.75" customHeight="1">
      <c r="A153" s="467"/>
      <c r="B153" s="223"/>
      <c r="C153" s="223"/>
      <c r="D153" s="223"/>
      <c r="E153" s="223"/>
      <c r="F153" s="223"/>
      <c r="G153" s="223"/>
      <c r="H153" s="223"/>
      <c r="I153" s="223"/>
      <c r="J153" s="223"/>
      <c r="K153" s="223"/>
      <c r="L153" s="223"/>
      <c r="M153" s="223"/>
      <c r="N153" s="223"/>
      <c r="O153" s="223"/>
      <c r="P153" s="223"/>
      <c r="Q153" s="223"/>
      <c r="R153" s="223"/>
      <c r="S153" s="223"/>
      <c r="T153" s="223"/>
      <c r="U153" s="223"/>
      <c r="V153" s="223"/>
    </row>
    <row r="154" spans="1:22" ht="15.75" customHeight="1">
      <c r="A154" s="467"/>
      <c r="B154" s="223"/>
      <c r="C154" s="223"/>
      <c r="D154" s="223"/>
      <c r="E154" s="223"/>
      <c r="F154" s="223"/>
      <c r="G154" s="223"/>
      <c r="H154" s="223"/>
      <c r="I154" s="223"/>
      <c r="J154" s="223"/>
      <c r="K154" s="223"/>
      <c r="L154" s="223"/>
      <c r="M154" s="223"/>
      <c r="N154" s="223"/>
      <c r="O154" s="223"/>
      <c r="P154" s="223"/>
      <c r="Q154" s="223"/>
      <c r="R154" s="223"/>
      <c r="S154" s="223"/>
      <c r="T154" s="223"/>
      <c r="U154" s="223"/>
      <c r="V154" s="223"/>
    </row>
    <row r="155" spans="1:22" ht="15.75" customHeight="1">
      <c r="A155" s="467"/>
      <c r="B155" s="223"/>
      <c r="C155" s="223"/>
      <c r="D155" s="223"/>
      <c r="E155" s="223"/>
      <c r="F155" s="223"/>
      <c r="G155" s="223"/>
      <c r="H155" s="223"/>
      <c r="I155" s="223"/>
      <c r="J155" s="223"/>
      <c r="K155" s="223"/>
      <c r="L155" s="223"/>
      <c r="M155" s="223"/>
      <c r="N155" s="223"/>
      <c r="O155" s="223"/>
      <c r="P155" s="223"/>
      <c r="Q155" s="223"/>
      <c r="R155" s="223"/>
      <c r="S155" s="223"/>
      <c r="T155" s="223"/>
      <c r="U155" s="223"/>
      <c r="V155" s="223"/>
    </row>
    <row r="156" spans="1:22" ht="15.75" customHeight="1">
      <c r="A156" s="467"/>
      <c r="B156" s="223"/>
      <c r="C156" s="223"/>
      <c r="D156" s="223"/>
      <c r="E156" s="223"/>
      <c r="F156" s="223"/>
      <c r="G156" s="223"/>
      <c r="H156" s="223"/>
      <c r="I156" s="223"/>
      <c r="J156" s="223"/>
      <c r="K156" s="223"/>
      <c r="L156" s="223"/>
      <c r="M156" s="223"/>
      <c r="N156" s="223"/>
      <c r="O156" s="223"/>
      <c r="P156" s="223"/>
      <c r="Q156" s="223"/>
      <c r="R156" s="223"/>
      <c r="S156" s="223"/>
      <c r="T156" s="223"/>
      <c r="U156" s="223"/>
      <c r="V156" s="223"/>
    </row>
    <row r="157" spans="1:22" ht="15.75" customHeight="1">
      <c r="A157" s="467"/>
      <c r="B157" s="223"/>
      <c r="C157" s="223"/>
      <c r="D157" s="223"/>
      <c r="E157" s="223"/>
      <c r="F157" s="223"/>
      <c r="G157" s="223"/>
      <c r="H157" s="223"/>
      <c r="I157" s="223"/>
      <c r="J157" s="223"/>
      <c r="K157" s="223"/>
      <c r="L157" s="223"/>
      <c r="M157" s="223"/>
      <c r="N157" s="223"/>
      <c r="O157" s="223"/>
      <c r="P157" s="223"/>
      <c r="Q157" s="223"/>
      <c r="R157" s="223"/>
      <c r="S157" s="223"/>
      <c r="T157" s="223"/>
      <c r="U157" s="223"/>
      <c r="V157" s="223"/>
    </row>
    <row r="158" spans="1:22" ht="15.75" customHeight="1">
      <c r="A158" s="467"/>
      <c r="B158" s="223"/>
      <c r="C158" s="223"/>
      <c r="D158" s="223"/>
      <c r="E158" s="223"/>
      <c r="F158" s="223"/>
      <c r="G158" s="223"/>
      <c r="H158" s="223"/>
      <c r="I158" s="223"/>
      <c r="J158" s="223"/>
      <c r="K158" s="223"/>
      <c r="L158" s="223"/>
      <c r="M158" s="223"/>
      <c r="N158" s="223"/>
      <c r="O158" s="223"/>
      <c r="P158" s="223"/>
      <c r="Q158" s="223"/>
      <c r="R158" s="223"/>
      <c r="S158" s="223"/>
      <c r="T158" s="223"/>
      <c r="U158" s="223"/>
      <c r="V158" s="223"/>
    </row>
    <row r="159" spans="1:22" ht="15.75" customHeight="1">
      <c r="A159" s="467"/>
      <c r="B159" s="223"/>
      <c r="C159" s="223"/>
      <c r="D159" s="223"/>
      <c r="E159" s="223"/>
      <c r="F159" s="223"/>
      <c r="G159" s="223"/>
      <c r="H159" s="223"/>
      <c r="I159" s="223"/>
      <c r="J159" s="223"/>
      <c r="K159" s="223"/>
      <c r="L159" s="223"/>
      <c r="M159" s="223"/>
      <c r="N159" s="223"/>
      <c r="O159" s="223"/>
      <c r="P159" s="223"/>
      <c r="Q159" s="223"/>
      <c r="R159" s="223"/>
      <c r="S159" s="223"/>
      <c r="T159" s="223"/>
      <c r="U159" s="223"/>
      <c r="V159" s="223"/>
    </row>
    <row r="160" spans="1:22" ht="15.75" customHeight="1">
      <c r="A160" s="467"/>
      <c r="B160" s="223"/>
      <c r="C160" s="223"/>
      <c r="D160" s="223"/>
      <c r="E160" s="223"/>
      <c r="F160" s="223"/>
      <c r="G160" s="223"/>
      <c r="H160" s="223"/>
      <c r="I160" s="223"/>
      <c r="J160" s="223"/>
      <c r="K160" s="223"/>
      <c r="L160" s="223"/>
      <c r="M160" s="223"/>
      <c r="N160" s="223"/>
      <c r="O160" s="223"/>
      <c r="P160" s="223"/>
      <c r="Q160" s="223"/>
      <c r="R160" s="223"/>
      <c r="S160" s="223"/>
      <c r="T160" s="223"/>
      <c r="U160" s="223"/>
      <c r="V160" s="223"/>
    </row>
    <row r="161" spans="1:22" ht="15.75" customHeight="1">
      <c r="A161" s="467"/>
      <c r="B161" s="223"/>
      <c r="C161" s="223"/>
      <c r="D161" s="223"/>
      <c r="E161" s="223"/>
      <c r="F161" s="223"/>
      <c r="G161" s="223"/>
      <c r="H161" s="223"/>
      <c r="I161" s="223"/>
      <c r="J161" s="223"/>
      <c r="K161" s="223"/>
      <c r="L161" s="223"/>
      <c r="M161" s="223"/>
      <c r="N161" s="223"/>
      <c r="O161" s="223"/>
      <c r="P161" s="223"/>
      <c r="Q161" s="223"/>
      <c r="R161" s="223"/>
      <c r="S161" s="223"/>
      <c r="T161" s="223"/>
      <c r="U161" s="223"/>
      <c r="V161" s="223"/>
    </row>
    <row r="162" spans="1:22" ht="15.75" customHeight="1">
      <c r="A162" s="467"/>
      <c r="B162" s="223"/>
      <c r="C162" s="223"/>
      <c r="D162" s="223"/>
      <c r="E162" s="223"/>
      <c r="F162" s="223"/>
      <c r="G162" s="223"/>
      <c r="H162" s="223"/>
      <c r="I162" s="223"/>
      <c r="J162" s="223"/>
      <c r="K162" s="223"/>
      <c r="L162" s="223"/>
      <c r="M162" s="223"/>
      <c r="N162" s="223"/>
      <c r="O162" s="223"/>
      <c r="P162" s="223"/>
      <c r="Q162" s="223"/>
      <c r="R162" s="223"/>
      <c r="S162" s="223"/>
      <c r="T162" s="223"/>
      <c r="U162" s="223"/>
      <c r="V162" s="223"/>
    </row>
    <row r="163" spans="1:22" ht="15.75" customHeight="1">
      <c r="A163" s="467"/>
      <c r="B163" s="223"/>
      <c r="C163" s="223"/>
      <c r="D163" s="223"/>
      <c r="E163" s="223"/>
      <c r="F163" s="223"/>
      <c r="G163" s="223"/>
      <c r="H163" s="223"/>
      <c r="I163" s="223"/>
      <c r="J163" s="223"/>
      <c r="K163" s="223"/>
      <c r="L163" s="223"/>
      <c r="M163" s="223"/>
      <c r="N163" s="223"/>
      <c r="O163" s="223"/>
      <c r="P163" s="223"/>
      <c r="Q163" s="223"/>
      <c r="R163" s="223"/>
      <c r="S163" s="223"/>
      <c r="T163" s="223"/>
      <c r="U163" s="223"/>
      <c r="V163" s="223"/>
    </row>
    <row r="164" spans="1:22" ht="15.75" customHeight="1">
      <c r="A164" s="467"/>
      <c r="B164" s="223"/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N164" s="223"/>
      <c r="O164" s="223"/>
      <c r="P164" s="223"/>
      <c r="Q164" s="223"/>
      <c r="R164" s="223"/>
      <c r="S164" s="223"/>
      <c r="T164" s="223"/>
      <c r="U164" s="223"/>
      <c r="V164" s="223"/>
    </row>
    <row r="165" spans="1:22" ht="15.75" customHeight="1">
      <c r="A165" s="467"/>
      <c r="B165" s="223"/>
      <c r="C165" s="223"/>
      <c r="D165" s="223"/>
      <c r="E165" s="223"/>
      <c r="F165" s="223"/>
      <c r="G165" s="223"/>
      <c r="H165" s="223"/>
      <c r="I165" s="223"/>
      <c r="J165" s="223"/>
      <c r="K165" s="223"/>
      <c r="L165" s="223"/>
      <c r="M165" s="223"/>
      <c r="N165" s="223"/>
      <c r="O165" s="223"/>
      <c r="P165" s="223"/>
      <c r="Q165" s="223"/>
      <c r="R165" s="223"/>
      <c r="S165" s="223"/>
      <c r="T165" s="223"/>
      <c r="U165" s="223"/>
      <c r="V165" s="223"/>
    </row>
    <row r="166" spans="1:22" ht="15.75" customHeight="1">
      <c r="A166" s="467"/>
      <c r="B166" s="223"/>
      <c r="C166" s="223"/>
      <c r="D166" s="223"/>
      <c r="E166" s="223"/>
      <c r="F166" s="223"/>
      <c r="G166" s="223"/>
      <c r="H166" s="223"/>
      <c r="I166" s="223"/>
      <c r="J166" s="223"/>
      <c r="K166" s="223"/>
      <c r="L166" s="223"/>
      <c r="M166" s="223"/>
      <c r="N166" s="223"/>
      <c r="O166" s="223"/>
      <c r="P166" s="223"/>
      <c r="Q166" s="223"/>
      <c r="R166" s="223"/>
      <c r="S166" s="223"/>
      <c r="T166" s="223"/>
      <c r="U166" s="223"/>
      <c r="V166" s="223"/>
    </row>
    <row r="167" spans="1:22" ht="15.75" customHeight="1">
      <c r="A167" s="467"/>
      <c r="B167" s="223"/>
      <c r="C167" s="223"/>
      <c r="D167" s="223"/>
      <c r="E167" s="223"/>
      <c r="F167" s="223"/>
      <c r="G167" s="223"/>
      <c r="H167" s="223"/>
      <c r="I167" s="223"/>
      <c r="J167" s="223"/>
      <c r="K167" s="223"/>
      <c r="L167" s="223"/>
      <c r="M167" s="223"/>
      <c r="N167" s="223"/>
      <c r="O167" s="223"/>
      <c r="P167" s="223"/>
      <c r="Q167" s="223"/>
      <c r="R167" s="223"/>
      <c r="S167" s="223"/>
      <c r="T167" s="223"/>
      <c r="U167" s="223"/>
      <c r="V167" s="223"/>
    </row>
    <row r="168" spans="1:22" ht="15.75" customHeight="1">
      <c r="A168" s="467"/>
      <c r="B168" s="223"/>
      <c r="C168" s="223"/>
      <c r="D168" s="223"/>
      <c r="E168" s="223"/>
      <c r="F168" s="223"/>
      <c r="G168" s="223"/>
      <c r="H168" s="223"/>
      <c r="I168" s="223"/>
      <c r="J168" s="223"/>
      <c r="K168" s="223"/>
      <c r="L168" s="223"/>
      <c r="M168" s="223"/>
      <c r="N168" s="223"/>
      <c r="O168" s="223"/>
      <c r="P168" s="223"/>
      <c r="Q168" s="223"/>
      <c r="R168" s="223"/>
      <c r="S168" s="223"/>
      <c r="T168" s="223"/>
      <c r="U168" s="223"/>
      <c r="V168" s="223"/>
    </row>
    <row r="169" spans="1:22" ht="15.75" customHeight="1">
      <c r="A169" s="467"/>
      <c r="B169" s="223"/>
      <c r="C169" s="223"/>
      <c r="D169" s="223"/>
      <c r="E169" s="223"/>
      <c r="F169" s="223"/>
      <c r="G169" s="223"/>
      <c r="H169" s="223"/>
      <c r="I169" s="223"/>
      <c r="J169" s="223"/>
      <c r="K169" s="223"/>
      <c r="L169" s="223"/>
      <c r="M169" s="223"/>
      <c r="N169" s="223"/>
      <c r="O169" s="223"/>
      <c r="P169" s="223"/>
      <c r="Q169" s="223"/>
      <c r="R169" s="223"/>
      <c r="S169" s="223"/>
      <c r="T169" s="223"/>
      <c r="U169" s="223"/>
      <c r="V169" s="223"/>
    </row>
    <row r="170" spans="1:22" ht="15.75" customHeight="1">
      <c r="A170" s="467"/>
      <c r="B170" s="223"/>
      <c r="C170" s="223"/>
      <c r="D170" s="223"/>
      <c r="E170" s="223"/>
      <c r="F170" s="223"/>
      <c r="G170" s="223"/>
      <c r="H170" s="223"/>
      <c r="I170" s="223"/>
      <c r="J170" s="223"/>
      <c r="K170" s="223"/>
      <c r="L170" s="223"/>
      <c r="M170" s="223"/>
      <c r="N170" s="223"/>
      <c r="O170" s="223"/>
      <c r="P170" s="223"/>
      <c r="Q170" s="223"/>
      <c r="R170" s="223"/>
      <c r="S170" s="223"/>
      <c r="T170" s="223"/>
      <c r="U170" s="223"/>
      <c r="V170" s="223"/>
    </row>
    <row r="171" spans="1:22" ht="15.75" customHeight="1">
      <c r="A171" s="467"/>
      <c r="B171" s="223"/>
      <c r="C171" s="223"/>
      <c r="D171" s="223"/>
      <c r="E171" s="223"/>
      <c r="F171" s="223"/>
      <c r="G171" s="223"/>
      <c r="H171" s="223"/>
      <c r="I171" s="223"/>
      <c r="J171" s="223"/>
      <c r="K171" s="223"/>
      <c r="L171" s="223"/>
      <c r="M171" s="223"/>
      <c r="N171" s="223"/>
      <c r="O171" s="223"/>
      <c r="P171" s="223"/>
      <c r="Q171" s="223"/>
      <c r="R171" s="223"/>
      <c r="S171" s="223"/>
      <c r="T171" s="223"/>
      <c r="U171" s="223"/>
      <c r="V171" s="223"/>
    </row>
    <row r="172" spans="1:22" ht="15.75" customHeight="1">
      <c r="A172" s="467"/>
      <c r="B172" s="223"/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23"/>
      <c r="O172" s="223"/>
      <c r="P172" s="223"/>
      <c r="Q172" s="223"/>
      <c r="R172" s="223"/>
      <c r="S172" s="223"/>
      <c r="T172" s="223"/>
      <c r="U172" s="223"/>
      <c r="V172" s="223"/>
    </row>
    <row r="173" spans="1:22" ht="15.75" customHeight="1">
      <c r="A173" s="467"/>
      <c r="B173" s="223"/>
      <c r="C173" s="223"/>
      <c r="D173" s="223"/>
      <c r="E173" s="223"/>
      <c r="F173" s="223"/>
      <c r="G173" s="223"/>
      <c r="H173" s="223"/>
      <c r="I173" s="223"/>
      <c r="J173" s="223"/>
      <c r="K173" s="223"/>
      <c r="L173" s="223"/>
      <c r="M173" s="223"/>
      <c r="N173" s="223"/>
      <c r="O173" s="223"/>
      <c r="P173" s="223"/>
      <c r="Q173" s="223"/>
      <c r="R173" s="223"/>
      <c r="S173" s="223"/>
      <c r="T173" s="223"/>
      <c r="U173" s="223"/>
      <c r="V173" s="223"/>
    </row>
    <row r="174" spans="1:22" ht="15.75" customHeight="1">
      <c r="A174" s="467"/>
      <c r="B174" s="223"/>
      <c r="C174" s="223"/>
      <c r="D174" s="223"/>
      <c r="E174" s="223"/>
      <c r="F174" s="223"/>
      <c r="G174" s="223"/>
      <c r="H174" s="223"/>
      <c r="I174" s="223"/>
      <c r="J174" s="223"/>
      <c r="K174" s="223"/>
      <c r="L174" s="223"/>
      <c r="M174" s="223"/>
      <c r="N174" s="223"/>
      <c r="O174" s="223"/>
      <c r="P174" s="223"/>
      <c r="Q174" s="223"/>
      <c r="R174" s="223"/>
      <c r="S174" s="223"/>
      <c r="T174" s="223"/>
      <c r="U174" s="223"/>
      <c r="V174" s="223"/>
    </row>
    <row r="175" spans="1:22" ht="15.75" customHeight="1">
      <c r="A175" s="467"/>
      <c r="B175" s="223"/>
      <c r="C175" s="223"/>
      <c r="D175" s="223"/>
      <c r="E175" s="223"/>
      <c r="F175" s="223"/>
      <c r="G175" s="223"/>
      <c r="H175" s="223"/>
      <c r="I175" s="223"/>
      <c r="J175" s="223"/>
      <c r="K175" s="223"/>
      <c r="L175" s="223"/>
      <c r="M175" s="223"/>
      <c r="N175" s="223"/>
      <c r="O175" s="223"/>
      <c r="P175" s="223"/>
      <c r="Q175" s="223"/>
      <c r="R175" s="223"/>
      <c r="S175" s="223"/>
      <c r="T175" s="223"/>
      <c r="U175" s="223"/>
      <c r="V175" s="223"/>
    </row>
    <row r="176" spans="1:22" ht="15.75" customHeight="1">
      <c r="A176" s="467"/>
      <c r="B176" s="223"/>
      <c r="C176" s="223"/>
      <c r="D176" s="223"/>
      <c r="E176" s="223"/>
      <c r="F176" s="223"/>
      <c r="G176" s="223"/>
      <c r="H176" s="223"/>
      <c r="I176" s="223"/>
      <c r="J176" s="223"/>
      <c r="K176" s="223"/>
      <c r="L176" s="223"/>
      <c r="M176" s="223"/>
      <c r="N176" s="223"/>
      <c r="O176" s="223"/>
      <c r="P176" s="223"/>
      <c r="Q176" s="223"/>
      <c r="R176" s="223"/>
      <c r="S176" s="223"/>
      <c r="T176" s="223"/>
      <c r="U176" s="223"/>
      <c r="V176" s="223"/>
    </row>
    <row r="177" spans="1:22" ht="15.75" customHeight="1">
      <c r="A177" s="467"/>
      <c r="B177" s="223"/>
      <c r="C177" s="223"/>
      <c r="D177" s="223"/>
      <c r="E177" s="223"/>
      <c r="F177" s="223"/>
      <c r="G177" s="223"/>
      <c r="H177" s="223"/>
      <c r="I177" s="223"/>
      <c r="J177" s="223"/>
      <c r="K177" s="223"/>
      <c r="L177" s="223"/>
      <c r="M177" s="223"/>
      <c r="N177" s="223"/>
      <c r="O177" s="223"/>
      <c r="P177" s="223"/>
      <c r="Q177" s="223"/>
      <c r="R177" s="223"/>
      <c r="S177" s="223"/>
      <c r="T177" s="223"/>
      <c r="U177" s="223"/>
      <c r="V177" s="223"/>
    </row>
    <row r="178" spans="1:22" ht="15.75" customHeight="1">
      <c r="A178" s="467"/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</row>
    <row r="179" spans="1:22" ht="15.75" customHeight="1">
      <c r="A179" s="467"/>
      <c r="B179" s="223"/>
      <c r="C179" s="223"/>
      <c r="D179" s="223"/>
      <c r="E179" s="223"/>
      <c r="F179" s="223"/>
      <c r="G179" s="223"/>
      <c r="H179" s="223"/>
      <c r="I179" s="223"/>
      <c r="J179" s="223"/>
      <c r="K179" s="223"/>
      <c r="L179" s="223"/>
      <c r="M179" s="223"/>
      <c r="N179" s="223"/>
      <c r="O179" s="223"/>
      <c r="P179" s="223"/>
      <c r="Q179" s="223"/>
      <c r="R179" s="223"/>
      <c r="S179" s="223"/>
      <c r="T179" s="223"/>
      <c r="U179" s="223"/>
      <c r="V179" s="223"/>
    </row>
    <row r="180" spans="1:22" ht="15.75" customHeight="1">
      <c r="A180" s="467"/>
      <c r="B180" s="223"/>
      <c r="C180" s="223"/>
      <c r="D180" s="223"/>
      <c r="E180" s="223"/>
      <c r="F180" s="223"/>
      <c r="G180" s="223"/>
      <c r="H180" s="223"/>
      <c r="I180" s="223"/>
      <c r="J180" s="223"/>
      <c r="K180" s="223"/>
      <c r="L180" s="223"/>
      <c r="M180" s="223"/>
      <c r="N180" s="223"/>
      <c r="O180" s="223"/>
      <c r="P180" s="223"/>
      <c r="Q180" s="223"/>
      <c r="R180" s="223"/>
      <c r="S180" s="223"/>
      <c r="T180" s="223"/>
      <c r="U180" s="223"/>
      <c r="V180" s="223"/>
    </row>
    <row r="181" spans="1:22" ht="15.75" customHeight="1">
      <c r="A181" s="467"/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  <c r="P181" s="223"/>
      <c r="Q181" s="223"/>
      <c r="R181" s="223"/>
      <c r="S181" s="223"/>
      <c r="T181" s="223"/>
      <c r="U181" s="223"/>
      <c r="V181" s="223"/>
    </row>
    <row r="182" spans="1:22" ht="15.75" customHeight="1">
      <c r="A182" s="467"/>
      <c r="B182" s="223"/>
      <c r="C182" s="223"/>
      <c r="D182" s="223"/>
      <c r="E182" s="223"/>
      <c r="F182" s="223"/>
      <c r="G182" s="223"/>
      <c r="H182" s="223"/>
      <c r="I182" s="223"/>
      <c r="J182" s="223"/>
      <c r="K182" s="223"/>
      <c r="L182" s="223"/>
      <c r="M182" s="223"/>
      <c r="N182" s="223"/>
      <c r="O182" s="223"/>
      <c r="P182" s="223"/>
      <c r="Q182" s="223"/>
      <c r="R182" s="223"/>
      <c r="S182" s="223"/>
      <c r="T182" s="223"/>
      <c r="U182" s="223"/>
      <c r="V182" s="223"/>
    </row>
    <row r="183" spans="1:22" ht="15.75" customHeight="1">
      <c r="A183" s="467"/>
      <c r="B183" s="223"/>
      <c r="C183" s="223"/>
      <c r="D183" s="223"/>
      <c r="E183" s="223"/>
      <c r="F183" s="223"/>
      <c r="G183" s="223"/>
      <c r="H183" s="223"/>
      <c r="I183" s="223"/>
      <c r="J183" s="223"/>
      <c r="K183" s="223"/>
      <c r="L183" s="223"/>
      <c r="M183" s="223"/>
      <c r="N183" s="223"/>
      <c r="O183" s="223"/>
      <c r="P183" s="223"/>
      <c r="Q183" s="223"/>
      <c r="R183" s="223"/>
      <c r="S183" s="223"/>
      <c r="T183" s="223"/>
      <c r="U183" s="223"/>
      <c r="V183" s="223"/>
    </row>
    <row r="184" spans="1:22" ht="15.75" customHeight="1">
      <c r="A184" s="467"/>
      <c r="B184" s="223"/>
      <c r="C184" s="223"/>
      <c r="D184" s="223"/>
      <c r="E184" s="223"/>
      <c r="F184" s="223"/>
      <c r="G184" s="223"/>
      <c r="H184" s="223"/>
      <c r="I184" s="223"/>
      <c r="J184" s="223"/>
      <c r="K184" s="223"/>
      <c r="L184" s="223"/>
      <c r="M184" s="223"/>
      <c r="N184" s="223"/>
      <c r="O184" s="223"/>
      <c r="P184" s="223"/>
      <c r="Q184" s="223"/>
      <c r="R184" s="223"/>
      <c r="S184" s="223"/>
      <c r="T184" s="223"/>
      <c r="U184" s="223"/>
      <c r="V184" s="223"/>
    </row>
    <row r="185" spans="1:22" ht="15.75" customHeight="1">
      <c r="A185" s="467"/>
      <c r="B185" s="223"/>
      <c r="C185" s="223"/>
      <c r="D185" s="223"/>
      <c r="E185" s="223"/>
      <c r="F185" s="223"/>
      <c r="G185" s="223"/>
      <c r="H185" s="223"/>
      <c r="I185" s="223"/>
      <c r="J185" s="223"/>
      <c r="K185" s="223"/>
      <c r="L185" s="223"/>
      <c r="M185" s="223"/>
      <c r="N185" s="223"/>
      <c r="O185" s="223"/>
      <c r="P185" s="223"/>
      <c r="Q185" s="223"/>
      <c r="R185" s="223"/>
      <c r="S185" s="223"/>
      <c r="T185" s="223"/>
      <c r="U185" s="223"/>
      <c r="V185" s="223"/>
    </row>
    <row r="186" spans="1:22" ht="15.75" customHeight="1">
      <c r="A186" s="467"/>
      <c r="B186" s="223"/>
      <c r="C186" s="223"/>
      <c r="D186" s="223"/>
      <c r="E186" s="223"/>
      <c r="F186" s="223"/>
      <c r="G186" s="223"/>
      <c r="H186" s="223"/>
      <c r="I186" s="223"/>
      <c r="J186" s="223"/>
      <c r="K186" s="223"/>
      <c r="L186" s="223"/>
      <c r="M186" s="223"/>
      <c r="N186" s="223"/>
      <c r="O186" s="223"/>
      <c r="P186" s="223"/>
      <c r="Q186" s="223"/>
      <c r="R186" s="223"/>
      <c r="S186" s="223"/>
      <c r="T186" s="223"/>
      <c r="U186" s="223"/>
      <c r="V186" s="223"/>
    </row>
    <row r="187" spans="1:22" ht="15.75" customHeight="1">
      <c r="A187" s="467"/>
      <c r="B187" s="223"/>
      <c r="C187" s="223"/>
      <c r="D187" s="223"/>
      <c r="E187" s="223"/>
      <c r="F187" s="223"/>
      <c r="G187" s="223"/>
      <c r="H187" s="223"/>
      <c r="I187" s="223"/>
      <c r="J187" s="223"/>
      <c r="K187" s="223"/>
      <c r="L187" s="223"/>
      <c r="M187" s="223"/>
      <c r="N187" s="223"/>
      <c r="O187" s="223"/>
      <c r="P187" s="223"/>
      <c r="Q187" s="223"/>
      <c r="R187" s="223"/>
      <c r="S187" s="223"/>
      <c r="T187" s="223"/>
      <c r="U187" s="223"/>
      <c r="V187" s="223"/>
    </row>
    <row r="188" spans="1:22" ht="15.75" customHeight="1">
      <c r="A188" s="467"/>
      <c r="B188" s="223"/>
      <c r="C188" s="223"/>
      <c r="D188" s="223"/>
      <c r="E188" s="223"/>
      <c r="F188" s="223"/>
      <c r="G188" s="223"/>
      <c r="H188" s="223"/>
      <c r="I188" s="223"/>
      <c r="J188" s="223"/>
      <c r="K188" s="223"/>
      <c r="L188" s="223"/>
      <c r="M188" s="223"/>
      <c r="N188" s="223"/>
      <c r="O188" s="223"/>
      <c r="P188" s="223"/>
      <c r="Q188" s="223"/>
      <c r="R188" s="223"/>
      <c r="S188" s="223"/>
      <c r="T188" s="223"/>
      <c r="U188" s="223"/>
      <c r="V188" s="223"/>
    </row>
    <row r="189" spans="1:22" ht="15.75" customHeight="1">
      <c r="A189" s="467"/>
      <c r="B189" s="223"/>
      <c r="C189" s="223"/>
      <c r="D189" s="223"/>
      <c r="E189" s="223"/>
      <c r="F189" s="223"/>
      <c r="G189" s="223"/>
      <c r="H189" s="223"/>
      <c r="I189" s="223"/>
      <c r="J189" s="223"/>
      <c r="K189" s="223"/>
      <c r="L189" s="223"/>
      <c r="M189" s="223"/>
      <c r="N189" s="223"/>
      <c r="O189" s="223"/>
      <c r="P189" s="223"/>
      <c r="Q189" s="223"/>
      <c r="R189" s="223"/>
      <c r="S189" s="223"/>
      <c r="T189" s="223"/>
      <c r="U189" s="223"/>
      <c r="V189" s="223"/>
    </row>
    <row r="190" spans="1:22" ht="15.75" customHeight="1">
      <c r="A190" s="467"/>
      <c r="B190" s="223"/>
      <c r="C190" s="223"/>
      <c r="D190" s="223"/>
      <c r="E190" s="223"/>
      <c r="F190" s="223"/>
      <c r="G190" s="223"/>
      <c r="H190" s="223"/>
      <c r="I190" s="223"/>
      <c r="J190" s="223"/>
      <c r="K190" s="223"/>
      <c r="L190" s="223"/>
      <c r="M190" s="223"/>
      <c r="N190" s="223"/>
      <c r="O190" s="223"/>
      <c r="P190" s="223"/>
      <c r="Q190" s="223"/>
      <c r="R190" s="223"/>
      <c r="S190" s="223"/>
      <c r="T190" s="223"/>
      <c r="U190" s="223"/>
      <c r="V190" s="223"/>
    </row>
    <row r="191" spans="1:22" ht="15.75" customHeight="1">
      <c r="A191" s="467"/>
      <c r="B191" s="223"/>
      <c r="C191" s="223"/>
      <c r="D191" s="223"/>
      <c r="E191" s="223"/>
      <c r="F191" s="223"/>
      <c r="G191" s="223"/>
      <c r="H191" s="223"/>
      <c r="I191" s="223"/>
      <c r="J191" s="223"/>
      <c r="K191" s="223"/>
      <c r="L191" s="223"/>
      <c r="M191" s="223"/>
      <c r="N191" s="223"/>
      <c r="O191" s="223"/>
      <c r="P191" s="223"/>
      <c r="Q191" s="223"/>
      <c r="R191" s="223"/>
      <c r="S191" s="223"/>
      <c r="T191" s="223"/>
      <c r="U191" s="223"/>
      <c r="V191" s="223"/>
    </row>
    <row r="192" spans="1:22" ht="15.75" customHeight="1">
      <c r="A192" s="467"/>
      <c r="B192" s="223"/>
      <c r="C192" s="223"/>
      <c r="D192" s="223"/>
      <c r="E192" s="223"/>
      <c r="F192" s="223"/>
      <c r="G192" s="223"/>
      <c r="H192" s="223"/>
      <c r="I192" s="223"/>
      <c r="J192" s="223"/>
      <c r="K192" s="223"/>
      <c r="L192" s="223"/>
      <c r="M192" s="223"/>
      <c r="N192" s="223"/>
      <c r="O192" s="223"/>
      <c r="P192" s="223"/>
      <c r="Q192" s="223"/>
      <c r="R192" s="223"/>
      <c r="S192" s="223"/>
      <c r="T192" s="223"/>
      <c r="U192" s="223"/>
      <c r="V192" s="223"/>
    </row>
    <row r="193" spans="1:22" ht="15.75" customHeight="1">
      <c r="A193" s="467"/>
      <c r="B193" s="223"/>
      <c r="C193" s="223"/>
      <c r="D193" s="223"/>
      <c r="E193" s="223"/>
      <c r="F193" s="223"/>
      <c r="G193" s="223"/>
      <c r="H193" s="223"/>
      <c r="I193" s="223"/>
      <c r="J193" s="223"/>
      <c r="K193" s="223"/>
      <c r="L193" s="223"/>
      <c r="M193" s="223"/>
      <c r="N193" s="223"/>
      <c r="O193" s="223"/>
      <c r="P193" s="223"/>
      <c r="Q193" s="223"/>
      <c r="R193" s="223"/>
      <c r="S193" s="223"/>
      <c r="T193" s="223"/>
      <c r="U193" s="223"/>
      <c r="V193" s="223"/>
    </row>
    <row r="194" spans="1:22" ht="15.75" customHeight="1">
      <c r="A194" s="467"/>
      <c r="B194" s="223"/>
      <c r="C194" s="223"/>
      <c r="D194" s="223"/>
      <c r="E194" s="223"/>
      <c r="F194" s="223"/>
      <c r="G194" s="223"/>
      <c r="H194" s="223"/>
      <c r="I194" s="223"/>
      <c r="J194" s="223"/>
      <c r="K194" s="223"/>
      <c r="L194" s="223"/>
      <c r="M194" s="223"/>
      <c r="N194" s="223"/>
      <c r="O194" s="223"/>
      <c r="P194" s="223"/>
      <c r="Q194" s="223"/>
      <c r="R194" s="223"/>
      <c r="S194" s="223"/>
      <c r="T194" s="223"/>
      <c r="U194" s="223"/>
      <c r="V194" s="223"/>
    </row>
    <row r="195" spans="1:22" ht="15.75" customHeight="1">
      <c r="A195" s="467"/>
      <c r="B195" s="223"/>
      <c r="C195" s="223"/>
      <c r="D195" s="223"/>
      <c r="E195" s="223"/>
      <c r="F195" s="223"/>
      <c r="G195" s="223"/>
      <c r="H195" s="223"/>
      <c r="I195" s="223"/>
      <c r="J195" s="223"/>
      <c r="K195" s="223"/>
      <c r="L195" s="223"/>
      <c r="M195" s="223"/>
      <c r="N195" s="223"/>
      <c r="O195" s="223"/>
      <c r="P195" s="223"/>
      <c r="Q195" s="223"/>
      <c r="R195" s="223"/>
      <c r="S195" s="223"/>
      <c r="T195" s="223"/>
      <c r="U195" s="223"/>
      <c r="V195" s="223"/>
    </row>
    <row r="196" spans="1:22" ht="15.75" customHeight="1">
      <c r="A196" s="467"/>
      <c r="B196" s="223"/>
      <c r="C196" s="223"/>
      <c r="D196" s="223"/>
      <c r="E196" s="223"/>
      <c r="F196" s="223"/>
      <c r="G196" s="223"/>
      <c r="H196" s="223"/>
      <c r="I196" s="223"/>
      <c r="J196" s="223"/>
      <c r="K196" s="223"/>
      <c r="L196" s="223"/>
      <c r="M196" s="223"/>
      <c r="N196" s="223"/>
      <c r="O196" s="223"/>
      <c r="P196" s="223"/>
      <c r="Q196" s="223"/>
      <c r="R196" s="223"/>
      <c r="S196" s="223"/>
      <c r="T196" s="223"/>
      <c r="U196" s="223"/>
      <c r="V196" s="223"/>
    </row>
    <row r="197" spans="1:22" ht="15.75" customHeight="1">
      <c r="A197" s="467"/>
      <c r="B197" s="223"/>
      <c r="C197" s="223"/>
      <c r="D197" s="223"/>
      <c r="E197" s="223"/>
      <c r="F197" s="223"/>
      <c r="G197" s="223"/>
      <c r="H197" s="223"/>
      <c r="I197" s="223"/>
      <c r="J197" s="223"/>
      <c r="K197" s="223"/>
      <c r="L197" s="223"/>
      <c r="M197" s="223"/>
      <c r="N197" s="223"/>
      <c r="O197" s="223"/>
      <c r="P197" s="223"/>
      <c r="Q197" s="223"/>
      <c r="R197" s="223"/>
      <c r="S197" s="223"/>
      <c r="T197" s="223"/>
      <c r="U197" s="223"/>
      <c r="V197" s="223"/>
    </row>
    <row r="198" spans="1:22" ht="15.75" customHeight="1">
      <c r="A198" s="467"/>
      <c r="B198" s="223"/>
      <c r="C198" s="223"/>
      <c r="D198" s="223"/>
      <c r="E198" s="223"/>
      <c r="F198" s="223"/>
      <c r="G198" s="223"/>
      <c r="H198" s="223"/>
      <c r="I198" s="223"/>
      <c r="J198" s="223"/>
      <c r="K198" s="223"/>
      <c r="L198" s="223"/>
      <c r="M198" s="223"/>
      <c r="N198" s="223"/>
      <c r="O198" s="223"/>
      <c r="P198" s="223"/>
      <c r="Q198" s="223"/>
      <c r="R198" s="223"/>
      <c r="S198" s="223"/>
      <c r="T198" s="223"/>
      <c r="U198" s="223"/>
      <c r="V198" s="223"/>
    </row>
    <row r="199" spans="1:22" ht="15.75" customHeight="1">
      <c r="A199" s="467"/>
      <c r="B199" s="223"/>
      <c r="C199" s="223"/>
      <c r="D199" s="223"/>
      <c r="E199" s="223"/>
      <c r="F199" s="223"/>
      <c r="G199" s="223"/>
      <c r="H199" s="223"/>
      <c r="I199" s="223"/>
      <c r="J199" s="223"/>
      <c r="K199" s="223"/>
      <c r="L199" s="223"/>
      <c r="M199" s="223"/>
      <c r="N199" s="223"/>
      <c r="O199" s="223"/>
      <c r="P199" s="223"/>
      <c r="Q199" s="223"/>
      <c r="R199" s="223"/>
      <c r="S199" s="223"/>
      <c r="T199" s="223"/>
      <c r="U199" s="223"/>
      <c r="V199" s="223"/>
    </row>
    <row r="200" spans="1:22" ht="15.75" customHeight="1">
      <c r="A200" s="467"/>
      <c r="B200" s="223"/>
      <c r="C200" s="223"/>
      <c r="D200" s="223"/>
      <c r="E200" s="223"/>
      <c r="F200" s="223"/>
      <c r="G200" s="223"/>
      <c r="H200" s="223"/>
      <c r="I200" s="223"/>
      <c r="J200" s="223"/>
      <c r="K200" s="223"/>
      <c r="L200" s="223"/>
      <c r="M200" s="223"/>
      <c r="N200" s="223"/>
      <c r="O200" s="223"/>
      <c r="P200" s="223"/>
      <c r="Q200" s="223"/>
      <c r="R200" s="223"/>
      <c r="S200" s="223"/>
      <c r="T200" s="223"/>
      <c r="U200" s="223"/>
      <c r="V200" s="223"/>
    </row>
    <row r="201" spans="1:22" ht="15.75" customHeight="1">
      <c r="A201" s="467"/>
      <c r="B201" s="223"/>
      <c r="C201" s="223"/>
      <c r="D201" s="223"/>
      <c r="E201" s="223"/>
      <c r="F201" s="223"/>
      <c r="G201" s="223"/>
      <c r="H201" s="223"/>
      <c r="I201" s="223"/>
      <c r="J201" s="223"/>
      <c r="K201" s="223"/>
      <c r="L201" s="223"/>
      <c r="M201" s="223"/>
      <c r="N201" s="223"/>
      <c r="O201" s="223"/>
      <c r="P201" s="223"/>
      <c r="Q201" s="223"/>
      <c r="R201" s="223"/>
      <c r="S201" s="223"/>
      <c r="T201" s="223"/>
      <c r="U201" s="223"/>
      <c r="V201" s="223"/>
    </row>
    <row r="202" spans="1:22" ht="15.75" customHeight="1">
      <c r="A202" s="467"/>
      <c r="B202" s="223"/>
      <c r="C202" s="223"/>
      <c r="D202" s="223"/>
      <c r="E202" s="223"/>
      <c r="F202" s="223"/>
      <c r="G202" s="223"/>
      <c r="H202" s="223"/>
      <c r="I202" s="223"/>
      <c r="J202" s="223"/>
      <c r="K202" s="223"/>
      <c r="L202" s="223"/>
      <c r="M202" s="223"/>
      <c r="N202" s="223"/>
      <c r="O202" s="223"/>
      <c r="P202" s="223"/>
      <c r="Q202" s="223"/>
      <c r="R202" s="223"/>
      <c r="S202" s="223"/>
      <c r="T202" s="223"/>
      <c r="U202" s="223"/>
      <c r="V202" s="223"/>
    </row>
    <row r="203" spans="1:22" ht="15.75" customHeight="1">
      <c r="A203" s="467"/>
      <c r="B203" s="223"/>
      <c r="C203" s="223"/>
      <c r="D203" s="223"/>
      <c r="E203" s="223"/>
      <c r="F203" s="223"/>
      <c r="G203" s="223"/>
      <c r="H203" s="223"/>
      <c r="I203" s="223"/>
      <c r="J203" s="223"/>
      <c r="K203" s="223"/>
      <c r="L203" s="223"/>
      <c r="M203" s="223"/>
      <c r="N203" s="223"/>
      <c r="O203" s="223"/>
      <c r="P203" s="223"/>
      <c r="Q203" s="223"/>
      <c r="R203" s="223"/>
      <c r="S203" s="223"/>
      <c r="T203" s="223"/>
      <c r="U203" s="223"/>
      <c r="V203" s="223"/>
    </row>
    <row r="204" spans="1:22" ht="15.75" customHeight="1">
      <c r="A204" s="467"/>
      <c r="B204" s="223"/>
      <c r="C204" s="223"/>
      <c r="D204" s="223"/>
      <c r="E204" s="223"/>
      <c r="F204" s="223"/>
      <c r="G204" s="223"/>
      <c r="H204" s="223"/>
      <c r="I204" s="223"/>
      <c r="J204" s="223"/>
      <c r="K204" s="223"/>
      <c r="L204" s="223"/>
      <c r="M204" s="223"/>
      <c r="N204" s="223"/>
      <c r="O204" s="223"/>
      <c r="P204" s="223"/>
      <c r="Q204" s="223"/>
      <c r="R204" s="223"/>
      <c r="S204" s="223"/>
      <c r="T204" s="223"/>
      <c r="U204" s="223"/>
      <c r="V204" s="223"/>
    </row>
    <row r="205" spans="1:22" ht="15.75" customHeight="1">
      <c r="A205" s="467"/>
      <c r="B205" s="223"/>
      <c r="C205" s="223"/>
      <c r="D205" s="223"/>
      <c r="E205" s="223"/>
      <c r="F205" s="223"/>
      <c r="G205" s="223"/>
      <c r="H205" s="223"/>
      <c r="I205" s="223"/>
      <c r="J205" s="223"/>
      <c r="K205" s="223"/>
      <c r="L205" s="223"/>
      <c r="M205" s="223"/>
      <c r="N205" s="223"/>
      <c r="O205" s="223"/>
      <c r="P205" s="223"/>
      <c r="Q205" s="223"/>
      <c r="R205" s="223"/>
      <c r="S205" s="223"/>
      <c r="T205" s="223"/>
      <c r="U205" s="223"/>
      <c r="V205" s="223"/>
    </row>
    <row r="206" spans="1:22" ht="15.75" customHeight="1">
      <c r="A206" s="467"/>
      <c r="B206" s="223"/>
      <c r="C206" s="223"/>
      <c r="D206" s="223"/>
      <c r="E206" s="223"/>
      <c r="F206" s="223"/>
      <c r="G206" s="223"/>
      <c r="H206" s="223"/>
      <c r="I206" s="223"/>
      <c r="J206" s="223"/>
      <c r="K206" s="223"/>
      <c r="L206" s="223"/>
      <c r="M206" s="223"/>
      <c r="N206" s="223"/>
      <c r="O206" s="223"/>
      <c r="P206" s="223"/>
      <c r="Q206" s="223"/>
      <c r="R206" s="223"/>
      <c r="S206" s="223"/>
      <c r="T206" s="223"/>
      <c r="U206" s="223"/>
      <c r="V206" s="223"/>
    </row>
    <row r="207" spans="1:22" ht="15.75" customHeight="1">
      <c r="A207" s="467"/>
      <c r="B207" s="223"/>
      <c r="C207" s="223"/>
      <c r="D207" s="223"/>
      <c r="E207" s="223"/>
      <c r="F207" s="223"/>
      <c r="G207" s="223"/>
      <c r="H207" s="223"/>
      <c r="I207" s="223"/>
      <c r="J207" s="223"/>
      <c r="K207" s="223"/>
      <c r="L207" s="223"/>
      <c r="M207" s="223"/>
      <c r="N207" s="223"/>
      <c r="O207" s="223"/>
      <c r="P207" s="223"/>
      <c r="Q207" s="223"/>
      <c r="R207" s="223"/>
      <c r="S207" s="223"/>
      <c r="T207" s="223"/>
      <c r="U207" s="223"/>
      <c r="V207" s="223"/>
    </row>
    <row r="208" spans="1:22" ht="15.75" customHeight="1">
      <c r="A208" s="467"/>
      <c r="B208" s="223"/>
      <c r="C208" s="223"/>
      <c r="D208" s="223"/>
      <c r="E208" s="223"/>
      <c r="F208" s="223"/>
      <c r="G208" s="223"/>
      <c r="H208" s="223"/>
      <c r="I208" s="223"/>
      <c r="J208" s="223"/>
      <c r="K208" s="223"/>
      <c r="L208" s="223"/>
      <c r="M208" s="223"/>
      <c r="N208" s="223"/>
      <c r="O208" s="223"/>
      <c r="P208" s="223"/>
      <c r="Q208" s="223"/>
      <c r="R208" s="223"/>
      <c r="S208" s="223"/>
      <c r="T208" s="223"/>
      <c r="U208" s="223"/>
      <c r="V208" s="223"/>
    </row>
    <row r="209" spans="1:22" ht="15.75" customHeight="1">
      <c r="A209" s="467"/>
      <c r="B209" s="223"/>
      <c r="C209" s="223"/>
      <c r="D209" s="223"/>
      <c r="E209" s="223"/>
      <c r="F209" s="223"/>
      <c r="G209" s="223"/>
      <c r="H209" s="223"/>
      <c r="I209" s="223"/>
      <c r="J209" s="223"/>
      <c r="K209" s="223"/>
      <c r="L209" s="223"/>
      <c r="M209" s="223"/>
      <c r="N209" s="223"/>
      <c r="O209" s="223"/>
      <c r="P209" s="223"/>
      <c r="Q209" s="223"/>
      <c r="R209" s="223"/>
      <c r="S209" s="223"/>
      <c r="T209" s="223"/>
      <c r="U209" s="223"/>
      <c r="V209" s="223"/>
    </row>
    <row r="210" spans="1:22" ht="15.75" customHeight="1">
      <c r="A210" s="467"/>
      <c r="B210" s="223"/>
      <c r="C210" s="223"/>
      <c r="D210" s="223"/>
      <c r="E210" s="223"/>
      <c r="F210" s="223"/>
      <c r="G210" s="223"/>
      <c r="H210" s="223"/>
      <c r="I210" s="223"/>
      <c r="J210" s="223"/>
      <c r="K210" s="223"/>
      <c r="L210" s="223"/>
      <c r="M210" s="223"/>
      <c r="N210" s="223"/>
      <c r="O210" s="223"/>
      <c r="P210" s="223"/>
      <c r="Q210" s="223"/>
      <c r="R210" s="223"/>
      <c r="S210" s="223"/>
      <c r="T210" s="223"/>
      <c r="U210" s="223"/>
      <c r="V210" s="223"/>
    </row>
    <row r="211" spans="1:22" ht="15.75" customHeight="1">
      <c r="A211" s="467"/>
      <c r="B211" s="223"/>
      <c r="C211" s="223"/>
      <c r="D211" s="223"/>
      <c r="E211" s="223"/>
      <c r="F211" s="223"/>
      <c r="G211" s="223"/>
      <c r="H211" s="223"/>
      <c r="I211" s="223"/>
      <c r="J211" s="223"/>
      <c r="K211" s="223"/>
      <c r="L211" s="223"/>
      <c r="M211" s="223"/>
      <c r="N211" s="223"/>
      <c r="O211" s="223"/>
      <c r="P211" s="223"/>
      <c r="Q211" s="223"/>
      <c r="R211" s="223"/>
      <c r="S211" s="223"/>
      <c r="T211" s="223"/>
      <c r="U211" s="223"/>
      <c r="V211" s="223"/>
    </row>
    <row r="212" spans="1:22" ht="15.75" customHeight="1">
      <c r="A212" s="467"/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  <c r="P212" s="223"/>
      <c r="Q212" s="223"/>
      <c r="R212" s="223"/>
      <c r="S212" s="223"/>
      <c r="T212" s="223"/>
      <c r="U212" s="223"/>
      <c r="V212" s="223"/>
    </row>
    <row r="213" spans="1:22" ht="15.75" customHeight="1">
      <c r="A213" s="467"/>
      <c r="B213" s="223"/>
      <c r="C213" s="223"/>
      <c r="D213" s="223"/>
      <c r="E213" s="223"/>
      <c r="F213" s="223"/>
      <c r="G213" s="223"/>
      <c r="H213" s="223"/>
      <c r="I213" s="223"/>
      <c r="J213" s="223"/>
      <c r="K213" s="223"/>
      <c r="L213" s="223"/>
      <c r="M213" s="223"/>
      <c r="N213" s="223"/>
      <c r="O213" s="223"/>
      <c r="P213" s="223"/>
      <c r="Q213" s="223"/>
      <c r="R213" s="223"/>
      <c r="S213" s="223"/>
      <c r="T213" s="223"/>
      <c r="U213" s="223"/>
      <c r="V213" s="223"/>
    </row>
    <row r="214" spans="1:22" ht="15.75" customHeight="1">
      <c r="A214" s="467"/>
      <c r="B214" s="223"/>
      <c r="C214" s="223"/>
      <c r="D214" s="223"/>
      <c r="E214" s="223"/>
      <c r="F214" s="223"/>
      <c r="G214" s="223"/>
      <c r="H214" s="223"/>
      <c r="I214" s="223"/>
      <c r="J214" s="223"/>
      <c r="K214" s="223"/>
      <c r="L214" s="223"/>
      <c r="M214" s="223"/>
      <c r="N214" s="223"/>
      <c r="O214" s="223"/>
      <c r="P214" s="223"/>
      <c r="Q214" s="223"/>
      <c r="R214" s="223"/>
      <c r="S214" s="223"/>
      <c r="T214" s="223"/>
      <c r="U214" s="223"/>
      <c r="V214" s="223"/>
    </row>
    <row r="215" spans="1:22" ht="15.75" customHeight="1">
      <c r="A215" s="467"/>
      <c r="B215" s="223"/>
      <c r="C215" s="223"/>
      <c r="D215" s="223"/>
      <c r="E215" s="223"/>
      <c r="F215" s="223"/>
      <c r="G215" s="223"/>
      <c r="H215" s="223"/>
      <c r="I215" s="223"/>
      <c r="J215" s="223"/>
      <c r="K215" s="223"/>
      <c r="L215" s="223"/>
      <c r="M215" s="223"/>
      <c r="N215" s="223"/>
      <c r="O215" s="223"/>
      <c r="P215" s="223"/>
      <c r="Q215" s="223"/>
      <c r="R215" s="223"/>
      <c r="S215" s="223"/>
      <c r="T215" s="223"/>
      <c r="U215" s="223"/>
      <c r="V215" s="223"/>
    </row>
    <row r="216" spans="1:22" ht="15.75" customHeight="1">
      <c r="A216" s="467"/>
      <c r="B216" s="223"/>
      <c r="C216" s="223"/>
      <c r="D216" s="223"/>
      <c r="E216" s="223"/>
      <c r="F216" s="223"/>
      <c r="G216" s="223"/>
      <c r="H216" s="223"/>
      <c r="I216" s="223"/>
      <c r="J216" s="223"/>
      <c r="K216" s="223"/>
      <c r="L216" s="223"/>
      <c r="M216" s="223"/>
      <c r="N216" s="223"/>
      <c r="O216" s="223"/>
      <c r="P216" s="223"/>
      <c r="Q216" s="223"/>
      <c r="R216" s="223"/>
      <c r="S216" s="223"/>
      <c r="T216" s="223"/>
      <c r="U216" s="223"/>
      <c r="V216" s="223"/>
    </row>
    <row r="217" spans="1:22" ht="15.75" customHeight="1">
      <c r="A217" s="467"/>
      <c r="B217" s="223"/>
      <c r="C217" s="223"/>
      <c r="D217" s="223"/>
      <c r="E217" s="223"/>
      <c r="F217" s="223"/>
      <c r="G217" s="223"/>
      <c r="H217" s="223"/>
      <c r="I217" s="223"/>
      <c r="J217" s="223"/>
      <c r="K217" s="223"/>
      <c r="L217" s="223"/>
      <c r="M217" s="223"/>
      <c r="N217" s="223"/>
      <c r="O217" s="223"/>
      <c r="P217" s="223"/>
      <c r="Q217" s="223"/>
      <c r="R217" s="223"/>
      <c r="S217" s="223"/>
      <c r="T217" s="223"/>
      <c r="U217" s="223"/>
      <c r="V217" s="223"/>
    </row>
    <row r="218" spans="1:22" ht="15.75" customHeight="1">
      <c r="A218" s="467"/>
      <c r="B218" s="223"/>
      <c r="C218" s="223"/>
      <c r="D218" s="223"/>
      <c r="E218" s="223"/>
      <c r="F218" s="223"/>
      <c r="G218" s="223"/>
      <c r="H218" s="223"/>
      <c r="I218" s="223"/>
      <c r="J218" s="223"/>
      <c r="K218" s="223"/>
      <c r="L218" s="223"/>
      <c r="M218" s="223"/>
      <c r="N218" s="223"/>
      <c r="O218" s="223"/>
      <c r="P218" s="223"/>
      <c r="Q218" s="223"/>
      <c r="R218" s="223"/>
      <c r="S218" s="223"/>
      <c r="T218" s="223"/>
      <c r="U218" s="223"/>
      <c r="V218" s="223"/>
    </row>
    <row r="219" spans="1:22" ht="15.75" customHeight="1">
      <c r="A219" s="467"/>
      <c r="B219" s="223"/>
      <c r="C219" s="223"/>
      <c r="D219" s="223"/>
      <c r="E219" s="223"/>
      <c r="F219" s="223"/>
      <c r="G219" s="223"/>
      <c r="H219" s="223"/>
      <c r="I219" s="223"/>
      <c r="J219" s="223"/>
      <c r="K219" s="223"/>
      <c r="L219" s="223"/>
      <c r="M219" s="223"/>
      <c r="N219" s="223"/>
      <c r="O219" s="223"/>
      <c r="P219" s="223"/>
      <c r="Q219" s="223"/>
      <c r="R219" s="223"/>
      <c r="S219" s="223"/>
      <c r="T219" s="223"/>
      <c r="U219" s="223"/>
      <c r="V219" s="223"/>
    </row>
    <row r="220" spans="1:22" ht="15.75" customHeight="1">
      <c r="A220" s="467"/>
      <c r="B220" s="223"/>
      <c r="C220" s="223"/>
      <c r="D220" s="223"/>
      <c r="E220" s="223"/>
      <c r="F220" s="223"/>
      <c r="G220" s="223"/>
      <c r="H220" s="223"/>
      <c r="I220" s="223"/>
      <c r="J220" s="223"/>
      <c r="K220" s="223"/>
      <c r="L220" s="223"/>
      <c r="M220" s="223"/>
      <c r="N220" s="223"/>
      <c r="O220" s="223"/>
      <c r="P220" s="223"/>
      <c r="Q220" s="223"/>
      <c r="R220" s="223"/>
      <c r="S220" s="223"/>
      <c r="T220" s="223"/>
      <c r="U220" s="223"/>
      <c r="V220" s="223"/>
    </row>
    <row r="221" spans="1:22" ht="15.75" customHeight="1">
      <c r="A221" s="467"/>
      <c r="B221" s="223"/>
      <c r="C221" s="223"/>
      <c r="D221" s="223"/>
      <c r="E221" s="223"/>
      <c r="F221" s="223"/>
      <c r="G221" s="223"/>
      <c r="H221" s="223"/>
      <c r="I221" s="223"/>
      <c r="J221" s="223"/>
      <c r="K221" s="223"/>
      <c r="L221" s="223"/>
      <c r="M221" s="223"/>
      <c r="N221" s="223"/>
      <c r="O221" s="223"/>
      <c r="P221" s="223"/>
      <c r="Q221" s="223"/>
      <c r="R221" s="223"/>
      <c r="S221" s="223"/>
      <c r="T221" s="223"/>
      <c r="U221" s="223"/>
      <c r="V221" s="223"/>
    </row>
    <row r="222" spans="1:22" ht="15.75" customHeight="1">
      <c r="A222" s="467"/>
      <c r="B222" s="223"/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</row>
    <row r="223" spans="1:22" ht="15.75" customHeight="1">
      <c r="A223" s="467"/>
      <c r="B223" s="223"/>
      <c r="C223" s="223"/>
      <c r="D223" s="223"/>
      <c r="E223" s="223"/>
      <c r="F223" s="223"/>
      <c r="G223" s="223"/>
      <c r="H223" s="223"/>
      <c r="I223" s="223"/>
      <c r="J223" s="223"/>
      <c r="K223" s="223"/>
      <c r="L223" s="223"/>
      <c r="M223" s="223"/>
      <c r="N223" s="223"/>
      <c r="O223" s="223"/>
      <c r="P223" s="223"/>
      <c r="Q223" s="223"/>
      <c r="R223" s="223"/>
      <c r="S223" s="223"/>
      <c r="T223" s="223"/>
      <c r="U223" s="223"/>
      <c r="V223" s="223"/>
    </row>
    <row r="224" spans="1:22" ht="15.75" customHeight="1">
      <c r="A224" s="467"/>
      <c r="B224" s="223"/>
      <c r="C224" s="223"/>
      <c r="D224" s="223"/>
      <c r="E224" s="223"/>
      <c r="F224" s="223"/>
      <c r="G224" s="223"/>
      <c r="H224" s="223"/>
      <c r="I224" s="223"/>
      <c r="J224" s="223"/>
      <c r="K224" s="223"/>
      <c r="L224" s="223"/>
      <c r="M224" s="223"/>
      <c r="N224" s="223"/>
      <c r="O224" s="223"/>
      <c r="P224" s="223"/>
      <c r="Q224" s="223"/>
      <c r="R224" s="223"/>
      <c r="S224" s="223"/>
      <c r="T224" s="223"/>
      <c r="U224" s="223"/>
      <c r="V224" s="223"/>
    </row>
    <row r="225" spans="1:22" ht="15.75" customHeight="1">
      <c r="A225" s="467"/>
      <c r="B225" s="223"/>
      <c r="C225" s="223"/>
      <c r="D225" s="223"/>
      <c r="E225" s="223"/>
      <c r="F225" s="223"/>
      <c r="G225" s="223"/>
      <c r="H225" s="223"/>
      <c r="I225" s="223"/>
      <c r="J225" s="223"/>
      <c r="K225" s="223"/>
      <c r="L225" s="223"/>
      <c r="M225" s="223"/>
      <c r="N225" s="223"/>
      <c r="O225" s="223"/>
      <c r="P225" s="223"/>
      <c r="Q225" s="223"/>
      <c r="R225" s="223"/>
      <c r="S225" s="223"/>
      <c r="T225" s="223"/>
      <c r="U225" s="223"/>
      <c r="V225" s="223"/>
    </row>
    <row r="226" spans="1:22" ht="15.75" customHeight="1">
      <c r="A226" s="467"/>
      <c r="B226" s="223"/>
      <c r="C226" s="223"/>
      <c r="D226" s="223"/>
      <c r="E226" s="223"/>
      <c r="F226" s="223"/>
      <c r="G226" s="223"/>
      <c r="H226" s="223"/>
      <c r="I226" s="223"/>
      <c r="J226" s="223"/>
      <c r="K226" s="223"/>
      <c r="L226" s="223"/>
      <c r="M226" s="223"/>
      <c r="N226" s="223"/>
      <c r="O226" s="223"/>
      <c r="P226" s="223"/>
      <c r="Q226" s="223"/>
      <c r="R226" s="223"/>
      <c r="S226" s="223"/>
      <c r="T226" s="223"/>
      <c r="U226" s="223"/>
      <c r="V226" s="223"/>
    </row>
    <row r="227" spans="1:22" ht="15.75" customHeight="1">
      <c r="A227" s="467"/>
      <c r="B227" s="223"/>
      <c r="C227" s="223"/>
      <c r="D227" s="223"/>
      <c r="E227" s="223"/>
      <c r="F227" s="223"/>
      <c r="G227" s="223"/>
      <c r="H227" s="223"/>
      <c r="I227" s="223"/>
      <c r="J227" s="223"/>
      <c r="K227" s="223"/>
      <c r="L227" s="223"/>
      <c r="M227" s="223"/>
      <c r="N227" s="223"/>
      <c r="O227" s="223"/>
      <c r="P227" s="223"/>
      <c r="Q227" s="223"/>
      <c r="R227" s="223"/>
      <c r="S227" s="223"/>
      <c r="T227" s="223"/>
      <c r="U227" s="223"/>
      <c r="V227" s="223"/>
    </row>
    <row r="228" spans="1:22" ht="15.75" customHeight="1">
      <c r="A228" s="467"/>
      <c r="B228" s="223"/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  <c r="O228" s="223"/>
      <c r="P228" s="223"/>
      <c r="Q228" s="223"/>
      <c r="R228" s="223"/>
      <c r="S228" s="223"/>
      <c r="T228" s="223"/>
      <c r="U228" s="223"/>
      <c r="V228" s="223"/>
    </row>
    <row r="229" spans="1:22" ht="15.75" customHeight="1">
      <c r="A229" s="467"/>
      <c r="B229" s="223"/>
      <c r="C229" s="223"/>
      <c r="D229" s="223"/>
      <c r="E229" s="223"/>
      <c r="F229" s="223"/>
      <c r="G229" s="223"/>
      <c r="H229" s="223"/>
      <c r="I229" s="223"/>
      <c r="J229" s="223"/>
      <c r="K229" s="223"/>
      <c r="L229" s="223"/>
      <c r="M229" s="223"/>
      <c r="N229" s="223"/>
      <c r="O229" s="223"/>
      <c r="P229" s="223"/>
      <c r="Q229" s="223"/>
      <c r="R229" s="223"/>
      <c r="S229" s="223"/>
      <c r="T229" s="223"/>
      <c r="U229" s="223"/>
      <c r="V229" s="223"/>
    </row>
    <row r="230" spans="1:22" ht="15.75" customHeight="1">
      <c r="A230" s="467"/>
      <c r="B230" s="223"/>
      <c r="C230" s="223"/>
      <c r="D230" s="223"/>
      <c r="E230" s="223"/>
      <c r="F230" s="223"/>
      <c r="G230" s="223"/>
      <c r="H230" s="223"/>
      <c r="I230" s="223"/>
      <c r="J230" s="223"/>
      <c r="K230" s="223"/>
      <c r="L230" s="223"/>
      <c r="M230" s="223"/>
      <c r="N230" s="223"/>
      <c r="O230" s="223"/>
      <c r="P230" s="223"/>
      <c r="Q230" s="223"/>
      <c r="R230" s="223"/>
      <c r="S230" s="223"/>
      <c r="T230" s="223"/>
      <c r="U230" s="223"/>
      <c r="V230" s="223"/>
    </row>
    <row r="231" spans="1:22" ht="15.75" customHeight="1">
      <c r="A231" s="467"/>
      <c r="B231" s="223"/>
      <c r="C231" s="223"/>
      <c r="D231" s="223"/>
      <c r="E231" s="223"/>
      <c r="F231" s="223"/>
      <c r="G231" s="223"/>
      <c r="H231" s="223"/>
      <c r="I231" s="223"/>
      <c r="J231" s="223"/>
      <c r="K231" s="223"/>
      <c r="L231" s="223"/>
      <c r="M231" s="223"/>
      <c r="N231" s="223"/>
      <c r="O231" s="223"/>
      <c r="P231" s="223"/>
      <c r="Q231" s="223"/>
      <c r="R231" s="223"/>
      <c r="S231" s="223"/>
      <c r="T231" s="223"/>
      <c r="U231" s="223"/>
      <c r="V231" s="223"/>
    </row>
    <row r="232" spans="1:22" ht="15.75" customHeight="1">
      <c r="A232" s="467"/>
      <c r="B232" s="223"/>
      <c r="C232" s="223"/>
      <c r="D232" s="223"/>
      <c r="E232" s="223"/>
      <c r="F232" s="223"/>
      <c r="G232" s="223"/>
      <c r="H232" s="223"/>
      <c r="I232" s="223"/>
      <c r="J232" s="223"/>
      <c r="K232" s="223"/>
      <c r="L232" s="223"/>
      <c r="M232" s="223"/>
      <c r="N232" s="223"/>
      <c r="O232" s="223"/>
      <c r="P232" s="223"/>
      <c r="Q232" s="223"/>
      <c r="R232" s="223"/>
      <c r="S232" s="223"/>
      <c r="T232" s="223"/>
      <c r="U232" s="223"/>
      <c r="V232" s="223"/>
    </row>
    <row r="233" spans="1:22" ht="15.75" customHeight="1">
      <c r="A233" s="467"/>
      <c r="B233" s="223"/>
      <c r="C233" s="223"/>
      <c r="D233" s="223"/>
      <c r="E233" s="223"/>
      <c r="F233" s="223"/>
      <c r="G233" s="223"/>
      <c r="H233" s="223"/>
      <c r="I233" s="223"/>
      <c r="J233" s="223"/>
      <c r="K233" s="223"/>
      <c r="L233" s="223"/>
      <c r="M233" s="223"/>
      <c r="N233" s="223"/>
      <c r="O233" s="223"/>
      <c r="P233" s="223"/>
      <c r="Q233" s="223"/>
      <c r="R233" s="223"/>
      <c r="S233" s="223"/>
      <c r="T233" s="223"/>
      <c r="U233" s="223"/>
      <c r="V233" s="223"/>
    </row>
    <row r="234" spans="1:22" ht="15.75" customHeight="1">
      <c r="A234" s="467"/>
      <c r="B234" s="223"/>
      <c r="C234" s="223"/>
      <c r="D234" s="223"/>
      <c r="E234" s="223"/>
      <c r="F234" s="223"/>
      <c r="G234" s="223"/>
      <c r="H234" s="223"/>
      <c r="I234" s="223"/>
      <c r="J234" s="223"/>
      <c r="K234" s="223"/>
      <c r="L234" s="223"/>
      <c r="M234" s="223"/>
      <c r="N234" s="223"/>
      <c r="O234" s="223"/>
      <c r="P234" s="223"/>
      <c r="Q234" s="223"/>
      <c r="R234" s="223"/>
      <c r="S234" s="223"/>
      <c r="T234" s="223"/>
      <c r="U234" s="223"/>
      <c r="V234" s="223"/>
    </row>
    <row r="235" spans="1:22" ht="15.75" customHeight="1">
      <c r="A235" s="467"/>
      <c r="B235" s="223"/>
      <c r="C235" s="223"/>
      <c r="D235" s="223"/>
      <c r="E235" s="223"/>
      <c r="F235" s="223"/>
      <c r="G235" s="223"/>
      <c r="H235" s="223"/>
      <c r="I235" s="223"/>
      <c r="J235" s="223"/>
      <c r="K235" s="223"/>
      <c r="L235" s="223"/>
      <c r="M235" s="223"/>
      <c r="N235" s="223"/>
      <c r="O235" s="223"/>
      <c r="P235" s="223"/>
      <c r="Q235" s="223"/>
      <c r="R235" s="223"/>
      <c r="S235" s="223"/>
      <c r="T235" s="223"/>
      <c r="U235" s="223"/>
      <c r="V235" s="223"/>
    </row>
    <row r="236" spans="1:22" ht="15.75" customHeight="1">
      <c r="A236" s="467"/>
      <c r="B236" s="223"/>
      <c r="C236" s="223"/>
      <c r="D236" s="223"/>
      <c r="E236" s="223"/>
      <c r="F236" s="223"/>
      <c r="G236" s="223"/>
      <c r="H236" s="223"/>
      <c r="I236" s="223"/>
      <c r="J236" s="223"/>
      <c r="K236" s="223"/>
      <c r="L236" s="223"/>
      <c r="M236" s="223"/>
      <c r="N236" s="223"/>
      <c r="O236" s="223"/>
      <c r="P236" s="223"/>
      <c r="Q236" s="223"/>
      <c r="R236" s="223"/>
      <c r="S236" s="223"/>
      <c r="T236" s="223"/>
      <c r="U236" s="223"/>
      <c r="V236" s="223"/>
    </row>
    <row r="237" spans="1:22" ht="15.75" customHeight="1">
      <c r="A237" s="467"/>
      <c r="B237" s="223"/>
      <c r="C237" s="223"/>
      <c r="D237" s="223"/>
      <c r="E237" s="223"/>
      <c r="F237" s="223"/>
      <c r="G237" s="223"/>
      <c r="H237" s="223"/>
      <c r="I237" s="223"/>
      <c r="J237" s="223"/>
      <c r="K237" s="223"/>
      <c r="L237" s="223"/>
      <c r="M237" s="223"/>
      <c r="N237" s="223"/>
      <c r="O237" s="223"/>
      <c r="P237" s="223"/>
      <c r="Q237" s="223"/>
      <c r="R237" s="223"/>
      <c r="S237" s="223"/>
      <c r="T237" s="223"/>
      <c r="U237" s="223"/>
      <c r="V237" s="223"/>
    </row>
    <row r="238" spans="1:22" ht="15.75" customHeight="1">
      <c r="A238" s="467"/>
      <c r="B238" s="223"/>
      <c r="C238" s="223"/>
      <c r="D238" s="223"/>
      <c r="E238" s="223"/>
      <c r="F238" s="223"/>
      <c r="G238" s="223"/>
      <c r="H238" s="223"/>
      <c r="I238" s="223"/>
      <c r="J238" s="223"/>
      <c r="K238" s="223"/>
      <c r="L238" s="223"/>
      <c r="M238" s="223"/>
      <c r="N238" s="223"/>
      <c r="O238" s="223"/>
      <c r="P238" s="223"/>
      <c r="Q238" s="223"/>
      <c r="R238" s="223"/>
      <c r="S238" s="223"/>
      <c r="T238" s="223"/>
      <c r="U238" s="223"/>
      <c r="V238" s="223"/>
    </row>
    <row r="239" spans="1:22" ht="15.75" customHeight="1">
      <c r="A239" s="467"/>
      <c r="B239" s="223"/>
      <c r="C239" s="223"/>
      <c r="D239" s="223"/>
      <c r="E239" s="223"/>
      <c r="F239" s="223"/>
      <c r="G239" s="223"/>
      <c r="H239" s="223"/>
      <c r="I239" s="223"/>
      <c r="J239" s="223"/>
      <c r="K239" s="223"/>
      <c r="L239" s="223"/>
      <c r="M239" s="223"/>
      <c r="N239" s="223"/>
      <c r="O239" s="223"/>
      <c r="P239" s="223"/>
      <c r="Q239" s="223"/>
      <c r="R239" s="223"/>
      <c r="S239" s="223"/>
      <c r="T239" s="223"/>
      <c r="U239" s="223"/>
      <c r="V239" s="223"/>
    </row>
    <row r="240" spans="1:22" ht="15.75" customHeight="1">
      <c r="A240" s="467"/>
      <c r="B240" s="223"/>
      <c r="C240" s="223"/>
      <c r="D240" s="223"/>
      <c r="E240" s="223"/>
      <c r="F240" s="223"/>
      <c r="G240" s="223"/>
      <c r="H240" s="223"/>
      <c r="I240" s="223"/>
      <c r="J240" s="223"/>
      <c r="K240" s="223"/>
      <c r="L240" s="223"/>
      <c r="M240" s="223"/>
      <c r="N240" s="223"/>
      <c r="O240" s="223"/>
      <c r="P240" s="223"/>
      <c r="Q240" s="223"/>
      <c r="R240" s="223"/>
      <c r="S240" s="223"/>
      <c r="T240" s="223"/>
      <c r="U240" s="223"/>
      <c r="V240" s="223"/>
    </row>
    <row r="241" spans="1:22" ht="15.75" customHeight="1">
      <c r="A241" s="467"/>
      <c r="B241" s="223"/>
      <c r="C241" s="223"/>
      <c r="D241" s="223"/>
      <c r="E241" s="223"/>
      <c r="F241" s="223"/>
      <c r="G241" s="223"/>
      <c r="H241" s="223"/>
      <c r="I241" s="223"/>
      <c r="J241" s="223"/>
      <c r="K241" s="223"/>
      <c r="L241" s="223"/>
      <c r="M241" s="223"/>
      <c r="N241" s="223"/>
      <c r="O241" s="223"/>
      <c r="P241" s="223"/>
      <c r="Q241" s="223"/>
      <c r="R241" s="223"/>
      <c r="S241" s="223"/>
      <c r="T241" s="223"/>
      <c r="U241" s="223"/>
      <c r="V241" s="223"/>
    </row>
    <row r="242" spans="1:22" ht="15.75" customHeight="1">
      <c r="A242" s="467"/>
      <c r="B242" s="223"/>
      <c r="C242" s="223"/>
      <c r="D242" s="223"/>
      <c r="E242" s="223"/>
      <c r="F242" s="223"/>
      <c r="G242" s="223"/>
      <c r="H242" s="223"/>
      <c r="I242" s="223"/>
      <c r="J242" s="223"/>
      <c r="K242" s="223"/>
      <c r="L242" s="223"/>
      <c r="M242" s="223"/>
      <c r="N242" s="223"/>
      <c r="O242" s="223"/>
      <c r="P242" s="223"/>
      <c r="Q242" s="223"/>
      <c r="R242" s="223"/>
      <c r="S242" s="223"/>
      <c r="T242" s="223"/>
      <c r="U242" s="223"/>
      <c r="V242" s="223"/>
    </row>
    <row r="243" spans="1:22" ht="15.75" customHeight="1">
      <c r="A243" s="467"/>
      <c r="B243" s="223"/>
      <c r="C243" s="223"/>
      <c r="D243" s="223"/>
      <c r="E243" s="223"/>
      <c r="F243" s="223"/>
      <c r="G243" s="223"/>
      <c r="H243" s="223"/>
      <c r="I243" s="223"/>
      <c r="J243" s="223"/>
      <c r="K243" s="223"/>
      <c r="L243" s="223"/>
      <c r="M243" s="223"/>
      <c r="N243" s="223"/>
      <c r="O243" s="223"/>
      <c r="P243" s="223"/>
      <c r="Q243" s="223"/>
      <c r="R243" s="223"/>
      <c r="S243" s="223"/>
      <c r="T243" s="223"/>
      <c r="U243" s="223"/>
      <c r="V243" s="223"/>
    </row>
    <row r="244" spans="1:22" ht="15.75" customHeight="1">
      <c r="A244" s="467"/>
      <c r="B244" s="223"/>
      <c r="C244" s="223"/>
      <c r="D244" s="223"/>
      <c r="E244" s="223"/>
      <c r="F244" s="223"/>
      <c r="G244" s="223"/>
      <c r="H244" s="223"/>
      <c r="I244" s="223"/>
      <c r="J244" s="223"/>
      <c r="K244" s="223"/>
      <c r="L244" s="223"/>
      <c r="M244" s="223"/>
      <c r="N244" s="223"/>
      <c r="O244" s="223"/>
      <c r="P244" s="223"/>
      <c r="Q244" s="223"/>
      <c r="R244" s="223"/>
      <c r="S244" s="223"/>
      <c r="T244" s="223"/>
      <c r="U244" s="223"/>
      <c r="V244" s="223"/>
    </row>
    <row r="245" spans="1:22" ht="15.75" customHeight="1">
      <c r="A245" s="467"/>
      <c r="B245" s="223"/>
      <c r="C245" s="223"/>
      <c r="D245" s="223"/>
      <c r="E245" s="223"/>
      <c r="F245" s="223"/>
      <c r="G245" s="223"/>
      <c r="H245" s="223"/>
      <c r="I245" s="223"/>
      <c r="J245" s="223"/>
      <c r="K245" s="223"/>
      <c r="L245" s="223"/>
      <c r="M245" s="223"/>
      <c r="N245" s="223"/>
      <c r="O245" s="223"/>
      <c r="P245" s="223"/>
      <c r="Q245" s="223"/>
      <c r="R245" s="223"/>
      <c r="S245" s="223"/>
      <c r="T245" s="223"/>
      <c r="U245" s="223"/>
      <c r="V245" s="223"/>
    </row>
    <row r="246" spans="1:22" ht="15.75" customHeight="1">
      <c r="A246" s="467"/>
      <c r="B246" s="223"/>
      <c r="C246" s="223"/>
      <c r="D246" s="223"/>
      <c r="E246" s="223"/>
      <c r="F246" s="223"/>
      <c r="G246" s="223"/>
      <c r="H246" s="223"/>
      <c r="I246" s="223"/>
      <c r="J246" s="223"/>
      <c r="K246" s="223"/>
      <c r="L246" s="223"/>
      <c r="M246" s="223"/>
      <c r="N246" s="223"/>
      <c r="O246" s="223"/>
      <c r="P246" s="223"/>
      <c r="Q246" s="223"/>
      <c r="R246" s="223"/>
      <c r="S246" s="223"/>
      <c r="T246" s="223"/>
      <c r="U246" s="223"/>
      <c r="V246" s="223"/>
    </row>
    <row r="247" spans="1:22" ht="15.75" customHeight="1">
      <c r="A247" s="467"/>
      <c r="B247" s="223"/>
      <c r="C247" s="223"/>
      <c r="D247" s="223"/>
      <c r="E247" s="223"/>
      <c r="F247" s="223"/>
      <c r="G247" s="223"/>
      <c r="H247" s="223"/>
      <c r="I247" s="223"/>
      <c r="J247" s="223"/>
      <c r="K247" s="223"/>
      <c r="L247" s="223"/>
      <c r="M247" s="223"/>
      <c r="N247" s="223"/>
      <c r="O247" s="223"/>
      <c r="P247" s="223"/>
      <c r="Q247" s="223"/>
      <c r="R247" s="223"/>
      <c r="S247" s="223"/>
      <c r="T247" s="223"/>
      <c r="U247" s="223"/>
      <c r="V247" s="223"/>
    </row>
    <row r="248" spans="1:22" ht="15.75" customHeight="1">
      <c r="A248" s="467"/>
      <c r="B248" s="223"/>
      <c r="C248" s="223"/>
      <c r="D248" s="223"/>
      <c r="E248" s="223"/>
      <c r="F248" s="223"/>
      <c r="G248" s="223"/>
      <c r="H248" s="223"/>
      <c r="I248" s="223"/>
      <c r="J248" s="223"/>
      <c r="K248" s="223"/>
      <c r="L248" s="223"/>
      <c r="M248" s="223"/>
      <c r="N248" s="223"/>
      <c r="O248" s="223"/>
      <c r="P248" s="223"/>
      <c r="Q248" s="223"/>
      <c r="R248" s="223"/>
      <c r="S248" s="223"/>
      <c r="T248" s="223"/>
      <c r="U248" s="223"/>
      <c r="V248" s="223"/>
    </row>
    <row r="249" spans="1:22" ht="15.75" customHeight="1">
      <c r="A249" s="467"/>
      <c r="B249" s="223"/>
      <c r="C249" s="223"/>
      <c r="D249" s="223"/>
      <c r="E249" s="223"/>
      <c r="F249" s="223"/>
      <c r="G249" s="223"/>
      <c r="H249" s="223"/>
      <c r="I249" s="223"/>
      <c r="J249" s="223"/>
      <c r="K249" s="223"/>
      <c r="L249" s="223"/>
      <c r="M249" s="223"/>
      <c r="N249" s="223"/>
      <c r="O249" s="223"/>
      <c r="P249" s="223"/>
      <c r="Q249" s="223"/>
      <c r="R249" s="223"/>
      <c r="S249" s="223"/>
      <c r="T249" s="223"/>
      <c r="U249" s="223"/>
      <c r="V249" s="223"/>
    </row>
    <row r="250" spans="1:22" ht="15.75" customHeight="1">
      <c r="A250" s="467"/>
      <c r="B250" s="223"/>
      <c r="C250" s="223"/>
      <c r="D250" s="223"/>
      <c r="E250" s="223"/>
      <c r="F250" s="223"/>
      <c r="G250" s="223"/>
      <c r="H250" s="223"/>
      <c r="I250" s="223"/>
      <c r="J250" s="223"/>
      <c r="K250" s="223"/>
      <c r="L250" s="223"/>
      <c r="M250" s="223"/>
      <c r="N250" s="223"/>
      <c r="O250" s="223"/>
      <c r="P250" s="223"/>
      <c r="Q250" s="223"/>
      <c r="R250" s="223"/>
      <c r="S250" s="223"/>
      <c r="T250" s="223"/>
      <c r="U250" s="223"/>
      <c r="V250" s="223"/>
    </row>
    <row r="251" spans="1:22" ht="15.75" customHeight="1">
      <c r="A251" s="467"/>
      <c r="B251" s="223"/>
      <c r="C251" s="223"/>
      <c r="D251" s="223"/>
      <c r="E251" s="223"/>
      <c r="F251" s="223"/>
      <c r="G251" s="223"/>
      <c r="H251" s="223"/>
      <c r="I251" s="223"/>
      <c r="J251" s="223"/>
      <c r="K251" s="223"/>
      <c r="L251" s="223"/>
      <c r="M251" s="223"/>
      <c r="N251" s="223"/>
      <c r="O251" s="223"/>
      <c r="P251" s="223"/>
      <c r="Q251" s="223"/>
      <c r="R251" s="223"/>
      <c r="S251" s="223"/>
      <c r="T251" s="223"/>
      <c r="U251" s="223"/>
      <c r="V251" s="223"/>
    </row>
    <row r="252" spans="1:22" ht="15.75" customHeight="1">
      <c r="A252" s="467"/>
      <c r="B252" s="223"/>
      <c r="C252" s="223"/>
      <c r="D252" s="223"/>
      <c r="E252" s="223"/>
      <c r="F252" s="223"/>
      <c r="G252" s="223"/>
      <c r="H252" s="223"/>
      <c r="I252" s="223"/>
      <c r="J252" s="223"/>
      <c r="K252" s="223"/>
      <c r="L252" s="223"/>
      <c r="M252" s="223"/>
      <c r="N252" s="223"/>
      <c r="O252" s="223"/>
      <c r="P252" s="223"/>
      <c r="Q252" s="223"/>
      <c r="R252" s="223"/>
      <c r="S252" s="223"/>
      <c r="T252" s="223"/>
      <c r="U252" s="223"/>
      <c r="V252" s="223"/>
    </row>
    <row r="253" spans="1:22" ht="15.75" customHeight="1">
      <c r="A253" s="467"/>
      <c r="B253" s="223"/>
      <c r="C253" s="223"/>
      <c r="D253" s="223"/>
      <c r="E253" s="223"/>
      <c r="F253" s="223"/>
      <c r="G253" s="223"/>
      <c r="H253" s="223"/>
      <c r="I253" s="223"/>
      <c r="J253" s="223"/>
      <c r="K253" s="223"/>
      <c r="L253" s="223"/>
      <c r="M253" s="223"/>
      <c r="N253" s="223"/>
      <c r="O253" s="223"/>
      <c r="P253" s="223"/>
      <c r="Q253" s="223"/>
      <c r="R253" s="223"/>
      <c r="S253" s="223"/>
      <c r="T253" s="223"/>
      <c r="U253" s="223"/>
      <c r="V253" s="223"/>
    </row>
    <row r="254" spans="1:22" ht="15.75" customHeight="1">
      <c r="A254" s="467"/>
      <c r="B254" s="223"/>
      <c r="C254" s="223"/>
      <c r="D254" s="223"/>
      <c r="E254" s="223"/>
      <c r="F254" s="223"/>
      <c r="G254" s="223"/>
      <c r="H254" s="223"/>
      <c r="I254" s="223"/>
      <c r="J254" s="223"/>
      <c r="K254" s="223"/>
      <c r="L254" s="223"/>
      <c r="M254" s="223"/>
      <c r="N254" s="223"/>
      <c r="O254" s="223"/>
      <c r="P254" s="223"/>
      <c r="Q254" s="223"/>
      <c r="R254" s="223"/>
      <c r="S254" s="223"/>
      <c r="T254" s="223"/>
      <c r="U254" s="223"/>
      <c r="V254" s="223"/>
    </row>
    <row r="255" spans="1:22" ht="15.75" customHeight="1">
      <c r="A255" s="467"/>
      <c r="B255" s="223"/>
      <c r="C255" s="223"/>
      <c r="D255" s="223"/>
      <c r="E255" s="223"/>
      <c r="F255" s="223"/>
      <c r="G255" s="223"/>
      <c r="H255" s="223"/>
      <c r="I255" s="223"/>
      <c r="J255" s="223"/>
      <c r="K255" s="223"/>
      <c r="L255" s="223"/>
      <c r="M255" s="223"/>
      <c r="N255" s="223"/>
      <c r="O255" s="223"/>
      <c r="P255" s="223"/>
      <c r="Q255" s="223"/>
      <c r="R255" s="223"/>
      <c r="S255" s="223"/>
      <c r="T255" s="223"/>
      <c r="U255" s="223"/>
      <c r="V255" s="223"/>
    </row>
    <row r="256" spans="1:22" ht="15.75" customHeight="1">
      <c r="A256" s="467"/>
      <c r="B256" s="223"/>
      <c r="C256" s="223"/>
      <c r="D256" s="223"/>
      <c r="E256" s="223"/>
      <c r="F256" s="223"/>
      <c r="G256" s="223"/>
      <c r="H256" s="223"/>
      <c r="I256" s="223"/>
      <c r="J256" s="223"/>
      <c r="K256" s="223"/>
      <c r="L256" s="223"/>
      <c r="M256" s="223"/>
      <c r="N256" s="223"/>
      <c r="O256" s="223"/>
      <c r="P256" s="223"/>
      <c r="Q256" s="223"/>
      <c r="R256" s="223"/>
      <c r="S256" s="223"/>
      <c r="T256" s="223"/>
      <c r="U256" s="223"/>
      <c r="V256" s="223"/>
    </row>
    <row r="257" spans="1:22" ht="15.75" customHeight="1">
      <c r="A257" s="467"/>
      <c r="B257" s="223"/>
      <c r="C257" s="223"/>
      <c r="D257" s="223"/>
      <c r="E257" s="223"/>
      <c r="F257" s="223"/>
      <c r="G257" s="223"/>
      <c r="H257" s="223"/>
      <c r="I257" s="223"/>
      <c r="J257" s="223"/>
      <c r="K257" s="223"/>
      <c r="L257" s="223"/>
      <c r="M257" s="223"/>
      <c r="N257" s="223"/>
      <c r="O257" s="223"/>
      <c r="P257" s="223"/>
      <c r="Q257" s="223"/>
      <c r="R257" s="223"/>
      <c r="S257" s="223"/>
      <c r="T257" s="223"/>
      <c r="U257" s="223"/>
      <c r="V257" s="223"/>
    </row>
    <row r="258" spans="1:22" ht="15.75" customHeight="1">
      <c r="A258" s="467"/>
      <c r="B258" s="223"/>
      <c r="C258" s="223"/>
      <c r="D258" s="223"/>
      <c r="E258" s="223"/>
      <c r="F258" s="223"/>
      <c r="G258" s="223"/>
      <c r="H258" s="223"/>
      <c r="I258" s="223"/>
      <c r="J258" s="223"/>
      <c r="K258" s="223"/>
      <c r="L258" s="223"/>
      <c r="M258" s="223"/>
      <c r="N258" s="223"/>
      <c r="O258" s="223"/>
      <c r="P258" s="223"/>
      <c r="Q258" s="223"/>
      <c r="R258" s="223"/>
      <c r="S258" s="223"/>
      <c r="T258" s="223"/>
      <c r="U258" s="223"/>
      <c r="V258" s="223"/>
    </row>
    <row r="259" spans="1:22" ht="15.75" customHeight="1">
      <c r="A259" s="467"/>
      <c r="B259" s="223"/>
      <c r="C259" s="223"/>
      <c r="D259" s="223"/>
      <c r="E259" s="223"/>
      <c r="F259" s="223"/>
      <c r="G259" s="223"/>
      <c r="H259" s="223"/>
      <c r="I259" s="223"/>
      <c r="J259" s="223"/>
      <c r="K259" s="223"/>
      <c r="L259" s="223"/>
      <c r="M259" s="223"/>
      <c r="N259" s="223"/>
      <c r="O259" s="223"/>
      <c r="P259" s="223"/>
      <c r="Q259" s="223"/>
      <c r="R259" s="223"/>
      <c r="S259" s="223"/>
      <c r="T259" s="223"/>
      <c r="U259" s="223"/>
      <c r="V259" s="223"/>
    </row>
    <row r="260" spans="1:22" ht="15.75" customHeight="1">
      <c r="A260" s="467"/>
      <c r="B260" s="223"/>
      <c r="C260" s="223"/>
      <c r="D260" s="223"/>
      <c r="E260" s="223"/>
      <c r="F260" s="223"/>
      <c r="G260" s="223"/>
      <c r="H260" s="223"/>
      <c r="I260" s="223"/>
      <c r="J260" s="223"/>
      <c r="K260" s="223"/>
      <c r="L260" s="223"/>
      <c r="M260" s="223"/>
      <c r="N260" s="223"/>
      <c r="O260" s="223"/>
      <c r="P260" s="223"/>
      <c r="Q260" s="223"/>
      <c r="R260" s="223"/>
      <c r="S260" s="223"/>
      <c r="T260" s="223"/>
      <c r="U260" s="223"/>
      <c r="V260" s="223"/>
    </row>
    <row r="261" spans="1:22" ht="15.75" customHeight="1">
      <c r="A261" s="467"/>
      <c r="B261" s="223"/>
      <c r="C261" s="223"/>
      <c r="D261" s="223"/>
      <c r="E261" s="223"/>
      <c r="F261" s="223"/>
      <c r="G261" s="223"/>
      <c r="H261" s="223"/>
      <c r="I261" s="223"/>
      <c r="J261" s="223"/>
      <c r="K261" s="223"/>
      <c r="L261" s="223"/>
      <c r="M261" s="223"/>
      <c r="N261" s="223"/>
      <c r="O261" s="223"/>
      <c r="P261" s="223"/>
      <c r="Q261" s="223"/>
      <c r="R261" s="223"/>
      <c r="S261" s="223"/>
      <c r="T261" s="223"/>
      <c r="U261" s="223"/>
      <c r="V261" s="223"/>
    </row>
    <row r="262" spans="1:22" ht="15.75" customHeight="1">
      <c r="A262" s="467"/>
      <c r="B262" s="223"/>
      <c r="C262" s="223"/>
      <c r="D262" s="223"/>
      <c r="E262" s="223"/>
      <c r="F262" s="223"/>
      <c r="G262" s="223"/>
      <c r="H262" s="223"/>
      <c r="I262" s="223"/>
      <c r="J262" s="223"/>
      <c r="K262" s="223"/>
      <c r="L262" s="223"/>
      <c r="M262" s="223"/>
      <c r="N262" s="223"/>
      <c r="O262" s="223"/>
      <c r="P262" s="223"/>
      <c r="Q262" s="223"/>
      <c r="R262" s="223"/>
      <c r="S262" s="223"/>
      <c r="T262" s="223"/>
      <c r="U262" s="223"/>
      <c r="V262" s="223"/>
    </row>
    <row r="263" spans="1:22" ht="15.75" customHeight="1">
      <c r="A263" s="467"/>
      <c r="B263" s="223"/>
      <c r="C263" s="223"/>
      <c r="D263" s="223"/>
      <c r="E263" s="223"/>
      <c r="F263" s="223"/>
      <c r="G263" s="223"/>
      <c r="H263" s="223"/>
      <c r="I263" s="223"/>
      <c r="J263" s="223"/>
      <c r="K263" s="223"/>
      <c r="L263" s="223"/>
      <c r="M263" s="223"/>
      <c r="N263" s="223"/>
      <c r="O263" s="223"/>
      <c r="P263" s="223"/>
      <c r="Q263" s="223"/>
      <c r="R263" s="223"/>
      <c r="S263" s="223"/>
      <c r="T263" s="223"/>
      <c r="U263" s="223"/>
      <c r="V263" s="223"/>
    </row>
    <row r="264" spans="1:22" ht="15.75" customHeight="1">
      <c r="A264" s="467"/>
      <c r="B264" s="223"/>
      <c r="C264" s="223"/>
      <c r="D264" s="223"/>
      <c r="E264" s="223"/>
      <c r="F264" s="223"/>
      <c r="G264" s="223"/>
      <c r="H264" s="223"/>
      <c r="I264" s="223"/>
      <c r="J264" s="223"/>
      <c r="K264" s="223"/>
      <c r="L264" s="223"/>
      <c r="M264" s="223"/>
      <c r="N264" s="223"/>
      <c r="O264" s="223"/>
      <c r="P264" s="223"/>
      <c r="Q264" s="223"/>
      <c r="R264" s="223"/>
      <c r="S264" s="223"/>
      <c r="T264" s="223"/>
      <c r="U264" s="223"/>
      <c r="V264" s="223"/>
    </row>
    <row r="265" spans="1:22" ht="15.75" customHeight="1">
      <c r="A265" s="467"/>
      <c r="B265" s="223"/>
      <c r="C265" s="223"/>
      <c r="D265" s="223"/>
      <c r="E265" s="223"/>
      <c r="F265" s="223"/>
      <c r="G265" s="223"/>
      <c r="H265" s="223"/>
      <c r="I265" s="223"/>
      <c r="J265" s="223"/>
      <c r="K265" s="223"/>
      <c r="L265" s="223"/>
      <c r="M265" s="223"/>
      <c r="N265" s="223"/>
      <c r="O265" s="223"/>
      <c r="P265" s="223"/>
      <c r="Q265" s="223"/>
      <c r="R265" s="223"/>
      <c r="S265" s="223"/>
      <c r="T265" s="223"/>
      <c r="U265" s="223"/>
      <c r="V265" s="223"/>
    </row>
    <row r="266" spans="1:22" ht="15.75" customHeight="1">
      <c r="A266" s="467"/>
      <c r="B266" s="223"/>
      <c r="C266" s="223"/>
      <c r="D266" s="223"/>
      <c r="E266" s="223"/>
      <c r="F266" s="223"/>
      <c r="G266" s="223"/>
      <c r="H266" s="223"/>
      <c r="I266" s="223"/>
      <c r="J266" s="223"/>
      <c r="K266" s="223"/>
      <c r="L266" s="223"/>
      <c r="M266" s="223"/>
      <c r="N266" s="223"/>
      <c r="O266" s="223"/>
      <c r="P266" s="223"/>
      <c r="Q266" s="223"/>
      <c r="R266" s="223"/>
      <c r="S266" s="223"/>
      <c r="T266" s="223"/>
      <c r="U266" s="223"/>
      <c r="V266" s="223"/>
    </row>
    <row r="267" spans="1:22" ht="15.75" customHeight="1">
      <c r="A267" s="467"/>
      <c r="B267" s="223"/>
      <c r="C267" s="223"/>
      <c r="D267" s="223"/>
      <c r="E267" s="223"/>
      <c r="F267" s="223"/>
      <c r="G267" s="223"/>
      <c r="H267" s="223"/>
      <c r="I267" s="223"/>
      <c r="J267" s="223"/>
      <c r="K267" s="223"/>
      <c r="L267" s="223"/>
      <c r="M267" s="223"/>
      <c r="N267" s="223"/>
      <c r="O267" s="223"/>
      <c r="P267" s="223"/>
      <c r="Q267" s="223"/>
      <c r="R267" s="223"/>
      <c r="S267" s="223"/>
      <c r="T267" s="223"/>
      <c r="U267" s="223"/>
      <c r="V267" s="223"/>
    </row>
    <row r="268" spans="1:22" ht="15.75" customHeight="1">
      <c r="A268" s="467"/>
      <c r="B268" s="223"/>
      <c r="C268" s="223"/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  <c r="O268" s="223"/>
      <c r="P268" s="223"/>
      <c r="Q268" s="223"/>
      <c r="R268" s="223"/>
      <c r="S268" s="223"/>
      <c r="T268" s="223"/>
      <c r="U268" s="223"/>
      <c r="V268" s="223"/>
    </row>
    <row r="269" spans="1:22" ht="15.75" customHeight="1">
      <c r="A269" s="467"/>
      <c r="B269" s="223"/>
      <c r="C269" s="223"/>
      <c r="D269" s="223"/>
      <c r="E269" s="223"/>
      <c r="F269" s="223"/>
      <c r="G269" s="223"/>
      <c r="H269" s="223"/>
      <c r="I269" s="223"/>
      <c r="J269" s="223"/>
      <c r="K269" s="223"/>
      <c r="L269" s="223"/>
      <c r="M269" s="223"/>
      <c r="N269" s="223"/>
      <c r="O269" s="223"/>
      <c r="P269" s="223"/>
      <c r="Q269" s="223"/>
      <c r="R269" s="223"/>
      <c r="S269" s="223"/>
      <c r="T269" s="223"/>
      <c r="U269" s="223"/>
      <c r="V269" s="223"/>
    </row>
    <row r="270" spans="1:22" ht="15.75" customHeight="1">
      <c r="A270" s="467"/>
      <c r="B270" s="223"/>
      <c r="C270" s="223"/>
      <c r="D270" s="223"/>
      <c r="E270" s="223"/>
      <c r="F270" s="223"/>
      <c r="G270" s="223"/>
      <c r="H270" s="223"/>
      <c r="I270" s="223"/>
      <c r="J270" s="223"/>
      <c r="K270" s="223"/>
      <c r="L270" s="223"/>
      <c r="M270" s="223"/>
      <c r="N270" s="223"/>
      <c r="O270" s="223"/>
      <c r="P270" s="223"/>
      <c r="Q270" s="223"/>
      <c r="R270" s="223"/>
      <c r="S270" s="223"/>
      <c r="T270" s="223"/>
      <c r="U270" s="223"/>
      <c r="V270" s="223"/>
    </row>
    <row r="271" spans="1:22" ht="15.75" customHeight="1">
      <c r="A271" s="467"/>
      <c r="B271" s="223"/>
      <c r="C271" s="223"/>
      <c r="D271" s="223"/>
      <c r="E271" s="223"/>
      <c r="F271" s="223"/>
      <c r="G271" s="223"/>
      <c r="H271" s="223"/>
      <c r="I271" s="223"/>
      <c r="J271" s="223"/>
      <c r="K271" s="223"/>
      <c r="L271" s="223"/>
      <c r="M271" s="223"/>
      <c r="N271" s="223"/>
      <c r="O271" s="223"/>
      <c r="P271" s="223"/>
      <c r="Q271" s="223"/>
      <c r="R271" s="223"/>
      <c r="S271" s="223"/>
      <c r="T271" s="223"/>
      <c r="U271" s="223"/>
      <c r="V271" s="223"/>
    </row>
    <row r="272" spans="1:22" ht="15.75" customHeight="1">
      <c r="A272" s="467"/>
      <c r="B272" s="223"/>
      <c r="C272" s="223"/>
      <c r="D272" s="223"/>
      <c r="E272" s="223"/>
      <c r="F272" s="223"/>
      <c r="G272" s="223"/>
      <c r="H272" s="223"/>
      <c r="I272" s="223"/>
      <c r="J272" s="223"/>
      <c r="K272" s="223"/>
      <c r="L272" s="223"/>
      <c r="M272" s="223"/>
      <c r="N272" s="223"/>
      <c r="O272" s="223"/>
      <c r="P272" s="223"/>
      <c r="Q272" s="223"/>
      <c r="R272" s="223"/>
      <c r="S272" s="223"/>
      <c r="T272" s="223"/>
      <c r="U272" s="223"/>
      <c r="V272" s="223"/>
    </row>
    <row r="273" spans="1:22" ht="15.75" customHeight="1">
      <c r="A273" s="467"/>
      <c r="B273" s="223"/>
      <c r="C273" s="223"/>
      <c r="D273" s="223"/>
      <c r="E273" s="223"/>
      <c r="F273" s="223"/>
      <c r="G273" s="223"/>
      <c r="H273" s="223"/>
      <c r="I273" s="223"/>
      <c r="J273" s="223"/>
      <c r="K273" s="223"/>
      <c r="L273" s="223"/>
      <c r="M273" s="223"/>
      <c r="N273" s="223"/>
      <c r="O273" s="223"/>
      <c r="P273" s="223"/>
      <c r="Q273" s="223"/>
      <c r="R273" s="223"/>
      <c r="S273" s="223"/>
      <c r="T273" s="223"/>
      <c r="U273" s="223"/>
      <c r="V273" s="223"/>
    </row>
    <row r="274" spans="1:22" ht="15.75" customHeight="1">
      <c r="A274" s="467"/>
      <c r="B274" s="223"/>
      <c r="C274" s="223"/>
      <c r="D274" s="223"/>
      <c r="E274" s="223"/>
      <c r="F274" s="223"/>
      <c r="G274" s="223"/>
      <c r="H274" s="223"/>
      <c r="I274" s="223"/>
      <c r="J274" s="223"/>
      <c r="K274" s="223"/>
      <c r="L274" s="223"/>
      <c r="M274" s="223"/>
      <c r="N274" s="223"/>
      <c r="O274" s="223"/>
      <c r="P274" s="223"/>
      <c r="Q274" s="223"/>
      <c r="R274" s="223"/>
      <c r="S274" s="223"/>
      <c r="T274" s="223"/>
      <c r="U274" s="223"/>
      <c r="V274" s="223"/>
    </row>
    <row r="275" spans="1:22" ht="15.75" customHeight="1">
      <c r="A275" s="467"/>
      <c r="B275" s="223"/>
      <c r="C275" s="223"/>
      <c r="D275" s="223"/>
      <c r="E275" s="223"/>
      <c r="F275" s="223"/>
      <c r="G275" s="223"/>
      <c r="H275" s="223"/>
      <c r="I275" s="223"/>
      <c r="J275" s="223"/>
      <c r="K275" s="223"/>
      <c r="L275" s="223"/>
      <c r="M275" s="223"/>
      <c r="N275" s="223"/>
      <c r="O275" s="223"/>
      <c r="P275" s="223"/>
      <c r="Q275" s="223"/>
      <c r="R275" s="223"/>
      <c r="S275" s="223"/>
      <c r="T275" s="223"/>
      <c r="U275" s="223"/>
      <c r="V275" s="223"/>
    </row>
    <row r="276" spans="1:22" ht="15.75" customHeight="1">
      <c r="A276" s="467"/>
      <c r="B276" s="223"/>
      <c r="C276" s="223"/>
      <c r="D276" s="223"/>
      <c r="E276" s="223"/>
      <c r="F276" s="223"/>
      <c r="G276" s="223"/>
      <c r="H276" s="223"/>
      <c r="I276" s="223"/>
      <c r="J276" s="223"/>
      <c r="K276" s="223"/>
      <c r="L276" s="223"/>
      <c r="M276" s="223"/>
      <c r="N276" s="223"/>
      <c r="O276" s="223"/>
      <c r="P276" s="223"/>
      <c r="Q276" s="223"/>
      <c r="R276" s="223"/>
      <c r="S276" s="223"/>
      <c r="T276" s="223"/>
      <c r="U276" s="223"/>
      <c r="V276" s="223"/>
    </row>
    <row r="277" spans="1:22" ht="15.75" customHeight="1">
      <c r="A277" s="467"/>
      <c r="B277" s="223"/>
      <c r="C277" s="223"/>
      <c r="D277" s="223"/>
      <c r="E277" s="223"/>
      <c r="F277" s="223"/>
      <c r="G277" s="223"/>
      <c r="H277" s="223"/>
      <c r="I277" s="223"/>
      <c r="J277" s="223"/>
      <c r="K277" s="223"/>
      <c r="L277" s="223"/>
      <c r="M277" s="223"/>
      <c r="N277" s="223"/>
      <c r="O277" s="223"/>
      <c r="P277" s="223"/>
      <c r="Q277" s="223"/>
      <c r="R277" s="223"/>
      <c r="S277" s="223"/>
      <c r="T277" s="223"/>
      <c r="U277" s="223"/>
      <c r="V277" s="223"/>
    </row>
    <row r="278" spans="1:22" ht="15.75" customHeight="1">
      <c r="A278" s="467"/>
      <c r="B278" s="223"/>
      <c r="C278" s="223"/>
      <c r="D278" s="223"/>
      <c r="E278" s="223"/>
      <c r="F278" s="223"/>
      <c r="G278" s="223"/>
      <c r="H278" s="223"/>
      <c r="I278" s="223"/>
      <c r="J278" s="223"/>
      <c r="K278" s="223"/>
      <c r="L278" s="223"/>
      <c r="M278" s="223"/>
      <c r="N278" s="223"/>
      <c r="O278" s="223"/>
      <c r="P278" s="223"/>
      <c r="Q278" s="223"/>
      <c r="R278" s="223"/>
      <c r="S278" s="223"/>
      <c r="T278" s="223"/>
      <c r="U278" s="223"/>
      <c r="V278" s="223"/>
    </row>
    <row r="279" spans="1:22" ht="15.75" customHeight="1">
      <c r="A279" s="467"/>
      <c r="B279" s="223"/>
      <c r="C279" s="223"/>
      <c r="D279" s="223"/>
      <c r="E279" s="223"/>
      <c r="F279" s="223"/>
      <c r="G279" s="223"/>
      <c r="H279" s="223"/>
      <c r="I279" s="223"/>
      <c r="J279" s="223"/>
      <c r="K279" s="223"/>
      <c r="L279" s="223"/>
      <c r="M279" s="223"/>
      <c r="N279" s="223"/>
      <c r="O279" s="223"/>
      <c r="P279" s="223"/>
      <c r="Q279" s="223"/>
      <c r="R279" s="223"/>
      <c r="S279" s="223"/>
      <c r="T279" s="223"/>
      <c r="U279" s="223"/>
      <c r="V279" s="223"/>
    </row>
    <row r="280" spans="1:22" ht="15.75" customHeight="1">
      <c r="A280" s="467"/>
      <c r="B280" s="223"/>
      <c r="C280" s="223"/>
      <c r="D280" s="223"/>
      <c r="E280" s="223"/>
      <c r="F280" s="223"/>
      <c r="G280" s="223"/>
      <c r="H280" s="223"/>
      <c r="I280" s="223"/>
      <c r="J280" s="223"/>
      <c r="K280" s="223"/>
      <c r="L280" s="223"/>
      <c r="M280" s="223"/>
      <c r="N280" s="223"/>
      <c r="O280" s="223"/>
      <c r="P280" s="223"/>
      <c r="Q280" s="223"/>
      <c r="R280" s="223"/>
      <c r="S280" s="223"/>
      <c r="T280" s="223"/>
      <c r="U280" s="223"/>
      <c r="V280" s="223"/>
    </row>
    <row r="281" spans="1:22" ht="15.75" customHeight="1">
      <c r="A281" s="467"/>
      <c r="B281" s="223"/>
      <c r="C281" s="223"/>
      <c r="D281" s="223"/>
      <c r="E281" s="223"/>
      <c r="F281" s="223"/>
      <c r="G281" s="223"/>
      <c r="H281" s="223"/>
      <c r="I281" s="223"/>
      <c r="J281" s="223"/>
      <c r="K281" s="223"/>
      <c r="L281" s="223"/>
      <c r="M281" s="223"/>
      <c r="N281" s="223"/>
      <c r="O281" s="223"/>
      <c r="P281" s="223"/>
      <c r="Q281" s="223"/>
      <c r="R281" s="223"/>
      <c r="S281" s="223"/>
      <c r="T281" s="223"/>
      <c r="U281" s="223"/>
      <c r="V281" s="223"/>
    </row>
    <row r="282" spans="1:22" ht="15.75" customHeight="1">
      <c r="A282" s="467"/>
      <c r="B282" s="223"/>
      <c r="C282" s="223"/>
      <c r="D282" s="223"/>
      <c r="E282" s="223"/>
      <c r="F282" s="223"/>
      <c r="G282" s="223"/>
      <c r="H282" s="223"/>
      <c r="I282" s="223"/>
      <c r="J282" s="223"/>
      <c r="K282" s="223"/>
      <c r="L282" s="223"/>
      <c r="M282" s="223"/>
      <c r="N282" s="223"/>
      <c r="O282" s="223"/>
      <c r="P282" s="223"/>
      <c r="Q282" s="223"/>
      <c r="R282" s="223"/>
      <c r="S282" s="223"/>
      <c r="T282" s="223"/>
      <c r="U282" s="223"/>
      <c r="V282" s="223"/>
    </row>
    <row r="283" spans="1:22" ht="15.75" customHeight="1">
      <c r="A283" s="467"/>
      <c r="B283" s="223"/>
      <c r="C283" s="223"/>
      <c r="D283" s="223"/>
      <c r="E283" s="223"/>
      <c r="F283" s="223"/>
      <c r="G283" s="223"/>
      <c r="H283" s="223"/>
      <c r="I283" s="223"/>
      <c r="J283" s="223"/>
      <c r="K283" s="223"/>
      <c r="L283" s="223"/>
      <c r="M283" s="223"/>
      <c r="N283" s="223"/>
      <c r="O283" s="223"/>
      <c r="P283" s="223"/>
      <c r="Q283" s="223"/>
      <c r="R283" s="223"/>
      <c r="S283" s="223"/>
      <c r="T283" s="223"/>
      <c r="U283" s="223"/>
      <c r="V283" s="223"/>
    </row>
    <row r="284" spans="1:22" ht="15.75" customHeight="1">
      <c r="A284" s="467"/>
      <c r="B284" s="223"/>
      <c r="C284" s="223"/>
      <c r="D284" s="223"/>
      <c r="E284" s="223"/>
      <c r="F284" s="223"/>
      <c r="G284" s="223"/>
      <c r="H284" s="223"/>
      <c r="I284" s="223"/>
      <c r="J284" s="223"/>
      <c r="K284" s="223"/>
      <c r="L284" s="223"/>
      <c r="M284" s="223"/>
      <c r="N284" s="223"/>
      <c r="O284" s="223"/>
      <c r="P284" s="223"/>
      <c r="Q284" s="223"/>
      <c r="R284" s="223"/>
      <c r="S284" s="223"/>
      <c r="T284" s="223"/>
      <c r="U284" s="223"/>
      <c r="V284" s="223"/>
    </row>
    <row r="285" spans="1:22" ht="15.75" customHeight="1">
      <c r="A285" s="467"/>
      <c r="B285" s="223"/>
      <c r="C285" s="223"/>
      <c r="D285" s="223"/>
      <c r="E285" s="223"/>
      <c r="F285" s="223"/>
      <c r="G285" s="223"/>
      <c r="H285" s="223"/>
      <c r="I285" s="223"/>
      <c r="J285" s="223"/>
      <c r="K285" s="223"/>
      <c r="L285" s="223"/>
      <c r="M285" s="223"/>
      <c r="N285" s="223"/>
      <c r="O285" s="223"/>
      <c r="P285" s="223"/>
      <c r="Q285" s="223"/>
      <c r="R285" s="223"/>
      <c r="S285" s="223"/>
      <c r="T285" s="223"/>
      <c r="U285" s="223"/>
      <c r="V285" s="223"/>
    </row>
    <row r="286" spans="1:22" ht="15.75" customHeight="1">
      <c r="A286" s="467"/>
      <c r="B286" s="223"/>
      <c r="C286" s="223"/>
      <c r="D286" s="223"/>
      <c r="E286" s="223"/>
      <c r="F286" s="223"/>
      <c r="G286" s="223"/>
      <c r="H286" s="223"/>
      <c r="I286" s="223"/>
      <c r="J286" s="223"/>
      <c r="K286" s="223"/>
      <c r="L286" s="223"/>
      <c r="M286" s="223"/>
      <c r="N286" s="223"/>
      <c r="O286" s="223"/>
      <c r="P286" s="223"/>
      <c r="Q286" s="223"/>
      <c r="R286" s="223"/>
      <c r="S286" s="223"/>
      <c r="T286" s="223"/>
      <c r="U286" s="223"/>
      <c r="V286" s="223"/>
    </row>
    <row r="287" spans="1:22" ht="15.75" customHeight="1">
      <c r="A287" s="467"/>
      <c r="B287" s="223"/>
      <c r="C287" s="223"/>
      <c r="D287" s="223"/>
      <c r="E287" s="223"/>
      <c r="F287" s="223"/>
      <c r="G287" s="223"/>
      <c r="H287" s="223"/>
      <c r="I287" s="223"/>
      <c r="J287" s="223"/>
      <c r="K287" s="223"/>
      <c r="L287" s="223"/>
      <c r="M287" s="223"/>
      <c r="N287" s="223"/>
      <c r="O287" s="223"/>
      <c r="P287" s="223"/>
      <c r="Q287" s="223"/>
      <c r="R287" s="223"/>
      <c r="S287" s="223"/>
      <c r="T287" s="223"/>
      <c r="U287" s="223"/>
      <c r="V287" s="223"/>
    </row>
    <row r="288" spans="1:22" ht="15.75" customHeight="1">
      <c r="A288" s="467"/>
      <c r="B288" s="223"/>
      <c r="C288" s="223"/>
      <c r="D288" s="223"/>
      <c r="E288" s="223"/>
      <c r="F288" s="223"/>
      <c r="G288" s="223"/>
      <c r="H288" s="223"/>
      <c r="I288" s="223"/>
      <c r="J288" s="223"/>
      <c r="K288" s="223"/>
      <c r="L288" s="223"/>
      <c r="M288" s="223"/>
      <c r="N288" s="223"/>
      <c r="O288" s="223"/>
      <c r="P288" s="223"/>
      <c r="Q288" s="223"/>
      <c r="R288" s="223"/>
      <c r="S288" s="223"/>
      <c r="T288" s="223"/>
      <c r="U288" s="223"/>
      <c r="V288" s="223"/>
    </row>
    <row r="289" spans="1:22" ht="15.75" customHeight="1">
      <c r="A289" s="467"/>
      <c r="B289" s="223"/>
      <c r="C289" s="223"/>
      <c r="D289" s="223"/>
      <c r="E289" s="223"/>
      <c r="F289" s="223"/>
      <c r="G289" s="223"/>
      <c r="H289" s="223"/>
      <c r="I289" s="223"/>
      <c r="J289" s="223"/>
      <c r="K289" s="223"/>
      <c r="L289" s="223"/>
      <c r="M289" s="223"/>
      <c r="N289" s="223"/>
      <c r="O289" s="223"/>
      <c r="P289" s="223"/>
      <c r="Q289" s="223"/>
      <c r="R289" s="223"/>
      <c r="S289" s="223"/>
      <c r="T289" s="223"/>
      <c r="U289" s="223"/>
      <c r="V289" s="223"/>
    </row>
    <row r="290" spans="1:22" ht="15.75" customHeight="1">
      <c r="A290" s="467"/>
      <c r="B290" s="223"/>
      <c r="C290" s="223"/>
      <c r="D290" s="223"/>
      <c r="E290" s="223"/>
      <c r="F290" s="223"/>
      <c r="G290" s="223"/>
      <c r="H290" s="223"/>
      <c r="I290" s="223"/>
      <c r="J290" s="223"/>
      <c r="K290" s="223"/>
      <c r="L290" s="223"/>
      <c r="M290" s="223"/>
      <c r="N290" s="223"/>
      <c r="O290" s="223"/>
      <c r="P290" s="223"/>
      <c r="Q290" s="223"/>
      <c r="R290" s="223"/>
      <c r="S290" s="223"/>
      <c r="T290" s="223"/>
      <c r="U290" s="223"/>
      <c r="V290" s="223"/>
    </row>
    <row r="291" spans="1:22" ht="15.75" customHeight="1">
      <c r="A291" s="467"/>
      <c r="B291" s="223"/>
      <c r="C291" s="223"/>
      <c r="D291" s="223"/>
      <c r="E291" s="223"/>
      <c r="F291" s="223"/>
      <c r="G291" s="223"/>
      <c r="H291" s="223"/>
      <c r="I291" s="223"/>
      <c r="J291" s="223"/>
      <c r="K291" s="223"/>
      <c r="L291" s="223"/>
      <c r="M291" s="223"/>
      <c r="N291" s="223"/>
      <c r="O291" s="223"/>
      <c r="P291" s="223"/>
      <c r="Q291" s="223"/>
      <c r="R291" s="223"/>
      <c r="S291" s="223"/>
      <c r="T291" s="223"/>
      <c r="U291" s="223"/>
      <c r="V291" s="223"/>
    </row>
    <row r="292" spans="1:22" ht="15.75" customHeight="1">
      <c r="A292" s="467"/>
      <c r="B292" s="223"/>
      <c r="C292" s="223"/>
      <c r="D292" s="223"/>
      <c r="E292" s="223"/>
      <c r="F292" s="223"/>
      <c r="G292" s="223"/>
      <c r="H292" s="223"/>
      <c r="I292" s="223"/>
      <c r="J292" s="223"/>
      <c r="K292" s="223"/>
      <c r="L292" s="223"/>
      <c r="M292" s="223"/>
      <c r="N292" s="223"/>
      <c r="O292" s="223"/>
      <c r="P292" s="223"/>
      <c r="Q292" s="223"/>
      <c r="R292" s="223"/>
      <c r="S292" s="223"/>
      <c r="T292" s="223"/>
      <c r="U292" s="223"/>
      <c r="V292" s="223"/>
    </row>
    <row r="293" spans="1:22" ht="15.75" customHeight="1">
      <c r="A293" s="467"/>
      <c r="B293" s="223"/>
      <c r="C293" s="223"/>
      <c r="D293" s="223"/>
      <c r="E293" s="223"/>
      <c r="F293" s="223"/>
      <c r="G293" s="223"/>
      <c r="H293" s="223"/>
      <c r="I293" s="223"/>
      <c r="J293" s="223"/>
      <c r="K293" s="223"/>
      <c r="L293" s="223"/>
      <c r="M293" s="223"/>
      <c r="N293" s="223"/>
      <c r="O293" s="223"/>
      <c r="P293" s="223"/>
      <c r="Q293" s="223"/>
      <c r="R293" s="223"/>
      <c r="S293" s="223"/>
      <c r="T293" s="223"/>
      <c r="U293" s="223"/>
      <c r="V293" s="223"/>
    </row>
    <row r="294" spans="1:22" ht="15.75" customHeight="1">
      <c r="A294" s="467"/>
      <c r="B294" s="223"/>
      <c r="C294" s="223"/>
      <c r="D294" s="223"/>
      <c r="E294" s="223"/>
      <c r="F294" s="223"/>
      <c r="G294" s="223"/>
      <c r="H294" s="223"/>
      <c r="I294" s="223"/>
      <c r="J294" s="223"/>
      <c r="K294" s="223"/>
      <c r="L294" s="223"/>
      <c r="M294" s="223"/>
      <c r="N294" s="223"/>
      <c r="O294" s="223"/>
      <c r="P294" s="223"/>
      <c r="Q294" s="223"/>
      <c r="R294" s="223"/>
      <c r="S294" s="223"/>
      <c r="T294" s="223"/>
      <c r="U294" s="223"/>
      <c r="V294" s="223"/>
    </row>
    <row r="295" spans="1:22" ht="15.75" customHeight="1">
      <c r="A295" s="467"/>
      <c r="B295" s="223"/>
      <c r="C295" s="223"/>
      <c r="D295" s="223"/>
      <c r="E295" s="223"/>
      <c r="F295" s="223"/>
      <c r="G295" s="223"/>
      <c r="H295" s="223"/>
      <c r="I295" s="223"/>
      <c r="J295" s="223"/>
      <c r="K295" s="223"/>
      <c r="L295" s="223"/>
      <c r="M295" s="223"/>
      <c r="N295" s="223"/>
      <c r="O295" s="223"/>
      <c r="P295" s="223"/>
      <c r="Q295" s="223"/>
      <c r="R295" s="223"/>
      <c r="S295" s="223"/>
      <c r="T295" s="223"/>
      <c r="U295" s="223"/>
      <c r="V295" s="223"/>
    </row>
    <row r="296" spans="1:22" ht="15.75" customHeight="1">
      <c r="A296" s="467"/>
      <c r="B296" s="223"/>
      <c r="C296" s="223"/>
      <c r="D296" s="223"/>
      <c r="E296" s="223"/>
      <c r="F296" s="223"/>
      <c r="G296" s="223"/>
      <c r="H296" s="223"/>
      <c r="I296" s="223"/>
      <c r="J296" s="223"/>
      <c r="K296" s="223"/>
      <c r="L296" s="223"/>
      <c r="M296" s="223"/>
      <c r="N296" s="223"/>
      <c r="O296" s="223"/>
      <c r="P296" s="223"/>
      <c r="Q296" s="223"/>
      <c r="R296" s="223"/>
      <c r="S296" s="223"/>
      <c r="T296" s="223"/>
      <c r="U296" s="223"/>
      <c r="V296" s="223"/>
    </row>
    <row r="297" spans="1:22" ht="15.75" customHeight="1">
      <c r="A297" s="467"/>
      <c r="B297" s="223"/>
      <c r="C297" s="223"/>
      <c r="D297" s="223"/>
      <c r="E297" s="223"/>
      <c r="F297" s="223"/>
      <c r="G297" s="223"/>
      <c r="H297" s="223"/>
      <c r="I297" s="223"/>
      <c r="J297" s="223"/>
      <c r="K297" s="223"/>
      <c r="L297" s="223"/>
      <c r="M297" s="223"/>
      <c r="N297" s="223"/>
      <c r="O297" s="223"/>
      <c r="P297" s="223"/>
      <c r="Q297" s="223"/>
      <c r="R297" s="223"/>
      <c r="S297" s="223"/>
      <c r="T297" s="223"/>
      <c r="U297" s="223"/>
      <c r="V297" s="223"/>
    </row>
    <row r="298" spans="1:22" ht="15.75" customHeight="1">
      <c r="A298" s="467"/>
      <c r="B298" s="223"/>
      <c r="C298" s="223"/>
      <c r="D298" s="223"/>
      <c r="E298" s="223"/>
      <c r="F298" s="223"/>
      <c r="G298" s="223"/>
      <c r="H298" s="223"/>
      <c r="I298" s="223"/>
      <c r="J298" s="223"/>
      <c r="K298" s="223"/>
      <c r="L298" s="223"/>
      <c r="M298" s="223"/>
      <c r="N298" s="223"/>
      <c r="O298" s="223"/>
      <c r="P298" s="223"/>
      <c r="Q298" s="223"/>
      <c r="R298" s="223"/>
      <c r="S298" s="223"/>
      <c r="T298" s="223"/>
      <c r="U298" s="223"/>
      <c r="V298" s="223"/>
    </row>
    <row r="299" spans="1:22" ht="15.75" customHeight="1">
      <c r="A299" s="467"/>
      <c r="B299" s="223"/>
      <c r="C299" s="223"/>
      <c r="D299" s="223"/>
      <c r="E299" s="223"/>
      <c r="F299" s="223"/>
      <c r="G299" s="223"/>
      <c r="H299" s="223"/>
      <c r="I299" s="223"/>
      <c r="J299" s="223"/>
      <c r="K299" s="223"/>
      <c r="L299" s="223"/>
      <c r="M299" s="223"/>
      <c r="N299" s="223"/>
      <c r="O299" s="223"/>
      <c r="P299" s="223"/>
      <c r="Q299" s="223"/>
      <c r="R299" s="223"/>
      <c r="S299" s="223"/>
      <c r="T299" s="223"/>
      <c r="U299" s="223"/>
      <c r="V299" s="223"/>
    </row>
    <row r="300" spans="1:22" ht="15.75" customHeight="1">
      <c r="A300" s="467"/>
      <c r="B300" s="223"/>
      <c r="C300" s="223"/>
      <c r="D300" s="223"/>
      <c r="E300" s="223"/>
      <c r="F300" s="223"/>
      <c r="G300" s="223"/>
      <c r="H300" s="223"/>
      <c r="I300" s="223"/>
      <c r="J300" s="223"/>
      <c r="K300" s="223"/>
      <c r="L300" s="223"/>
      <c r="M300" s="223"/>
      <c r="N300" s="223"/>
      <c r="O300" s="223"/>
      <c r="P300" s="223"/>
      <c r="Q300" s="223"/>
      <c r="R300" s="223"/>
      <c r="S300" s="223"/>
      <c r="T300" s="223"/>
      <c r="U300" s="223"/>
      <c r="V300" s="223"/>
    </row>
    <row r="301" spans="1:22" ht="15.75" customHeight="1">
      <c r="A301" s="467"/>
      <c r="B301" s="223"/>
      <c r="C301" s="223"/>
      <c r="D301" s="223"/>
      <c r="E301" s="223"/>
      <c r="F301" s="223"/>
      <c r="G301" s="223"/>
      <c r="H301" s="223"/>
      <c r="I301" s="223"/>
      <c r="J301" s="223"/>
      <c r="K301" s="223"/>
      <c r="L301" s="223"/>
      <c r="M301" s="223"/>
      <c r="N301" s="223"/>
      <c r="O301" s="223"/>
      <c r="P301" s="223"/>
      <c r="Q301" s="223"/>
      <c r="R301" s="223"/>
      <c r="S301" s="223"/>
      <c r="T301" s="223"/>
      <c r="U301" s="223"/>
      <c r="V301" s="223"/>
    </row>
    <row r="302" spans="1:22" ht="15.75" customHeight="1">
      <c r="A302" s="467"/>
      <c r="B302" s="223"/>
      <c r="C302" s="223"/>
      <c r="D302" s="223"/>
      <c r="E302" s="223"/>
      <c r="F302" s="223"/>
      <c r="G302" s="223"/>
      <c r="H302" s="223"/>
      <c r="I302" s="223"/>
      <c r="J302" s="223"/>
      <c r="K302" s="223"/>
      <c r="L302" s="223"/>
      <c r="M302" s="223"/>
      <c r="N302" s="223"/>
      <c r="O302" s="223"/>
      <c r="P302" s="223"/>
      <c r="Q302" s="223"/>
      <c r="R302" s="223"/>
      <c r="S302" s="223"/>
      <c r="T302" s="223"/>
      <c r="U302" s="223"/>
      <c r="V302" s="223"/>
    </row>
    <row r="303" spans="1:22" ht="15.75" customHeight="1">
      <c r="A303" s="467"/>
      <c r="B303" s="223"/>
      <c r="C303" s="223"/>
      <c r="D303" s="223"/>
      <c r="E303" s="223"/>
      <c r="F303" s="223"/>
      <c r="G303" s="223"/>
      <c r="H303" s="223"/>
      <c r="I303" s="223"/>
      <c r="J303" s="223"/>
      <c r="K303" s="223"/>
      <c r="L303" s="223"/>
      <c r="M303" s="223"/>
      <c r="N303" s="223"/>
      <c r="O303" s="223"/>
      <c r="P303" s="223"/>
      <c r="Q303" s="223"/>
      <c r="R303" s="223"/>
      <c r="S303" s="223"/>
      <c r="T303" s="223"/>
      <c r="U303" s="223"/>
      <c r="V303" s="223"/>
    </row>
    <row r="304" spans="1:22" ht="15.75" customHeight="1">
      <c r="A304" s="467"/>
      <c r="B304" s="223"/>
      <c r="C304" s="223"/>
      <c r="D304" s="223"/>
      <c r="E304" s="223"/>
      <c r="F304" s="223"/>
      <c r="G304" s="223"/>
      <c r="H304" s="223"/>
      <c r="I304" s="223"/>
      <c r="J304" s="223"/>
      <c r="K304" s="223"/>
      <c r="L304" s="223"/>
      <c r="M304" s="223"/>
      <c r="N304" s="223"/>
      <c r="O304" s="223"/>
      <c r="P304" s="223"/>
      <c r="Q304" s="223"/>
      <c r="R304" s="223"/>
      <c r="S304" s="223"/>
      <c r="T304" s="223"/>
      <c r="U304" s="223"/>
      <c r="V304" s="223"/>
    </row>
    <row r="305" spans="1:22" ht="15.75" customHeight="1">
      <c r="A305" s="467"/>
      <c r="B305" s="223"/>
      <c r="C305" s="223"/>
      <c r="D305" s="223"/>
      <c r="E305" s="223"/>
      <c r="F305" s="223"/>
      <c r="G305" s="223"/>
      <c r="H305" s="223"/>
      <c r="I305" s="223"/>
      <c r="J305" s="223"/>
      <c r="K305" s="223"/>
      <c r="L305" s="223"/>
      <c r="M305" s="223"/>
      <c r="N305" s="223"/>
      <c r="O305" s="223"/>
      <c r="P305" s="223"/>
      <c r="Q305" s="223"/>
      <c r="R305" s="223"/>
      <c r="S305" s="223"/>
      <c r="T305" s="223"/>
      <c r="U305" s="223"/>
      <c r="V305" s="223"/>
    </row>
    <row r="306" spans="1:22" ht="15.75" customHeight="1">
      <c r="A306" s="467"/>
      <c r="B306" s="223"/>
      <c r="C306" s="223"/>
      <c r="D306" s="223"/>
      <c r="E306" s="223"/>
      <c r="F306" s="223"/>
      <c r="G306" s="223"/>
      <c r="H306" s="223"/>
      <c r="I306" s="223"/>
      <c r="J306" s="223"/>
      <c r="K306" s="223"/>
      <c r="L306" s="223"/>
      <c r="M306" s="223"/>
      <c r="N306" s="223"/>
      <c r="O306" s="223"/>
      <c r="P306" s="223"/>
      <c r="Q306" s="223"/>
      <c r="R306" s="223"/>
      <c r="S306" s="223"/>
      <c r="T306" s="223"/>
      <c r="U306" s="223"/>
      <c r="V306" s="223"/>
    </row>
    <row r="307" spans="1:22" ht="15.75" customHeight="1">
      <c r="A307" s="467"/>
      <c r="B307" s="223"/>
      <c r="C307" s="223"/>
      <c r="D307" s="223"/>
      <c r="E307" s="223"/>
      <c r="F307" s="223"/>
      <c r="G307" s="223"/>
      <c r="H307" s="223"/>
      <c r="I307" s="223"/>
      <c r="J307" s="223"/>
      <c r="K307" s="223"/>
      <c r="L307" s="223"/>
      <c r="M307" s="223"/>
      <c r="N307" s="223"/>
      <c r="O307" s="223"/>
      <c r="P307" s="223"/>
      <c r="Q307" s="223"/>
      <c r="R307" s="223"/>
      <c r="S307" s="223"/>
      <c r="T307" s="223"/>
      <c r="U307" s="223"/>
      <c r="V307" s="223"/>
    </row>
    <row r="308" spans="1:22" ht="15.75" customHeight="1">
      <c r="A308" s="467"/>
      <c r="B308" s="223"/>
      <c r="C308" s="223"/>
      <c r="D308" s="223"/>
      <c r="E308" s="223"/>
      <c r="F308" s="223"/>
      <c r="G308" s="223"/>
      <c r="H308" s="223"/>
      <c r="I308" s="223"/>
      <c r="J308" s="223"/>
      <c r="K308" s="223"/>
      <c r="L308" s="223"/>
      <c r="M308" s="223"/>
      <c r="N308" s="223"/>
      <c r="O308" s="223"/>
      <c r="P308" s="223"/>
      <c r="Q308" s="223"/>
      <c r="R308" s="223"/>
      <c r="S308" s="223"/>
      <c r="T308" s="223"/>
      <c r="U308" s="223"/>
      <c r="V308" s="223"/>
    </row>
    <row r="309" spans="1:22" ht="15.75" customHeight="1"/>
    <row r="310" spans="1:22" ht="15.75" customHeight="1"/>
    <row r="311" spans="1:22" ht="15.75" customHeight="1"/>
    <row r="312" spans="1:22" ht="15.75" customHeight="1"/>
    <row r="313" spans="1:22" ht="15.75" customHeight="1"/>
    <row r="314" spans="1:22" ht="15.75" customHeight="1"/>
    <row r="315" spans="1:22" ht="15.75" customHeight="1"/>
    <row r="316" spans="1:22" ht="15.75" customHeight="1"/>
    <row r="317" spans="1:22" ht="15.75" customHeight="1"/>
    <row r="318" spans="1:22" ht="15.75" customHeight="1"/>
    <row r="319" spans="1:22" ht="15.75" customHeight="1"/>
    <row r="320" spans="1:22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8">
    <mergeCell ref="C89:N89"/>
    <mergeCell ref="K91:L91"/>
    <mergeCell ref="M91:N91"/>
    <mergeCell ref="E87:F87"/>
    <mergeCell ref="E90:F90"/>
    <mergeCell ref="G90:H90"/>
    <mergeCell ref="K90:L90"/>
    <mergeCell ref="M90:N90"/>
    <mergeCell ref="E91:F91"/>
    <mergeCell ref="G91:H91"/>
    <mergeCell ref="E84:F84"/>
    <mergeCell ref="G84:H84"/>
    <mergeCell ref="M84:N84"/>
    <mergeCell ref="G85:H85"/>
    <mergeCell ref="M85:N85"/>
    <mergeCell ref="K87:L87"/>
    <mergeCell ref="M87:N87"/>
    <mergeCell ref="E85:F85"/>
    <mergeCell ref="E86:F86"/>
    <mergeCell ref="G86:H86"/>
    <mergeCell ref="K86:L86"/>
    <mergeCell ref="M86:N86"/>
    <mergeCell ref="G87:H87"/>
    <mergeCell ref="D112:F112"/>
    <mergeCell ref="H112:J112"/>
    <mergeCell ref="K66:L66"/>
    <mergeCell ref="M66:N66"/>
    <mergeCell ref="C68:N68"/>
    <mergeCell ref="E69:F69"/>
    <mergeCell ref="G69:H69"/>
    <mergeCell ref="K69:L69"/>
    <mergeCell ref="M69:N69"/>
    <mergeCell ref="E70:F70"/>
    <mergeCell ref="G70:H70"/>
    <mergeCell ref="K70:L70"/>
    <mergeCell ref="M70:N70"/>
    <mergeCell ref="G71:H71"/>
    <mergeCell ref="K71:L71"/>
    <mergeCell ref="M71:N71"/>
    <mergeCell ref="K73:L73"/>
    <mergeCell ref="M73:N73"/>
    <mergeCell ref="E71:F71"/>
    <mergeCell ref="E72:F72"/>
    <mergeCell ref="G72:H72"/>
    <mergeCell ref="K72:L72"/>
    <mergeCell ref="M72:N72"/>
    <mergeCell ref="G73:H73"/>
    <mergeCell ref="E49:F49"/>
    <mergeCell ref="E50:F50"/>
    <mergeCell ref="G50:H50"/>
    <mergeCell ref="E51:F51"/>
    <mergeCell ref="G51:H51"/>
    <mergeCell ref="G52:H52"/>
    <mergeCell ref="C54:N54"/>
    <mergeCell ref="K109:L109"/>
    <mergeCell ref="M109:N109"/>
    <mergeCell ref="C75:N75"/>
    <mergeCell ref="K77:L77"/>
    <mergeCell ref="M77:N77"/>
    <mergeCell ref="E73:F73"/>
    <mergeCell ref="E76:F76"/>
    <mergeCell ref="G76:H76"/>
    <mergeCell ref="K76:L76"/>
    <mergeCell ref="M76:N76"/>
    <mergeCell ref="E77:F77"/>
    <mergeCell ref="G77:H77"/>
    <mergeCell ref="E78:F78"/>
    <mergeCell ref="G78:H78"/>
    <mergeCell ref="K78:L78"/>
    <mergeCell ref="M78:N78"/>
    <mergeCell ref="G79:H79"/>
    <mergeCell ref="E109:F109"/>
    <mergeCell ref="G109:H109"/>
    <mergeCell ref="E42:F42"/>
    <mergeCell ref="G42:H42"/>
    <mergeCell ref="K42:L42"/>
    <mergeCell ref="M42:N42"/>
    <mergeCell ref="G43:H43"/>
    <mergeCell ref="K43:L43"/>
    <mergeCell ref="M43:N43"/>
    <mergeCell ref="E43:F43"/>
    <mergeCell ref="E44:F44"/>
    <mergeCell ref="G44:H44"/>
    <mergeCell ref="K44:L44"/>
    <mergeCell ref="M44:N44"/>
    <mergeCell ref="E45:F45"/>
    <mergeCell ref="G45:H45"/>
    <mergeCell ref="K48:L48"/>
    <mergeCell ref="K49:L49"/>
    <mergeCell ref="K50:L50"/>
    <mergeCell ref="M50:N50"/>
    <mergeCell ref="K51:L51"/>
    <mergeCell ref="M51:N51"/>
    <mergeCell ref="K52:L52"/>
    <mergeCell ref="M52:N52"/>
    <mergeCell ref="E106:F106"/>
    <mergeCell ref="G106:H106"/>
    <mergeCell ref="K106:L106"/>
    <mergeCell ref="M106:N106"/>
    <mergeCell ref="G107:H107"/>
    <mergeCell ref="K107:L107"/>
    <mergeCell ref="M107:N107"/>
    <mergeCell ref="E107:F107"/>
    <mergeCell ref="E108:F108"/>
    <mergeCell ref="G108:H108"/>
    <mergeCell ref="K108:L108"/>
    <mergeCell ref="M108:N108"/>
    <mergeCell ref="K105:L105"/>
    <mergeCell ref="M105:N105"/>
    <mergeCell ref="E101:F101"/>
    <mergeCell ref="E104:F104"/>
    <mergeCell ref="G104:H104"/>
    <mergeCell ref="K104:L104"/>
    <mergeCell ref="M104:N104"/>
    <mergeCell ref="E105:F105"/>
    <mergeCell ref="G105:H105"/>
    <mergeCell ref="K101:L101"/>
    <mergeCell ref="M101:N101"/>
    <mergeCell ref="E99:F99"/>
    <mergeCell ref="E100:F100"/>
    <mergeCell ref="G100:H100"/>
    <mergeCell ref="K100:L100"/>
    <mergeCell ref="M100:N100"/>
    <mergeCell ref="G101:H101"/>
    <mergeCell ref="C103:N103"/>
    <mergeCell ref="E94:F94"/>
    <mergeCell ref="G94:H94"/>
    <mergeCell ref="K94:L94"/>
    <mergeCell ref="M94:N94"/>
    <mergeCell ref="C96:N96"/>
    <mergeCell ref="E97:F97"/>
    <mergeCell ref="M97:N97"/>
    <mergeCell ref="K98:L98"/>
    <mergeCell ref="K99:L99"/>
    <mergeCell ref="G97:H97"/>
    <mergeCell ref="K97:L97"/>
    <mergeCell ref="E98:F98"/>
    <mergeCell ref="G98:H98"/>
    <mergeCell ref="M98:N98"/>
    <mergeCell ref="G99:H99"/>
    <mergeCell ref="M99:N99"/>
    <mergeCell ref="E66:F66"/>
    <mergeCell ref="G66:H66"/>
    <mergeCell ref="E92:F92"/>
    <mergeCell ref="G92:H92"/>
    <mergeCell ref="K92:L92"/>
    <mergeCell ref="M92:N92"/>
    <mergeCell ref="G93:H93"/>
    <mergeCell ref="K93:L93"/>
    <mergeCell ref="M93:N93"/>
    <mergeCell ref="E93:F93"/>
    <mergeCell ref="K79:L79"/>
    <mergeCell ref="M79:N79"/>
    <mergeCell ref="E79:F79"/>
    <mergeCell ref="E80:F80"/>
    <mergeCell ref="G80:H80"/>
    <mergeCell ref="K80:L80"/>
    <mergeCell ref="M80:N80"/>
    <mergeCell ref="C82:N82"/>
    <mergeCell ref="E83:F83"/>
    <mergeCell ref="M83:N83"/>
    <mergeCell ref="K84:L84"/>
    <mergeCell ref="K85:L85"/>
    <mergeCell ref="G83:H83"/>
    <mergeCell ref="K83:L83"/>
    <mergeCell ref="E63:F63"/>
    <mergeCell ref="G63:H63"/>
    <mergeCell ref="K63:L63"/>
    <mergeCell ref="M63:N63"/>
    <mergeCell ref="G64:H64"/>
    <mergeCell ref="K64:L64"/>
    <mergeCell ref="M64:N64"/>
    <mergeCell ref="E64:F64"/>
    <mergeCell ref="E65:F65"/>
    <mergeCell ref="G65:H65"/>
    <mergeCell ref="K65:L65"/>
    <mergeCell ref="M65:N65"/>
    <mergeCell ref="K62:L62"/>
    <mergeCell ref="M62:N62"/>
    <mergeCell ref="E58:F58"/>
    <mergeCell ref="G58:H58"/>
    <mergeCell ref="K58:L58"/>
    <mergeCell ref="M58:N58"/>
    <mergeCell ref="C61:N61"/>
    <mergeCell ref="E62:F62"/>
    <mergeCell ref="G62:H62"/>
    <mergeCell ref="K59:L59"/>
    <mergeCell ref="M59:N59"/>
    <mergeCell ref="K45:L45"/>
    <mergeCell ref="M45:N45"/>
    <mergeCell ref="E59:F59"/>
    <mergeCell ref="G59:H59"/>
    <mergeCell ref="E52:F52"/>
    <mergeCell ref="E55:F55"/>
    <mergeCell ref="G55:H55"/>
    <mergeCell ref="E56:F56"/>
    <mergeCell ref="G56:H56"/>
    <mergeCell ref="E57:F57"/>
    <mergeCell ref="G57:H57"/>
    <mergeCell ref="G46:H46"/>
    <mergeCell ref="C47:N47"/>
    <mergeCell ref="E48:F48"/>
    <mergeCell ref="G48:H48"/>
    <mergeCell ref="M48:N48"/>
    <mergeCell ref="G49:H49"/>
    <mergeCell ref="M49:N49"/>
    <mergeCell ref="K55:L55"/>
    <mergeCell ref="M55:N55"/>
    <mergeCell ref="K56:L56"/>
    <mergeCell ref="M56:N56"/>
    <mergeCell ref="K57:L57"/>
    <mergeCell ref="M57:N57"/>
    <mergeCell ref="C19:D19"/>
    <mergeCell ref="C20:D20"/>
    <mergeCell ref="C22:N22"/>
    <mergeCell ref="C24:H24"/>
    <mergeCell ref="I24:N24"/>
    <mergeCell ref="C25:D25"/>
    <mergeCell ref="E25:F25"/>
    <mergeCell ref="G25:H25"/>
    <mergeCell ref="I25:J25"/>
    <mergeCell ref="K25:L25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5:N5"/>
    <mergeCell ref="C7:H7"/>
    <mergeCell ref="J7:N7"/>
    <mergeCell ref="E8:F8"/>
    <mergeCell ref="G8:H8"/>
    <mergeCell ref="K8:L8"/>
    <mergeCell ref="M8:N8"/>
    <mergeCell ref="C8:D8"/>
    <mergeCell ref="C9:D9"/>
    <mergeCell ref="K41:L41"/>
    <mergeCell ref="M41:N41"/>
    <mergeCell ref="E37:F37"/>
    <mergeCell ref="G37:H37"/>
    <mergeCell ref="K37:L37"/>
    <mergeCell ref="M37:N37"/>
    <mergeCell ref="C40:N40"/>
    <mergeCell ref="E41:F41"/>
    <mergeCell ref="G41:H41"/>
    <mergeCell ref="K38:L38"/>
    <mergeCell ref="M38:N38"/>
    <mergeCell ref="E30:F30"/>
    <mergeCell ref="G30:H30"/>
    <mergeCell ref="G31:H31"/>
    <mergeCell ref="C33:N33"/>
    <mergeCell ref="E38:F38"/>
    <mergeCell ref="G38:H38"/>
    <mergeCell ref="E31:F31"/>
    <mergeCell ref="E34:F34"/>
    <mergeCell ref="G34:H34"/>
    <mergeCell ref="E35:F35"/>
    <mergeCell ref="G35:H35"/>
    <mergeCell ref="E36:F36"/>
    <mergeCell ref="G36:H36"/>
    <mergeCell ref="K30:L30"/>
    <mergeCell ref="M30:N30"/>
    <mergeCell ref="K31:L31"/>
    <mergeCell ref="M31:N31"/>
    <mergeCell ref="K34:L34"/>
    <mergeCell ref="M34:N34"/>
    <mergeCell ref="K35:L35"/>
    <mergeCell ref="M35:N35"/>
    <mergeCell ref="K36:L36"/>
    <mergeCell ref="M36:N36"/>
    <mergeCell ref="M25:N25"/>
    <mergeCell ref="C26:N26"/>
    <mergeCell ref="E27:F27"/>
    <mergeCell ref="G27:H27"/>
    <mergeCell ref="M27:N27"/>
    <mergeCell ref="G28:H28"/>
    <mergeCell ref="M28:N28"/>
    <mergeCell ref="E28:F28"/>
    <mergeCell ref="E29:F29"/>
    <mergeCell ref="G29:H29"/>
    <mergeCell ref="K27:L27"/>
    <mergeCell ref="K28:L28"/>
    <mergeCell ref="K29:L29"/>
    <mergeCell ref="M29:N29"/>
  </mergeCells>
  <hyperlinks>
    <hyperlink ref="N3" location="'✔️ Index'!A1" display="INDEX"/>
  </hyperlinks>
  <pageMargins left="0.75" right="0.75" top="1" bottom="1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showGridLines="0" workbookViewId="0">
      <selection activeCell="C9" sqref="A1:XFD1048576"/>
    </sheetView>
  </sheetViews>
  <sheetFormatPr defaultColWidth="14.42578125" defaultRowHeight="15" customHeight="1"/>
  <cols>
    <col min="1" max="1" width="2.5703125" customWidth="1"/>
    <col min="2" max="2" width="4.42578125" customWidth="1"/>
    <col min="3" max="3" width="11.7109375" customWidth="1"/>
    <col min="4" max="4" width="33.140625" customWidth="1"/>
    <col min="5" max="5" width="7.42578125" customWidth="1"/>
    <col min="6" max="6" width="14.85546875" customWidth="1"/>
    <col min="7" max="7" width="17.28515625" customWidth="1"/>
    <col min="8" max="8" width="12.42578125" customWidth="1"/>
    <col min="9" max="9" width="4.42578125" customWidth="1"/>
    <col min="10" max="10" width="12" customWidth="1"/>
    <col min="11" max="11" width="26.7109375" customWidth="1"/>
    <col min="12" max="12" width="6.85546875" customWidth="1"/>
    <col min="13" max="13" width="13.85546875" customWidth="1"/>
    <col min="14" max="14" width="14.28515625" customWidth="1"/>
    <col min="15" max="15" width="12.7109375" customWidth="1"/>
    <col min="16" max="16" width="4.42578125" customWidth="1"/>
  </cols>
  <sheetData>
    <row r="1" spans="1:29" ht="15.75">
      <c r="A1" s="954"/>
      <c r="B1" s="197"/>
      <c r="C1" s="1"/>
      <c r="D1" s="1"/>
      <c r="E1" s="1"/>
      <c r="F1" s="1"/>
      <c r="G1" s="1"/>
      <c r="H1" s="1"/>
    </row>
    <row r="2" spans="1:29" ht="15.75">
      <c r="A2" s="954"/>
      <c r="B2" s="198"/>
      <c r="C2" s="501"/>
      <c r="D2" s="501"/>
      <c r="E2" s="501"/>
      <c r="F2" s="501"/>
      <c r="G2" s="501"/>
      <c r="H2" s="501"/>
      <c r="I2" s="178"/>
      <c r="J2" s="178"/>
      <c r="K2" s="178"/>
      <c r="L2" s="178"/>
      <c r="M2" s="178"/>
      <c r="N2" s="178"/>
      <c r="O2" s="178"/>
      <c r="P2" s="179"/>
    </row>
    <row r="3" spans="1:29" ht="16.5" customHeight="1">
      <c r="A3" s="366"/>
      <c r="B3" s="904"/>
      <c r="C3" s="538" t="s">
        <v>2915</v>
      </c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955" t="s">
        <v>389</v>
      </c>
      <c r="P3" s="427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</row>
    <row r="4" spans="1:29" ht="15.75">
      <c r="A4" s="17"/>
      <c r="B4" s="13"/>
      <c r="C4" s="12"/>
      <c r="D4" s="12"/>
      <c r="E4" s="12"/>
      <c r="F4" s="12"/>
      <c r="G4" s="12"/>
      <c r="H4" s="12"/>
      <c r="P4" s="16"/>
    </row>
    <row r="5" spans="1:29" ht="36" customHeight="1">
      <c r="A5" s="17"/>
      <c r="B5" s="13"/>
      <c r="C5" s="1491" t="s">
        <v>3444</v>
      </c>
      <c r="D5" s="1327"/>
      <c r="E5" s="1327"/>
      <c r="F5" s="1327"/>
      <c r="G5" s="1327"/>
      <c r="H5" s="1327"/>
      <c r="I5" s="1327"/>
      <c r="J5" s="1327"/>
      <c r="K5" s="1327"/>
      <c r="L5" s="1327"/>
      <c r="M5" s="1327"/>
      <c r="N5" s="1327"/>
      <c r="O5" s="1532"/>
      <c r="P5" s="16"/>
    </row>
    <row r="6" spans="1:29" ht="15.75">
      <c r="A6" s="17"/>
      <c r="B6" s="13"/>
      <c r="C6" s="12"/>
      <c r="D6" s="12"/>
      <c r="E6" s="12"/>
      <c r="F6" s="12"/>
      <c r="G6" s="12"/>
      <c r="H6" s="12"/>
      <c r="P6" s="16"/>
    </row>
    <row r="7" spans="1:29" ht="30" customHeight="1">
      <c r="A7" s="17"/>
      <c r="B7" s="13"/>
      <c r="C7" s="1348" t="s">
        <v>3193</v>
      </c>
      <c r="D7" s="1349"/>
      <c r="E7" s="1349"/>
      <c r="F7" s="1349"/>
      <c r="G7" s="1349"/>
      <c r="H7" s="1350"/>
      <c r="J7" s="1348" t="s">
        <v>3192</v>
      </c>
      <c r="K7" s="1349"/>
      <c r="L7" s="1349"/>
      <c r="M7" s="1349"/>
      <c r="N7" s="1349"/>
      <c r="O7" s="1350"/>
      <c r="P7" s="16"/>
    </row>
    <row r="8" spans="1:29" ht="45">
      <c r="A8" s="855"/>
      <c r="B8" s="956"/>
      <c r="C8" s="88" t="s">
        <v>3445</v>
      </c>
      <c r="D8" s="88" t="s">
        <v>423</v>
      </c>
      <c r="E8" s="88" t="s">
        <v>3446</v>
      </c>
      <c r="F8" s="88" t="s">
        <v>387</v>
      </c>
      <c r="G8" s="88" t="s">
        <v>3447</v>
      </c>
      <c r="H8" s="387" t="s">
        <v>3448</v>
      </c>
      <c r="I8" s="212"/>
      <c r="J8" s="88" t="s">
        <v>3445</v>
      </c>
      <c r="K8" s="88" t="s">
        <v>423</v>
      </c>
      <c r="L8" s="88" t="s">
        <v>3446</v>
      </c>
      <c r="M8" s="88" t="s">
        <v>387</v>
      </c>
      <c r="N8" s="88" t="s">
        <v>3447</v>
      </c>
      <c r="O8" s="387" t="s">
        <v>3448</v>
      </c>
      <c r="P8" s="211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5.75">
      <c r="A9" s="17"/>
      <c r="B9" s="13"/>
      <c r="C9" s="957">
        <v>1</v>
      </c>
      <c r="D9" s="958" t="s">
        <v>45</v>
      </c>
      <c r="E9" s="959">
        <v>21</v>
      </c>
      <c r="F9" s="960">
        <v>188382</v>
      </c>
      <c r="G9" s="961" t="s">
        <v>3449</v>
      </c>
      <c r="H9" s="962" t="s">
        <v>3450</v>
      </c>
      <c r="I9" s="963"/>
      <c r="J9" s="957">
        <v>1</v>
      </c>
      <c r="K9" s="964" t="s">
        <v>2308</v>
      </c>
      <c r="L9" s="959">
        <v>24</v>
      </c>
      <c r="M9" s="960">
        <v>247730.65</v>
      </c>
      <c r="N9" s="961" t="s">
        <v>3449</v>
      </c>
      <c r="O9" s="962" t="s">
        <v>3450</v>
      </c>
      <c r="P9" s="16"/>
    </row>
    <row r="10" spans="1:29" ht="15.75">
      <c r="A10" s="17"/>
      <c r="B10" s="13"/>
      <c r="C10" s="965">
        <v>2</v>
      </c>
      <c r="D10" s="958" t="s">
        <v>154</v>
      </c>
      <c r="E10" s="247">
        <v>9</v>
      </c>
      <c r="F10" s="966">
        <v>113500</v>
      </c>
      <c r="G10" s="967" t="s">
        <v>3451</v>
      </c>
      <c r="H10" s="968" t="s">
        <v>14</v>
      </c>
      <c r="I10" s="969"/>
      <c r="J10" s="965">
        <v>2</v>
      </c>
      <c r="K10" s="970" t="s">
        <v>3370</v>
      </c>
      <c r="L10" s="971">
        <v>29</v>
      </c>
      <c r="M10" s="972">
        <v>102584</v>
      </c>
      <c r="N10" s="225" t="s">
        <v>3449</v>
      </c>
      <c r="O10" s="973" t="s">
        <v>3450</v>
      </c>
      <c r="P10" s="16"/>
    </row>
    <row r="11" spans="1:29" ht="15.75">
      <c r="A11" s="17"/>
      <c r="B11" s="13"/>
      <c r="C11" s="965">
        <v>3</v>
      </c>
      <c r="D11" s="958" t="s">
        <v>3356</v>
      </c>
      <c r="E11" s="247">
        <v>8</v>
      </c>
      <c r="F11" s="966">
        <v>35900</v>
      </c>
      <c r="G11" s="967" t="s">
        <v>3449</v>
      </c>
      <c r="H11" s="968" t="s">
        <v>3450</v>
      </c>
      <c r="I11" s="969"/>
      <c r="J11" s="965">
        <v>3</v>
      </c>
      <c r="K11" s="974" t="s">
        <v>597</v>
      </c>
      <c r="L11" s="247">
        <v>2</v>
      </c>
      <c r="M11" s="966">
        <v>53200</v>
      </c>
      <c r="N11" s="967" t="s">
        <v>3451</v>
      </c>
      <c r="O11" s="968" t="s">
        <v>14</v>
      </c>
      <c r="P11" s="16"/>
    </row>
    <row r="12" spans="1:29" ht="15.75">
      <c r="A12" s="17"/>
      <c r="B12" s="13"/>
      <c r="C12" s="965">
        <v>4</v>
      </c>
      <c r="D12" s="958" t="s">
        <v>3357</v>
      </c>
      <c r="E12" s="247">
        <v>2</v>
      </c>
      <c r="F12" s="966">
        <v>35000</v>
      </c>
      <c r="G12" s="967" t="s">
        <v>3451</v>
      </c>
      <c r="H12" s="968" t="s">
        <v>14</v>
      </c>
      <c r="I12" s="975"/>
      <c r="J12" s="965">
        <v>4</v>
      </c>
      <c r="K12" s="974" t="s">
        <v>179</v>
      </c>
      <c r="L12" s="247">
        <v>20</v>
      </c>
      <c r="M12" s="966">
        <v>53000</v>
      </c>
      <c r="N12" s="967" t="s">
        <v>3449</v>
      </c>
      <c r="O12" s="968" t="s">
        <v>3452</v>
      </c>
      <c r="P12" s="16"/>
    </row>
    <row r="13" spans="1:29" ht="15.75">
      <c r="A13" s="17"/>
      <c r="B13" s="13"/>
      <c r="C13" s="965">
        <v>5</v>
      </c>
      <c r="D13" s="958" t="s">
        <v>2181</v>
      </c>
      <c r="E13" s="247">
        <v>3</v>
      </c>
      <c r="F13" s="966">
        <v>28794.83</v>
      </c>
      <c r="G13" s="967" t="s">
        <v>3449</v>
      </c>
      <c r="H13" s="968" t="s">
        <v>3452</v>
      </c>
      <c r="I13" s="976"/>
      <c r="J13" s="965">
        <v>5</v>
      </c>
      <c r="K13" s="974" t="s">
        <v>3371</v>
      </c>
      <c r="L13" s="247">
        <v>8</v>
      </c>
      <c r="M13" s="966">
        <v>29001</v>
      </c>
      <c r="N13" s="967" t="s">
        <v>3451</v>
      </c>
      <c r="O13" s="968" t="s">
        <v>14</v>
      </c>
      <c r="P13" s="16"/>
    </row>
    <row r="14" spans="1:29" ht="15.75">
      <c r="A14" s="17"/>
      <c r="B14" s="13"/>
      <c r="C14" s="965">
        <v>6</v>
      </c>
      <c r="D14" s="958" t="s">
        <v>3358</v>
      </c>
      <c r="E14" s="247">
        <v>7</v>
      </c>
      <c r="F14" s="966">
        <v>26250.11</v>
      </c>
      <c r="G14" s="967" t="s">
        <v>3449</v>
      </c>
      <c r="H14" s="968" t="s">
        <v>3452</v>
      </c>
      <c r="I14" s="975"/>
      <c r="J14" s="965">
        <v>6</v>
      </c>
      <c r="K14" s="974" t="s">
        <v>2314</v>
      </c>
      <c r="L14" s="247">
        <v>19</v>
      </c>
      <c r="M14" s="966">
        <v>28500</v>
      </c>
      <c r="N14" s="967" t="s">
        <v>3449</v>
      </c>
      <c r="O14" s="968" t="s">
        <v>3450</v>
      </c>
      <c r="P14" s="16"/>
    </row>
    <row r="15" spans="1:29" ht="15.75">
      <c r="A15" s="17"/>
      <c r="B15" s="13"/>
      <c r="C15" s="965">
        <v>7</v>
      </c>
      <c r="D15" s="958" t="s">
        <v>3359</v>
      </c>
      <c r="E15" s="247">
        <v>4</v>
      </c>
      <c r="F15" s="966">
        <v>23693.21</v>
      </c>
      <c r="G15" s="967" t="s">
        <v>3451</v>
      </c>
      <c r="H15" s="968" t="s">
        <v>14</v>
      </c>
      <c r="I15" s="975"/>
      <c r="J15" s="965">
        <v>7</v>
      </c>
      <c r="K15" s="974" t="s">
        <v>3372</v>
      </c>
      <c r="L15" s="247">
        <v>2</v>
      </c>
      <c r="M15" s="966">
        <v>20099</v>
      </c>
      <c r="N15" s="967" t="s">
        <v>3451</v>
      </c>
      <c r="O15" s="968" t="s">
        <v>14</v>
      </c>
      <c r="P15" s="16"/>
    </row>
    <row r="16" spans="1:29" ht="15.75">
      <c r="A16" s="17"/>
      <c r="B16" s="13"/>
      <c r="C16" s="965">
        <v>8</v>
      </c>
      <c r="D16" s="958" t="s">
        <v>3360</v>
      </c>
      <c r="E16" s="247">
        <v>6</v>
      </c>
      <c r="F16" s="966">
        <v>20900</v>
      </c>
      <c r="G16" s="967" t="s">
        <v>3451</v>
      </c>
      <c r="H16" s="968" t="s">
        <v>14</v>
      </c>
      <c r="I16" s="975"/>
      <c r="J16" s="965">
        <v>8</v>
      </c>
      <c r="K16" s="974" t="s">
        <v>601</v>
      </c>
      <c r="L16" s="247">
        <v>2</v>
      </c>
      <c r="M16" s="966">
        <v>14500</v>
      </c>
      <c r="N16" s="967" t="s">
        <v>3451</v>
      </c>
      <c r="O16" s="968" t="s">
        <v>14</v>
      </c>
      <c r="P16" s="16"/>
    </row>
    <row r="17" spans="1:16" ht="15.75">
      <c r="A17" s="17"/>
      <c r="B17" s="13"/>
      <c r="C17" s="965">
        <v>9</v>
      </c>
      <c r="D17" s="958" t="s">
        <v>3361</v>
      </c>
      <c r="E17" s="247">
        <v>2</v>
      </c>
      <c r="F17" s="966">
        <v>19500</v>
      </c>
      <c r="G17" s="967" t="s">
        <v>3451</v>
      </c>
      <c r="H17" s="968" t="s">
        <v>14</v>
      </c>
      <c r="I17" s="975"/>
      <c r="J17" s="965">
        <v>9</v>
      </c>
      <c r="K17" s="974" t="s">
        <v>3375</v>
      </c>
      <c r="L17" s="247">
        <v>5</v>
      </c>
      <c r="M17" s="966">
        <v>8410</v>
      </c>
      <c r="N17" s="967" t="s">
        <v>3449</v>
      </c>
      <c r="O17" s="968" t="s">
        <v>3452</v>
      </c>
      <c r="P17" s="16"/>
    </row>
    <row r="18" spans="1:16" ht="15.75">
      <c r="A18" s="17"/>
      <c r="B18" s="13"/>
      <c r="C18" s="965">
        <v>10</v>
      </c>
      <c r="D18" s="958" t="s">
        <v>3362</v>
      </c>
      <c r="E18" s="247">
        <v>13</v>
      </c>
      <c r="F18" s="966">
        <v>17800</v>
      </c>
      <c r="G18" s="967" t="s">
        <v>3451</v>
      </c>
      <c r="H18" s="968" t="s">
        <v>14</v>
      </c>
      <c r="I18" s="975"/>
      <c r="J18" s="965">
        <v>10</v>
      </c>
      <c r="K18" s="974" t="s">
        <v>3453</v>
      </c>
      <c r="L18" s="247">
        <v>8</v>
      </c>
      <c r="M18" s="966">
        <v>3160</v>
      </c>
      <c r="N18" s="967" t="s">
        <v>3449</v>
      </c>
      <c r="O18" s="968" t="s">
        <v>3452</v>
      </c>
      <c r="P18" s="16"/>
    </row>
    <row r="19" spans="1:16" ht="15.75">
      <c r="A19" s="17"/>
      <c r="B19" s="13"/>
      <c r="C19" s="965">
        <v>11</v>
      </c>
      <c r="D19" s="958" t="s">
        <v>3363</v>
      </c>
      <c r="E19" s="247">
        <v>2</v>
      </c>
      <c r="F19" s="966">
        <v>15600</v>
      </c>
      <c r="G19" s="967" t="s">
        <v>3451</v>
      </c>
      <c r="H19" s="968" t="s">
        <v>14</v>
      </c>
      <c r="I19" s="975"/>
      <c r="J19" s="965">
        <v>11</v>
      </c>
      <c r="K19" s="974" t="s">
        <v>71</v>
      </c>
      <c r="L19" s="247">
        <v>4</v>
      </c>
      <c r="M19" s="966">
        <v>2360</v>
      </c>
      <c r="N19" s="967" t="s">
        <v>3451</v>
      </c>
      <c r="O19" s="968" t="s">
        <v>14</v>
      </c>
      <c r="P19" s="16"/>
    </row>
    <row r="20" spans="1:16" ht="15.75">
      <c r="A20" s="17"/>
      <c r="B20" s="13"/>
      <c r="C20" s="965">
        <v>12</v>
      </c>
      <c r="D20" s="958" t="s">
        <v>3364</v>
      </c>
      <c r="E20" s="247">
        <v>2</v>
      </c>
      <c r="F20" s="966">
        <v>15500</v>
      </c>
      <c r="G20" s="967" t="s">
        <v>3451</v>
      </c>
      <c r="H20" s="968" t="s">
        <v>14</v>
      </c>
      <c r="I20" s="975"/>
      <c r="J20" s="965">
        <v>12</v>
      </c>
      <c r="K20" s="974" t="s">
        <v>355</v>
      </c>
      <c r="L20" s="247">
        <v>2</v>
      </c>
      <c r="M20" s="966">
        <v>1100</v>
      </c>
      <c r="N20" s="967" t="s">
        <v>3451</v>
      </c>
      <c r="O20" s="968" t="s">
        <v>14</v>
      </c>
      <c r="P20" s="16"/>
    </row>
    <row r="21" spans="1:16" ht="15.75" customHeight="1">
      <c r="A21" s="17"/>
      <c r="B21" s="13"/>
      <c r="C21" s="965">
        <v>13</v>
      </c>
      <c r="D21" s="958" t="s">
        <v>3365</v>
      </c>
      <c r="E21" s="247">
        <v>3</v>
      </c>
      <c r="F21" s="966">
        <v>12578</v>
      </c>
      <c r="G21" s="967" t="s">
        <v>3451</v>
      </c>
      <c r="H21" s="968" t="s">
        <v>14</v>
      </c>
      <c r="I21" s="975"/>
      <c r="J21" s="965">
        <v>13</v>
      </c>
      <c r="K21" s="974" t="s">
        <v>3454</v>
      </c>
      <c r="L21" s="247">
        <v>5</v>
      </c>
      <c r="M21" s="966">
        <v>640</v>
      </c>
      <c r="N21" s="967" t="s">
        <v>3451</v>
      </c>
      <c r="O21" s="968" t="s">
        <v>14</v>
      </c>
      <c r="P21" s="16"/>
    </row>
    <row r="22" spans="1:16" ht="15.75" customHeight="1">
      <c r="A22" s="17"/>
      <c r="B22" s="13"/>
      <c r="C22" s="965">
        <v>14</v>
      </c>
      <c r="D22" s="958" t="s">
        <v>3366</v>
      </c>
      <c r="E22" s="247">
        <v>2</v>
      </c>
      <c r="F22" s="966">
        <v>7500</v>
      </c>
      <c r="G22" s="967" t="s">
        <v>3451</v>
      </c>
      <c r="H22" s="968" t="s">
        <v>14</v>
      </c>
      <c r="I22" s="975"/>
      <c r="J22" s="965">
        <v>14</v>
      </c>
      <c r="K22" s="974" t="s">
        <v>544</v>
      </c>
      <c r="L22" s="247">
        <v>10</v>
      </c>
      <c r="M22" s="966">
        <v>188.8</v>
      </c>
      <c r="N22" s="967" t="s">
        <v>3449</v>
      </c>
      <c r="O22" s="968" t="s">
        <v>3452</v>
      </c>
      <c r="P22" s="16"/>
    </row>
    <row r="23" spans="1:16" ht="15.75" customHeight="1">
      <c r="A23" s="17"/>
      <c r="B23" s="13"/>
      <c r="C23" s="965">
        <v>15</v>
      </c>
      <c r="D23" s="958" t="s">
        <v>3455</v>
      </c>
      <c r="E23" s="247">
        <v>2</v>
      </c>
      <c r="F23" s="966">
        <v>5050</v>
      </c>
      <c r="G23" s="967" t="s">
        <v>3451</v>
      </c>
      <c r="H23" s="968" t="s">
        <v>14</v>
      </c>
      <c r="I23" s="975"/>
      <c r="J23" s="965"/>
      <c r="K23" s="977"/>
      <c r="L23" s="247"/>
      <c r="M23" s="966"/>
      <c r="N23" s="225"/>
      <c r="O23" s="973"/>
      <c r="P23" s="16"/>
    </row>
    <row r="24" spans="1:16" ht="15.75" customHeight="1">
      <c r="A24" s="17"/>
      <c r="B24" s="13"/>
      <c r="C24" s="965">
        <v>16</v>
      </c>
      <c r="D24" s="958" t="s">
        <v>3456</v>
      </c>
      <c r="E24" s="247">
        <v>2</v>
      </c>
      <c r="F24" s="966">
        <v>4870</v>
      </c>
      <c r="G24" s="967" t="s">
        <v>3451</v>
      </c>
      <c r="H24" s="968" t="s">
        <v>14</v>
      </c>
      <c r="I24" s="975"/>
      <c r="J24" s="978"/>
      <c r="K24" s="979"/>
      <c r="L24" s="247"/>
      <c r="M24" s="808"/>
      <c r="N24" s="225"/>
      <c r="O24" s="973"/>
      <c r="P24" s="16"/>
    </row>
    <row r="25" spans="1:16" ht="15.75" customHeight="1">
      <c r="A25" s="17"/>
      <c r="B25" s="13"/>
      <c r="C25" s="965">
        <v>17</v>
      </c>
      <c r="D25" s="958" t="s">
        <v>3443</v>
      </c>
      <c r="E25" s="247">
        <v>2</v>
      </c>
      <c r="F25" s="966">
        <v>4500</v>
      </c>
      <c r="G25" s="967" t="s">
        <v>3451</v>
      </c>
      <c r="H25" s="968" t="s">
        <v>14</v>
      </c>
      <c r="I25" s="975"/>
      <c r="J25" s="978"/>
      <c r="K25" s="979"/>
      <c r="L25" s="247"/>
      <c r="M25" s="808"/>
      <c r="N25" s="225"/>
      <c r="O25" s="973"/>
      <c r="P25" s="16"/>
    </row>
    <row r="26" spans="1:16" ht="15.75" customHeight="1">
      <c r="A26" s="17"/>
      <c r="B26" s="13"/>
      <c r="C26" s="965">
        <v>18</v>
      </c>
      <c r="D26" s="958" t="s">
        <v>3438</v>
      </c>
      <c r="E26" s="247">
        <v>2</v>
      </c>
      <c r="F26" s="966">
        <v>3000</v>
      </c>
      <c r="G26" s="967" t="s">
        <v>3451</v>
      </c>
      <c r="H26" s="968" t="s">
        <v>14</v>
      </c>
      <c r="I26" s="975"/>
      <c r="J26" s="978"/>
      <c r="K26" s="979"/>
      <c r="L26" s="247"/>
      <c r="M26" s="808"/>
      <c r="N26" s="225"/>
      <c r="O26" s="973"/>
      <c r="P26" s="16"/>
    </row>
    <row r="27" spans="1:16" ht="15.75" customHeight="1">
      <c r="A27" s="17"/>
      <c r="B27" s="13"/>
      <c r="C27" s="965">
        <v>19</v>
      </c>
      <c r="D27" s="958" t="s">
        <v>3457</v>
      </c>
      <c r="E27" s="247">
        <v>2</v>
      </c>
      <c r="F27" s="966">
        <v>1550</v>
      </c>
      <c r="G27" s="967" t="s">
        <v>3451</v>
      </c>
      <c r="H27" s="968" t="s">
        <v>14</v>
      </c>
      <c r="I27" s="975"/>
      <c r="J27" s="978"/>
      <c r="K27" s="979"/>
      <c r="L27" s="247"/>
      <c r="M27" s="808"/>
      <c r="N27" s="225"/>
      <c r="O27" s="973"/>
      <c r="P27" s="16"/>
    </row>
    <row r="28" spans="1:16" ht="15.75" customHeight="1">
      <c r="A28" s="17"/>
      <c r="B28" s="13"/>
      <c r="C28" s="965">
        <v>20</v>
      </c>
      <c r="D28" s="958" t="s">
        <v>3458</v>
      </c>
      <c r="E28" s="247">
        <v>2</v>
      </c>
      <c r="F28" s="966">
        <v>1200</v>
      </c>
      <c r="G28" s="967" t="s">
        <v>3451</v>
      </c>
      <c r="H28" s="968" t="s">
        <v>14</v>
      </c>
      <c r="I28" s="975"/>
      <c r="J28" s="978"/>
      <c r="K28" s="979"/>
      <c r="L28" s="247"/>
      <c r="M28" s="808"/>
      <c r="N28" s="225"/>
      <c r="O28" s="973"/>
      <c r="P28" s="16"/>
    </row>
    <row r="29" spans="1:16" ht="15.75" customHeight="1">
      <c r="A29" s="17"/>
      <c r="B29" s="13"/>
      <c r="C29" s="980">
        <v>21</v>
      </c>
      <c r="D29" s="981" t="s">
        <v>797</v>
      </c>
      <c r="E29" s="982">
        <v>4</v>
      </c>
      <c r="F29" s="983">
        <v>219</v>
      </c>
      <c r="G29" s="250" t="s">
        <v>3449</v>
      </c>
      <c r="H29" s="984" t="s">
        <v>3459</v>
      </c>
      <c r="I29" s="985"/>
      <c r="J29" s="978"/>
      <c r="K29" s="979"/>
      <c r="L29" s="247"/>
      <c r="M29" s="808"/>
      <c r="N29" s="225"/>
      <c r="O29" s="973"/>
      <c r="P29" s="16"/>
    </row>
    <row r="30" spans="1:16" ht="15.75" customHeight="1">
      <c r="A30" s="17"/>
      <c r="B30" s="13"/>
      <c r="P30" s="16"/>
    </row>
    <row r="31" spans="1:16" ht="36" customHeight="1">
      <c r="A31" s="17"/>
      <c r="B31" s="13"/>
      <c r="C31" s="1491" t="s">
        <v>3210</v>
      </c>
      <c r="D31" s="1327"/>
      <c r="E31" s="1327"/>
      <c r="F31" s="1327"/>
      <c r="G31" s="1327"/>
      <c r="H31" s="1327"/>
      <c r="I31" s="1327"/>
      <c r="J31" s="1327"/>
      <c r="K31" s="1327"/>
      <c r="L31" s="1327"/>
      <c r="M31" s="1327"/>
      <c r="N31" s="1327"/>
      <c r="O31" s="1532"/>
      <c r="P31" s="16"/>
    </row>
    <row r="32" spans="1:16" ht="15.75" customHeight="1">
      <c r="A32" s="17"/>
      <c r="B32" s="13"/>
      <c r="P32" s="16"/>
    </row>
    <row r="33" spans="1:29" ht="30" customHeight="1">
      <c r="A33" s="986"/>
      <c r="B33" s="987"/>
      <c r="C33" s="1348" t="s">
        <v>3193</v>
      </c>
      <c r="D33" s="1349"/>
      <c r="E33" s="1349"/>
      <c r="F33" s="1349"/>
      <c r="G33" s="1349"/>
      <c r="H33" s="1350"/>
      <c r="I33" s="260"/>
      <c r="J33" s="1348" t="s">
        <v>3192</v>
      </c>
      <c r="K33" s="1349"/>
      <c r="L33" s="1349"/>
      <c r="M33" s="1349"/>
      <c r="N33" s="1349"/>
      <c r="O33" s="1350"/>
      <c r="P33" s="988"/>
      <c r="Q33" s="260"/>
      <c r="R33" s="260"/>
      <c r="S33" s="260"/>
      <c r="T33" s="260"/>
      <c r="U33" s="260"/>
      <c r="V33" s="260"/>
      <c r="W33" s="260"/>
      <c r="X33" s="260"/>
      <c r="Y33" s="260"/>
      <c r="Z33" s="260"/>
      <c r="AA33" s="260"/>
      <c r="AB33" s="260"/>
      <c r="AC33" s="260"/>
    </row>
    <row r="34" spans="1:29" ht="15.75" customHeight="1">
      <c r="A34" s="986"/>
      <c r="B34" s="987"/>
      <c r="C34" s="88" t="s">
        <v>3116</v>
      </c>
      <c r="D34" s="88" t="s">
        <v>3166</v>
      </c>
      <c r="E34" s="88" t="s">
        <v>3445</v>
      </c>
      <c r="F34" s="88" t="s">
        <v>101</v>
      </c>
      <c r="G34" s="88" t="s">
        <v>423</v>
      </c>
      <c r="H34" s="88" t="s">
        <v>438</v>
      </c>
      <c r="I34" s="260"/>
      <c r="J34" s="661" t="s">
        <v>3116</v>
      </c>
      <c r="K34" s="661" t="s">
        <v>3166</v>
      </c>
      <c r="L34" s="661" t="s">
        <v>3445</v>
      </c>
      <c r="M34" s="661" t="s">
        <v>101</v>
      </c>
      <c r="N34" s="661" t="s">
        <v>423</v>
      </c>
      <c r="O34" s="662" t="s">
        <v>438</v>
      </c>
      <c r="P34" s="988"/>
      <c r="Q34" s="260"/>
      <c r="R34" s="260"/>
      <c r="S34" s="260"/>
      <c r="T34" s="260"/>
      <c r="U34" s="260"/>
      <c r="V34" s="260"/>
      <c r="W34" s="260"/>
      <c r="X34" s="260"/>
      <c r="Y34" s="260"/>
      <c r="Z34" s="260"/>
      <c r="AA34" s="260"/>
      <c r="AB34" s="260"/>
      <c r="AC34" s="260"/>
    </row>
    <row r="35" spans="1:29" ht="15.75" customHeight="1">
      <c r="A35" s="986"/>
      <c r="B35" s="987"/>
      <c r="C35" s="1793" t="s">
        <v>3460</v>
      </c>
      <c r="D35" s="1312"/>
      <c r="E35" s="1312"/>
      <c r="F35" s="1312"/>
      <c r="G35" s="1312"/>
      <c r="H35" s="1794"/>
      <c r="I35" s="989"/>
      <c r="J35" s="1793" t="s">
        <v>3461</v>
      </c>
      <c r="K35" s="1312"/>
      <c r="L35" s="1312"/>
      <c r="M35" s="1312"/>
      <c r="N35" s="1312"/>
      <c r="O35" s="1794"/>
      <c r="P35" s="990"/>
      <c r="Q35" s="260"/>
      <c r="R35" s="260"/>
      <c r="S35" s="260"/>
      <c r="T35" s="260"/>
      <c r="U35" s="260"/>
      <c r="V35" s="260"/>
      <c r="W35" s="260"/>
      <c r="X35" s="260"/>
      <c r="Y35" s="260"/>
      <c r="Z35" s="260"/>
      <c r="AA35" s="260"/>
      <c r="AB35" s="260"/>
      <c r="AC35" s="260"/>
    </row>
    <row r="36" spans="1:29" ht="15.75" customHeight="1">
      <c r="A36" s="986"/>
      <c r="B36" s="987"/>
      <c r="C36" s="991" t="s">
        <v>2299</v>
      </c>
      <c r="D36" s="992" t="s">
        <v>2300</v>
      </c>
      <c r="E36" s="993">
        <v>1</v>
      </c>
      <c r="F36" s="736">
        <v>14544</v>
      </c>
      <c r="G36" s="992" t="s">
        <v>45</v>
      </c>
      <c r="H36" s="994">
        <v>18811.55</v>
      </c>
      <c r="I36" s="260"/>
      <c r="J36" s="991" t="s">
        <v>2303</v>
      </c>
      <c r="K36" s="992" t="s">
        <v>2306</v>
      </c>
      <c r="L36" s="993">
        <v>1</v>
      </c>
      <c r="M36" s="995">
        <v>3123.32</v>
      </c>
      <c r="N36" s="992" t="s">
        <v>2308</v>
      </c>
      <c r="O36" s="996">
        <v>10188.23</v>
      </c>
      <c r="P36" s="988"/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  <c r="AB36" s="260"/>
      <c r="AC36" s="260"/>
    </row>
    <row r="37" spans="1:29" ht="15.75" customHeight="1">
      <c r="A37" s="986"/>
      <c r="B37" s="987"/>
      <c r="C37" s="997">
        <v>43577</v>
      </c>
      <c r="D37" s="278" t="s">
        <v>2321</v>
      </c>
      <c r="E37" s="913">
        <v>1</v>
      </c>
      <c r="F37" s="674">
        <v>459</v>
      </c>
      <c r="G37" s="278" t="s">
        <v>45</v>
      </c>
      <c r="H37" s="998">
        <v>577.79</v>
      </c>
      <c r="I37" s="260"/>
      <c r="J37" s="999" t="s">
        <v>2315</v>
      </c>
      <c r="K37" s="278" t="s">
        <v>2316</v>
      </c>
      <c r="L37" s="913">
        <v>1</v>
      </c>
      <c r="M37" s="744">
        <v>6569.44</v>
      </c>
      <c r="N37" s="278" t="s">
        <v>2308</v>
      </c>
      <c r="O37" s="1000">
        <v>1118.79</v>
      </c>
      <c r="P37" s="988"/>
      <c r="Q37" s="260"/>
      <c r="R37" s="260"/>
      <c r="S37" s="260"/>
      <c r="T37" s="260"/>
      <c r="U37" s="260"/>
      <c r="V37" s="260"/>
      <c r="W37" s="260"/>
      <c r="X37" s="260"/>
      <c r="Y37" s="260"/>
      <c r="Z37" s="260"/>
      <c r="AA37" s="260"/>
      <c r="AB37" s="260"/>
      <c r="AC37" s="260"/>
    </row>
    <row r="38" spans="1:29" ht="15.75" customHeight="1">
      <c r="A38" s="986"/>
      <c r="B38" s="987"/>
      <c r="C38" s="991" t="s">
        <v>2331</v>
      </c>
      <c r="D38" s="992" t="s">
        <v>2333</v>
      </c>
      <c r="E38" s="993">
        <v>1</v>
      </c>
      <c r="F38" s="736">
        <v>18</v>
      </c>
      <c r="G38" s="992" t="s">
        <v>45</v>
      </c>
      <c r="H38" s="994">
        <v>363.09</v>
      </c>
      <c r="I38" s="260"/>
      <c r="J38" s="1001" t="s">
        <v>2339</v>
      </c>
      <c r="K38" s="284" t="s">
        <v>2342</v>
      </c>
      <c r="L38" s="633">
        <v>1</v>
      </c>
      <c r="M38" s="527">
        <v>9439.68</v>
      </c>
      <c r="N38" s="284" t="s">
        <v>2308</v>
      </c>
      <c r="O38" s="679">
        <v>9043.41</v>
      </c>
      <c r="P38" s="988"/>
      <c r="Q38" s="260"/>
      <c r="R38" s="260"/>
      <c r="S38" s="260"/>
      <c r="T38" s="260"/>
      <c r="U38" s="260"/>
      <c r="V38" s="260"/>
      <c r="W38" s="260"/>
      <c r="X38" s="260"/>
      <c r="Y38" s="260"/>
      <c r="Z38" s="260"/>
      <c r="AA38" s="260"/>
      <c r="AB38" s="260"/>
      <c r="AC38" s="260"/>
    </row>
    <row r="39" spans="1:29" ht="15.75" customHeight="1">
      <c r="A39" s="986"/>
      <c r="B39" s="987"/>
      <c r="C39" s="999" t="s">
        <v>2339</v>
      </c>
      <c r="D39" s="278" t="s">
        <v>2340</v>
      </c>
      <c r="E39" s="913">
        <v>1</v>
      </c>
      <c r="F39" s="674">
        <v>14571</v>
      </c>
      <c r="G39" s="278" t="s">
        <v>45</v>
      </c>
      <c r="H39" s="998">
        <v>18483.09</v>
      </c>
      <c r="I39" s="260"/>
      <c r="J39" s="999" t="s">
        <v>2360</v>
      </c>
      <c r="K39" s="278" t="s">
        <v>2364</v>
      </c>
      <c r="L39" s="913">
        <v>1</v>
      </c>
      <c r="M39" s="744">
        <v>7412.04</v>
      </c>
      <c r="N39" s="278" t="s">
        <v>2308</v>
      </c>
      <c r="O39" s="1000">
        <v>2133.9899999999998</v>
      </c>
      <c r="P39" s="988"/>
      <c r="Q39" s="260"/>
      <c r="R39" s="260"/>
      <c r="S39" s="260"/>
      <c r="T39" s="260"/>
      <c r="U39" s="260"/>
      <c r="V39" s="260"/>
      <c r="W39" s="260"/>
      <c r="X39" s="260"/>
      <c r="Y39" s="260"/>
      <c r="Z39" s="260"/>
      <c r="AA39" s="260"/>
      <c r="AB39" s="260"/>
      <c r="AC39" s="260"/>
    </row>
    <row r="40" spans="1:29" ht="15.75" customHeight="1">
      <c r="A40" s="986"/>
      <c r="B40" s="987"/>
      <c r="C40" s="991" t="s">
        <v>2379</v>
      </c>
      <c r="D40" s="992" t="s">
        <v>2383</v>
      </c>
      <c r="E40" s="993">
        <v>1</v>
      </c>
      <c r="F40" s="736">
        <v>1782</v>
      </c>
      <c r="G40" s="992" t="s">
        <v>45</v>
      </c>
      <c r="H40" s="994">
        <v>8355.99</v>
      </c>
      <c r="I40" s="260"/>
      <c r="J40" s="1001" t="s">
        <v>2413</v>
      </c>
      <c r="K40" s="284" t="s">
        <v>2416</v>
      </c>
      <c r="L40" s="633">
        <v>1</v>
      </c>
      <c r="M40" s="527">
        <v>5883.42</v>
      </c>
      <c r="N40" s="284" t="s">
        <v>2308</v>
      </c>
      <c r="O40" s="679">
        <v>8887.57</v>
      </c>
      <c r="P40" s="988"/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  <c r="AC40" s="260"/>
    </row>
    <row r="41" spans="1:29" ht="15.75" customHeight="1">
      <c r="A41" s="986"/>
      <c r="B41" s="987"/>
      <c r="C41" s="999" t="s">
        <v>2413</v>
      </c>
      <c r="D41" s="278" t="s">
        <v>2414</v>
      </c>
      <c r="E41" s="913">
        <v>1</v>
      </c>
      <c r="F41" s="674">
        <v>14540</v>
      </c>
      <c r="G41" s="278" t="s">
        <v>45</v>
      </c>
      <c r="H41" s="998">
        <v>14770.99</v>
      </c>
      <c r="I41" s="260"/>
      <c r="J41" s="999" t="s">
        <v>2426</v>
      </c>
      <c r="K41" s="278" t="s">
        <v>2364</v>
      </c>
      <c r="L41" s="913">
        <v>1</v>
      </c>
      <c r="M41" s="744">
        <v>7914.59</v>
      </c>
      <c r="N41" s="278" t="s">
        <v>2308</v>
      </c>
      <c r="O41" s="1000">
        <v>72.98</v>
      </c>
      <c r="P41" s="988"/>
      <c r="Q41" s="260"/>
      <c r="R41" s="260"/>
      <c r="S41" s="260"/>
      <c r="T41" s="260"/>
      <c r="U41" s="260"/>
      <c r="V41" s="260"/>
      <c r="W41" s="260"/>
      <c r="X41" s="260"/>
      <c r="Y41" s="260"/>
      <c r="Z41" s="260"/>
      <c r="AA41" s="260"/>
      <c r="AB41" s="260"/>
      <c r="AC41" s="260"/>
    </row>
    <row r="42" spans="1:29" ht="15.75" customHeight="1">
      <c r="A42" s="986"/>
      <c r="B42" s="987"/>
      <c r="C42" s="991" t="s">
        <v>2430</v>
      </c>
      <c r="D42" s="992" t="s">
        <v>2434</v>
      </c>
      <c r="E42" s="993">
        <v>1</v>
      </c>
      <c r="F42" s="736">
        <v>95</v>
      </c>
      <c r="G42" s="992" t="s">
        <v>45</v>
      </c>
      <c r="H42" s="994">
        <v>1167.98</v>
      </c>
      <c r="I42" s="260"/>
      <c r="J42" s="1001" t="s">
        <v>2464</v>
      </c>
      <c r="K42" s="284" t="s">
        <v>2465</v>
      </c>
      <c r="L42" s="633">
        <v>1</v>
      </c>
      <c r="M42" s="527">
        <v>5435.04</v>
      </c>
      <c r="N42" s="284" t="s">
        <v>2308</v>
      </c>
      <c r="O42" s="679">
        <v>9891.94</v>
      </c>
      <c r="P42" s="988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</row>
    <row r="43" spans="1:29" ht="15.75" customHeight="1">
      <c r="A43" s="986"/>
      <c r="B43" s="987"/>
      <c r="C43" s="999" t="s">
        <v>2461</v>
      </c>
      <c r="D43" s="278" t="s">
        <v>2462</v>
      </c>
      <c r="E43" s="913">
        <v>1</v>
      </c>
      <c r="F43" s="674">
        <v>14569</v>
      </c>
      <c r="G43" s="278" t="s">
        <v>45</v>
      </c>
      <c r="H43" s="998">
        <v>15326.98</v>
      </c>
      <c r="I43" s="260"/>
      <c r="J43" s="999" t="s">
        <v>2486</v>
      </c>
      <c r="K43" s="278" t="s">
        <v>2316</v>
      </c>
      <c r="L43" s="913">
        <v>1</v>
      </c>
      <c r="M43" s="744">
        <v>11936.84</v>
      </c>
      <c r="N43" s="278" t="s">
        <v>2308</v>
      </c>
      <c r="O43" s="1000">
        <v>555.1</v>
      </c>
      <c r="P43" s="988"/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</row>
    <row r="44" spans="1:29" ht="15.75" customHeight="1">
      <c r="A44" s="986"/>
      <c r="B44" s="987"/>
      <c r="C44" s="991" t="s">
        <v>2501</v>
      </c>
      <c r="D44" s="992" t="s">
        <v>2502</v>
      </c>
      <c r="E44" s="993">
        <v>1</v>
      </c>
      <c r="F44" s="736">
        <v>14913</v>
      </c>
      <c r="G44" s="992" t="s">
        <v>45</v>
      </c>
      <c r="H44" s="994">
        <v>22656.2</v>
      </c>
      <c r="I44" s="260"/>
      <c r="J44" s="1001" t="s">
        <v>2501</v>
      </c>
      <c r="K44" s="284" t="s">
        <v>2505</v>
      </c>
      <c r="L44" s="633">
        <v>1</v>
      </c>
      <c r="M44" s="527">
        <v>15693.16</v>
      </c>
      <c r="N44" s="284" t="s">
        <v>2308</v>
      </c>
      <c r="O44" s="679">
        <v>26963.040000000001</v>
      </c>
      <c r="P44" s="988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</row>
    <row r="45" spans="1:29" ht="15.75" customHeight="1">
      <c r="A45" s="986"/>
      <c r="B45" s="987"/>
      <c r="C45" s="999" t="s">
        <v>2535</v>
      </c>
      <c r="D45" s="278" t="s">
        <v>2536</v>
      </c>
      <c r="E45" s="913">
        <v>1</v>
      </c>
      <c r="F45" s="674">
        <v>1645</v>
      </c>
      <c r="G45" s="278" t="s">
        <v>45</v>
      </c>
      <c r="H45" s="998">
        <v>2325.9299999999998</v>
      </c>
      <c r="I45" s="260"/>
      <c r="J45" s="999" t="s">
        <v>2519</v>
      </c>
      <c r="K45" s="278" t="s">
        <v>2316</v>
      </c>
      <c r="L45" s="913">
        <v>1</v>
      </c>
      <c r="M45" s="744">
        <v>6489.11</v>
      </c>
      <c r="N45" s="278" t="s">
        <v>2308</v>
      </c>
      <c r="O45" s="1000">
        <v>816.93</v>
      </c>
      <c r="P45" s="988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</row>
    <row r="46" spans="1:29" ht="15.75" customHeight="1">
      <c r="A46" s="986"/>
      <c r="B46" s="987"/>
      <c r="C46" s="991" t="s">
        <v>2538</v>
      </c>
      <c r="D46" s="992" t="s">
        <v>2539</v>
      </c>
      <c r="E46" s="993">
        <v>1</v>
      </c>
      <c r="F46" s="736">
        <v>14900</v>
      </c>
      <c r="G46" s="992" t="s">
        <v>45</v>
      </c>
      <c r="H46" s="994">
        <v>17225.93</v>
      </c>
      <c r="I46" s="260"/>
      <c r="J46" s="1001" t="s">
        <v>2538</v>
      </c>
      <c r="K46" s="284" t="s">
        <v>2543</v>
      </c>
      <c r="L46" s="633">
        <v>1</v>
      </c>
      <c r="M46" s="527">
        <v>17693.52</v>
      </c>
      <c r="N46" s="284" t="s">
        <v>2308</v>
      </c>
      <c r="O46" s="679">
        <v>532.41</v>
      </c>
      <c r="P46" s="988"/>
      <c r="Q46" s="260"/>
      <c r="R46" s="260"/>
      <c r="S46" s="260"/>
      <c r="T46" s="260"/>
      <c r="U46" s="260"/>
      <c r="V46" s="260"/>
      <c r="W46" s="260"/>
      <c r="X46" s="260"/>
      <c r="Y46" s="260"/>
      <c r="Z46" s="260"/>
      <c r="AA46" s="260"/>
      <c r="AB46" s="260"/>
      <c r="AC46" s="260"/>
    </row>
    <row r="47" spans="1:29" ht="15.75" customHeight="1">
      <c r="A47" s="986"/>
      <c r="B47" s="987"/>
      <c r="C47" s="999" t="s">
        <v>2567</v>
      </c>
      <c r="D47" s="278" t="s">
        <v>2568</v>
      </c>
      <c r="E47" s="913">
        <v>1</v>
      </c>
      <c r="F47" s="674">
        <v>2835</v>
      </c>
      <c r="G47" s="278" t="s">
        <v>45</v>
      </c>
      <c r="H47" s="998">
        <v>3379.22</v>
      </c>
      <c r="I47" s="260"/>
      <c r="J47" s="1001" t="s">
        <v>2562</v>
      </c>
      <c r="K47" s="284" t="s">
        <v>2565</v>
      </c>
      <c r="L47" s="633">
        <v>1</v>
      </c>
      <c r="M47" s="527">
        <v>15606.29</v>
      </c>
      <c r="N47" s="284" t="s">
        <v>2308</v>
      </c>
      <c r="O47" s="679">
        <v>544.22</v>
      </c>
      <c r="P47" s="988"/>
      <c r="Q47" s="260"/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260"/>
      <c r="AC47" s="260"/>
    </row>
    <row r="48" spans="1:29" ht="15.75" customHeight="1">
      <c r="A48" s="986"/>
      <c r="B48" s="987"/>
      <c r="C48" s="991" t="s">
        <v>2583</v>
      </c>
      <c r="D48" s="992" t="s">
        <v>2584</v>
      </c>
      <c r="E48" s="993">
        <v>1</v>
      </c>
      <c r="F48" s="736">
        <v>14892</v>
      </c>
      <c r="G48" s="992" t="s">
        <v>45</v>
      </c>
      <c r="H48" s="994">
        <v>22032.43</v>
      </c>
      <c r="I48" s="260"/>
      <c r="J48" s="1001" t="s">
        <v>2586</v>
      </c>
      <c r="K48" s="284" t="s">
        <v>2587</v>
      </c>
      <c r="L48" s="633">
        <v>1</v>
      </c>
      <c r="M48" s="527">
        <v>17690.14</v>
      </c>
      <c r="N48" s="284" t="s">
        <v>2308</v>
      </c>
      <c r="O48" s="679">
        <v>4342.29</v>
      </c>
      <c r="P48" s="988"/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0"/>
    </row>
    <row r="49" spans="1:29" ht="15.75" customHeight="1">
      <c r="A49" s="986"/>
      <c r="B49" s="987"/>
      <c r="C49" s="999" t="s">
        <v>2625</v>
      </c>
      <c r="D49" s="278" t="s">
        <v>2631</v>
      </c>
      <c r="E49" s="913">
        <v>1</v>
      </c>
      <c r="F49" s="674">
        <v>339</v>
      </c>
      <c r="G49" s="278" t="s">
        <v>45</v>
      </c>
      <c r="H49" s="998">
        <v>13341.87</v>
      </c>
      <c r="I49" s="260"/>
      <c r="J49" s="1001" t="s">
        <v>2610</v>
      </c>
      <c r="K49" s="284" t="s">
        <v>2364</v>
      </c>
      <c r="L49" s="633">
        <v>1</v>
      </c>
      <c r="M49" s="527">
        <v>9013.23</v>
      </c>
      <c r="N49" s="284" t="s">
        <v>2308</v>
      </c>
      <c r="O49" s="679">
        <v>654.05999999999995</v>
      </c>
      <c r="P49" s="988"/>
      <c r="Q49" s="260"/>
      <c r="R49" s="260"/>
      <c r="S49" s="260"/>
      <c r="T49" s="260"/>
      <c r="U49" s="260"/>
      <c r="V49" s="260"/>
      <c r="W49" s="260"/>
      <c r="X49" s="260"/>
      <c r="Y49" s="260"/>
      <c r="Z49" s="260"/>
      <c r="AA49" s="260"/>
      <c r="AB49" s="260"/>
      <c r="AC49" s="260"/>
    </row>
    <row r="50" spans="1:29" ht="15.75" customHeight="1">
      <c r="A50" s="986"/>
      <c r="B50" s="987"/>
      <c r="C50" s="991" t="s">
        <v>2643</v>
      </c>
      <c r="D50" s="992" t="s">
        <v>2644</v>
      </c>
      <c r="E50" s="993">
        <v>1</v>
      </c>
      <c r="F50" s="736">
        <v>14875</v>
      </c>
      <c r="G50" s="992" t="s">
        <v>45</v>
      </c>
      <c r="H50" s="994">
        <v>16711.87</v>
      </c>
      <c r="I50" s="260"/>
      <c r="J50" s="1001" t="s">
        <v>2643</v>
      </c>
      <c r="K50" s="284" t="s">
        <v>2646</v>
      </c>
      <c r="L50" s="633">
        <v>1</v>
      </c>
      <c r="M50" s="527">
        <v>8395.41</v>
      </c>
      <c r="N50" s="284" t="s">
        <v>2308</v>
      </c>
      <c r="O50" s="679">
        <v>8316.4599999999991</v>
      </c>
      <c r="P50" s="988"/>
      <c r="Q50" s="260"/>
      <c r="R50" s="260"/>
      <c r="S50" s="260"/>
      <c r="T50" s="260"/>
      <c r="U50" s="260"/>
      <c r="V50" s="260"/>
      <c r="W50" s="260"/>
      <c r="X50" s="260"/>
      <c r="Y50" s="260"/>
      <c r="Z50" s="260"/>
      <c r="AA50" s="260"/>
      <c r="AB50" s="260"/>
      <c r="AC50" s="260"/>
    </row>
    <row r="51" spans="1:29" ht="15.75" customHeight="1">
      <c r="A51" s="986"/>
      <c r="B51" s="987"/>
      <c r="C51" s="999" t="s">
        <v>2691</v>
      </c>
      <c r="D51" s="278" t="s">
        <v>2692</v>
      </c>
      <c r="E51" s="913">
        <v>1</v>
      </c>
      <c r="F51" s="674">
        <v>1983</v>
      </c>
      <c r="G51" s="278" t="s">
        <v>45</v>
      </c>
      <c r="H51" s="998">
        <v>2175.75</v>
      </c>
      <c r="I51" s="260"/>
      <c r="J51" s="1001" t="s">
        <v>2684</v>
      </c>
      <c r="K51" s="284" t="s">
        <v>2689</v>
      </c>
      <c r="L51" s="633">
        <v>1</v>
      </c>
      <c r="M51" s="527">
        <v>9337.81</v>
      </c>
      <c r="N51" s="284" t="s">
        <v>2308</v>
      </c>
      <c r="O51" s="679">
        <v>192.75</v>
      </c>
      <c r="P51" s="988"/>
      <c r="Q51" s="260"/>
      <c r="R51" s="260"/>
      <c r="S51" s="260"/>
      <c r="T51" s="260"/>
      <c r="U51" s="260"/>
      <c r="V51" s="260"/>
      <c r="W51" s="260"/>
      <c r="X51" s="260"/>
      <c r="Y51" s="260"/>
      <c r="Z51" s="260"/>
      <c r="AA51" s="260"/>
      <c r="AB51" s="260"/>
      <c r="AC51" s="260"/>
    </row>
    <row r="52" spans="1:29" ht="15.75" customHeight="1">
      <c r="A52" s="986"/>
      <c r="B52" s="987"/>
      <c r="C52" s="991" t="s">
        <v>2717</v>
      </c>
      <c r="D52" s="992" t="s">
        <v>2718</v>
      </c>
      <c r="E52" s="993">
        <v>1</v>
      </c>
      <c r="F52" s="736">
        <v>14863</v>
      </c>
      <c r="G52" s="992" t="s">
        <v>45</v>
      </c>
      <c r="H52" s="994">
        <v>14997.75</v>
      </c>
      <c r="I52" s="260"/>
      <c r="J52" s="1001" t="s">
        <v>2720</v>
      </c>
      <c r="K52" s="284" t="s">
        <v>2725</v>
      </c>
      <c r="L52" s="633">
        <v>1</v>
      </c>
      <c r="M52" s="527">
        <v>18557.05</v>
      </c>
      <c r="N52" s="284" t="s">
        <v>2308</v>
      </c>
      <c r="O52" s="679">
        <v>810.73</v>
      </c>
      <c r="P52" s="988"/>
      <c r="Q52" s="260"/>
      <c r="R52" s="260"/>
      <c r="S52" s="260"/>
      <c r="T52" s="260"/>
      <c r="U52" s="260"/>
      <c r="V52" s="260"/>
      <c r="W52" s="260"/>
      <c r="X52" s="260"/>
      <c r="Y52" s="260"/>
      <c r="Z52" s="260"/>
      <c r="AA52" s="260"/>
      <c r="AB52" s="260"/>
      <c r="AC52" s="260"/>
    </row>
    <row r="53" spans="1:29" ht="15.75" customHeight="1">
      <c r="A53" s="986"/>
      <c r="B53" s="987"/>
      <c r="C53" s="999" t="s">
        <v>2745</v>
      </c>
      <c r="D53" s="278" t="s">
        <v>2746</v>
      </c>
      <c r="E53" s="913">
        <v>1</v>
      </c>
      <c r="F53" s="674">
        <v>2941</v>
      </c>
      <c r="G53" s="278" t="s">
        <v>45</v>
      </c>
      <c r="H53" s="998">
        <v>3112.8</v>
      </c>
      <c r="I53" s="260"/>
      <c r="J53" s="1001" t="s">
        <v>2738</v>
      </c>
      <c r="K53" s="284" t="s">
        <v>2565</v>
      </c>
      <c r="L53" s="633">
        <v>1</v>
      </c>
      <c r="M53" s="527">
        <v>15609.51</v>
      </c>
      <c r="N53" s="284" t="s">
        <v>2308</v>
      </c>
      <c r="O53" s="679">
        <v>171.8</v>
      </c>
      <c r="P53" s="988"/>
      <c r="Q53" s="260"/>
      <c r="R53" s="260"/>
      <c r="S53" s="260"/>
      <c r="T53" s="260"/>
      <c r="U53" s="260"/>
      <c r="V53" s="260"/>
      <c r="W53" s="260"/>
      <c r="X53" s="260"/>
      <c r="Y53" s="260"/>
      <c r="Z53" s="260"/>
      <c r="AA53" s="260"/>
      <c r="AB53" s="260"/>
      <c r="AC53" s="260"/>
    </row>
    <row r="54" spans="1:29" ht="15.75" customHeight="1">
      <c r="A54" s="986"/>
      <c r="B54" s="987"/>
      <c r="C54" s="991" t="s">
        <v>2757</v>
      </c>
      <c r="D54" s="992" t="s">
        <v>2758</v>
      </c>
      <c r="E54" s="993">
        <v>1</v>
      </c>
      <c r="F54" s="736">
        <v>14160</v>
      </c>
      <c r="G54" s="992" t="s">
        <v>45</v>
      </c>
      <c r="H54" s="994">
        <v>14864.8</v>
      </c>
      <c r="I54" s="260"/>
      <c r="J54" s="1001" t="s">
        <v>2757</v>
      </c>
      <c r="K54" s="284" t="s">
        <v>2760</v>
      </c>
      <c r="L54" s="633">
        <v>1</v>
      </c>
      <c r="M54" s="527">
        <v>9495.7000000000007</v>
      </c>
      <c r="N54" s="284" t="s">
        <v>2308</v>
      </c>
      <c r="O54" s="679">
        <v>5369.1</v>
      </c>
      <c r="P54" s="988"/>
      <c r="Q54" s="260"/>
      <c r="R54" s="260"/>
      <c r="S54" s="260"/>
      <c r="T54" s="260"/>
      <c r="U54" s="260"/>
      <c r="V54" s="260"/>
      <c r="W54" s="260"/>
      <c r="X54" s="260"/>
      <c r="Y54" s="260"/>
      <c r="Z54" s="260"/>
      <c r="AA54" s="260"/>
      <c r="AB54" s="260"/>
      <c r="AC54" s="260"/>
    </row>
    <row r="55" spans="1:29" ht="15.75" customHeight="1">
      <c r="A55" s="986"/>
      <c r="B55" s="987"/>
      <c r="C55" s="999" t="s">
        <v>2799</v>
      </c>
      <c r="D55" s="278" t="s">
        <v>2800</v>
      </c>
      <c r="E55" s="913">
        <v>1</v>
      </c>
      <c r="F55" s="674">
        <v>15093</v>
      </c>
      <c r="G55" s="278" t="s">
        <v>45</v>
      </c>
      <c r="H55" s="998">
        <v>15561.24</v>
      </c>
      <c r="I55" s="260"/>
      <c r="J55" s="999" t="s">
        <v>2771</v>
      </c>
      <c r="K55" s="278" t="s">
        <v>2316</v>
      </c>
      <c r="L55" s="913">
        <v>1</v>
      </c>
      <c r="M55" s="744">
        <v>9700.86</v>
      </c>
      <c r="N55" s="278" t="s">
        <v>2308</v>
      </c>
      <c r="O55" s="1000">
        <v>668.24</v>
      </c>
      <c r="P55" s="988"/>
      <c r="Q55" s="260"/>
      <c r="R55" s="260"/>
      <c r="S55" s="260"/>
      <c r="T55" s="260"/>
      <c r="U55" s="260"/>
      <c r="V55" s="260"/>
      <c r="W55" s="260"/>
      <c r="X55" s="260"/>
      <c r="Y55" s="260"/>
      <c r="Z55" s="260"/>
      <c r="AA55" s="260"/>
      <c r="AB55" s="260"/>
      <c r="AC55" s="260"/>
    </row>
    <row r="56" spans="1:29" ht="15.75" customHeight="1">
      <c r="A56" s="986"/>
      <c r="B56" s="987"/>
      <c r="C56" s="991" t="s">
        <v>2870</v>
      </c>
      <c r="D56" s="992" t="s">
        <v>2871</v>
      </c>
      <c r="E56" s="993">
        <v>1</v>
      </c>
      <c r="F56" s="736">
        <v>14365</v>
      </c>
      <c r="G56" s="992" t="s">
        <v>45</v>
      </c>
      <c r="H56" s="994">
        <v>14634.9</v>
      </c>
      <c r="I56" s="260"/>
      <c r="J56" s="1001" t="s">
        <v>2799</v>
      </c>
      <c r="K56" s="284" t="s">
        <v>2802</v>
      </c>
      <c r="L56" s="633">
        <v>1</v>
      </c>
      <c r="M56" s="527">
        <v>7752.48</v>
      </c>
      <c r="N56" s="284" t="s">
        <v>2308</v>
      </c>
      <c r="O56" s="679">
        <v>7808.76</v>
      </c>
      <c r="P56" s="988"/>
      <c r="Q56" s="260"/>
      <c r="R56" s="260"/>
      <c r="S56" s="260"/>
      <c r="T56" s="260"/>
      <c r="U56" s="260"/>
      <c r="V56" s="260"/>
      <c r="W56" s="260"/>
      <c r="X56" s="260"/>
      <c r="Y56" s="260"/>
      <c r="Z56" s="260"/>
      <c r="AA56" s="260"/>
      <c r="AB56" s="260"/>
      <c r="AC56" s="260"/>
    </row>
    <row r="57" spans="1:29" ht="15.75" customHeight="1">
      <c r="A57" s="986"/>
      <c r="B57" s="987"/>
      <c r="C57" s="1795" t="s">
        <v>3462</v>
      </c>
      <c r="D57" s="1796"/>
      <c r="E57" s="1796"/>
      <c r="F57" s="1796"/>
      <c r="G57" s="1796"/>
      <c r="H57" s="1797"/>
      <c r="I57" s="260"/>
      <c r="J57" s="1002" t="s">
        <v>2842</v>
      </c>
      <c r="K57" s="1003" t="s">
        <v>2316</v>
      </c>
      <c r="L57" s="913">
        <v>1</v>
      </c>
      <c r="M57" s="1004">
        <v>8771.9599999999991</v>
      </c>
      <c r="N57" s="1003" t="s">
        <v>2308</v>
      </c>
      <c r="O57" s="1005">
        <v>12486.8</v>
      </c>
      <c r="P57" s="988"/>
      <c r="Q57" s="260"/>
      <c r="R57" s="260"/>
      <c r="S57" s="260"/>
      <c r="T57" s="260"/>
      <c r="U57" s="260"/>
      <c r="V57" s="260"/>
      <c r="W57" s="260"/>
      <c r="X57" s="260"/>
      <c r="Y57" s="260"/>
      <c r="Z57" s="260"/>
      <c r="AA57" s="260"/>
      <c r="AB57" s="260"/>
      <c r="AC57" s="260"/>
    </row>
    <row r="58" spans="1:29" ht="15.75" customHeight="1">
      <c r="A58" s="986"/>
      <c r="B58" s="987"/>
      <c r="C58" s="1798"/>
      <c r="D58" s="1799"/>
      <c r="E58" s="1799"/>
      <c r="F58" s="1799"/>
      <c r="G58" s="1799"/>
      <c r="H58" s="1800"/>
      <c r="I58" s="260"/>
      <c r="J58" s="1001" t="s">
        <v>2870</v>
      </c>
      <c r="K58" s="284" t="s">
        <v>2875</v>
      </c>
      <c r="L58" s="633">
        <v>1</v>
      </c>
      <c r="M58" s="527">
        <v>8529</v>
      </c>
      <c r="N58" s="284" t="s">
        <v>2308</v>
      </c>
      <c r="O58" s="679">
        <v>5905.9</v>
      </c>
      <c r="P58" s="988"/>
      <c r="Q58" s="260"/>
      <c r="R58" s="260"/>
      <c r="S58" s="260"/>
      <c r="T58" s="260"/>
      <c r="U58" s="260"/>
      <c r="V58" s="260"/>
      <c r="W58" s="260"/>
      <c r="X58" s="260"/>
      <c r="Y58" s="260"/>
      <c r="Z58" s="260"/>
      <c r="AA58" s="260"/>
      <c r="AB58" s="260"/>
      <c r="AC58" s="260"/>
    </row>
    <row r="59" spans="1:29" ht="15.75" customHeight="1">
      <c r="A59" s="986"/>
      <c r="B59" s="987"/>
      <c r="C59" s="999" t="s">
        <v>2328</v>
      </c>
      <c r="D59" s="278" t="s">
        <v>2329</v>
      </c>
      <c r="E59" s="913">
        <v>2</v>
      </c>
      <c r="F59" s="674">
        <v>4400</v>
      </c>
      <c r="G59" s="278" t="s">
        <v>154</v>
      </c>
      <c r="H59" s="998">
        <v>4960.09</v>
      </c>
      <c r="I59" s="260"/>
      <c r="J59" s="1002" t="s">
        <v>2895</v>
      </c>
      <c r="K59" s="1003" t="s">
        <v>2316</v>
      </c>
      <c r="L59" s="913">
        <v>1</v>
      </c>
      <c r="M59" s="1004">
        <v>11681.05</v>
      </c>
      <c r="N59" s="1003" t="s">
        <v>2308</v>
      </c>
      <c r="O59" s="1005">
        <v>1066.8699999999999</v>
      </c>
      <c r="P59" s="988"/>
      <c r="Q59" s="260"/>
      <c r="R59" s="260"/>
      <c r="S59" s="260"/>
      <c r="T59" s="260"/>
      <c r="U59" s="260"/>
      <c r="V59" s="260"/>
      <c r="W59" s="260"/>
      <c r="X59" s="260"/>
      <c r="Y59" s="260"/>
      <c r="Z59" s="260"/>
      <c r="AA59" s="260"/>
      <c r="AB59" s="260"/>
      <c r="AC59" s="260"/>
    </row>
    <row r="60" spans="1:29" ht="28.5" customHeight="1">
      <c r="A60" s="986"/>
      <c r="B60" s="987"/>
      <c r="C60" s="991" t="s">
        <v>2484</v>
      </c>
      <c r="D60" s="992" t="s">
        <v>2485</v>
      </c>
      <c r="E60" s="993">
        <v>2</v>
      </c>
      <c r="F60" s="736">
        <v>8000</v>
      </c>
      <c r="G60" s="992" t="s">
        <v>154</v>
      </c>
      <c r="H60" s="994">
        <v>12491.94</v>
      </c>
      <c r="I60" s="260"/>
      <c r="J60" s="1795" t="s">
        <v>3463</v>
      </c>
      <c r="K60" s="1796"/>
      <c r="L60" s="1796"/>
      <c r="M60" s="1796"/>
      <c r="N60" s="1796"/>
      <c r="O60" s="1797"/>
      <c r="P60" s="988"/>
      <c r="Q60" s="260"/>
      <c r="R60" s="260"/>
      <c r="S60" s="260"/>
      <c r="T60" s="260"/>
      <c r="U60" s="260"/>
      <c r="V60" s="260"/>
      <c r="W60" s="260"/>
      <c r="X60" s="260"/>
      <c r="Y60" s="260"/>
      <c r="Z60" s="260"/>
      <c r="AA60" s="260"/>
      <c r="AB60" s="260"/>
      <c r="AC60" s="260"/>
    </row>
    <row r="61" spans="1:29" ht="15.75" customHeight="1">
      <c r="A61" s="986"/>
      <c r="B61" s="987"/>
      <c r="C61" s="999" t="s">
        <v>2495</v>
      </c>
      <c r="D61" s="278" t="s">
        <v>2329</v>
      </c>
      <c r="E61" s="913">
        <v>2</v>
      </c>
      <c r="F61" s="674">
        <v>19000</v>
      </c>
      <c r="G61" s="278" t="s">
        <v>154</v>
      </c>
      <c r="H61" s="998">
        <v>19194.2</v>
      </c>
      <c r="I61" s="260"/>
      <c r="J61" s="1798"/>
      <c r="K61" s="1799"/>
      <c r="L61" s="1799"/>
      <c r="M61" s="1799"/>
      <c r="N61" s="1799"/>
      <c r="O61" s="1800"/>
      <c r="P61" s="988"/>
      <c r="Q61" s="260"/>
      <c r="R61" s="260"/>
      <c r="S61" s="260"/>
      <c r="T61" s="260"/>
      <c r="U61" s="260"/>
      <c r="V61" s="260"/>
      <c r="W61" s="260"/>
      <c r="X61" s="260"/>
      <c r="Y61" s="260"/>
      <c r="Z61" s="260"/>
      <c r="AA61" s="260"/>
      <c r="AB61" s="260"/>
      <c r="AC61" s="260"/>
    </row>
    <row r="62" spans="1:29" ht="15.75" customHeight="1">
      <c r="A62" s="986"/>
      <c r="B62" s="987"/>
      <c r="C62" s="991" t="s">
        <v>2501</v>
      </c>
      <c r="D62" s="992" t="s">
        <v>2329</v>
      </c>
      <c r="E62" s="993">
        <v>2</v>
      </c>
      <c r="F62" s="736">
        <v>20000</v>
      </c>
      <c r="G62" s="992" t="s">
        <v>154</v>
      </c>
      <c r="H62" s="994">
        <v>42656.2</v>
      </c>
      <c r="I62" s="260"/>
      <c r="J62" s="1001" t="s">
        <v>2294</v>
      </c>
      <c r="K62" s="284" t="s">
        <v>2295</v>
      </c>
      <c r="L62" s="633">
        <v>2</v>
      </c>
      <c r="M62" s="527">
        <v>1333</v>
      </c>
      <c r="N62" s="1006" t="s">
        <v>719</v>
      </c>
      <c r="O62" s="1007">
        <v>10017.549999999999</v>
      </c>
      <c r="P62" s="988"/>
      <c r="Q62" s="260"/>
      <c r="R62" s="260"/>
      <c r="S62" s="260"/>
      <c r="T62" s="260"/>
      <c r="U62" s="260"/>
      <c r="V62" s="260"/>
      <c r="W62" s="260"/>
      <c r="X62" s="260"/>
      <c r="Y62" s="260"/>
      <c r="Z62" s="260"/>
      <c r="AA62" s="260"/>
      <c r="AB62" s="260"/>
      <c r="AC62" s="260"/>
    </row>
    <row r="63" spans="1:29" ht="15.75" customHeight="1">
      <c r="A63" s="986"/>
      <c r="B63" s="987"/>
      <c r="C63" s="999" t="s">
        <v>2507</v>
      </c>
      <c r="D63" s="278" t="s">
        <v>2485</v>
      </c>
      <c r="E63" s="913">
        <v>2</v>
      </c>
      <c r="F63" s="674">
        <v>27000</v>
      </c>
      <c r="G63" s="278" t="s">
        <v>154</v>
      </c>
      <c r="H63" s="998">
        <v>53963.040000000001</v>
      </c>
      <c r="I63" s="260"/>
      <c r="J63" s="1002" t="s">
        <v>2294</v>
      </c>
      <c r="K63" s="1003" t="s">
        <v>2295</v>
      </c>
      <c r="L63" s="1003">
        <v>2</v>
      </c>
      <c r="M63" s="1004">
        <v>1499</v>
      </c>
      <c r="N63" s="1008" t="s">
        <v>719</v>
      </c>
      <c r="O63" s="1009">
        <v>8518.5499999999993</v>
      </c>
      <c r="P63" s="988"/>
      <c r="Q63" s="260"/>
      <c r="R63" s="260"/>
      <c r="S63" s="260"/>
      <c r="T63" s="260"/>
      <c r="U63" s="260"/>
      <c r="V63" s="260"/>
      <c r="W63" s="260"/>
      <c r="X63" s="260"/>
      <c r="Y63" s="260"/>
      <c r="Z63" s="260"/>
      <c r="AA63" s="260"/>
      <c r="AB63" s="260"/>
      <c r="AC63" s="260"/>
    </row>
    <row r="64" spans="1:29" ht="15.75" customHeight="1">
      <c r="A64" s="986"/>
      <c r="B64" s="987"/>
      <c r="C64" s="991" t="s">
        <v>2558</v>
      </c>
      <c r="D64" s="992" t="s">
        <v>2559</v>
      </c>
      <c r="E64" s="993">
        <v>2</v>
      </c>
      <c r="F64" s="736">
        <v>18000</v>
      </c>
      <c r="G64" s="992" t="s">
        <v>154</v>
      </c>
      <c r="H64" s="994">
        <v>18846.509999999998</v>
      </c>
      <c r="I64" s="260"/>
      <c r="J64" s="1001" t="s">
        <v>2298</v>
      </c>
      <c r="K64" s="284" t="s">
        <v>2295</v>
      </c>
      <c r="L64" s="633">
        <v>2</v>
      </c>
      <c r="M64" s="527">
        <v>6451</v>
      </c>
      <c r="N64" s="1006" t="s">
        <v>719</v>
      </c>
      <c r="O64" s="1007">
        <v>4267.55</v>
      </c>
      <c r="P64" s="988"/>
      <c r="Q64" s="260"/>
      <c r="R64" s="260"/>
      <c r="S64" s="260"/>
      <c r="T64" s="260"/>
      <c r="U64" s="260"/>
      <c r="V64" s="260"/>
      <c r="W64" s="260"/>
      <c r="X64" s="260"/>
      <c r="Y64" s="260"/>
      <c r="Z64" s="260"/>
      <c r="AA64" s="260"/>
      <c r="AB64" s="260"/>
      <c r="AC64" s="260"/>
    </row>
    <row r="65" spans="1:29" ht="15.75" customHeight="1">
      <c r="A65" s="986"/>
      <c r="B65" s="987"/>
      <c r="C65" s="999" t="s">
        <v>2814</v>
      </c>
      <c r="D65" s="278" t="s">
        <v>2815</v>
      </c>
      <c r="E65" s="913">
        <v>2</v>
      </c>
      <c r="F65" s="674">
        <v>8000</v>
      </c>
      <c r="G65" s="278" t="s">
        <v>154</v>
      </c>
      <c r="H65" s="998">
        <v>15208.76</v>
      </c>
      <c r="I65" s="260"/>
      <c r="J65" s="1002" t="s">
        <v>2331</v>
      </c>
      <c r="K65" s="1003" t="s">
        <v>2332</v>
      </c>
      <c r="L65" s="1003">
        <v>2</v>
      </c>
      <c r="M65" s="1004">
        <v>1499</v>
      </c>
      <c r="N65" s="1008" t="s">
        <v>719</v>
      </c>
      <c r="O65" s="1009">
        <v>3461.09</v>
      </c>
      <c r="P65" s="988"/>
      <c r="Q65" s="260"/>
      <c r="R65" s="260"/>
      <c r="S65" s="260"/>
      <c r="T65" s="260"/>
      <c r="U65" s="260"/>
      <c r="V65" s="260"/>
      <c r="W65" s="260"/>
      <c r="X65" s="260"/>
      <c r="Y65" s="260"/>
      <c r="Z65" s="260"/>
      <c r="AA65" s="260"/>
      <c r="AB65" s="260"/>
      <c r="AC65" s="260"/>
    </row>
    <row r="66" spans="1:29" ht="15.75" customHeight="1">
      <c r="A66" s="986"/>
      <c r="B66" s="987"/>
      <c r="C66" s="1001" t="s">
        <v>2857</v>
      </c>
      <c r="D66" s="284" t="s">
        <v>2329</v>
      </c>
      <c r="E66" s="633">
        <v>2</v>
      </c>
      <c r="F66" s="678">
        <v>3500</v>
      </c>
      <c r="G66" s="284" t="s">
        <v>154</v>
      </c>
      <c r="H66" s="1007">
        <v>6026.8</v>
      </c>
      <c r="I66" s="260"/>
      <c r="J66" s="1001" t="s">
        <v>2331</v>
      </c>
      <c r="K66" s="284" t="s">
        <v>2332</v>
      </c>
      <c r="L66" s="633">
        <v>2</v>
      </c>
      <c r="M66" s="527">
        <v>1783</v>
      </c>
      <c r="N66" s="1006" t="s">
        <v>719</v>
      </c>
      <c r="O66" s="1007">
        <v>1678.09</v>
      </c>
      <c r="P66" s="988"/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  <c r="AC66" s="260"/>
    </row>
    <row r="67" spans="1:29" ht="15.75" customHeight="1">
      <c r="A67" s="986"/>
      <c r="B67" s="987"/>
      <c r="C67" s="999" t="s">
        <v>2889</v>
      </c>
      <c r="D67" s="278" t="s">
        <v>2329</v>
      </c>
      <c r="E67" s="913">
        <v>2</v>
      </c>
      <c r="F67" s="674">
        <v>5600</v>
      </c>
      <c r="G67" s="278" t="s">
        <v>154</v>
      </c>
      <c r="H67" s="998">
        <v>12806.92</v>
      </c>
      <c r="I67" s="260"/>
      <c r="J67" s="1002" t="s">
        <v>2331</v>
      </c>
      <c r="K67" s="1003" t="s">
        <v>2332</v>
      </c>
      <c r="L67" s="1003">
        <v>2</v>
      </c>
      <c r="M67" s="1004">
        <v>1333</v>
      </c>
      <c r="N67" s="1008" t="s">
        <v>719</v>
      </c>
      <c r="O67" s="1009">
        <v>345.09</v>
      </c>
      <c r="P67" s="988"/>
      <c r="Q67" s="260"/>
      <c r="R67" s="260"/>
      <c r="S67" s="260"/>
      <c r="T67" s="260"/>
      <c r="U67" s="260"/>
      <c r="V67" s="260"/>
      <c r="W67" s="260"/>
      <c r="X67" s="260"/>
      <c r="Y67" s="260"/>
      <c r="Z67" s="260"/>
      <c r="AA67" s="260"/>
      <c r="AB67" s="260"/>
      <c r="AC67" s="260"/>
    </row>
    <row r="68" spans="1:29" ht="15.75" customHeight="1">
      <c r="A68" s="986"/>
      <c r="B68" s="987"/>
      <c r="C68" s="1795" t="s">
        <v>3464</v>
      </c>
      <c r="D68" s="1796"/>
      <c r="E68" s="1796"/>
      <c r="F68" s="1796"/>
      <c r="G68" s="1796"/>
      <c r="H68" s="1797"/>
      <c r="I68" s="260"/>
      <c r="J68" s="1001" t="s">
        <v>2338</v>
      </c>
      <c r="K68" s="284" t="s">
        <v>2295</v>
      </c>
      <c r="L68" s="633">
        <v>2</v>
      </c>
      <c r="M68" s="527">
        <v>6451</v>
      </c>
      <c r="N68" s="1006" t="s">
        <v>719</v>
      </c>
      <c r="O68" s="1007">
        <v>3912.09</v>
      </c>
      <c r="P68" s="988"/>
      <c r="Q68" s="260"/>
      <c r="R68" s="260"/>
      <c r="S68" s="260"/>
      <c r="T68" s="260"/>
      <c r="U68" s="260"/>
      <c r="V68" s="260"/>
      <c r="W68" s="260"/>
      <c r="X68" s="260"/>
      <c r="Y68" s="260"/>
      <c r="Z68" s="260"/>
      <c r="AA68" s="260"/>
      <c r="AB68" s="260"/>
      <c r="AC68" s="260"/>
    </row>
    <row r="69" spans="1:29" ht="15.75" customHeight="1">
      <c r="A69" s="986"/>
      <c r="B69" s="987"/>
      <c r="C69" s="1798"/>
      <c r="D69" s="1799"/>
      <c r="E69" s="1799"/>
      <c r="F69" s="1799"/>
      <c r="G69" s="1799"/>
      <c r="H69" s="1800"/>
      <c r="I69" s="260"/>
      <c r="J69" s="1002" t="s">
        <v>2388</v>
      </c>
      <c r="K69" s="1003" t="s">
        <v>2295</v>
      </c>
      <c r="L69" s="1003">
        <v>2</v>
      </c>
      <c r="M69" s="1004">
        <v>1499</v>
      </c>
      <c r="N69" s="1008" t="s">
        <v>719</v>
      </c>
      <c r="O69" s="1009">
        <v>6816.99</v>
      </c>
      <c r="P69" s="988"/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  <c r="AC69" s="260"/>
    </row>
    <row r="70" spans="1:29" ht="15.75" customHeight="1">
      <c r="A70" s="986"/>
      <c r="B70" s="987"/>
      <c r="C70" s="1001" t="s">
        <v>2762</v>
      </c>
      <c r="D70" s="284" t="s">
        <v>2765</v>
      </c>
      <c r="E70" s="633">
        <v>3</v>
      </c>
      <c r="F70" s="678">
        <v>500</v>
      </c>
      <c r="G70" s="284" t="s">
        <v>3356</v>
      </c>
      <c r="H70" s="1007">
        <v>2869.1</v>
      </c>
      <c r="I70" s="260"/>
      <c r="J70" s="1001" t="s">
        <v>2388</v>
      </c>
      <c r="K70" s="284" t="s">
        <v>2332</v>
      </c>
      <c r="L70" s="633">
        <v>2</v>
      </c>
      <c r="M70" s="527">
        <v>1783</v>
      </c>
      <c r="N70" s="1006" t="s">
        <v>719</v>
      </c>
      <c r="O70" s="1007">
        <v>5033.99</v>
      </c>
      <c r="P70" s="988"/>
      <c r="Q70" s="260"/>
      <c r="R70" s="260"/>
      <c r="S70" s="260"/>
      <c r="T70" s="260"/>
      <c r="U70" s="260"/>
      <c r="V70" s="260"/>
      <c r="W70" s="260"/>
      <c r="X70" s="260"/>
      <c r="Y70" s="260"/>
      <c r="Z70" s="260"/>
      <c r="AA70" s="260"/>
      <c r="AB70" s="260"/>
      <c r="AC70" s="260"/>
    </row>
    <row r="71" spans="1:29" ht="15.75" customHeight="1">
      <c r="A71" s="986"/>
      <c r="B71" s="987"/>
      <c r="C71" s="999" t="s">
        <v>2771</v>
      </c>
      <c r="D71" s="278" t="s">
        <v>2772</v>
      </c>
      <c r="E71" s="913">
        <v>3</v>
      </c>
      <c r="F71" s="674">
        <v>10000</v>
      </c>
      <c r="G71" s="278" t="s">
        <v>3356</v>
      </c>
      <c r="H71" s="998">
        <v>10369.1</v>
      </c>
      <c r="I71" s="260"/>
      <c r="J71" s="1002" t="s">
        <v>2388</v>
      </c>
      <c r="K71" s="1003" t="s">
        <v>2332</v>
      </c>
      <c r="L71" s="1003">
        <v>2</v>
      </c>
      <c r="M71" s="1004">
        <v>1333</v>
      </c>
      <c r="N71" s="1008" t="s">
        <v>719</v>
      </c>
      <c r="O71" s="1009">
        <v>3700.99</v>
      </c>
      <c r="P71" s="988"/>
      <c r="Q71" s="260"/>
      <c r="R71" s="260"/>
      <c r="S71" s="260"/>
      <c r="T71" s="260"/>
      <c r="U71" s="260"/>
      <c r="V71" s="260"/>
      <c r="W71" s="260"/>
      <c r="X71" s="260"/>
      <c r="Y71" s="260"/>
      <c r="Z71" s="260"/>
      <c r="AA71" s="260"/>
      <c r="AB71" s="260"/>
      <c r="AC71" s="260"/>
    </row>
    <row r="72" spans="1:29" ht="15.75" customHeight="1">
      <c r="A72" s="986"/>
      <c r="B72" s="987"/>
      <c r="C72" s="1001" t="s">
        <v>2790</v>
      </c>
      <c r="D72" s="284" t="s">
        <v>2791</v>
      </c>
      <c r="E72" s="633">
        <v>3</v>
      </c>
      <c r="F72" s="678">
        <v>3500</v>
      </c>
      <c r="G72" s="284" t="s">
        <v>3356</v>
      </c>
      <c r="H72" s="1007">
        <v>6219.24</v>
      </c>
      <c r="I72" s="260"/>
      <c r="J72" s="1001" t="s">
        <v>2388</v>
      </c>
      <c r="K72" s="284" t="s">
        <v>2389</v>
      </c>
      <c r="L72" s="633">
        <v>2</v>
      </c>
      <c r="M72" s="527">
        <v>1619</v>
      </c>
      <c r="N72" s="1006" t="s">
        <v>719</v>
      </c>
      <c r="O72" s="1007">
        <v>2081.9899999999998</v>
      </c>
      <c r="P72" s="988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  <c r="AC72" s="260"/>
    </row>
    <row r="73" spans="1:29" ht="15.75" customHeight="1">
      <c r="A73" s="986"/>
      <c r="B73" s="987"/>
      <c r="C73" s="999" t="s">
        <v>2790</v>
      </c>
      <c r="D73" s="278" t="s">
        <v>2793</v>
      </c>
      <c r="E73" s="913">
        <v>3</v>
      </c>
      <c r="F73" s="674">
        <v>500</v>
      </c>
      <c r="G73" s="278" t="s">
        <v>3356</v>
      </c>
      <c r="H73" s="998">
        <v>6719.24</v>
      </c>
      <c r="I73" s="260"/>
      <c r="J73" s="1002" t="s">
        <v>2411</v>
      </c>
      <c r="K73" s="1003" t="s">
        <v>2412</v>
      </c>
      <c r="L73" s="1003">
        <v>2</v>
      </c>
      <c r="M73" s="1004">
        <v>6451</v>
      </c>
      <c r="N73" s="1008" t="s">
        <v>719</v>
      </c>
      <c r="O73" s="1009">
        <v>230.99</v>
      </c>
      <c r="P73" s="988"/>
      <c r="Q73" s="260"/>
      <c r="R73" s="260"/>
      <c r="S73" s="260"/>
      <c r="T73" s="260"/>
      <c r="U73" s="260"/>
      <c r="V73" s="260"/>
      <c r="W73" s="260"/>
      <c r="X73" s="260"/>
      <c r="Y73" s="260"/>
      <c r="Z73" s="260"/>
      <c r="AA73" s="260"/>
      <c r="AB73" s="260"/>
      <c r="AC73" s="260"/>
    </row>
    <row r="74" spans="1:29" ht="15.75" customHeight="1">
      <c r="A74" s="986"/>
      <c r="B74" s="987"/>
      <c r="C74" s="1001" t="s">
        <v>2857</v>
      </c>
      <c r="D74" s="284" t="s">
        <v>2858</v>
      </c>
      <c r="E74" s="633">
        <v>3</v>
      </c>
      <c r="F74" s="678">
        <v>2100</v>
      </c>
      <c r="G74" s="284" t="s">
        <v>3356</v>
      </c>
      <c r="H74" s="1007">
        <v>2126.8000000000002</v>
      </c>
      <c r="I74" s="260"/>
      <c r="J74" s="1001" t="s">
        <v>2453</v>
      </c>
      <c r="K74" s="284" t="s">
        <v>2412</v>
      </c>
      <c r="L74" s="633">
        <v>2</v>
      </c>
      <c r="M74" s="527">
        <v>1555</v>
      </c>
      <c r="N74" s="1006" t="s">
        <v>719</v>
      </c>
      <c r="O74" s="1007">
        <v>5504.98</v>
      </c>
      <c r="P74" s="988"/>
      <c r="Q74" s="260"/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  <c r="AC74" s="260"/>
    </row>
    <row r="75" spans="1:29" ht="15.75" customHeight="1">
      <c r="A75" s="986"/>
      <c r="B75" s="987"/>
      <c r="C75" s="999" t="s">
        <v>2857</v>
      </c>
      <c r="D75" s="278" t="s">
        <v>2860</v>
      </c>
      <c r="E75" s="913">
        <v>3</v>
      </c>
      <c r="F75" s="674">
        <v>400</v>
      </c>
      <c r="G75" s="278" t="s">
        <v>3356</v>
      </c>
      <c r="H75" s="998">
        <v>2526.8000000000002</v>
      </c>
      <c r="I75" s="260"/>
      <c r="J75" s="1002" t="s">
        <v>2453</v>
      </c>
      <c r="K75" s="1003" t="s">
        <v>2412</v>
      </c>
      <c r="L75" s="1003">
        <v>2</v>
      </c>
      <c r="M75" s="1004">
        <v>1783</v>
      </c>
      <c r="N75" s="1008" t="s">
        <v>719</v>
      </c>
      <c r="O75" s="1009">
        <v>3721.98</v>
      </c>
      <c r="P75" s="988"/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0"/>
    </row>
    <row r="76" spans="1:29" ht="15.75" customHeight="1">
      <c r="A76" s="986"/>
      <c r="B76" s="987"/>
      <c r="C76" s="1001" t="s">
        <v>2857</v>
      </c>
      <c r="D76" s="284" t="s">
        <v>2865</v>
      </c>
      <c r="E76" s="633">
        <v>3</v>
      </c>
      <c r="F76" s="678">
        <v>3900</v>
      </c>
      <c r="G76" s="284" t="s">
        <v>3356</v>
      </c>
      <c r="H76" s="1007">
        <v>6726.8</v>
      </c>
      <c r="I76" s="260"/>
      <c r="J76" s="1001" t="s">
        <v>2453</v>
      </c>
      <c r="K76" s="284" t="s">
        <v>2412</v>
      </c>
      <c r="L76" s="633">
        <v>2</v>
      </c>
      <c r="M76" s="527">
        <v>1333</v>
      </c>
      <c r="N76" s="1006" t="s">
        <v>719</v>
      </c>
      <c r="O76" s="1007">
        <v>2388.98</v>
      </c>
      <c r="P76" s="988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0"/>
    </row>
    <row r="77" spans="1:29" ht="15.75" customHeight="1">
      <c r="A77" s="986"/>
      <c r="B77" s="987"/>
      <c r="C77" s="999" t="s">
        <v>2911</v>
      </c>
      <c r="D77" s="278" t="s">
        <v>2912</v>
      </c>
      <c r="E77" s="913">
        <v>3</v>
      </c>
      <c r="F77" s="674">
        <v>15000</v>
      </c>
      <c r="G77" s="278" t="s">
        <v>3356</v>
      </c>
      <c r="H77" s="998">
        <v>15017.87</v>
      </c>
      <c r="I77" s="260"/>
      <c r="J77" s="1002" t="s">
        <v>2458</v>
      </c>
      <c r="K77" s="1003" t="s">
        <v>2412</v>
      </c>
      <c r="L77" s="1003">
        <v>2</v>
      </c>
      <c r="M77" s="1004">
        <v>6451</v>
      </c>
      <c r="N77" s="1008" t="s">
        <v>719</v>
      </c>
      <c r="O77" s="1009">
        <v>757.98</v>
      </c>
      <c r="P77" s="988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260"/>
      <c r="AB77" s="260"/>
      <c r="AC77" s="260"/>
    </row>
    <row r="78" spans="1:29" ht="15.75" customHeight="1">
      <c r="A78" s="986"/>
      <c r="B78" s="987"/>
      <c r="C78" s="1795" t="s">
        <v>3465</v>
      </c>
      <c r="D78" s="1796"/>
      <c r="E78" s="1796"/>
      <c r="F78" s="1796"/>
      <c r="G78" s="1796"/>
      <c r="H78" s="1797"/>
      <c r="I78" s="260"/>
      <c r="J78" s="1001" t="s">
        <v>2494</v>
      </c>
      <c r="K78" s="284" t="s">
        <v>2412</v>
      </c>
      <c r="L78" s="633">
        <v>2</v>
      </c>
      <c r="M78" s="527">
        <v>1555</v>
      </c>
      <c r="N78" s="1006" t="s">
        <v>719</v>
      </c>
      <c r="O78" s="1007">
        <v>194.2</v>
      </c>
      <c r="P78" s="988"/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0"/>
      <c r="AB78" s="260"/>
      <c r="AC78" s="260"/>
    </row>
    <row r="79" spans="1:29" ht="15.75" customHeight="1">
      <c r="A79" s="986"/>
      <c r="B79" s="987"/>
      <c r="C79" s="1798"/>
      <c r="D79" s="1799"/>
      <c r="E79" s="1799"/>
      <c r="F79" s="1799"/>
      <c r="G79" s="1799"/>
      <c r="H79" s="1800"/>
      <c r="I79" s="260"/>
      <c r="J79" s="1002" t="s">
        <v>2497</v>
      </c>
      <c r="K79" s="1003" t="s">
        <v>2295</v>
      </c>
      <c r="L79" s="1003">
        <v>2</v>
      </c>
      <c r="M79" s="1004">
        <v>6451</v>
      </c>
      <c r="N79" s="1008" t="s">
        <v>719</v>
      </c>
      <c r="O79" s="1009">
        <v>12743.2</v>
      </c>
      <c r="P79" s="988"/>
      <c r="Q79" s="260"/>
      <c r="R79" s="260"/>
      <c r="S79" s="260"/>
      <c r="T79" s="260"/>
      <c r="U79" s="260"/>
      <c r="V79" s="260"/>
      <c r="W79" s="260"/>
      <c r="X79" s="260"/>
      <c r="Y79" s="260"/>
      <c r="Z79" s="260"/>
      <c r="AA79" s="260"/>
      <c r="AB79" s="260"/>
      <c r="AC79" s="260"/>
    </row>
    <row r="80" spans="1:29" ht="15.75" customHeight="1">
      <c r="A80" s="986"/>
      <c r="B80" s="987"/>
      <c r="C80" s="1001" t="s">
        <v>2816</v>
      </c>
      <c r="D80" s="284" t="s">
        <v>2817</v>
      </c>
      <c r="E80" s="633">
        <v>4</v>
      </c>
      <c r="F80" s="678">
        <v>25000</v>
      </c>
      <c r="G80" s="284" t="s">
        <v>3357</v>
      </c>
      <c r="H80" s="1007">
        <v>40208.76</v>
      </c>
      <c r="I80" s="260"/>
      <c r="J80" s="1001" t="s">
        <v>2531</v>
      </c>
      <c r="K80" s="284" t="s">
        <v>2412</v>
      </c>
      <c r="L80" s="633">
        <v>2</v>
      </c>
      <c r="M80" s="527">
        <v>1555</v>
      </c>
      <c r="N80" s="1006" t="s">
        <v>719</v>
      </c>
      <c r="O80" s="1007">
        <v>3131.93</v>
      </c>
      <c r="P80" s="988"/>
      <c r="Q80" s="260"/>
      <c r="R80" s="260"/>
      <c r="S80" s="260"/>
      <c r="T80" s="260"/>
      <c r="U80" s="260"/>
      <c r="V80" s="260"/>
      <c r="W80" s="260"/>
      <c r="X80" s="260"/>
      <c r="Y80" s="260"/>
      <c r="Z80" s="260"/>
      <c r="AA80" s="260"/>
      <c r="AB80" s="260"/>
      <c r="AC80" s="260"/>
    </row>
    <row r="81" spans="1:29" ht="15.75" customHeight="1">
      <c r="A81" s="986"/>
      <c r="B81" s="987"/>
      <c r="C81" s="999" t="s">
        <v>2816</v>
      </c>
      <c r="D81" s="278" t="s">
        <v>2820</v>
      </c>
      <c r="E81" s="913">
        <v>4</v>
      </c>
      <c r="F81" s="674">
        <v>10000</v>
      </c>
      <c r="G81" s="278" t="s">
        <v>3357</v>
      </c>
      <c r="H81" s="998">
        <v>50208.76</v>
      </c>
      <c r="I81" s="260"/>
      <c r="J81" s="1002" t="s">
        <v>2535</v>
      </c>
      <c r="K81" s="1003" t="s">
        <v>2412</v>
      </c>
      <c r="L81" s="1003">
        <v>2</v>
      </c>
      <c r="M81" s="1004">
        <v>6451</v>
      </c>
      <c r="N81" s="1008" t="s">
        <v>719</v>
      </c>
      <c r="O81" s="1009">
        <v>680.93</v>
      </c>
      <c r="P81" s="988"/>
      <c r="Q81" s="260"/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  <c r="AC81" s="260"/>
    </row>
    <row r="82" spans="1:29" ht="15.75" customHeight="1">
      <c r="A82" s="986"/>
      <c r="B82" s="987"/>
      <c r="C82" s="1795" t="s">
        <v>3466</v>
      </c>
      <c r="D82" s="1796"/>
      <c r="E82" s="1796"/>
      <c r="F82" s="1796"/>
      <c r="G82" s="1796"/>
      <c r="H82" s="1797"/>
      <c r="I82" s="260"/>
      <c r="J82" s="1001" t="s">
        <v>2606</v>
      </c>
      <c r="K82" s="284" t="s">
        <v>2295</v>
      </c>
      <c r="L82" s="633">
        <v>2</v>
      </c>
      <c r="M82" s="527">
        <v>6451</v>
      </c>
      <c r="N82" s="1006" t="s">
        <v>719</v>
      </c>
      <c r="O82" s="1007">
        <v>5226.29</v>
      </c>
      <c r="P82" s="988"/>
      <c r="Q82" s="260"/>
      <c r="X82" s="260"/>
      <c r="Y82" s="260"/>
      <c r="Z82" s="260"/>
      <c r="AA82" s="260"/>
      <c r="AB82" s="260"/>
      <c r="AC82" s="260"/>
    </row>
    <row r="83" spans="1:29" ht="15.75" customHeight="1">
      <c r="A83" s="986"/>
      <c r="B83" s="987"/>
      <c r="C83" s="1798"/>
      <c r="D83" s="1799"/>
      <c r="E83" s="1799"/>
      <c r="F83" s="1799"/>
      <c r="G83" s="1799"/>
      <c r="H83" s="1800"/>
      <c r="I83" s="260"/>
      <c r="J83" s="999" t="s">
        <v>2574</v>
      </c>
      <c r="K83" s="278" t="s">
        <v>2575</v>
      </c>
      <c r="L83" s="1010">
        <v>2</v>
      </c>
      <c r="M83" s="674">
        <v>1555</v>
      </c>
      <c r="N83" s="1008" t="s">
        <v>719</v>
      </c>
      <c r="O83" s="998">
        <v>200.22</v>
      </c>
      <c r="P83" s="988"/>
      <c r="Q83" s="260"/>
      <c r="X83" s="260"/>
      <c r="Y83" s="260"/>
      <c r="Z83" s="260"/>
      <c r="AA83" s="260"/>
      <c r="AB83" s="260"/>
      <c r="AC83" s="260"/>
    </row>
    <row r="84" spans="1:29" ht="15.75" customHeight="1">
      <c r="A84" s="986"/>
      <c r="B84" s="987"/>
      <c r="C84" s="1001" t="s">
        <v>2335</v>
      </c>
      <c r="D84" s="284" t="s">
        <v>2336</v>
      </c>
      <c r="E84" s="633">
        <v>5</v>
      </c>
      <c r="F84" s="678">
        <v>10000</v>
      </c>
      <c r="G84" s="284" t="s">
        <v>2181</v>
      </c>
      <c r="H84" s="1007">
        <v>10363.09</v>
      </c>
      <c r="I84" s="260"/>
      <c r="J84" s="1011" t="s">
        <v>2620</v>
      </c>
      <c r="K84" s="1012" t="s">
        <v>2295</v>
      </c>
      <c r="L84" s="1012">
        <v>2</v>
      </c>
      <c r="M84" s="1013">
        <v>600</v>
      </c>
      <c r="N84" s="1014" t="s">
        <v>719</v>
      </c>
      <c r="O84" s="1015">
        <v>54.06</v>
      </c>
      <c r="P84" s="988"/>
      <c r="Q84" s="260"/>
      <c r="X84" s="260"/>
      <c r="Y84" s="260"/>
      <c r="Z84" s="260"/>
      <c r="AA84" s="260"/>
      <c r="AB84" s="260"/>
      <c r="AC84" s="260"/>
    </row>
    <row r="85" spans="1:29" ht="15.75" customHeight="1">
      <c r="A85" s="986"/>
      <c r="B85" s="987"/>
      <c r="C85" s="999" t="s">
        <v>2625</v>
      </c>
      <c r="D85" s="278" t="s">
        <v>2626</v>
      </c>
      <c r="E85" s="913">
        <v>5</v>
      </c>
      <c r="F85" s="674">
        <v>11543.81</v>
      </c>
      <c r="G85" s="278" t="s">
        <v>2181</v>
      </c>
      <c r="H85" s="998">
        <v>19502.87</v>
      </c>
      <c r="I85" s="260"/>
      <c r="J85" s="999" t="s">
        <v>2639</v>
      </c>
      <c r="K85" s="278" t="s">
        <v>2575</v>
      </c>
      <c r="L85" s="1010">
        <v>2</v>
      </c>
      <c r="M85" s="674">
        <v>1555</v>
      </c>
      <c r="N85" s="1008" t="s">
        <v>719</v>
      </c>
      <c r="O85" s="998">
        <v>10287.870000000001</v>
      </c>
      <c r="P85" s="988"/>
      <c r="Q85" s="260"/>
      <c r="R85" s="260"/>
      <c r="S85" s="260"/>
      <c r="T85" s="260"/>
      <c r="U85" s="260"/>
      <c r="V85" s="260"/>
      <c r="W85" s="260"/>
      <c r="X85" s="260"/>
      <c r="Y85" s="260"/>
      <c r="Z85" s="260"/>
      <c r="AA85" s="260"/>
      <c r="AB85" s="260"/>
      <c r="AC85" s="260"/>
    </row>
    <row r="86" spans="1:29" ht="15.75" customHeight="1">
      <c r="A86" s="986"/>
      <c r="B86" s="987"/>
      <c r="C86" s="1001" t="s">
        <v>2880</v>
      </c>
      <c r="D86" s="284" t="s">
        <v>2881</v>
      </c>
      <c r="E86" s="633">
        <v>5</v>
      </c>
      <c r="F86" s="678">
        <v>7251.02</v>
      </c>
      <c r="G86" s="284" t="s">
        <v>2181</v>
      </c>
      <c r="H86" s="1007">
        <v>14306.92</v>
      </c>
      <c r="I86" s="260"/>
      <c r="J86" s="1001" t="s">
        <v>2640</v>
      </c>
      <c r="K86" s="284" t="s">
        <v>2295</v>
      </c>
      <c r="L86" s="633">
        <v>2</v>
      </c>
      <c r="M86" s="527">
        <v>6451</v>
      </c>
      <c r="N86" s="1006" t="s">
        <v>719</v>
      </c>
      <c r="O86" s="1007">
        <v>3836.87</v>
      </c>
      <c r="P86" s="988"/>
      <c r="Q86" s="260"/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  <c r="AC86" s="260"/>
    </row>
    <row r="87" spans="1:29" ht="15.75" customHeight="1">
      <c r="A87" s="986"/>
      <c r="B87" s="987"/>
      <c r="C87" s="1795" t="s">
        <v>3467</v>
      </c>
      <c r="D87" s="1796"/>
      <c r="E87" s="1796"/>
      <c r="F87" s="1796"/>
      <c r="G87" s="1796"/>
      <c r="H87" s="1797"/>
      <c r="I87" s="260"/>
      <c r="J87" s="1002" t="s">
        <v>2712</v>
      </c>
      <c r="K87" s="1003" t="s">
        <v>2295</v>
      </c>
      <c r="L87" s="1003">
        <v>2</v>
      </c>
      <c r="M87" s="1004">
        <v>6451</v>
      </c>
      <c r="N87" s="1008" t="s">
        <v>719</v>
      </c>
      <c r="O87" s="1009">
        <v>834.75</v>
      </c>
      <c r="P87" s="988"/>
      <c r="Q87" s="260"/>
      <c r="R87" s="260"/>
      <c r="S87" s="260"/>
      <c r="T87" s="260"/>
      <c r="U87" s="260"/>
      <c r="V87" s="260"/>
      <c r="W87" s="260"/>
      <c r="X87" s="260"/>
      <c r="Y87" s="260"/>
      <c r="Z87" s="260"/>
      <c r="AA87" s="260"/>
      <c r="AB87" s="260"/>
      <c r="AC87" s="260"/>
    </row>
    <row r="88" spans="1:29" ht="15.75" customHeight="1">
      <c r="A88" s="986"/>
      <c r="B88" s="987"/>
      <c r="C88" s="1798"/>
      <c r="D88" s="1799"/>
      <c r="E88" s="1799"/>
      <c r="F88" s="1799"/>
      <c r="G88" s="1799"/>
      <c r="H88" s="1800"/>
      <c r="I88" s="260"/>
      <c r="J88" s="1001" t="s">
        <v>2756</v>
      </c>
      <c r="K88" s="284" t="s">
        <v>2295</v>
      </c>
      <c r="L88" s="633">
        <v>2</v>
      </c>
      <c r="M88" s="527">
        <v>6451</v>
      </c>
      <c r="N88" s="1006" t="s">
        <v>719</v>
      </c>
      <c r="O88" s="1007">
        <v>704.8</v>
      </c>
      <c r="P88" s="988"/>
      <c r="Q88" s="260"/>
      <c r="R88" s="260"/>
      <c r="S88" s="260"/>
      <c r="T88" s="260"/>
      <c r="U88" s="260"/>
      <c r="V88" s="260"/>
      <c r="W88" s="260"/>
      <c r="X88" s="260"/>
      <c r="Y88" s="260"/>
      <c r="Z88" s="260"/>
      <c r="AA88" s="260"/>
      <c r="AB88" s="260"/>
      <c r="AC88" s="260"/>
    </row>
    <row r="89" spans="1:29" ht="15.75" customHeight="1">
      <c r="A89" s="986"/>
      <c r="B89" s="987"/>
      <c r="C89" s="999" t="s">
        <v>2528</v>
      </c>
      <c r="D89" s="278" t="s">
        <v>2529</v>
      </c>
      <c r="E89" s="913">
        <v>6</v>
      </c>
      <c r="F89" s="674">
        <v>4200</v>
      </c>
      <c r="G89" s="278" t="s">
        <v>3358</v>
      </c>
      <c r="H89" s="998">
        <v>4686.93</v>
      </c>
      <c r="I89" s="260"/>
      <c r="J89" s="999" t="s">
        <v>2795</v>
      </c>
      <c r="K89" s="278" t="s">
        <v>2575</v>
      </c>
      <c r="L89" s="1010">
        <v>2</v>
      </c>
      <c r="M89" s="674">
        <v>6451</v>
      </c>
      <c r="N89" s="1008" t="s">
        <v>719</v>
      </c>
      <c r="O89" s="998">
        <v>268.24</v>
      </c>
      <c r="P89" s="988"/>
      <c r="Q89" s="260"/>
      <c r="R89" s="260"/>
      <c r="S89" s="260"/>
      <c r="T89" s="260"/>
      <c r="U89" s="260"/>
      <c r="V89" s="260"/>
      <c r="W89" s="260"/>
      <c r="X89" s="260"/>
      <c r="Y89" s="260"/>
      <c r="Z89" s="260"/>
      <c r="AA89" s="260"/>
      <c r="AB89" s="260"/>
      <c r="AC89" s="260"/>
    </row>
    <row r="90" spans="1:29" ht="15.75" customHeight="1">
      <c r="A90" s="986"/>
      <c r="B90" s="987"/>
      <c r="C90" s="1001" t="s">
        <v>2596</v>
      </c>
      <c r="D90" s="284" t="s">
        <v>2597</v>
      </c>
      <c r="E90" s="633">
        <v>6</v>
      </c>
      <c r="F90" s="678">
        <v>600</v>
      </c>
      <c r="G90" s="284" t="s">
        <v>3358</v>
      </c>
      <c r="H90" s="1007">
        <v>2677.29</v>
      </c>
      <c r="I90" s="260"/>
      <c r="J90" s="1016" t="s">
        <v>2867</v>
      </c>
      <c r="K90" s="1017" t="s">
        <v>2295</v>
      </c>
      <c r="L90" s="1017">
        <v>2</v>
      </c>
      <c r="M90" s="1018">
        <v>6451</v>
      </c>
      <c r="N90" s="1012" t="s">
        <v>719</v>
      </c>
      <c r="O90" s="1019">
        <v>275.8</v>
      </c>
      <c r="P90" s="988"/>
      <c r="Q90" s="260"/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  <c r="AC90" s="260"/>
    </row>
    <row r="91" spans="1:29" ht="15.75" customHeight="1">
      <c r="A91" s="986"/>
      <c r="B91" s="987"/>
      <c r="C91" s="999" t="s">
        <v>2620</v>
      </c>
      <c r="D91" s="278" t="s">
        <v>2621</v>
      </c>
      <c r="E91" s="913">
        <v>6</v>
      </c>
      <c r="F91" s="674">
        <v>12500</v>
      </c>
      <c r="G91" s="278" t="s">
        <v>3358</v>
      </c>
      <c r="H91" s="998">
        <v>12554.06</v>
      </c>
      <c r="I91" s="260"/>
      <c r="J91" s="1795" t="s">
        <v>3468</v>
      </c>
      <c r="K91" s="1796"/>
      <c r="L91" s="1796"/>
      <c r="M91" s="1796"/>
      <c r="N91" s="1796"/>
      <c r="O91" s="1797"/>
      <c r="P91" s="988"/>
      <c r="Q91" s="260"/>
      <c r="R91" s="260"/>
      <c r="S91" s="260"/>
      <c r="T91" s="260"/>
      <c r="U91" s="260"/>
      <c r="V91" s="260"/>
      <c r="W91" s="260"/>
      <c r="X91" s="260"/>
      <c r="Y91" s="260"/>
      <c r="Z91" s="260"/>
      <c r="AA91" s="260"/>
      <c r="AB91" s="260"/>
      <c r="AC91" s="260"/>
    </row>
    <row r="92" spans="1:29" ht="15.75" customHeight="1">
      <c r="A92" s="986"/>
      <c r="B92" s="987"/>
      <c r="C92" s="1001" t="s">
        <v>2720</v>
      </c>
      <c r="D92" s="284" t="s">
        <v>2723</v>
      </c>
      <c r="E92" s="633">
        <v>6</v>
      </c>
      <c r="F92" s="678">
        <v>1000.03</v>
      </c>
      <c r="G92" s="284" t="s">
        <v>3358</v>
      </c>
      <c r="H92" s="1007">
        <v>19367.78</v>
      </c>
      <c r="I92" s="260"/>
      <c r="J92" s="1798"/>
      <c r="K92" s="1799"/>
      <c r="L92" s="1799"/>
      <c r="M92" s="1799"/>
      <c r="N92" s="1799"/>
      <c r="O92" s="1800"/>
      <c r="P92" s="988"/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  <c r="AB92" s="260"/>
      <c r="AC92" s="260"/>
    </row>
    <row r="93" spans="1:29" ht="15.75" customHeight="1">
      <c r="A93" s="986"/>
      <c r="B93" s="987"/>
      <c r="C93" s="999" t="s">
        <v>2729</v>
      </c>
      <c r="D93" s="278" t="s">
        <v>2730</v>
      </c>
      <c r="E93" s="913">
        <v>6</v>
      </c>
      <c r="F93" s="674">
        <v>2500.08</v>
      </c>
      <c r="G93" s="278" t="s">
        <v>3358</v>
      </c>
      <c r="H93" s="998">
        <v>2810.81</v>
      </c>
      <c r="I93" s="260"/>
      <c r="J93" s="1020" t="s">
        <v>2517</v>
      </c>
      <c r="K93" s="1021" t="s">
        <v>2518</v>
      </c>
      <c r="L93" s="1022">
        <v>3</v>
      </c>
      <c r="M93" s="1023">
        <v>50000</v>
      </c>
      <c r="N93" s="1021" t="s">
        <v>597</v>
      </c>
      <c r="O93" s="1024">
        <v>163.04</v>
      </c>
      <c r="P93" s="988"/>
      <c r="Q93" s="260"/>
      <c r="R93" s="260"/>
      <c r="S93" s="260"/>
      <c r="T93" s="260"/>
      <c r="U93" s="260"/>
      <c r="V93" s="260"/>
      <c r="W93" s="260"/>
      <c r="X93" s="260"/>
      <c r="Y93" s="260"/>
      <c r="Z93" s="260"/>
      <c r="AA93" s="260"/>
      <c r="AB93" s="260"/>
      <c r="AC93" s="260"/>
    </row>
    <row r="94" spans="1:29" ht="15.75" customHeight="1">
      <c r="A94" s="986"/>
      <c r="B94" s="987"/>
      <c r="C94" s="1001" t="s">
        <v>2753</v>
      </c>
      <c r="D94" s="284" t="s">
        <v>2754</v>
      </c>
      <c r="E94" s="633">
        <v>6</v>
      </c>
      <c r="F94" s="678">
        <v>500</v>
      </c>
      <c r="G94" s="284" t="s">
        <v>3358</v>
      </c>
      <c r="H94" s="1007">
        <v>7155.8</v>
      </c>
      <c r="I94" s="260"/>
      <c r="J94" s="1025" t="s">
        <v>2857</v>
      </c>
      <c r="K94" s="1026" t="s">
        <v>2863</v>
      </c>
      <c r="L94" s="1027">
        <v>3</v>
      </c>
      <c r="M94" s="1028">
        <v>3200</v>
      </c>
      <c r="N94" s="1026" t="s">
        <v>597</v>
      </c>
      <c r="O94" s="1029">
        <v>2826.8</v>
      </c>
      <c r="P94" s="988"/>
      <c r="Q94" s="260"/>
      <c r="R94" s="260"/>
      <c r="S94" s="260"/>
      <c r="T94" s="260"/>
      <c r="U94" s="260"/>
      <c r="V94" s="260"/>
      <c r="W94" s="260"/>
      <c r="X94" s="260"/>
      <c r="Y94" s="260"/>
      <c r="Z94" s="260"/>
      <c r="AA94" s="260"/>
      <c r="AB94" s="260"/>
      <c r="AC94" s="260"/>
    </row>
    <row r="95" spans="1:29" ht="15.75" customHeight="1">
      <c r="A95" s="986"/>
      <c r="B95" s="987"/>
      <c r="C95" s="999" t="s">
        <v>2785</v>
      </c>
      <c r="D95" s="278" t="s">
        <v>2786</v>
      </c>
      <c r="E95" s="913">
        <v>6</v>
      </c>
      <c r="F95" s="674">
        <v>4950</v>
      </c>
      <c r="G95" s="278" t="s">
        <v>3358</v>
      </c>
      <c r="H95" s="998">
        <v>5319.24</v>
      </c>
      <c r="I95" s="260"/>
      <c r="J95" s="1795" t="s">
        <v>3469</v>
      </c>
      <c r="K95" s="1796"/>
      <c r="L95" s="1796"/>
      <c r="M95" s="1796"/>
      <c r="N95" s="1796"/>
      <c r="O95" s="1797"/>
      <c r="P95" s="988"/>
      <c r="Q95" s="260"/>
      <c r="R95" s="260"/>
      <c r="S95" s="260"/>
      <c r="T95" s="260"/>
      <c r="U95" s="260"/>
      <c r="V95" s="260"/>
      <c r="W95" s="260"/>
      <c r="X95" s="260"/>
      <c r="Y95" s="260"/>
      <c r="Z95" s="260"/>
      <c r="AA95" s="260"/>
      <c r="AB95" s="260"/>
      <c r="AC95" s="260"/>
    </row>
    <row r="96" spans="1:29" ht="15.75" customHeight="1">
      <c r="A96" s="986"/>
      <c r="B96" s="987"/>
      <c r="C96" s="1795" t="s">
        <v>3470</v>
      </c>
      <c r="D96" s="1796"/>
      <c r="E96" s="1796"/>
      <c r="F96" s="1796"/>
      <c r="G96" s="1796"/>
      <c r="H96" s="1797"/>
      <c r="I96" s="260"/>
      <c r="J96" s="1798"/>
      <c r="K96" s="1799"/>
      <c r="L96" s="1799"/>
      <c r="M96" s="1799"/>
      <c r="N96" s="1799"/>
      <c r="O96" s="1800"/>
      <c r="P96" s="988"/>
      <c r="Q96" s="260"/>
      <c r="R96" s="260"/>
      <c r="S96" s="260"/>
      <c r="T96" s="260"/>
      <c r="U96" s="260"/>
      <c r="V96" s="260"/>
      <c r="W96" s="260"/>
      <c r="X96" s="260"/>
      <c r="Y96" s="260"/>
      <c r="Z96" s="260"/>
      <c r="AA96" s="260"/>
      <c r="AB96" s="260"/>
      <c r="AC96" s="260"/>
    </row>
    <row r="97" spans="1:29" ht="15.75" customHeight="1">
      <c r="A97" s="986"/>
      <c r="B97" s="987"/>
      <c r="C97" s="1798"/>
      <c r="D97" s="1799"/>
      <c r="E97" s="1799"/>
      <c r="F97" s="1799"/>
      <c r="G97" s="1799"/>
      <c r="H97" s="1800"/>
      <c r="I97" s="260"/>
      <c r="J97" s="1020" t="s">
        <v>2303</v>
      </c>
      <c r="K97" s="1021" t="s">
        <v>2304</v>
      </c>
      <c r="L97" s="1022">
        <v>4</v>
      </c>
      <c r="M97" s="1023">
        <v>5500</v>
      </c>
      <c r="N97" s="1021" t="s">
        <v>179</v>
      </c>
      <c r="O97" s="1024">
        <v>13311.55</v>
      </c>
      <c r="P97" s="988"/>
      <c r="Q97" s="260"/>
      <c r="R97" s="260"/>
      <c r="S97" s="260"/>
      <c r="T97" s="260"/>
      <c r="U97" s="260"/>
      <c r="V97" s="260"/>
      <c r="W97" s="260"/>
      <c r="X97" s="260"/>
      <c r="Y97" s="260"/>
      <c r="Z97" s="260"/>
      <c r="AA97" s="260"/>
      <c r="AB97" s="260"/>
      <c r="AC97" s="260"/>
    </row>
    <row r="98" spans="1:29" ht="15.75" customHeight="1">
      <c r="A98" s="986"/>
      <c r="B98" s="987"/>
      <c r="C98" s="1001" t="s">
        <v>2390</v>
      </c>
      <c r="D98" s="284" t="s">
        <v>2391</v>
      </c>
      <c r="E98" s="633">
        <v>7</v>
      </c>
      <c r="F98" s="678">
        <v>5200</v>
      </c>
      <c r="G98" s="284" t="s">
        <v>3359</v>
      </c>
      <c r="H98" s="1007">
        <v>7281.99</v>
      </c>
      <c r="I98" s="260"/>
      <c r="J98" s="999" t="s">
        <v>2318</v>
      </c>
      <c r="K98" s="278" t="s">
        <v>2319</v>
      </c>
      <c r="L98" s="913">
        <v>4</v>
      </c>
      <c r="M98" s="674">
        <v>1000</v>
      </c>
      <c r="N98" s="278" t="s">
        <v>179</v>
      </c>
      <c r="O98" s="998">
        <v>118.79</v>
      </c>
      <c r="P98" s="988"/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  <c r="AC98" s="260"/>
    </row>
    <row r="99" spans="1:29" ht="15.75" customHeight="1">
      <c r="A99" s="986"/>
      <c r="B99" s="987"/>
      <c r="C99" s="999" t="s">
        <v>2440</v>
      </c>
      <c r="D99" s="608" t="s">
        <v>2441</v>
      </c>
      <c r="E99" s="1030">
        <v>7</v>
      </c>
      <c r="F99" s="1031">
        <v>4350</v>
      </c>
      <c r="G99" s="608" t="s">
        <v>3359</v>
      </c>
      <c r="H99" s="998">
        <v>4559.9799999999996</v>
      </c>
      <c r="I99" s="260"/>
      <c r="J99" s="1001" t="s">
        <v>2344</v>
      </c>
      <c r="K99" s="284" t="s">
        <v>2345</v>
      </c>
      <c r="L99" s="633">
        <v>4</v>
      </c>
      <c r="M99" s="678">
        <v>6000</v>
      </c>
      <c r="N99" s="284" t="s">
        <v>179</v>
      </c>
      <c r="O99" s="1007">
        <v>3043.41</v>
      </c>
      <c r="P99" s="988"/>
      <c r="Q99" s="260"/>
      <c r="R99" s="260"/>
      <c r="S99" s="260"/>
      <c r="T99" s="260"/>
      <c r="U99" s="260"/>
      <c r="V99" s="260"/>
      <c r="W99" s="260"/>
      <c r="X99" s="260"/>
      <c r="Y99" s="260"/>
      <c r="Z99" s="260"/>
      <c r="AA99" s="260"/>
      <c r="AB99" s="260"/>
      <c r="AC99" s="260"/>
    </row>
    <row r="100" spans="1:29" ht="15.75" customHeight="1">
      <c r="A100" s="1032"/>
      <c r="B100" s="1033"/>
      <c r="C100" s="991" t="s">
        <v>2519</v>
      </c>
      <c r="D100" s="992" t="s">
        <v>2520</v>
      </c>
      <c r="E100" s="993">
        <v>7</v>
      </c>
      <c r="F100" s="736">
        <v>7143</v>
      </c>
      <c r="G100" s="992" t="s">
        <v>3359</v>
      </c>
      <c r="H100" s="994">
        <v>7306.04</v>
      </c>
      <c r="I100" s="1034"/>
      <c r="J100" s="999" t="s">
        <v>2349</v>
      </c>
      <c r="K100" s="278" t="s">
        <v>2350</v>
      </c>
      <c r="L100" s="913">
        <v>4</v>
      </c>
      <c r="M100" s="674">
        <v>1000</v>
      </c>
      <c r="N100" s="278" t="s">
        <v>179</v>
      </c>
      <c r="O100" s="998">
        <v>543.41</v>
      </c>
      <c r="P100" s="1035"/>
      <c r="Q100" s="1034"/>
      <c r="R100" s="1034"/>
      <c r="S100" s="1034"/>
      <c r="T100" s="1034"/>
      <c r="U100" s="1034"/>
      <c r="V100" s="1034"/>
      <c r="W100" s="1034"/>
      <c r="X100" s="1034"/>
      <c r="Y100" s="1034"/>
      <c r="Z100" s="1034"/>
      <c r="AA100" s="1034"/>
      <c r="AB100" s="1034"/>
      <c r="AC100" s="1034"/>
    </row>
    <row r="101" spans="1:29" ht="15.75" customHeight="1">
      <c r="A101" s="986"/>
      <c r="B101" s="987"/>
      <c r="C101" s="1002" t="s">
        <v>2580</v>
      </c>
      <c r="D101" s="1003" t="s">
        <v>2581</v>
      </c>
      <c r="E101" s="1036">
        <v>7</v>
      </c>
      <c r="F101" s="1037">
        <v>7000.21</v>
      </c>
      <c r="G101" s="1038" t="s">
        <v>3359</v>
      </c>
      <c r="H101" s="1009">
        <v>7140.43</v>
      </c>
      <c r="I101" s="260"/>
      <c r="J101" s="1001" t="s">
        <v>2418</v>
      </c>
      <c r="K101" s="284" t="s">
        <v>2419</v>
      </c>
      <c r="L101" s="633">
        <v>4</v>
      </c>
      <c r="M101" s="678">
        <v>5000</v>
      </c>
      <c r="N101" s="284" t="s">
        <v>179</v>
      </c>
      <c r="O101" s="1007">
        <v>3887.57</v>
      </c>
      <c r="P101" s="988"/>
      <c r="Q101" s="260"/>
      <c r="R101" s="260"/>
      <c r="S101" s="260"/>
      <c r="T101" s="260"/>
      <c r="U101" s="260"/>
      <c r="V101" s="260"/>
      <c r="W101" s="260"/>
      <c r="X101" s="260"/>
      <c r="Y101" s="260"/>
      <c r="Z101" s="260"/>
      <c r="AA101" s="260"/>
      <c r="AB101" s="260"/>
      <c r="AC101" s="260"/>
    </row>
    <row r="102" spans="1:29" ht="15.75" customHeight="1">
      <c r="A102" s="986"/>
      <c r="B102" s="987"/>
      <c r="C102" s="1795" t="s">
        <v>3471</v>
      </c>
      <c r="D102" s="1796"/>
      <c r="E102" s="1796"/>
      <c r="F102" s="1796"/>
      <c r="G102" s="1796"/>
      <c r="H102" s="1797"/>
      <c r="I102" s="260"/>
      <c r="J102" s="999" t="s">
        <v>2423</v>
      </c>
      <c r="K102" s="278" t="s">
        <v>2424</v>
      </c>
      <c r="L102" s="913">
        <v>4</v>
      </c>
      <c r="M102" s="674">
        <v>1000</v>
      </c>
      <c r="N102" s="278" t="s">
        <v>179</v>
      </c>
      <c r="O102" s="998">
        <v>1387.57</v>
      </c>
      <c r="P102" s="988"/>
      <c r="Q102" s="260"/>
      <c r="R102" s="260"/>
      <c r="S102" s="260"/>
      <c r="T102" s="260"/>
      <c r="U102" s="260"/>
      <c r="V102" s="260"/>
      <c r="W102" s="260"/>
      <c r="X102" s="260"/>
      <c r="Y102" s="260"/>
      <c r="Z102" s="260"/>
      <c r="AA102" s="260"/>
      <c r="AB102" s="260"/>
      <c r="AC102" s="260"/>
    </row>
    <row r="103" spans="1:29" ht="15.75" customHeight="1">
      <c r="A103" s="986"/>
      <c r="B103" s="987"/>
      <c r="C103" s="1798"/>
      <c r="D103" s="1799"/>
      <c r="E103" s="1799"/>
      <c r="F103" s="1799"/>
      <c r="G103" s="1799"/>
      <c r="H103" s="1800"/>
      <c r="I103" s="260"/>
      <c r="J103" s="1001" t="s">
        <v>2467</v>
      </c>
      <c r="K103" s="284" t="s">
        <v>2469</v>
      </c>
      <c r="L103" s="633">
        <v>4</v>
      </c>
      <c r="M103" s="678">
        <v>2000</v>
      </c>
      <c r="N103" s="284" t="s">
        <v>179</v>
      </c>
      <c r="O103" s="1007">
        <v>6391.94</v>
      </c>
      <c r="P103" s="988"/>
      <c r="Q103" s="260"/>
      <c r="R103" s="260"/>
      <c r="S103" s="260"/>
      <c r="T103" s="260"/>
      <c r="U103" s="260"/>
      <c r="V103" s="260"/>
      <c r="W103" s="260"/>
      <c r="X103" s="260"/>
      <c r="Y103" s="260"/>
      <c r="Z103" s="260"/>
      <c r="AA103" s="260"/>
      <c r="AB103" s="260"/>
      <c r="AC103" s="260"/>
    </row>
    <row r="104" spans="1:29" ht="15.75" customHeight="1">
      <c r="A104" s="986"/>
      <c r="B104" s="987"/>
      <c r="C104" s="1039" t="s">
        <v>2610</v>
      </c>
      <c r="D104" s="1038" t="s">
        <v>2613</v>
      </c>
      <c r="E104" s="1040">
        <v>8</v>
      </c>
      <c r="F104" s="1041">
        <v>4000</v>
      </c>
      <c r="G104" s="1038" t="s">
        <v>3360</v>
      </c>
      <c r="H104" s="1042">
        <v>8167.29</v>
      </c>
      <c r="I104" s="260"/>
      <c r="J104" s="999" t="s">
        <v>2498</v>
      </c>
      <c r="K104" s="278" t="s">
        <v>2499</v>
      </c>
      <c r="L104" s="913">
        <v>4</v>
      </c>
      <c r="M104" s="674">
        <v>5000</v>
      </c>
      <c r="N104" s="278" t="s">
        <v>179</v>
      </c>
      <c r="O104" s="998">
        <v>7743.2</v>
      </c>
      <c r="P104" s="988"/>
      <c r="Q104" s="260"/>
      <c r="R104" s="260"/>
      <c r="S104" s="260"/>
      <c r="T104" s="260"/>
      <c r="U104" s="260"/>
      <c r="V104" s="260"/>
      <c r="W104" s="260"/>
      <c r="X104" s="260"/>
      <c r="Y104" s="260"/>
      <c r="Z104" s="260"/>
      <c r="AA104" s="260"/>
      <c r="AB104" s="260"/>
      <c r="AC104" s="260"/>
    </row>
    <row r="105" spans="1:29" ht="15.75" customHeight="1">
      <c r="A105" s="986"/>
      <c r="B105" s="987"/>
      <c r="C105" s="1001" t="s">
        <v>2684</v>
      </c>
      <c r="D105" s="284" t="s">
        <v>2685</v>
      </c>
      <c r="E105" s="633">
        <v>8</v>
      </c>
      <c r="F105" s="678">
        <v>2900</v>
      </c>
      <c r="G105" s="284" t="s">
        <v>3360</v>
      </c>
      <c r="H105" s="1007">
        <v>6030.56</v>
      </c>
      <c r="I105" s="260"/>
      <c r="J105" s="1001" t="s">
        <v>2511</v>
      </c>
      <c r="K105" s="284" t="s">
        <v>2512</v>
      </c>
      <c r="L105" s="633">
        <v>4</v>
      </c>
      <c r="M105" s="678">
        <v>1500</v>
      </c>
      <c r="N105" s="284" t="s">
        <v>179</v>
      </c>
      <c r="O105" s="1007">
        <v>49963.040000000001</v>
      </c>
      <c r="P105" s="988"/>
      <c r="Q105" s="260"/>
      <c r="R105" s="260"/>
      <c r="S105" s="260"/>
      <c r="T105" s="260"/>
      <c r="U105" s="260"/>
      <c r="V105" s="260"/>
      <c r="W105" s="260"/>
      <c r="X105" s="260"/>
      <c r="Y105" s="260"/>
      <c r="Z105" s="260"/>
      <c r="AA105" s="260"/>
      <c r="AB105" s="260"/>
      <c r="AC105" s="260"/>
    </row>
    <row r="106" spans="1:29" ht="15.75" customHeight="1">
      <c r="A106" s="986"/>
      <c r="B106" s="987"/>
      <c r="C106" s="999" t="s">
        <v>2684</v>
      </c>
      <c r="D106" s="278" t="s">
        <v>2687</v>
      </c>
      <c r="E106" s="913">
        <v>8</v>
      </c>
      <c r="F106" s="674">
        <v>3500</v>
      </c>
      <c r="G106" s="278" t="s">
        <v>3360</v>
      </c>
      <c r="H106" s="998">
        <v>9530.56</v>
      </c>
      <c r="I106" s="260"/>
      <c r="J106" s="999" t="s">
        <v>2545</v>
      </c>
      <c r="K106" s="278" t="s">
        <v>2546</v>
      </c>
      <c r="L106" s="913">
        <v>4</v>
      </c>
      <c r="M106" s="674">
        <v>500</v>
      </c>
      <c r="N106" s="278" t="s">
        <v>179</v>
      </c>
      <c r="O106" s="998">
        <v>32.409999999999997</v>
      </c>
      <c r="P106" s="988"/>
      <c r="Q106" s="260"/>
      <c r="R106" s="260"/>
      <c r="S106" s="260"/>
      <c r="T106" s="260"/>
      <c r="U106" s="260"/>
      <c r="V106" s="260"/>
      <c r="W106" s="260"/>
      <c r="X106" s="260"/>
      <c r="Y106" s="260"/>
      <c r="Z106" s="260"/>
      <c r="AA106" s="260"/>
      <c r="AB106" s="260"/>
      <c r="AC106" s="260"/>
    </row>
    <row r="107" spans="1:29" ht="15.75" customHeight="1">
      <c r="A107" s="986"/>
      <c r="B107" s="987"/>
      <c r="C107" s="1043">
        <v>43801</v>
      </c>
      <c r="D107" s="1044" t="s">
        <v>2695</v>
      </c>
      <c r="E107" s="1044">
        <v>8</v>
      </c>
      <c r="F107" s="1045">
        <v>6000</v>
      </c>
      <c r="G107" s="1044" t="s">
        <v>3360</v>
      </c>
      <c r="H107" s="1046">
        <v>8175.75</v>
      </c>
      <c r="I107" s="260"/>
      <c r="J107" s="1001" t="s">
        <v>2599</v>
      </c>
      <c r="K107" s="284" t="s">
        <v>2600</v>
      </c>
      <c r="L107" s="633">
        <v>4</v>
      </c>
      <c r="M107" s="678">
        <v>1000</v>
      </c>
      <c r="N107" s="284" t="s">
        <v>179</v>
      </c>
      <c r="O107" s="1007">
        <v>1677.29</v>
      </c>
      <c r="P107" s="988"/>
      <c r="Q107" s="260"/>
      <c r="R107" s="260"/>
      <c r="S107" s="260"/>
      <c r="T107" s="260"/>
      <c r="U107" s="260"/>
      <c r="V107" s="260"/>
      <c r="W107" s="260"/>
      <c r="X107" s="260"/>
      <c r="Y107" s="260"/>
      <c r="Z107" s="260"/>
      <c r="AA107" s="260"/>
      <c r="AB107" s="260"/>
      <c r="AC107" s="260"/>
    </row>
    <row r="108" spans="1:29" ht="15.75" customHeight="1">
      <c r="A108" s="986"/>
      <c r="B108" s="987"/>
      <c r="C108" s="999" t="s">
        <v>2707</v>
      </c>
      <c r="D108" s="278" t="s">
        <v>2710</v>
      </c>
      <c r="E108" s="913">
        <v>8</v>
      </c>
      <c r="F108" s="674">
        <v>1000</v>
      </c>
      <c r="G108" s="278" t="s">
        <v>3360</v>
      </c>
      <c r="H108" s="998">
        <v>7285.75</v>
      </c>
      <c r="I108" s="260"/>
      <c r="J108" s="999" t="s">
        <v>2610</v>
      </c>
      <c r="K108" s="278" t="s">
        <v>2611</v>
      </c>
      <c r="L108" s="913">
        <v>4</v>
      </c>
      <c r="M108" s="674">
        <v>1000</v>
      </c>
      <c r="N108" s="278" t="s">
        <v>179</v>
      </c>
      <c r="O108" s="998">
        <v>4167.29</v>
      </c>
      <c r="P108" s="988"/>
      <c r="Q108" s="260"/>
      <c r="R108" s="260"/>
      <c r="S108" s="260"/>
      <c r="T108" s="260"/>
      <c r="U108" s="260"/>
      <c r="V108" s="260"/>
      <c r="W108" s="260"/>
      <c r="X108" s="260"/>
      <c r="Y108" s="260"/>
      <c r="Z108" s="260"/>
      <c r="AA108" s="260"/>
      <c r="AB108" s="260"/>
      <c r="AC108" s="260"/>
    </row>
    <row r="109" spans="1:29" ht="15.75" customHeight="1">
      <c r="A109" s="986"/>
      <c r="B109" s="987"/>
      <c r="C109" s="1001" t="s">
        <v>2748</v>
      </c>
      <c r="D109" s="284" t="s">
        <v>2749</v>
      </c>
      <c r="E109" s="633">
        <v>8</v>
      </c>
      <c r="F109" s="678">
        <v>3500</v>
      </c>
      <c r="G109" s="284" t="s">
        <v>3360</v>
      </c>
      <c r="H109" s="1007">
        <v>6612.8</v>
      </c>
      <c r="I109" s="260"/>
      <c r="J109" s="1001" t="s">
        <v>2636</v>
      </c>
      <c r="K109" s="284" t="s">
        <v>2637</v>
      </c>
      <c r="L109" s="633">
        <v>4</v>
      </c>
      <c r="M109" s="678">
        <v>1500</v>
      </c>
      <c r="N109" s="284" t="s">
        <v>179</v>
      </c>
      <c r="O109" s="1007">
        <v>11842.87</v>
      </c>
      <c r="P109" s="988"/>
      <c r="Q109" s="260"/>
      <c r="R109" s="260"/>
      <c r="S109" s="260"/>
      <c r="T109" s="260"/>
      <c r="U109" s="260"/>
      <c r="V109" s="260"/>
      <c r="W109" s="260"/>
      <c r="X109" s="260"/>
      <c r="Y109" s="260"/>
      <c r="Z109" s="260"/>
      <c r="AA109" s="260"/>
      <c r="AB109" s="260"/>
      <c r="AC109" s="260"/>
    </row>
    <row r="110" spans="1:29" ht="41.25" customHeight="1">
      <c r="A110" s="986"/>
      <c r="B110" s="987"/>
      <c r="C110" s="1795" t="s">
        <v>3472</v>
      </c>
      <c r="D110" s="1796"/>
      <c r="E110" s="1796"/>
      <c r="F110" s="1796"/>
      <c r="G110" s="1796"/>
      <c r="H110" s="1797"/>
      <c r="I110" s="260"/>
      <c r="J110" s="999" t="s">
        <v>2640</v>
      </c>
      <c r="K110" s="278" t="s">
        <v>2641</v>
      </c>
      <c r="L110" s="913">
        <v>4</v>
      </c>
      <c r="M110" s="674">
        <v>2000</v>
      </c>
      <c r="N110" s="278" t="s">
        <v>179</v>
      </c>
      <c r="O110" s="998">
        <v>1836.87</v>
      </c>
      <c r="P110" s="988"/>
      <c r="Q110" s="260"/>
      <c r="R110" s="260"/>
      <c r="S110" s="260"/>
      <c r="T110" s="260"/>
      <c r="U110" s="260"/>
      <c r="V110" s="260"/>
      <c r="W110" s="260"/>
      <c r="X110" s="260"/>
      <c r="Y110" s="260"/>
      <c r="Z110" s="260"/>
      <c r="AA110" s="260"/>
      <c r="AB110" s="260"/>
      <c r="AC110" s="260"/>
    </row>
    <row r="111" spans="1:29" ht="15.75" customHeight="1">
      <c r="A111" s="986"/>
      <c r="B111" s="987"/>
      <c r="C111" s="1798"/>
      <c r="D111" s="1799"/>
      <c r="E111" s="1799"/>
      <c r="F111" s="1799"/>
      <c r="G111" s="1799"/>
      <c r="H111" s="1800"/>
      <c r="I111" s="260"/>
      <c r="J111" s="1001" t="s">
        <v>2648</v>
      </c>
      <c r="K111" s="284" t="s">
        <v>2649</v>
      </c>
      <c r="L111" s="633">
        <v>4</v>
      </c>
      <c r="M111" s="678">
        <v>5000</v>
      </c>
      <c r="N111" s="284" t="s">
        <v>179</v>
      </c>
      <c r="O111" s="1007">
        <v>3316.46</v>
      </c>
      <c r="P111" s="988"/>
      <c r="Q111" s="260"/>
      <c r="R111" s="260"/>
      <c r="S111" s="260"/>
      <c r="T111" s="260"/>
      <c r="U111" s="260"/>
      <c r="V111" s="260"/>
      <c r="W111" s="260"/>
      <c r="X111" s="260"/>
      <c r="Y111" s="260"/>
      <c r="Z111" s="260"/>
      <c r="AA111" s="260"/>
      <c r="AB111" s="260"/>
      <c r="AC111" s="260"/>
    </row>
    <row r="112" spans="1:29" ht="15.75" customHeight="1">
      <c r="A112" s="986"/>
      <c r="B112" s="987"/>
      <c r="C112" s="1001" t="s">
        <v>2654</v>
      </c>
      <c r="D112" s="284" t="s">
        <v>2657</v>
      </c>
      <c r="E112" s="633">
        <v>9</v>
      </c>
      <c r="F112" s="678">
        <v>4500</v>
      </c>
      <c r="G112" s="284" t="s">
        <v>3361</v>
      </c>
      <c r="H112" s="1007">
        <v>4816.46</v>
      </c>
      <c r="I112" s="260"/>
      <c r="J112" s="999" t="s">
        <v>2651</v>
      </c>
      <c r="K112" s="278" t="s">
        <v>2652</v>
      </c>
      <c r="L112" s="913">
        <v>4</v>
      </c>
      <c r="M112" s="674">
        <v>500</v>
      </c>
      <c r="N112" s="278" t="s">
        <v>179</v>
      </c>
      <c r="O112" s="998">
        <v>2816.46</v>
      </c>
      <c r="P112" s="988"/>
      <c r="Q112" s="260"/>
      <c r="R112" s="260"/>
      <c r="S112" s="260"/>
      <c r="T112" s="260"/>
      <c r="U112" s="260"/>
      <c r="V112" s="260"/>
      <c r="W112" s="260"/>
      <c r="X112" s="260"/>
      <c r="Y112" s="260"/>
      <c r="Z112" s="260"/>
      <c r="AA112" s="260"/>
      <c r="AB112" s="260"/>
      <c r="AC112" s="260"/>
    </row>
    <row r="113" spans="1:29" ht="15.75" customHeight="1">
      <c r="A113" s="986"/>
      <c r="B113" s="987"/>
      <c r="C113" s="999" t="s">
        <v>2654</v>
      </c>
      <c r="D113" s="278" t="s">
        <v>2660</v>
      </c>
      <c r="E113" s="913">
        <v>9</v>
      </c>
      <c r="F113" s="674">
        <v>15000</v>
      </c>
      <c r="G113" s="278" t="s">
        <v>3361</v>
      </c>
      <c r="H113" s="998">
        <v>19816.46</v>
      </c>
      <c r="I113" s="260"/>
      <c r="J113" s="1001" t="s">
        <v>2662</v>
      </c>
      <c r="K113" s="284" t="s">
        <v>2663</v>
      </c>
      <c r="L113" s="633">
        <v>4</v>
      </c>
      <c r="M113" s="678">
        <v>8000</v>
      </c>
      <c r="N113" s="284" t="s">
        <v>179</v>
      </c>
      <c r="O113" s="1007">
        <v>11816.46</v>
      </c>
      <c r="P113" s="988"/>
      <c r="Q113" s="260"/>
      <c r="R113" s="260"/>
      <c r="S113" s="260"/>
      <c r="T113" s="260"/>
      <c r="U113" s="260"/>
      <c r="V113" s="260"/>
      <c r="W113" s="260"/>
      <c r="X113" s="260"/>
      <c r="Y113" s="260"/>
      <c r="Z113" s="260"/>
      <c r="AA113" s="260"/>
      <c r="AB113" s="260"/>
      <c r="AC113" s="260"/>
    </row>
    <row r="114" spans="1:29" ht="15.75" customHeight="1">
      <c r="A114" s="986"/>
      <c r="B114" s="987"/>
      <c r="C114" s="1795" t="s">
        <v>3473</v>
      </c>
      <c r="D114" s="1796"/>
      <c r="E114" s="1796"/>
      <c r="F114" s="1796"/>
      <c r="G114" s="1796"/>
      <c r="H114" s="1797"/>
      <c r="I114" s="260"/>
      <c r="J114" s="999" t="s">
        <v>2720</v>
      </c>
      <c r="K114" s="278" t="s">
        <v>2727</v>
      </c>
      <c r="L114" s="913">
        <v>4</v>
      </c>
      <c r="M114" s="674">
        <v>500</v>
      </c>
      <c r="N114" s="278" t="s">
        <v>179</v>
      </c>
      <c r="O114" s="998">
        <v>310.73</v>
      </c>
      <c r="P114" s="988"/>
      <c r="Q114" s="260"/>
      <c r="R114" s="260"/>
      <c r="S114" s="260"/>
      <c r="T114" s="260"/>
      <c r="U114" s="260"/>
      <c r="V114" s="260"/>
      <c r="W114" s="260"/>
      <c r="X114" s="260"/>
      <c r="Y114" s="260"/>
      <c r="Z114" s="260"/>
      <c r="AA114" s="260"/>
      <c r="AB114" s="260"/>
      <c r="AC114" s="260"/>
    </row>
    <row r="115" spans="1:29" ht="15.75" customHeight="1">
      <c r="A115" s="986"/>
      <c r="B115" s="987"/>
      <c r="C115" s="1798"/>
      <c r="D115" s="1799"/>
      <c r="E115" s="1799"/>
      <c r="F115" s="1799"/>
      <c r="G115" s="1799"/>
      <c r="H115" s="1800"/>
      <c r="I115" s="260"/>
      <c r="J115" s="1001" t="s">
        <v>2762</v>
      </c>
      <c r="K115" s="284" t="s">
        <v>2763</v>
      </c>
      <c r="L115" s="633">
        <v>4</v>
      </c>
      <c r="M115" s="678">
        <v>3000</v>
      </c>
      <c r="N115" s="284" t="s">
        <v>179</v>
      </c>
      <c r="O115" s="1007">
        <v>2369.1</v>
      </c>
      <c r="P115" s="988"/>
      <c r="Q115" s="260"/>
      <c r="R115" s="260"/>
      <c r="S115" s="260"/>
      <c r="T115" s="260"/>
      <c r="U115" s="260"/>
      <c r="V115" s="260"/>
      <c r="W115" s="260"/>
      <c r="X115" s="260"/>
      <c r="Y115" s="260"/>
      <c r="Z115" s="260"/>
      <c r="AA115" s="260"/>
      <c r="AB115" s="260"/>
      <c r="AC115" s="260"/>
    </row>
    <row r="116" spans="1:29" ht="15.75" customHeight="1">
      <c r="A116" s="986"/>
      <c r="B116" s="987"/>
      <c r="C116" s="1001" t="s">
        <v>2379</v>
      </c>
      <c r="D116" s="284" t="s">
        <v>2380</v>
      </c>
      <c r="E116" s="633">
        <v>10</v>
      </c>
      <c r="F116" s="678">
        <v>2200</v>
      </c>
      <c r="G116" s="284" t="s">
        <v>3362</v>
      </c>
      <c r="H116" s="1007">
        <v>6573.99</v>
      </c>
      <c r="I116" s="260"/>
      <c r="J116" s="1025" t="s">
        <v>2844</v>
      </c>
      <c r="K116" s="1026" t="s">
        <v>2845</v>
      </c>
      <c r="L116" s="1027">
        <v>4</v>
      </c>
      <c r="M116" s="1028">
        <v>2000</v>
      </c>
      <c r="N116" s="1026" t="s">
        <v>179</v>
      </c>
      <c r="O116" s="1029">
        <v>10486.8</v>
      </c>
      <c r="P116" s="988"/>
      <c r="Q116" s="260"/>
      <c r="R116" s="260"/>
      <c r="S116" s="260"/>
      <c r="T116" s="260"/>
      <c r="U116" s="260"/>
      <c r="V116" s="260"/>
      <c r="W116" s="260"/>
      <c r="X116" s="260"/>
      <c r="Y116" s="260"/>
      <c r="Z116" s="260"/>
      <c r="AA116" s="260"/>
      <c r="AB116" s="260"/>
      <c r="AC116" s="260"/>
    </row>
    <row r="117" spans="1:29" ht="15.75" customHeight="1">
      <c r="A117" s="986"/>
      <c r="B117" s="987"/>
      <c r="C117" s="999" t="s">
        <v>2390</v>
      </c>
      <c r="D117" s="278" t="s">
        <v>2394</v>
      </c>
      <c r="E117" s="913">
        <v>10</v>
      </c>
      <c r="F117" s="674">
        <v>100</v>
      </c>
      <c r="G117" s="278" t="s">
        <v>3362</v>
      </c>
      <c r="H117" s="998">
        <v>7381.99</v>
      </c>
      <c r="I117" s="260"/>
      <c r="J117" s="1795" t="s">
        <v>3474</v>
      </c>
      <c r="K117" s="1796"/>
      <c r="L117" s="1796"/>
      <c r="M117" s="1796"/>
      <c r="N117" s="1796"/>
      <c r="O117" s="1797"/>
      <c r="P117" s="988"/>
      <c r="Q117" s="260"/>
      <c r="R117" s="260"/>
      <c r="S117" s="260"/>
      <c r="T117" s="260"/>
      <c r="U117" s="260"/>
      <c r="V117" s="260"/>
      <c r="W117" s="260"/>
      <c r="X117" s="260"/>
      <c r="Y117" s="260"/>
      <c r="Z117" s="260"/>
      <c r="AA117" s="260"/>
      <c r="AB117" s="260"/>
      <c r="AC117" s="260"/>
    </row>
    <row r="118" spans="1:29" ht="15.75" customHeight="1">
      <c r="A118" s="986"/>
      <c r="B118" s="987"/>
      <c r="C118" s="1001" t="s">
        <v>2390</v>
      </c>
      <c r="D118" s="284" t="s">
        <v>2396</v>
      </c>
      <c r="E118" s="633">
        <v>10</v>
      </c>
      <c r="F118" s="678">
        <v>300</v>
      </c>
      <c r="G118" s="284" t="s">
        <v>3362</v>
      </c>
      <c r="H118" s="1007">
        <v>7681.99</v>
      </c>
      <c r="I118" s="260"/>
      <c r="J118" s="1798"/>
      <c r="K118" s="1799"/>
      <c r="L118" s="1799"/>
      <c r="M118" s="1799"/>
      <c r="N118" s="1799"/>
      <c r="O118" s="1800"/>
      <c r="P118" s="988"/>
      <c r="Q118" s="260"/>
      <c r="R118" s="260"/>
      <c r="S118" s="260"/>
      <c r="T118" s="260"/>
      <c r="U118" s="260"/>
      <c r="V118" s="260"/>
      <c r="W118" s="260"/>
      <c r="X118" s="260"/>
      <c r="Y118" s="260"/>
      <c r="Z118" s="260"/>
      <c r="AA118" s="260"/>
      <c r="AB118" s="260"/>
      <c r="AC118" s="260"/>
    </row>
    <row r="119" spans="1:29" ht="15.75" customHeight="1">
      <c r="A119" s="986"/>
      <c r="B119" s="987"/>
      <c r="C119" s="999" t="s">
        <v>2390</v>
      </c>
      <c r="D119" s="278" t="s">
        <v>2402</v>
      </c>
      <c r="E119" s="913">
        <v>10</v>
      </c>
      <c r="F119" s="674">
        <v>500</v>
      </c>
      <c r="G119" s="278" t="s">
        <v>3362</v>
      </c>
      <c r="H119" s="998">
        <v>6181.99</v>
      </c>
      <c r="I119" s="260"/>
      <c r="J119" s="1020" t="s">
        <v>2309</v>
      </c>
      <c r="K119" s="1021" t="s">
        <v>2310</v>
      </c>
      <c r="L119" s="1022">
        <v>5</v>
      </c>
      <c r="M119" s="1023">
        <v>1000</v>
      </c>
      <c r="N119" s="1021" t="s">
        <v>3371</v>
      </c>
      <c r="O119" s="1024">
        <v>9188.23</v>
      </c>
      <c r="P119" s="988"/>
      <c r="Q119" s="260"/>
      <c r="R119" s="260"/>
      <c r="S119" s="260"/>
      <c r="T119" s="260"/>
      <c r="U119" s="260"/>
      <c r="V119" s="260"/>
      <c r="W119" s="260"/>
      <c r="X119" s="260"/>
      <c r="Y119" s="260"/>
      <c r="Z119" s="260"/>
      <c r="AA119" s="260"/>
      <c r="AB119" s="260"/>
      <c r="AC119" s="260"/>
    </row>
    <row r="120" spans="1:29" ht="15.75" customHeight="1">
      <c r="A120" s="986"/>
      <c r="B120" s="987"/>
      <c r="C120" s="1001" t="s">
        <v>2390</v>
      </c>
      <c r="D120" s="284" t="s">
        <v>2404</v>
      </c>
      <c r="E120" s="633">
        <v>10</v>
      </c>
      <c r="F120" s="678">
        <v>1000</v>
      </c>
      <c r="G120" s="284" t="s">
        <v>3362</v>
      </c>
      <c r="H120" s="1007">
        <v>7181.99</v>
      </c>
      <c r="I120" s="260"/>
      <c r="J120" s="999" t="s">
        <v>2368</v>
      </c>
      <c r="K120" s="278" t="s">
        <v>2369</v>
      </c>
      <c r="L120" s="913">
        <v>5</v>
      </c>
      <c r="M120" s="674">
        <v>4500</v>
      </c>
      <c r="N120" s="278" t="s">
        <v>3371</v>
      </c>
      <c r="O120" s="998">
        <v>2533.9899999999998</v>
      </c>
      <c r="P120" s="988"/>
      <c r="Q120" s="260"/>
      <c r="R120" s="260"/>
      <c r="S120" s="260"/>
      <c r="T120" s="260"/>
      <c r="U120" s="260"/>
      <c r="V120" s="260"/>
      <c r="W120" s="260"/>
      <c r="X120" s="260"/>
      <c r="Y120" s="260"/>
      <c r="Z120" s="260"/>
      <c r="AA120" s="260"/>
      <c r="AB120" s="260"/>
      <c r="AC120" s="260"/>
    </row>
    <row r="121" spans="1:29" ht="15.75" customHeight="1">
      <c r="A121" s="986"/>
      <c r="B121" s="987"/>
      <c r="C121" s="1002" t="s">
        <v>2390</v>
      </c>
      <c r="D121" s="1003" t="s">
        <v>2406</v>
      </c>
      <c r="E121" s="1036">
        <v>10</v>
      </c>
      <c r="F121" s="1037">
        <v>500</v>
      </c>
      <c r="G121" s="1003" t="s">
        <v>3362</v>
      </c>
      <c r="H121" s="1009">
        <v>7681.99</v>
      </c>
      <c r="I121" s="260"/>
      <c r="J121" s="1001" t="s">
        <v>2390</v>
      </c>
      <c r="K121" s="284" t="s">
        <v>2398</v>
      </c>
      <c r="L121" s="633">
        <v>5</v>
      </c>
      <c r="M121" s="678">
        <v>1000</v>
      </c>
      <c r="N121" s="284" t="s">
        <v>3371</v>
      </c>
      <c r="O121" s="1007">
        <v>6681.99</v>
      </c>
      <c r="P121" s="988"/>
      <c r="Q121" s="260"/>
      <c r="R121" s="260"/>
      <c r="S121" s="260"/>
      <c r="T121" s="260"/>
      <c r="U121" s="260"/>
      <c r="V121" s="260"/>
      <c r="W121" s="260"/>
      <c r="X121" s="260"/>
      <c r="Y121" s="260"/>
      <c r="Z121" s="260"/>
      <c r="AA121" s="260"/>
      <c r="AB121" s="260"/>
      <c r="AC121" s="260"/>
    </row>
    <row r="122" spans="1:29" ht="15.75" customHeight="1">
      <c r="A122" s="986"/>
      <c r="B122" s="987"/>
      <c r="C122" s="1001" t="s">
        <v>2440</v>
      </c>
      <c r="D122" s="284" t="s">
        <v>2448</v>
      </c>
      <c r="E122" s="633">
        <v>10</v>
      </c>
      <c r="F122" s="678">
        <v>5000</v>
      </c>
      <c r="G122" s="284" t="s">
        <v>3362</v>
      </c>
      <c r="H122" s="1007">
        <v>5559.98</v>
      </c>
      <c r="I122" s="260"/>
      <c r="J122" s="999" t="s">
        <v>2390</v>
      </c>
      <c r="K122" s="278" t="s">
        <v>2400</v>
      </c>
      <c r="L122" s="913">
        <v>5</v>
      </c>
      <c r="M122" s="674">
        <v>1000</v>
      </c>
      <c r="N122" s="278" t="s">
        <v>3371</v>
      </c>
      <c r="O122" s="998">
        <v>5681.99</v>
      </c>
      <c r="P122" s="988"/>
      <c r="Q122" s="260"/>
      <c r="R122" s="260"/>
      <c r="S122" s="260"/>
      <c r="T122" s="260"/>
      <c r="U122" s="260"/>
      <c r="V122" s="260"/>
      <c r="W122" s="260"/>
      <c r="X122" s="260"/>
      <c r="Y122" s="260"/>
      <c r="Z122" s="260"/>
      <c r="AA122" s="260"/>
      <c r="AB122" s="260"/>
      <c r="AC122" s="260"/>
    </row>
    <row r="123" spans="1:29" ht="15.75" customHeight="1">
      <c r="A123" s="986"/>
      <c r="B123" s="987"/>
      <c r="C123" s="1002" t="s">
        <v>2491</v>
      </c>
      <c r="D123" s="1003" t="s">
        <v>2492</v>
      </c>
      <c r="E123" s="1036">
        <v>10</v>
      </c>
      <c r="F123" s="1037">
        <v>1200</v>
      </c>
      <c r="G123" s="1003" t="s">
        <v>3362</v>
      </c>
      <c r="H123" s="1009">
        <v>1749.2</v>
      </c>
      <c r="I123" s="260"/>
      <c r="J123" s="1001" t="s">
        <v>2471</v>
      </c>
      <c r="K123" s="284" t="s">
        <v>2472</v>
      </c>
      <c r="L123" s="633">
        <v>5</v>
      </c>
      <c r="M123" s="678">
        <v>5000</v>
      </c>
      <c r="N123" s="284" t="s">
        <v>3371</v>
      </c>
      <c r="O123" s="1007">
        <v>1391.94</v>
      </c>
      <c r="P123" s="988"/>
      <c r="Q123" s="260"/>
      <c r="R123" s="260"/>
      <c r="S123" s="260"/>
      <c r="T123" s="260"/>
      <c r="U123" s="260"/>
      <c r="V123" s="260"/>
      <c r="W123" s="260"/>
      <c r="X123" s="260"/>
      <c r="Y123" s="260"/>
      <c r="Z123" s="260"/>
      <c r="AA123" s="260"/>
      <c r="AB123" s="260"/>
      <c r="AC123" s="260"/>
    </row>
    <row r="124" spans="1:29" ht="15.75" customHeight="1">
      <c r="A124" s="986"/>
      <c r="B124" s="987"/>
      <c r="C124" s="1001" t="s">
        <v>2532</v>
      </c>
      <c r="D124" s="284" t="s">
        <v>2533</v>
      </c>
      <c r="E124" s="633">
        <v>10</v>
      </c>
      <c r="F124" s="678">
        <v>4000</v>
      </c>
      <c r="G124" s="284" t="s">
        <v>3362</v>
      </c>
      <c r="H124" s="1007">
        <v>7131.93</v>
      </c>
      <c r="I124" s="260"/>
      <c r="J124" s="999" t="s">
        <v>2558</v>
      </c>
      <c r="K124" s="278" t="s">
        <v>2560</v>
      </c>
      <c r="L124" s="913">
        <v>5</v>
      </c>
      <c r="M124" s="674">
        <v>3696</v>
      </c>
      <c r="N124" s="278" t="s">
        <v>3371</v>
      </c>
      <c r="O124" s="998">
        <v>15150.51</v>
      </c>
      <c r="P124" s="988"/>
      <c r="Q124" s="260"/>
      <c r="R124" s="260"/>
      <c r="S124" s="260"/>
      <c r="T124" s="260"/>
      <c r="U124" s="260"/>
      <c r="V124" s="260"/>
      <c r="W124" s="260"/>
      <c r="X124" s="260"/>
      <c r="Y124" s="260"/>
      <c r="Z124" s="260"/>
      <c r="AA124" s="260"/>
      <c r="AB124" s="260"/>
      <c r="AC124" s="260"/>
    </row>
    <row r="125" spans="1:29" ht="28.5" customHeight="1">
      <c r="A125" s="986"/>
      <c r="B125" s="987"/>
      <c r="C125" s="999" t="s">
        <v>2538</v>
      </c>
      <c r="D125" s="278" t="s">
        <v>2541</v>
      </c>
      <c r="E125" s="913">
        <v>10</v>
      </c>
      <c r="F125" s="674">
        <v>1000</v>
      </c>
      <c r="G125" s="278" t="s">
        <v>3362</v>
      </c>
      <c r="H125" s="998">
        <v>18225.93</v>
      </c>
      <c r="I125" s="260"/>
      <c r="J125" s="1001" t="s">
        <v>2622</v>
      </c>
      <c r="K125" s="284" t="s">
        <v>2623</v>
      </c>
      <c r="L125" s="633">
        <v>5</v>
      </c>
      <c r="M125" s="678">
        <v>4595</v>
      </c>
      <c r="N125" s="284" t="s">
        <v>3371</v>
      </c>
      <c r="O125" s="1007">
        <v>7959.06</v>
      </c>
      <c r="P125" s="988"/>
      <c r="Q125" s="260"/>
      <c r="R125" s="260"/>
      <c r="S125" s="260"/>
      <c r="T125" s="260"/>
      <c r="U125" s="260"/>
      <c r="V125" s="260"/>
      <c r="W125" s="260"/>
      <c r="X125" s="260"/>
      <c r="Y125" s="260"/>
      <c r="Z125" s="260"/>
      <c r="AA125" s="260"/>
      <c r="AB125" s="260"/>
      <c r="AC125" s="260"/>
    </row>
    <row r="126" spans="1:29" ht="15.75" customHeight="1">
      <c r="A126" s="986"/>
      <c r="B126" s="987"/>
      <c r="C126" s="1001" t="s">
        <v>2550</v>
      </c>
      <c r="D126" s="284" t="s">
        <v>2551</v>
      </c>
      <c r="E126" s="633">
        <v>10</v>
      </c>
      <c r="F126" s="678">
        <v>700</v>
      </c>
      <c r="G126" s="284" t="s">
        <v>3362</v>
      </c>
      <c r="H126" s="1007">
        <v>726.51</v>
      </c>
      <c r="I126" s="260"/>
      <c r="J126" s="1025" t="s">
        <v>2694</v>
      </c>
      <c r="K126" s="1026" t="s">
        <v>2700</v>
      </c>
      <c r="L126" s="1027">
        <v>5</v>
      </c>
      <c r="M126" s="1028">
        <v>8210</v>
      </c>
      <c r="N126" s="1026" t="s">
        <v>3371</v>
      </c>
      <c r="O126" s="1029">
        <v>4865.75</v>
      </c>
      <c r="P126" s="988"/>
      <c r="Q126" s="260"/>
      <c r="R126" s="260"/>
      <c r="S126" s="260"/>
      <c r="T126" s="260"/>
      <c r="U126" s="260"/>
      <c r="V126" s="260"/>
      <c r="W126" s="260"/>
      <c r="X126" s="260"/>
      <c r="Y126" s="260"/>
      <c r="Z126" s="260"/>
      <c r="AA126" s="260"/>
      <c r="AB126" s="260"/>
      <c r="AC126" s="260"/>
    </row>
    <row r="127" spans="1:29" ht="15.75" customHeight="1">
      <c r="A127" s="986"/>
      <c r="B127" s="987"/>
      <c r="C127" s="999" t="s">
        <v>2550</v>
      </c>
      <c r="D127" s="278" t="s">
        <v>2553</v>
      </c>
      <c r="E127" s="913">
        <v>10</v>
      </c>
      <c r="F127" s="674">
        <v>300</v>
      </c>
      <c r="G127" s="278" t="s">
        <v>3362</v>
      </c>
      <c r="H127" s="998">
        <v>1026.51</v>
      </c>
      <c r="I127" s="260"/>
      <c r="J127" s="1795" t="s">
        <v>3475</v>
      </c>
      <c r="K127" s="1796"/>
      <c r="L127" s="1796"/>
      <c r="M127" s="1796"/>
      <c r="N127" s="1796"/>
      <c r="O127" s="1797"/>
      <c r="P127" s="988"/>
      <c r="Q127" s="260"/>
      <c r="R127" s="260"/>
      <c r="S127" s="260"/>
      <c r="T127" s="260"/>
      <c r="U127" s="260"/>
      <c r="V127" s="260"/>
      <c r="W127" s="260"/>
      <c r="X127" s="260"/>
      <c r="Y127" s="260"/>
      <c r="Z127" s="260"/>
      <c r="AA127" s="260"/>
      <c r="AB127" s="260"/>
      <c r="AC127" s="260"/>
    </row>
    <row r="128" spans="1:29" ht="15.75" customHeight="1">
      <c r="A128" s="986"/>
      <c r="B128" s="987"/>
      <c r="C128" s="1001" t="s">
        <v>2562</v>
      </c>
      <c r="D128" s="284" t="s">
        <v>2563</v>
      </c>
      <c r="E128" s="633">
        <v>10</v>
      </c>
      <c r="F128" s="678">
        <v>1000</v>
      </c>
      <c r="G128" s="284" t="s">
        <v>3362</v>
      </c>
      <c r="H128" s="1007">
        <v>16150.51</v>
      </c>
      <c r="I128" s="260"/>
      <c r="J128" s="1798"/>
      <c r="K128" s="1799"/>
      <c r="L128" s="1799"/>
      <c r="M128" s="1799"/>
      <c r="N128" s="1799"/>
      <c r="O128" s="1800"/>
      <c r="P128" s="988"/>
      <c r="Q128" s="260"/>
      <c r="R128" s="260"/>
      <c r="S128" s="260"/>
      <c r="T128" s="260"/>
      <c r="U128" s="260"/>
      <c r="V128" s="260"/>
      <c r="W128" s="260"/>
      <c r="X128" s="260"/>
      <c r="Y128" s="260"/>
      <c r="Z128" s="260"/>
      <c r="AA128" s="260"/>
      <c r="AB128" s="260"/>
      <c r="AC128" s="260"/>
    </row>
    <row r="129" spans="1:29" ht="15.75" customHeight="1">
      <c r="A129" s="986"/>
      <c r="B129" s="987"/>
      <c r="C129" s="1795" t="s">
        <v>3476</v>
      </c>
      <c r="D129" s="1796"/>
      <c r="E129" s="1796"/>
      <c r="F129" s="1796"/>
      <c r="G129" s="1796"/>
      <c r="H129" s="1797"/>
      <c r="I129" s="260"/>
      <c r="J129" s="1020" t="s">
        <v>2309</v>
      </c>
      <c r="K129" s="1021" t="s">
        <v>2313</v>
      </c>
      <c r="L129" s="1022">
        <v>6</v>
      </c>
      <c r="M129" s="1023">
        <v>1500</v>
      </c>
      <c r="N129" s="1021" t="s">
        <v>2314</v>
      </c>
      <c r="O129" s="1024">
        <v>7688.23</v>
      </c>
      <c r="P129" s="988"/>
      <c r="Q129" s="260"/>
      <c r="R129" s="260"/>
      <c r="S129" s="260"/>
      <c r="T129" s="260"/>
      <c r="U129" s="260"/>
      <c r="V129" s="260"/>
      <c r="W129" s="260"/>
      <c r="X129" s="260"/>
      <c r="Y129" s="260"/>
      <c r="Z129" s="260"/>
      <c r="AA129" s="260"/>
      <c r="AB129" s="260"/>
      <c r="AC129" s="260"/>
    </row>
    <row r="130" spans="1:29" ht="15.75" customHeight="1">
      <c r="A130" s="986"/>
      <c r="B130" s="987"/>
      <c r="C130" s="1798"/>
      <c r="D130" s="1799"/>
      <c r="E130" s="1799"/>
      <c r="F130" s="1799"/>
      <c r="G130" s="1799"/>
      <c r="H130" s="1800"/>
      <c r="I130" s="260"/>
      <c r="J130" s="999" t="s">
        <v>2347</v>
      </c>
      <c r="K130" s="278" t="s">
        <v>2348</v>
      </c>
      <c r="L130" s="913">
        <v>6</v>
      </c>
      <c r="M130" s="674">
        <v>1500</v>
      </c>
      <c r="N130" s="278" t="s">
        <v>2314</v>
      </c>
      <c r="O130" s="998">
        <v>1543.41</v>
      </c>
      <c r="P130" s="988"/>
      <c r="Q130" s="260"/>
      <c r="R130" s="260"/>
      <c r="S130" s="260"/>
      <c r="T130" s="260"/>
      <c r="U130" s="260"/>
      <c r="V130" s="260"/>
      <c r="W130" s="260"/>
      <c r="X130" s="260"/>
      <c r="Y130" s="260"/>
      <c r="Z130" s="260"/>
      <c r="AA130" s="260"/>
      <c r="AB130" s="260"/>
      <c r="AC130" s="260"/>
    </row>
    <row r="131" spans="1:29" ht="15.75" customHeight="1">
      <c r="A131" s="986"/>
      <c r="B131" s="987"/>
      <c r="C131" s="999" t="s">
        <v>2360</v>
      </c>
      <c r="D131" s="278" t="s">
        <v>2361</v>
      </c>
      <c r="E131" s="913">
        <v>11</v>
      </c>
      <c r="F131" s="920">
        <v>9000</v>
      </c>
      <c r="G131" s="278" t="s">
        <v>3363</v>
      </c>
      <c r="H131" s="1047">
        <v>9546.0300000000007</v>
      </c>
      <c r="I131" s="260"/>
      <c r="J131" s="1001" t="s">
        <v>2421</v>
      </c>
      <c r="K131" s="284" t="s">
        <v>2422</v>
      </c>
      <c r="L131" s="633">
        <v>6</v>
      </c>
      <c r="M131" s="678">
        <v>1500</v>
      </c>
      <c r="N131" s="284" t="s">
        <v>2314</v>
      </c>
      <c r="O131" s="1007">
        <v>2387.5700000000002</v>
      </c>
      <c r="P131" s="988"/>
      <c r="Q131" s="260"/>
      <c r="R131" s="260"/>
      <c r="S131" s="260"/>
      <c r="T131" s="260"/>
      <c r="U131" s="260"/>
      <c r="V131" s="260"/>
      <c r="W131" s="260"/>
      <c r="X131" s="260"/>
      <c r="Y131" s="260"/>
      <c r="Z131" s="260"/>
      <c r="AA131" s="260"/>
      <c r="AB131" s="260"/>
      <c r="AC131" s="260"/>
    </row>
    <row r="132" spans="1:29" ht="15.75" customHeight="1">
      <c r="A132" s="986"/>
      <c r="B132" s="987"/>
      <c r="C132" s="1001" t="s">
        <v>2426</v>
      </c>
      <c r="D132" s="284" t="s">
        <v>2427</v>
      </c>
      <c r="E132" s="633">
        <v>11</v>
      </c>
      <c r="F132" s="918">
        <v>6600</v>
      </c>
      <c r="G132" s="284" t="s">
        <v>3363</v>
      </c>
      <c r="H132" s="1048">
        <v>7987.57</v>
      </c>
      <c r="I132" s="260"/>
      <c r="J132" s="999" t="s">
        <v>2467</v>
      </c>
      <c r="K132" s="278" t="s">
        <v>2468</v>
      </c>
      <c r="L132" s="913">
        <v>6</v>
      </c>
      <c r="M132" s="674">
        <v>1500</v>
      </c>
      <c r="N132" s="278" t="s">
        <v>2314</v>
      </c>
      <c r="O132" s="998">
        <v>8391.94</v>
      </c>
      <c r="P132" s="988"/>
      <c r="Q132" s="260"/>
      <c r="R132" s="260"/>
      <c r="S132" s="260"/>
      <c r="T132" s="260"/>
      <c r="U132" s="260"/>
      <c r="V132" s="260"/>
      <c r="W132" s="260"/>
      <c r="X132" s="260"/>
      <c r="Y132" s="260"/>
      <c r="Z132" s="260"/>
      <c r="AA132" s="260"/>
      <c r="AB132" s="260"/>
      <c r="AC132" s="260"/>
    </row>
    <row r="133" spans="1:29" ht="15.75" customHeight="1">
      <c r="A133" s="986"/>
      <c r="B133" s="987"/>
      <c r="C133" s="1795" t="s">
        <v>3477</v>
      </c>
      <c r="D133" s="1796"/>
      <c r="E133" s="1796"/>
      <c r="F133" s="1796"/>
      <c r="G133" s="1796"/>
      <c r="H133" s="1797"/>
      <c r="I133" s="260"/>
      <c r="J133" s="1001" t="s">
        <v>2508</v>
      </c>
      <c r="K133" s="284" t="s">
        <v>2509</v>
      </c>
      <c r="L133" s="633">
        <v>6</v>
      </c>
      <c r="M133" s="678">
        <v>1000</v>
      </c>
      <c r="N133" s="284" t="s">
        <v>2314</v>
      </c>
      <c r="O133" s="1007">
        <v>52963.040000000001</v>
      </c>
      <c r="P133" s="988"/>
      <c r="Q133" s="260"/>
      <c r="R133" s="260"/>
      <c r="S133" s="260"/>
      <c r="T133" s="260"/>
      <c r="U133" s="260"/>
      <c r="V133" s="260"/>
      <c r="W133" s="260"/>
      <c r="X133" s="260"/>
      <c r="Y133" s="260"/>
      <c r="Z133" s="260"/>
      <c r="AA133" s="260"/>
      <c r="AB133" s="260"/>
      <c r="AC133" s="260"/>
    </row>
    <row r="134" spans="1:29" ht="15.75" customHeight="1">
      <c r="A134" s="986"/>
      <c r="B134" s="987"/>
      <c r="C134" s="1798"/>
      <c r="D134" s="1799"/>
      <c r="E134" s="1799"/>
      <c r="F134" s="1799"/>
      <c r="G134" s="1799"/>
      <c r="H134" s="1800"/>
      <c r="I134" s="260"/>
      <c r="J134" s="999" t="s">
        <v>2508</v>
      </c>
      <c r="K134" s="278" t="s">
        <v>2510</v>
      </c>
      <c r="L134" s="913">
        <v>6</v>
      </c>
      <c r="M134" s="674">
        <v>1500</v>
      </c>
      <c r="N134" s="278" t="s">
        <v>2314</v>
      </c>
      <c r="O134" s="998">
        <v>51463.040000000001</v>
      </c>
      <c r="P134" s="988"/>
      <c r="Q134" s="260"/>
      <c r="R134" s="260"/>
      <c r="S134" s="260"/>
      <c r="T134" s="260"/>
      <c r="U134" s="260"/>
      <c r="V134" s="260"/>
      <c r="W134" s="260"/>
      <c r="X134" s="260"/>
      <c r="Y134" s="260"/>
      <c r="Z134" s="260"/>
      <c r="AA134" s="260"/>
      <c r="AB134" s="260"/>
      <c r="AC134" s="260"/>
    </row>
    <row r="135" spans="1:29" ht="15.75" customHeight="1">
      <c r="A135" s="986"/>
      <c r="B135" s="987"/>
      <c r="C135" s="999" t="s">
        <v>2738</v>
      </c>
      <c r="D135" s="278" t="s">
        <v>2739</v>
      </c>
      <c r="E135" s="913">
        <v>12</v>
      </c>
      <c r="F135" s="674">
        <v>15000</v>
      </c>
      <c r="G135" s="278" t="s">
        <v>3364</v>
      </c>
      <c r="H135" s="998">
        <v>15281.31</v>
      </c>
      <c r="I135" s="260"/>
      <c r="J135" s="1001" t="s">
        <v>2593</v>
      </c>
      <c r="K135" s="284" t="s">
        <v>2594</v>
      </c>
      <c r="L135" s="633">
        <v>6</v>
      </c>
      <c r="M135" s="678">
        <v>1500</v>
      </c>
      <c r="N135" s="284" t="s">
        <v>2314</v>
      </c>
      <c r="O135" s="1007">
        <v>3077.29</v>
      </c>
      <c r="P135" s="988"/>
      <c r="Q135" s="260"/>
      <c r="R135" s="260"/>
      <c r="S135" s="260"/>
      <c r="T135" s="260"/>
      <c r="U135" s="260"/>
      <c r="V135" s="260"/>
      <c r="W135" s="260"/>
      <c r="X135" s="260"/>
      <c r="Y135" s="260"/>
      <c r="Z135" s="260"/>
      <c r="AA135" s="260"/>
      <c r="AB135" s="260"/>
      <c r="AC135" s="260"/>
    </row>
    <row r="136" spans="1:29" ht="15.75" customHeight="1">
      <c r="A136" s="986"/>
      <c r="B136" s="987"/>
      <c r="C136" s="1049">
        <v>43822</v>
      </c>
      <c r="D136" s="284" t="s">
        <v>2742</v>
      </c>
      <c r="E136" s="633">
        <v>12</v>
      </c>
      <c r="F136" s="918">
        <v>500</v>
      </c>
      <c r="G136" s="284" t="s">
        <v>3364</v>
      </c>
      <c r="H136" s="1048">
        <v>15781.31</v>
      </c>
      <c r="I136" s="260"/>
      <c r="J136" s="999" t="s">
        <v>2593</v>
      </c>
      <c r="K136" s="278" t="s">
        <v>2595</v>
      </c>
      <c r="L136" s="913">
        <v>6</v>
      </c>
      <c r="M136" s="674">
        <v>1000</v>
      </c>
      <c r="N136" s="278" t="s">
        <v>2314</v>
      </c>
      <c r="O136" s="998">
        <v>2077.29</v>
      </c>
      <c r="P136" s="988"/>
      <c r="Q136" s="260"/>
      <c r="R136" s="260"/>
      <c r="S136" s="260"/>
      <c r="T136" s="260"/>
      <c r="U136" s="260"/>
      <c r="V136" s="260"/>
      <c r="W136" s="260"/>
      <c r="X136" s="260"/>
      <c r="Y136" s="260"/>
      <c r="Z136" s="260"/>
      <c r="AA136" s="260"/>
      <c r="AB136" s="260"/>
      <c r="AC136" s="260"/>
    </row>
    <row r="137" spans="1:29" ht="15.75" customHeight="1">
      <c r="A137" s="986"/>
      <c r="B137" s="987"/>
      <c r="C137" s="1795" t="s">
        <v>3478</v>
      </c>
      <c r="D137" s="1796"/>
      <c r="E137" s="1796"/>
      <c r="F137" s="1796"/>
      <c r="G137" s="1796"/>
      <c r="H137" s="1797"/>
      <c r="I137" s="260"/>
      <c r="J137" s="1001" t="s">
        <v>2654</v>
      </c>
      <c r="K137" s="284" t="s">
        <v>2655</v>
      </c>
      <c r="L137" s="633">
        <v>6</v>
      </c>
      <c r="M137" s="678">
        <v>1500</v>
      </c>
      <c r="N137" s="284" t="s">
        <v>2314</v>
      </c>
      <c r="O137" s="1007">
        <v>1316.46</v>
      </c>
      <c r="P137" s="988"/>
      <c r="Q137" s="260"/>
      <c r="R137" s="260"/>
      <c r="S137" s="260"/>
      <c r="T137" s="260"/>
      <c r="U137" s="260"/>
      <c r="V137" s="260"/>
      <c r="W137" s="260"/>
      <c r="X137" s="260"/>
      <c r="Y137" s="260"/>
      <c r="Z137" s="260"/>
      <c r="AA137" s="260"/>
      <c r="AB137" s="260"/>
      <c r="AC137" s="260"/>
    </row>
    <row r="138" spans="1:29" ht="15.75" customHeight="1">
      <c r="A138" s="986"/>
      <c r="B138" s="987"/>
      <c r="C138" s="1798"/>
      <c r="D138" s="1799"/>
      <c r="E138" s="1799"/>
      <c r="F138" s="1799"/>
      <c r="G138" s="1799"/>
      <c r="H138" s="1800"/>
      <c r="I138" s="260"/>
      <c r="J138" s="999" t="s">
        <v>2654</v>
      </c>
      <c r="K138" s="278" t="s">
        <v>2656</v>
      </c>
      <c r="L138" s="913">
        <v>6</v>
      </c>
      <c r="M138" s="674">
        <v>1000</v>
      </c>
      <c r="N138" s="278" t="s">
        <v>2314</v>
      </c>
      <c r="O138" s="998">
        <v>316.45999999999998</v>
      </c>
      <c r="P138" s="988"/>
      <c r="Q138" s="260"/>
      <c r="R138" s="260"/>
      <c r="S138" s="260"/>
      <c r="T138" s="260"/>
      <c r="U138" s="260"/>
      <c r="V138" s="260"/>
      <c r="W138" s="260"/>
      <c r="X138" s="260"/>
      <c r="Y138" s="260"/>
      <c r="Z138" s="260"/>
      <c r="AA138" s="260"/>
      <c r="AB138" s="260"/>
      <c r="AC138" s="260"/>
    </row>
    <row r="139" spans="1:29" ht="15.75" customHeight="1">
      <c r="A139" s="986"/>
      <c r="B139" s="987"/>
      <c r="C139" s="1001" t="s">
        <v>2288</v>
      </c>
      <c r="D139" s="284" t="s">
        <v>2289</v>
      </c>
      <c r="E139" s="633">
        <v>13</v>
      </c>
      <c r="F139" s="678">
        <v>578</v>
      </c>
      <c r="G139" s="284" t="s">
        <v>3365</v>
      </c>
      <c r="H139" s="1007">
        <v>1550.55</v>
      </c>
      <c r="I139" s="260"/>
      <c r="J139" s="1001" t="s">
        <v>2732</v>
      </c>
      <c r="K139" s="284" t="s">
        <v>2733</v>
      </c>
      <c r="L139" s="633">
        <v>6</v>
      </c>
      <c r="M139" s="678">
        <v>1000</v>
      </c>
      <c r="N139" s="284" t="s">
        <v>2314</v>
      </c>
      <c r="O139" s="1007">
        <v>1810.81</v>
      </c>
      <c r="P139" s="988"/>
      <c r="Q139" s="260"/>
      <c r="R139" s="260"/>
      <c r="S139" s="260"/>
      <c r="T139" s="260"/>
      <c r="U139" s="260"/>
      <c r="V139" s="260"/>
      <c r="W139" s="260"/>
      <c r="X139" s="260"/>
      <c r="Y139" s="260"/>
      <c r="Z139" s="260"/>
      <c r="AA139" s="260"/>
      <c r="AB139" s="260"/>
      <c r="AC139" s="260"/>
    </row>
    <row r="140" spans="1:29" ht="15.75" customHeight="1">
      <c r="A140" s="986"/>
      <c r="B140" s="987"/>
      <c r="C140" s="999" t="s">
        <v>2288</v>
      </c>
      <c r="D140" s="278" t="s">
        <v>2292</v>
      </c>
      <c r="E140" s="913">
        <v>13</v>
      </c>
      <c r="F140" s="674">
        <v>9800</v>
      </c>
      <c r="G140" s="278" t="s">
        <v>3365</v>
      </c>
      <c r="H140" s="998">
        <v>11350.55</v>
      </c>
      <c r="I140" s="260"/>
      <c r="J140" s="999" t="s">
        <v>2732</v>
      </c>
      <c r="K140" s="278" t="s">
        <v>2734</v>
      </c>
      <c r="L140" s="913">
        <v>6</v>
      </c>
      <c r="M140" s="674">
        <v>1500</v>
      </c>
      <c r="N140" s="278" t="s">
        <v>2314</v>
      </c>
      <c r="O140" s="998">
        <v>310.81</v>
      </c>
      <c r="P140" s="988"/>
      <c r="Q140" s="260"/>
      <c r="R140" s="260"/>
      <c r="S140" s="260"/>
      <c r="T140" s="260"/>
      <c r="U140" s="260"/>
      <c r="V140" s="260"/>
      <c r="W140" s="260"/>
      <c r="X140" s="260"/>
      <c r="Y140" s="260"/>
      <c r="Z140" s="260"/>
      <c r="AA140" s="260"/>
      <c r="AB140" s="260"/>
      <c r="AC140" s="260"/>
    </row>
    <row r="141" spans="1:29" ht="15.75" customHeight="1">
      <c r="A141" s="986"/>
      <c r="B141" s="987"/>
      <c r="C141" s="1001" t="s">
        <v>2294</v>
      </c>
      <c r="D141" s="284" t="s">
        <v>2296</v>
      </c>
      <c r="E141" s="633">
        <v>13</v>
      </c>
      <c r="F141" s="678">
        <v>2200</v>
      </c>
      <c r="G141" s="284" t="s">
        <v>3365</v>
      </c>
      <c r="H141" s="1007">
        <v>10718.55</v>
      </c>
      <c r="I141" s="260"/>
      <c r="J141" s="1001" t="s">
        <v>2768</v>
      </c>
      <c r="K141" s="284" t="s">
        <v>2769</v>
      </c>
      <c r="L141" s="633">
        <v>6</v>
      </c>
      <c r="M141" s="678">
        <v>1000</v>
      </c>
      <c r="N141" s="284" t="s">
        <v>2314</v>
      </c>
      <c r="O141" s="1007">
        <v>1869.1</v>
      </c>
      <c r="P141" s="988"/>
      <c r="Q141" s="260"/>
      <c r="R141" s="260"/>
      <c r="S141" s="260"/>
      <c r="T141" s="260"/>
      <c r="U141" s="260"/>
      <c r="V141" s="260"/>
      <c r="W141" s="260"/>
      <c r="X141" s="260"/>
      <c r="Y141" s="260"/>
      <c r="Z141" s="260"/>
      <c r="AA141" s="260"/>
      <c r="AB141" s="260"/>
      <c r="AC141" s="260"/>
    </row>
    <row r="142" spans="1:29" ht="15.75" customHeight="1">
      <c r="A142" s="986"/>
      <c r="B142" s="987"/>
      <c r="C142" s="1795" t="s">
        <v>3479</v>
      </c>
      <c r="D142" s="1796"/>
      <c r="E142" s="1796"/>
      <c r="F142" s="1796"/>
      <c r="G142" s="1796"/>
      <c r="H142" s="1797"/>
      <c r="I142" s="260"/>
      <c r="J142" s="999" t="s">
        <v>2768</v>
      </c>
      <c r="K142" s="278" t="s">
        <v>2770</v>
      </c>
      <c r="L142" s="913">
        <v>6</v>
      </c>
      <c r="M142" s="674">
        <v>1500</v>
      </c>
      <c r="N142" s="278" t="s">
        <v>2314</v>
      </c>
      <c r="O142" s="998">
        <v>369.1</v>
      </c>
      <c r="P142" s="988"/>
      <c r="Q142" s="260"/>
      <c r="R142" s="260"/>
      <c r="S142" s="260"/>
      <c r="T142" s="260"/>
      <c r="U142" s="260"/>
      <c r="V142" s="260"/>
      <c r="W142" s="260"/>
      <c r="X142" s="260"/>
      <c r="Y142" s="260"/>
      <c r="Z142" s="260"/>
      <c r="AA142" s="260"/>
      <c r="AB142" s="260"/>
      <c r="AC142" s="260"/>
    </row>
    <row r="143" spans="1:29" ht="15.75" customHeight="1">
      <c r="A143" s="986"/>
      <c r="B143" s="987"/>
      <c r="C143" s="1798"/>
      <c r="D143" s="1799"/>
      <c r="E143" s="1799"/>
      <c r="F143" s="1799"/>
      <c r="G143" s="1799"/>
      <c r="H143" s="1800"/>
      <c r="I143" s="260"/>
      <c r="J143" s="1001" t="s">
        <v>2811</v>
      </c>
      <c r="K143" s="284" t="s">
        <v>2812</v>
      </c>
      <c r="L143" s="633">
        <v>6</v>
      </c>
      <c r="M143" s="678">
        <v>1000</v>
      </c>
      <c r="N143" s="284" t="s">
        <v>2314</v>
      </c>
      <c r="O143" s="1007">
        <v>8708.76</v>
      </c>
      <c r="P143" s="988"/>
      <c r="Q143" s="260"/>
      <c r="R143" s="260"/>
      <c r="S143" s="260"/>
      <c r="T143" s="260"/>
      <c r="U143" s="260"/>
      <c r="V143" s="260"/>
      <c r="W143" s="260"/>
      <c r="X143" s="260"/>
      <c r="Y143" s="260"/>
      <c r="Z143" s="260"/>
      <c r="AA143" s="260"/>
      <c r="AB143" s="260"/>
      <c r="AC143" s="260"/>
    </row>
    <row r="144" spans="1:29" ht="15.75" customHeight="1">
      <c r="A144" s="986"/>
      <c r="B144" s="987"/>
      <c r="C144" s="999" t="s">
        <v>2694</v>
      </c>
      <c r="D144" s="278" t="s">
        <v>2697</v>
      </c>
      <c r="E144" s="913">
        <v>14</v>
      </c>
      <c r="F144" s="674">
        <v>4900</v>
      </c>
      <c r="G144" s="278" t="s">
        <v>3366</v>
      </c>
      <c r="H144" s="998">
        <v>13075.75</v>
      </c>
      <c r="I144" s="260"/>
      <c r="J144" s="999" t="s">
        <v>2811</v>
      </c>
      <c r="K144" s="278" t="s">
        <v>2813</v>
      </c>
      <c r="L144" s="913">
        <v>6</v>
      </c>
      <c r="M144" s="674">
        <v>1500</v>
      </c>
      <c r="N144" s="278" t="s">
        <v>2314</v>
      </c>
      <c r="O144" s="998">
        <v>7208.76</v>
      </c>
      <c r="P144" s="988"/>
      <c r="Q144" s="260"/>
      <c r="R144" s="260"/>
      <c r="S144" s="260"/>
      <c r="T144" s="260"/>
      <c r="U144" s="260"/>
      <c r="V144" s="260"/>
      <c r="W144" s="260"/>
      <c r="X144" s="260"/>
      <c r="Y144" s="260"/>
      <c r="Z144" s="260"/>
      <c r="AA144" s="260"/>
      <c r="AB144" s="260"/>
      <c r="AC144" s="260"/>
    </row>
    <row r="145" spans="1:29" ht="15.75" customHeight="1">
      <c r="A145" s="986"/>
      <c r="B145" s="987"/>
      <c r="C145" s="1050" t="s">
        <v>2707</v>
      </c>
      <c r="D145" s="1044" t="s">
        <v>2708</v>
      </c>
      <c r="E145" s="1051">
        <v>14</v>
      </c>
      <c r="F145" s="684">
        <v>2600</v>
      </c>
      <c r="G145" s="1044" t="s">
        <v>3366</v>
      </c>
      <c r="H145" s="1046">
        <v>6285.75</v>
      </c>
      <c r="I145" s="260"/>
      <c r="J145" s="1001" t="s">
        <v>2883</v>
      </c>
      <c r="K145" s="284" t="s">
        <v>2884</v>
      </c>
      <c r="L145" s="633">
        <v>6</v>
      </c>
      <c r="M145" s="678">
        <v>1000</v>
      </c>
      <c r="N145" s="284" t="s">
        <v>2314</v>
      </c>
      <c r="O145" s="1007">
        <v>13306.92</v>
      </c>
      <c r="P145" s="988"/>
      <c r="Q145" s="260"/>
      <c r="R145" s="260"/>
      <c r="S145" s="260"/>
      <c r="T145" s="260"/>
      <c r="U145" s="260"/>
      <c r="V145" s="260"/>
      <c r="W145" s="260"/>
      <c r="X145" s="260"/>
      <c r="Y145" s="260"/>
      <c r="Z145" s="260"/>
      <c r="AA145" s="260"/>
      <c r="AB145" s="260"/>
      <c r="AC145" s="260"/>
    </row>
    <row r="146" spans="1:29" ht="15.75" customHeight="1">
      <c r="A146" s="986"/>
      <c r="B146" s="987"/>
      <c r="C146" s="1795" t="s">
        <v>3480</v>
      </c>
      <c r="D146" s="1796"/>
      <c r="E146" s="1796"/>
      <c r="F146" s="1796"/>
      <c r="G146" s="1796"/>
      <c r="H146" s="1797"/>
      <c r="I146" s="260"/>
      <c r="J146" s="999" t="s">
        <v>2883</v>
      </c>
      <c r="K146" s="278" t="s">
        <v>2885</v>
      </c>
      <c r="L146" s="913">
        <v>6</v>
      </c>
      <c r="M146" s="674">
        <v>1500</v>
      </c>
      <c r="N146" s="278" t="s">
        <v>2314</v>
      </c>
      <c r="O146" s="998">
        <v>11806.92</v>
      </c>
      <c r="P146" s="988"/>
      <c r="Q146" s="260"/>
      <c r="R146" s="260"/>
      <c r="S146" s="260"/>
      <c r="T146" s="260"/>
      <c r="U146" s="260"/>
      <c r="V146" s="260"/>
      <c r="W146" s="260"/>
      <c r="X146" s="260"/>
      <c r="Y146" s="260"/>
      <c r="Z146" s="260"/>
      <c r="AA146" s="260"/>
      <c r="AB146" s="260"/>
      <c r="AC146" s="260"/>
    </row>
    <row r="147" spans="1:29" ht="15.75" customHeight="1">
      <c r="A147" s="986"/>
      <c r="B147" s="987"/>
      <c r="C147" s="1798"/>
      <c r="D147" s="1799"/>
      <c r="E147" s="1799"/>
      <c r="F147" s="1799"/>
      <c r="G147" s="1799"/>
      <c r="H147" s="1800"/>
      <c r="I147" s="260"/>
      <c r="J147" s="1052" t="s">
        <v>2889</v>
      </c>
      <c r="K147" s="1053" t="s">
        <v>2890</v>
      </c>
      <c r="L147" s="1054">
        <v>6</v>
      </c>
      <c r="M147" s="1055">
        <v>5000</v>
      </c>
      <c r="N147" s="1053" t="s">
        <v>2314</v>
      </c>
      <c r="O147" s="1056">
        <v>7206.92</v>
      </c>
      <c r="P147" s="988"/>
      <c r="Q147" s="260"/>
      <c r="R147" s="260"/>
      <c r="S147" s="260"/>
      <c r="T147" s="260"/>
      <c r="U147" s="260"/>
      <c r="V147" s="260"/>
      <c r="W147" s="260"/>
      <c r="X147" s="260"/>
      <c r="Y147" s="260"/>
      <c r="Z147" s="260"/>
      <c r="AA147" s="260"/>
      <c r="AB147" s="260"/>
      <c r="AC147" s="260"/>
    </row>
    <row r="148" spans="1:29" ht="15.75" customHeight="1">
      <c r="A148" s="986"/>
      <c r="B148" s="987"/>
      <c r="C148" s="1001" t="s">
        <v>2375</v>
      </c>
      <c r="D148" s="284" t="s">
        <v>2376</v>
      </c>
      <c r="E148" s="633">
        <v>15</v>
      </c>
      <c r="F148" s="678">
        <v>1950</v>
      </c>
      <c r="G148" s="284" t="s">
        <v>3455</v>
      </c>
      <c r="H148" s="1007">
        <v>4373.99</v>
      </c>
      <c r="I148" s="260"/>
      <c r="J148" s="1795" t="s">
        <v>3481</v>
      </c>
      <c r="K148" s="1796"/>
      <c r="L148" s="1796"/>
      <c r="M148" s="1796"/>
      <c r="N148" s="1796"/>
      <c r="O148" s="1797"/>
      <c r="P148" s="988"/>
      <c r="Q148" s="260"/>
      <c r="R148" s="260"/>
      <c r="S148" s="260"/>
      <c r="T148" s="260"/>
      <c r="U148" s="260"/>
      <c r="V148" s="260"/>
      <c r="W148" s="260"/>
      <c r="X148" s="260"/>
      <c r="Y148" s="260"/>
      <c r="Z148" s="260"/>
      <c r="AA148" s="260"/>
      <c r="AB148" s="260"/>
      <c r="AC148" s="260"/>
    </row>
    <row r="149" spans="1:29" ht="15.75" customHeight="1">
      <c r="A149" s="986"/>
      <c r="B149" s="987"/>
      <c r="C149" s="999" t="s">
        <v>2477</v>
      </c>
      <c r="D149" s="278" t="s">
        <v>2478</v>
      </c>
      <c r="E149" s="913">
        <v>15</v>
      </c>
      <c r="F149" s="674">
        <v>3100</v>
      </c>
      <c r="G149" s="278" t="s">
        <v>3455</v>
      </c>
      <c r="H149" s="998">
        <v>3991.94</v>
      </c>
      <c r="I149" s="260"/>
      <c r="J149" s="1798"/>
      <c r="K149" s="1799"/>
      <c r="L149" s="1799"/>
      <c r="M149" s="1799"/>
      <c r="N149" s="1799"/>
      <c r="O149" s="1800"/>
      <c r="P149" s="988"/>
      <c r="Q149" s="260"/>
      <c r="R149" s="260"/>
      <c r="S149" s="260"/>
      <c r="T149" s="260"/>
      <c r="U149" s="260"/>
      <c r="V149" s="260"/>
      <c r="W149" s="260"/>
      <c r="X149" s="260"/>
      <c r="Y149" s="260"/>
      <c r="Z149" s="260"/>
      <c r="AA149" s="260"/>
      <c r="AB149" s="260"/>
      <c r="AC149" s="260"/>
    </row>
    <row r="150" spans="1:29" ht="15.75" customHeight="1">
      <c r="A150" s="986"/>
      <c r="B150" s="987"/>
      <c r="C150" s="1795" t="s">
        <v>3482</v>
      </c>
      <c r="D150" s="1796"/>
      <c r="E150" s="1796"/>
      <c r="F150" s="1796"/>
      <c r="G150" s="1796"/>
      <c r="H150" s="1797"/>
      <c r="I150" s="260"/>
      <c r="J150" s="1057" t="s">
        <v>2816</v>
      </c>
      <c r="K150" s="1058" t="s">
        <v>2827</v>
      </c>
      <c r="L150" s="1059">
        <v>7</v>
      </c>
      <c r="M150" s="1060">
        <v>20000</v>
      </c>
      <c r="N150" s="1058" t="s">
        <v>3372</v>
      </c>
      <c r="O150" s="1061">
        <v>30208.76</v>
      </c>
      <c r="P150" s="988"/>
      <c r="Q150" s="260"/>
      <c r="R150" s="260"/>
      <c r="S150" s="260"/>
      <c r="T150" s="260"/>
      <c r="U150" s="260"/>
      <c r="V150" s="260"/>
      <c r="W150" s="260"/>
      <c r="X150" s="260"/>
      <c r="Y150" s="260"/>
      <c r="Z150" s="260"/>
      <c r="AA150" s="260"/>
      <c r="AB150" s="260"/>
      <c r="AC150" s="260"/>
    </row>
    <row r="151" spans="1:29" ht="15.75" customHeight="1">
      <c r="A151" s="986"/>
      <c r="B151" s="987"/>
      <c r="C151" s="1798"/>
      <c r="D151" s="1799"/>
      <c r="E151" s="1799"/>
      <c r="F151" s="1799"/>
      <c r="G151" s="1799"/>
      <c r="H151" s="1800"/>
      <c r="I151" s="260"/>
      <c r="J151" s="1052" t="s">
        <v>2905</v>
      </c>
      <c r="K151" s="1053" t="s">
        <v>2906</v>
      </c>
      <c r="L151" s="1054">
        <v>7</v>
      </c>
      <c r="M151" s="1055">
        <v>99</v>
      </c>
      <c r="N151" s="1053" t="s">
        <v>3372</v>
      </c>
      <c r="O151" s="1056">
        <v>4467.87</v>
      </c>
      <c r="P151" s="988"/>
      <c r="Q151" s="260"/>
      <c r="R151" s="260"/>
      <c r="S151" s="260"/>
      <c r="T151" s="260"/>
      <c r="U151" s="260"/>
      <c r="V151" s="260"/>
      <c r="W151" s="260"/>
      <c r="X151" s="260"/>
      <c r="Y151" s="260"/>
      <c r="Z151" s="260"/>
      <c r="AA151" s="260"/>
      <c r="AB151" s="260"/>
      <c r="AC151" s="260"/>
    </row>
    <row r="152" spans="1:29" ht="15.75" customHeight="1">
      <c r="A152" s="986"/>
      <c r="B152" s="987"/>
      <c r="C152" s="1001" t="s">
        <v>2610</v>
      </c>
      <c r="D152" s="284" t="s">
        <v>2616</v>
      </c>
      <c r="E152" s="633">
        <v>16</v>
      </c>
      <c r="F152" s="678">
        <v>1500</v>
      </c>
      <c r="G152" s="284" t="s">
        <v>3456</v>
      </c>
      <c r="H152" s="1007">
        <v>9667.2900000000009</v>
      </c>
      <c r="I152" s="260"/>
      <c r="J152" s="1795" t="s">
        <v>3483</v>
      </c>
      <c r="K152" s="1796"/>
      <c r="L152" s="1796"/>
      <c r="M152" s="1796"/>
      <c r="N152" s="1796"/>
      <c r="O152" s="1797"/>
      <c r="P152" s="988"/>
      <c r="Q152" s="260"/>
      <c r="R152" s="260"/>
      <c r="S152" s="260"/>
      <c r="T152" s="260"/>
      <c r="U152" s="260"/>
      <c r="V152" s="260"/>
      <c r="W152" s="260"/>
      <c r="X152" s="260"/>
      <c r="Y152" s="260"/>
      <c r="Z152" s="260"/>
      <c r="AA152" s="260"/>
      <c r="AB152" s="260"/>
      <c r="AC152" s="260"/>
    </row>
    <row r="153" spans="1:29" ht="15.75" customHeight="1">
      <c r="A153" s="986"/>
      <c r="B153" s="987"/>
      <c r="C153" s="999" t="s">
        <v>2720</v>
      </c>
      <c r="D153" s="278" t="s">
        <v>2721</v>
      </c>
      <c r="E153" s="913">
        <v>16</v>
      </c>
      <c r="F153" s="674">
        <v>3370</v>
      </c>
      <c r="G153" s="278" t="s">
        <v>3456</v>
      </c>
      <c r="H153" s="998">
        <v>18367.75</v>
      </c>
      <c r="I153" s="260"/>
      <c r="J153" s="1798"/>
      <c r="K153" s="1799"/>
      <c r="L153" s="1799"/>
      <c r="M153" s="1799"/>
      <c r="N153" s="1799"/>
      <c r="O153" s="1800"/>
      <c r="P153" s="988"/>
      <c r="Q153" s="260"/>
      <c r="R153" s="260"/>
      <c r="S153" s="260"/>
      <c r="T153" s="260"/>
      <c r="U153" s="260"/>
      <c r="V153" s="260"/>
      <c r="W153" s="260"/>
      <c r="X153" s="260"/>
      <c r="Y153" s="260"/>
      <c r="Z153" s="260"/>
      <c r="AA153" s="260"/>
      <c r="AB153" s="260"/>
      <c r="AC153" s="260"/>
    </row>
    <row r="154" spans="1:29" ht="15.75" customHeight="1">
      <c r="A154" s="986"/>
      <c r="B154" s="987"/>
      <c r="C154" s="1795" t="s">
        <v>3484</v>
      </c>
      <c r="D154" s="1796"/>
      <c r="E154" s="1796"/>
      <c r="F154" s="1796"/>
      <c r="G154" s="1796"/>
      <c r="H154" s="1797"/>
      <c r="I154" s="260"/>
      <c r="J154" s="1057" t="s">
        <v>2570</v>
      </c>
      <c r="K154" s="1058" t="s">
        <v>3485</v>
      </c>
      <c r="L154" s="1059">
        <v>8</v>
      </c>
      <c r="M154" s="1060">
        <v>1700</v>
      </c>
      <c r="N154" s="1058" t="s">
        <v>601</v>
      </c>
      <c r="O154" s="1061">
        <v>1679.22</v>
      </c>
      <c r="P154" s="988"/>
      <c r="Q154" s="260"/>
      <c r="R154" s="260"/>
      <c r="S154" s="260"/>
      <c r="T154" s="260"/>
      <c r="U154" s="260"/>
      <c r="V154" s="260"/>
      <c r="W154" s="260"/>
      <c r="X154" s="260"/>
      <c r="Y154" s="260"/>
      <c r="Z154" s="260"/>
      <c r="AA154" s="260"/>
      <c r="AB154" s="260"/>
      <c r="AC154" s="260"/>
    </row>
    <row r="155" spans="1:29" ht="15.75" customHeight="1">
      <c r="A155" s="986"/>
      <c r="B155" s="987"/>
      <c r="C155" s="1798"/>
      <c r="D155" s="1799"/>
      <c r="E155" s="1799"/>
      <c r="F155" s="1799"/>
      <c r="G155" s="1799"/>
      <c r="H155" s="1800"/>
      <c r="I155" s="260"/>
      <c r="J155" s="1052" t="s">
        <v>2851</v>
      </c>
      <c r="K155" s="1053" t="s">
        <v>3486</v>
      </c>
      <c r="L155" s="1054">
        <v>8</v>
      </c>
      <c r="M155" s="1055">
        <v>12800</v>
      </c>
      <c r="N155" s="1053" t="s">
        <v>601</v>
      </c>
      <c r="O155" s="1056">
        <v>186.8</v>
      </c>
      <c r="P155" s="988"/>
      <c r="Q155" s="260"/>
      <c r="R155" s="260"/>
      <c r="S155" s="260"/>
      <c r="T155" s="260"/>
      <c r="U155" s="260"/>
      <c r="V155" s="260"/>
      <c r="W155" s="260"/>
      <c r="X155" s="260"/>
      <c r="Y155" s="260"/>
      <c r="Z155" s="260"/>
      <c r="AA155" s="260"/>
      <c r="AB155" s="260"/>
      <c r="AC155" s="260"/>
    </row>
    <row r="156" spans="1:29" ht="15.75" customHeight="1">
      <c r="A156" s="986"/>
      <c r="B156" s="987"/>
      <c r="C156" s="991" t="s">
        <v>2897</v>
      </c>
      <c r="D156" s="992" t="s">
        <v>2898</v>
      </c>
      <c r="E156" s="993">
        <v>17</v>
      </c>
      <c r="F156" s="736">
        <v>2000</v>
      </c>
      <c r="G156" s="992" t="s">
        <v>3443</v>
      </c>
      <c r="H156" s="994">
        <v>3066.87</v>
      </c>
      <c r="I156" s="260"/>
      <c r="J156" s="1795" t="s">
        <v>3487</v>
      </c>
      <c r="K156" s="1796"/>
      <c r="L156" s="1796"/>
      <c r="M156" s="1796"/>
      <c r="N156" s="1796"/>
      <c r="O156" s="1797"/>
      <c r="P156" s="988"/>
      <c r="Q156" s="260"/>
      <c r="R156" s="260"/>
      <c r="S156" s="260"/>
      <c r="T156" s="260"/>
      <c r="U156" s="260"/>
      <c r="V156" s="260"/>
      <c r="W156" s="260"/>
      <c r="X156" s="260"/>
      <c r="Y156" s="260"/>
      <c r="Z156" s="260"/>
      <c r="AA156" s="260"/>
      <c r="AB156" s="260"/>
      <c r="AC156" s="260"/>
    </row>
    <row r="157" spans="1:29" ht="15.75" customHeight="1">
      <c r="A157" s="986"/>
      <c r="B157" s="987"/>
      <c r="C157" s="999" t="s">
        <v>2897</v>
      </c>
      <c r="D157" s="278" t="s">
        <v>2901</v>
      </c>
      <c r="E157" s="913">
        <v>17</v>
      </c>
      <c r="F157" s="674">
        <v>2500</v>
      </c>
      <c r="G157" s="278" t="s">
        <v>3443</v>
      </c>
      <c r="H157" s="998">
        <v>5566.87</v>
      </c>
      <c r="I157" s="260"/>
      <c r="J157" s="1798"/>
      <c r="K157" s="1799"/>
      <c r="L157" s="1799"/>
      <c r="M157" s="1799"/>
      <c r="N157" s="1799"/>
      <c r="O157" s="1800"/>
      <c r="P157" s="988"/>
      <c r="Q157" s="260"/>
      <c r="R157" s="260"/>
      <c r="S157" s="260"/>
      <c r="T157" s="260"/>
      <c r="U157" s="260"/>
      <c r="V157" s="260"/>
      <c r="W157" s="260"/>
      <c r="X157" s="260"/>
      <c r="Y157" s="260"/>
      <c r="Z157" s="260"/>
      <c r="AA157" s="260"/>
      <c r="AB157" s="260"/>
      <c r="AC157" s="260"/>
    </row>
    <row r="158" spans="1:29" ht="15.75" customHeight="1">
      <c r="A158" s="986"/>
      <c r="B158" s="987"/>
      <c r="C158" s="1795" t="s">
        <v>3488</v>
      </c>
      <c r="D158" s="1796"/>
      <c r="E158" s="1796"/>
      <c r="F158" s="1796"/>
      <c r="G158" s="1796"/>
      <c r="H158" s="1797"/>
      <c r="I158" s="260"/>
      <c r="J158" s="1020" t="s">
        <v>2713</v>
      </c>
      <c r="K158" s="1021" t="s">
        <v>2714</v>
      </c>
      <c r="L158" s="1062">
        <v>9</v>
      </c>
      <c r="M158" s="1023">
        <v>700</v>
      </c>
      <c r="N158" s="1021" t="s">
        <v>3375</v>
      </c>
      <c r="O158" s="1024">
        <v>134.75</v>
      </c>
      <c r="P158" s="988"/>
      <c r="Q158" s="260"/>
      <c r="R158" s="260"/>
      <c r="S158" s="260"/>
      <c r="T158" s="260"/>
      <c r="U158" s="260"/>
      <c r="V158" s="260"/>
      <c r="W158" s="260"/>
      <c r="X158" s="260"/>
      <c r="Y158" s="260"/>
      <c r="Z158" s="260"/>
      <c r="AA158" s="260"/>
      <c r="AB158" s="260"/>
      <c r="AC158" s="260"/>
    </row>
    <row r="159" spans="1:29" ht="15.75" customHeight="1">
      <c r="A159" s="986"/>
      <c r="B159" s="987"/>
      <c r="C159" s="1798"/>
      <c r="D159" s="1799"/>
      <c r="E159" s="1799"/>
      <c r="F159" s="1799"/>
      <c r="G159" s="1799"/>
      <c r="H159" s="1800"/>
      <c r="I159" s="260"/>
      <c r="J159" s="999" t="s">
        <v>2787</v>
      </c>
      <c r="K159" s="278" t="s">
        <v>2788</v>
      </c>
      <c r="L159" s="1010">
        <v>9</v>
      </c>
      <c r="M159" s="674">
        <v>2600</v>
      </c>
      <c r="N159" s="278" t="s">
        <v>3375</v>
      </c>
      <c r="O159" s="998">
        <v>2719.24</v>
      </c>
      <c r="P159" s="988"/>
      <c r="Q159" s="260"/>
      <c r="R159" s="260"/>
      <c r="S159" s="260"/>
      <c r="T159" s="260"/>
      <c r="U159" s="260"/>
      <c r="V159" s="260"/>
      <c r="W159" s="260"/>
      <c r="X159" s="260"/>
      <c r="Y159" s="260"/>
      <c r="Z159" s="260"/>
      <c r="AA159" s="260"/>
      <c r="AB159" s="260"/>
      <c r="AC159" s="260"/>
    </row>
    <row r="160" spans="1:29" ht="15.75" customHeight="1">
      <c r="A160" s="986"/>
      <c r="B160" s="987"/>
      <c r="C160" s="991" t="s">
        <v>2430</v>
      </c>
      <c r="D160" s="992" t="s">
        <v>2431</v>
      </c>
      <c r="E160" s="993">
        <v>18</v>
      </c>
      <c r="F160" s="736">
        <v>1000</v>
      </c>
      <c r="G160" s="992" t="s">
        <v>3438</v>
      </c>
      <c r="H160" s="994">
        <v>1072.98</v>
      </c>
      <c r="I160" s="260"/>
      <c r="J160" s="1001" t="s">
        <v>2804</v>
      </c>
      <c r="K160" s="284" t="s">
        <v>2805</v>
      </c>
      <c r="L160" s="1063">
        <v>9</v>
      </c>
      <c r="M160" s="678">
        <v>500</v>
      </c>
      <c r="N160" s="284" t="s">
        <v>3375</v>
      </c>
      <c r="O160" s="1007">
        <v>7308.76</v>
      </c>
      <c r="P160" s="988"/>
      <c r="Q160" s="260"/>
      <c r="R160" s="260"/>
      <c r="S160" s="260"/>
      <c r="T160" s="260"/>
      <c r="U160" s="260"/>
      <c r="V160" s="260"/>
      <c r="W160" s="260"/>
      <c r="X160" s="260"/>
      <c r="Y160" s="260"/>
      <c r="Z160" s="260"/>
      <c r="AA160" s="260"/>
      <c r="AB160" s="260"/>
      <c r="AC160" s="260"/>
    </row>
    <row r="161" spans="1:29" ht="15.75" customHeight="1">
      <c r="A161" s="986"/>
      <c r="B161" s="987"/>
      <c r="C161" s="999" t="s">
        <v>2440</v>
      </c>
      <c r="D161" s="278" t="s">
        <v>2443</v>
      </c>
      <c r="E161" s="913">
        <v>18</v>
      </c>
      <c r="F161" s="674">
        <v>2000</v>
      </c>
      <c r="G161" s="278" t="s">
        <v>3438</v>
      </c>
      <c r="H161" s="998">
        <v>6559.98</v>
      </c>
      <c r="I161" s="260"/>
      <c r="J161" s="999" t="s">
        <v>2854</v>
      </c>
      <c r="K161" s="278" t="s">
        <v>2855</v>
      </c>
      <c r="L161" s="1010">
        <v>9</v>
      </c>
      <c r="M161" s="674">
        <v>160</v>
      </c>
      <c r="N161" s="278" t="s">
        <v>3375</v>
      </c>
      <c r="O161" s="998">
        <v>26.8</v>
      </c>
      <c r="P161" s="988"/>
      <c r="Q161" s="260"/>
      <c r="R161" s="260"/>
      <c r="S161" s="260"/>
      <c r="T161" s="260"/>
      <c r="U161" s="260"/>
      <c r="V161" s="260"/>
      <c r="W161" s="260"/>
      <c r="X161" s="260"/>
      <c r="Y161" s="260"/>
      <c r="Z161" s="260"/>
      <c r="AA161" s="260"/>
      <c r="AB161" s="260"/>
      <c r="AC161" s="260"/>
    </row>
    <row r="162" spans="1:29" ht="15.75" customHeight="1">
      <c r="A162" s="986"/>
      <c r="B162" s="987"/>
      <c r="C162" s="1795" t="s">
        <v>3489</v>
      </c>
      <c r="D162" s="1796"/>
      <c r="E162" s="1796"/>
      <c r="F162" s="1796"/>
      <c r="G162" s="1796"/>
      <c r="H162" s="1797"/>
      <c r="I162" s="260"/>
      <c r="J162" s="1052" t="s">
        <v>2908</v>
      </c>
      <c r="K162" s="1053" t="s">
        <v>2909</v>
      </c>
      <c r="L162" s="1064">
        <v>9</v>
      </c>
      <c r="M162" s="1055">
        <v>4450</v>
      </c>
      <c r="N162" s="1053" t="s">
        <v>3375</v>
      </c>
      <c r="O162" s="1056">
        <v>17.87</v>
      </c>
      <c r="P162" s="988"/>
      <c r="Q162" s="260"/>
      <c r="R162" s="260"/>
      <c r="S162" s="260"/>
      <c r="T162" s="260"/>
      <c r="U162" s="260"/>
      <c r="V162" s="260"/>
      <c r="W162" s="260"/>
      <c r="X162" s="260"/>
      <c r="Y162" s="260"/>
      <c r="Z162" s="260"/>
      <c r="AA162" s="260"/>
      <c r="AB162" s="260"/>
      <c r="AC162" s="260"/>
    </row>
    <row r="163" spans="1:29" ht="15.75" customHeight="1">
      <c r="A163" s="986"/>
      <c r="B163" s="987"/>
      <c r="C163" s="1798"/>
      <c r="D163" s="1799"/>
      <c r="E163" s="1799"/>
      <c r="F163" s="1799"/>
      <c r="G163" s="1799"/>
      <c r="H163" s="1800"/>
      <c r="I163" s="260"/>
      <c r="J163" s="1795" t="s">
        <v>3490</v>
      </c>
      <c r="K163" s="1796"/>
      <c r="L163" s="1796"/>
      <c r="M163" s="1796"/>
      <c r="N163" s="1796"/>
      <c r="O163" s="1797"/>
      <c r="P163" s="988"/>
      <c r="Q163" s="260"/>
      <c r="R163" s="260"/>
      <c r="S163" s="260"/>
      <c r="T163" s="260"/>
      <c r="U163" s="260"/>
      <c r="V163" s="260"/>
      <c r="W163" s="260"/>
      <c r="X163" s="260"/>
      <c r="Y163" s="260"/>
      <c r="Z163" s="260"/>
      <c r="AA163" s="260"/>
      <c r="AB163" s="260"/>
      <c r="AC163" s="260"/>
    </row>
    <row r="164" spans="1:29" ht="15.75" customHeight="1">
      <c r="A164" s="986"/>
      <c r="B164" s="987"/>
      <c r="C164" s="991" t="s">
        <v>2870</v>
      </c>
      <c r="D164" s="992" t="s">
        <v>2877</v>
      </c>
      <c r="E164" s="993">
        <v>19</v>
      </c>
      <c r="F164" s="736">
        <v>1150</v>
      </c>
      <c r="G164" s="992" t="s">
        <v>3457</v>
      </c>
      <c r="H164" s="994">
        <v>7055.9</v>
      </c>
      <c r="I164" s="260"/>
      <c r="J164" s="1798"/>
      <c r="K164" s="1799"/>
      <c r="L164" s="1799"/>
      <c r="M164" s="1799"/>
      <c r="N164" s="1799"/>
      <c r="O164" s="1800"/>
      <c r="P164" s="988"/>
      <c r="Q164" s="260"/>
      <c r="R164" s="260"/>
      <c r="S164" s="260"/>
      <c r="T164" s="260"/>
      <c r="U164" s="260"/>
      <c r="V164" s="260"/>
      <c r="W164" s="260"/>
      <c r="X164" s="260"/>
      <c r="Y164" s="260"/>
      <c r="Z164" s="260"/>
      <c r="AA164" s="260"/>
      <c r="AB164" s="260"/>
      <c r="AC164" s="260"/>
    </row>
    <row r="165" spans="1:29" ht="15.75" customHeight="1">
      <c r="A165" s="986"/>
      <c r="B165" s="987"/>
      <c r="C165" s="999" t="s">
        <v>2886</v>
      </c>
      <c r="D165" s="278" t="s">
        <v>2887</v>
      </c>
      <c r="E165" s="913">
        <v>19</v>
      </c>
      <c r="F165" s="674">
        <v>400</v>
      </c>
      <c r="G165" s="278" t="s">
        <v>3457</v>
      </c>
      <c r="H165" s="998">
        <v>12206.92</v>
      </c>
      <c r="I165" s="260"/>
      <c r="J165" s="1057" t="s">
        <v>2471</v>
      </c>
      <c r="K165" s="1058" t="s">
        <v>2474</v>
      </c>
      <c r="L165" s="1065">
        <v>10</v>
      </c>
      <c r="M165" s="1060">
        <v>500</v>
      </c>
      <c r="N165" s="1058" t="s">
        <v>3453</v>
      </c>
      <c r="O165" s="1061">
        <v>891.94</v>
      </c>
      <c r="P165" s="988"/>
      <c r="Q165" s="260"/>
      <c r="R165" s="260"/>
      <c r="S165" s="260"/>
      <c r="T165" s="260"/>
      <c r="U165" s="260"/>
      <c r="V165" s="260"/>
      <c r="W165" s="260"/>
      <c r="X165" s="260"/>
      <c r="Y165" s="260"/>
      <c r="Z165" s="260"/>
      <c r="AA165" s="260"/>
      <c r="AB165" s="260"/>
      <c r="AC165" s="260"/>
    </row>
    <row r="166" spans="1:29" ht="15.75" customHeight="1">
      <c r="A166" s="986"/>
      <c r="B166" s="987"/>
      <c r="C166" s="1795" t="s">
        <v>3491</v>
      </c>
      <c r="D166" s="1796"/>
      <c r="E166" s="1796"/>
      <c r="F166" s="1796"/>
      <c r="G166" s="1796"/>
      <c r="H166" s="1797"/>
      <c r="I166" s="260"/>
      <c r="J166" s="1001" t="s">
        <v>2523</v>
      </c>
      <c r="K166" s="284" t="s">
        <v>2526</v>
      </c>
      <c r="L166" s="1063">
        <v>10</v>
      </c>
      <c r="M166" s="678">
        <v>200</v>
      </c>
      <c r="N166" s="284" t="s">
        <v>3453</v>
      </c>
      <c r="O166" s="1007">
        <v>486.93</v>
      </c>
      <c r="P166" s="988"/>
      <c r="Q166" s="260"/>
      <c r="R166" s="260"/>
      <c r="S166" s="260"/>
      <c r="T166" s="260"/>
      <c r="U166" s="260"/>
      <c r="V166" s="260"/>
      <c r="W166" s="260"/>
      <c r="X166" s="260"/>
      <c r="Y166" s="260"/>
      <c r="Z166" s="260"/>
      <c r="AA166" s="260"/>
      <c r="AB166" s="260"/>
      <c r="AC166" s="260"/>
    </row>
    <row r="167" spans="1:29" ht="15.75" customHeight="1">
      <c r="A167" s="986"/>
      <c r="B167" s="987"/>
      <c r="C167" s="1798"/>
      <c r="D167" s="1799"/>
      <c r="E167" s="1799"/>
      <c r="F167" s="1799"/>
      <c r="G167" s="1799"/>
      <c r="H167" s="1800"/>
      <c r="I167" s="260"/>
      <c r="J167" s="999" t="s">
        <v>2574</v>
      </c>
      <c r="K167" s="278" t="s">
        <v>2576</v>
      </c>
      <c r="L167" s="1010">
        <v>10</v>
      </c>
      <c r="M167" s="674">
        <v>50</v>
      </c>
      <c r="N167" s="278" t="s">
        <v>3453</v>
      </c>
      <c r="O167" s="998">
        <v>150.22</v>
      </c>
      <c r="P167" s="988"/>
      <c r="Q167" s="260"/>
      <c r="R167" s="260"/>
      <c r="S167" s="260"/>
      <c r="T167" s="260"/>
      <c r="U167" s="260"/>
      <c r="V167" s="260"/>
      <c r="W167" s="260"/>
      <c r="X167" s="260"/>
      <c r="Y167" s="260"/>
      <c r="Z167" s="260"/>
      <c r="AA167" s="260"/>
      <c r="AB167" s="260"/>
      <c r="AC167" s="260"/>
    </row>
    <row r="168" spans="1:29" ht="15.75" customHeight="1">
      <c r="A168" s="986"/>
      <c r="B168" s="987"/>
      <c r="C168" s="991" t="s">
        <v>2795</v>
      </c>
      <c r="D168" s="992" t="s">
        <v>2796</v>
      </c>
      <c r="E168" s="993">
        <v>20</v>
      </c>
      <c r="F168" s="736">
        <v>200</v>
      </c>
      <c r="G168" s="992" t="s">
        <v>3458</v>
      </c>
      <c r="H168" s="994">
        <v>468.24</v>
      </c>
      <c r="I168" s="260"/>
      <c r="J168" s="1001" t="s">
        <v>2574</v>
      </c>
      <c r="K168" s="284" t="s">
        <v>2578</v>
      </c>
      <c r="L168" s="1063">
        <v>10</v>
      </c>
      <c r="M168" s="678">
        <v>10</v>
      </c>
      <c r="N168" s="284" t="s">
        <v>3453</v>
      </c>
      <c r="O168" s="1007">
        <v>140.22</v>
      </c>
      <c r="P168" s="988"/>
      <c r="Q168" s="260"/>
      <c r="R168" s="260"/>
      <c r="S168" s="260"/>
      <c r="T168" s="260"/>
      <c r="U168" s="260"/>
      <c r="V168" s="260"/>
      <c r="W168" s="260"/>
      <c r="X168" s="260"/>
      <c r="Y168" s="260"/>
      <c r="Z168" s="260"/>
      <c r="AA168" s="260"/>
      <c r="AB168" s="260"/>
      <c r="AC168" s="260"/>
    </row>
    <row r="169" spans="1:29" ht="15.75" customHeight="1">
      <c r="A169" s="986"/>
      <c r="B169" s="987"/>
      <c r="C169" s="999" t="s">
        <v>2839</v>
      </c>
      <c r="D169" s="278" t="s">
        <v>2840</v>
      </c>
      <c r="E169" s="913">
        <v>20</v>
      </c>
      <c r="F169" s="674">
        <v>1000</v>
      </c>
      <c r="G169" s="278" t="s">
        <v>3458</v>
      </c>
      <c r="H169" s="998">
        <v>21258.76</v>
      </c>
      <c r="I169" s="260"/>
      <c r="J169" s="999" t="s">
        <v>2669</v>
      </c>
      <c r="K169" s="278" t="s">
        <v>2670</v>
      </c>
      <c r="L169" s="1010">
        <v>10</v>
      </c>
      <c r="M169" s="674">
        <v>1000</v>
      </c>
      <c r="N169" s="278" t="s">
        <v>3453</v>
      </c>
      <c r="O169" s="998">
        <v>3816.46</v>
      </c>
      <c r="P169" s="988"/>
      <c r="Q169" s="260"/>
      <c r="R169" s="260"/>
      <c r="S169" s="260"/>
      <c r="T169" s="260"/>
      <c r="U169" s="260"/>
      <c r="V169" s="260"/>
      <c r="W169" s="260"/>
      <c r="X169" s="260"/>
      <c r="Y169" s="260"/>
      <c r="Z169" s="260"/>
      <c r="AA169" s="260"/>
      <c r="AB169" s="260"/>
      <c r="AC169" s="260"/>
    </row>
    <row r="170" spans="1:29" ht="15.75" customHeight="1">
      <c r="A170" s="986"/>
      <c r="B170" s="987"/>
      <c r="C170" s="1795" t="s">
        <v>3492</v>
      </c>
      <c r="D170" s="1796"/>
      <c r="E170" s="1796"/>
      <c r="F170" s="1796"/>
      <c r="G170" s="1796"/>
      <c r="H170" s="1797"/>
      <c r="I170" s="260"/>
      <c r="J170" s="1001" t="s">
        <v>2775</v>
      </c>
      <c r="K170" s="284" t="s">
        <v>2776</v>
      </c>
      <c r="L170" s="1063">
        <v>10</v>
      </c>
      <c r="M170" s="678">
        <v>200</v>
      </c>
      <c r="N170" s="284" t="s">
        <v>3453</v>
      </c>
      <c r="O170" s="1007">
        <v>468.24</v>
      </c>
      <c r="P170" s="988"/>
      <c r="Q170" s="260"/>
      <c r="R170" s="260"/>
      <c r="S170" s="260"/>
      <c r="T170" s="260"/>
      <c r="U170" s="260"/>
      <c r="V170" s="260"/>
      <c r="W170" s="260"/>
      <c r="X170" s="260"/>
      <c r="Y170" s="260"/>
      <c r="Z170" s="260"/>
      <c r="AA170" s="260"/>
      <c r="AB170" s="260"/>
      <c r="AC170" s="260"/>
    </row>
    <row r="171" spans="1:29" ht="15.75" customHeight="1">
      <c r="A171" s="986"/>
      <c r="B171" s="987"/>
      <c r="C171" s="1798"/>
      <c r="D171" s="1799"/>
      <c r="E171" s="1799"/>
      <c r="F171" s="1799"/>
      <c r="G171" s="1799"/>
      <c r="H171" s="1800"/>
      <c r="I171" s="260"/>
      <c r="J171" s="999" t="s">
        <v>2816</v>
      </c>
      <c r="K171" s="278" t="s">
        <v>2830</v>
      </c>
      <c r="L171" s="1010">
        <v>10</v>
      </c>
      <c r="M171" s="674">
        <v>1000</v>
      </c>
      <c r="N171" s="278" t="s">
        <v>3453</v>
      </c>
      <c r="O171" s="998">
        <v>29208.76</v>
      </c>
      <c r="P171" s="988"/>
      <c r="Q171" s="260"/>
      <c r="R171" s="260"/>
      <c r="S171" s="260"/>
      <c r="T171" s="260"/>
      <c r="U171" s="260"/>
      <c r="V171" s="260"/>
      <c r="W171" s="260"/>
      <c r="X171" s="260"/>
      <c r="Y171" s="260"/>
      <c r="Z171" s="260"/>
      <c r="AA171" s="260"/>
      <c r="AB171" s="260"/>
      <c r="AC171" s="260"/>
    </row>
    <row r="172" spans="1:29" ht="15.75" customHeight="1">
      <c r="A172" s="986"/>
      <c r="B172" s="987"/>
      <c r="C172" s="999" t="s">
        <v>2438</v>
      </c>
      <c r="D172" s="278" t="s">
        <v>2439</v>
      </c>
      <c r="E172" s="913">
        <v>21</v>
      </c>
      <c r="F172" s="674">
        <v>42</v>
      </c>
      <c r="G172" s="278" t="s">
        <v>797</v>
      </c>
      <c r="H172" s="998">
        <v>209.98</v>
      </c>
      <c r="I172" s="260"/>
      <c r="J172" s="1052" t="s">
        <v>2870</v>
      </c>
      <c r="K172" s="1053" t="s">
        <v>2873</v>
      </c>
      <c r="L172" s="1064">
        <v>10</v>
      </c>
      <c r="M172" s="1055">
        <v>200</v>
      </c>
      <c r="N172" s="1053" t="s">
        <v>3453</v>
      </c>
      <c r="O172" s="1056">
        <v>14434.9</v>
      </c>
      <c r="P172" s="988"/>
      <c r="Q172" s="260"/>
      <c r="R172" s="260"/>
      <c r="S172" s="260"/>
      <c r="T172" s="260"/>
      <c r="U172" s="260"/>
      <c r="V172" s="260"/>
      <c r="W172" s="260"/>
      <c r="X172" s="260"/>
      <c r="Y172" s="260"/>
      <c r="Z172" s="260"/>
      <c r="AA172" s="260"/>
      <c r="AB172" s="260"/>
      <c r="AC172" s="260"/>
    </row>
    <row r="173" spans="1:29" ht="15.75" customHeight="1">
      <c r="A173" s="986"/>
      <c r="B173" s="987"/>
      <c r="C173" s="1066" t="s">
        <v>2570</v>
      </c>
      <c r="D173" s="295" t="s">
        <v>2573</v>
      </c>
      <c r="E173" s="1067">
        <v>21</v>
      </c>
      <c r="F173" s="669">
        <v>76</v>
      </c>
      <c r="G173" s="295" t="s">
        <v>797</v>
      </c>
      <c r="H173" s="1068">
        <v>1755.22</v>
      </c>
      <c r="I173" s="260"/>
      <c r="J173" s="1795" t="s">
        <v>3493</v>
      </c>
      <c r="K173" s="1796"/>
      <c r="L173" s="1796"/>
      <c r="M173" s="1796"/>
      <c r="N173" s="1796"/>
      <c r="O173" s="1797"/>
      <c r="P173" s="988"/>
      <c r="Q173" s="260"/>
      <c r="R173" s="260"/>
      <c r="S173" s="260"/>
      <c r="T173" s="260"/>
      <c r="U173" s="260"/>
      <c r="V173" s="260"/>
      <c r="W173" s="260"/>
      <c r="X173" s="260"/>
      <c r="Y173" s="260"/>
      <c r="Z173" s="260"/>
      <c r="AA173" s="260"/>
      <c r="AB173" s="260"/>
      <c r="AC173" s="260"/>
    </row>
    <row r="174" spans="1:29" ht="15.75" customHeight="1">
      <c r="A174" s="986"/>
      <c r="B174" s="987"/>
      <c r="C174" s="999" t="s">
        <v>2751</v>
      </c>
      <c r="D174" s="278" t="s">
        <v>2752</v>
      </c>
      <c r="E174" s="913">
        <v>21</v>
      </c>
      <c r="F174" s="674">
        <v>43</v>
      </c>
      <c r="G174" s="278" t="s">
        <v>797</v>
      </c>
      <c r="H174" s="998">
        <v>6655.8</v>
      </c>
      <c r="I174" s="260"/>
      <c r="J174" s="1798"/>
      <c r="K174" s="1799"/>
      <c r="L174" s="1799"/>
      <c r="M174" s="1799"/>
      <c r="N174" s="1799"/>
      <c r="O174" s="1800"/>
      <c r="P174" s="988"/>
      <c r="Q174" s="260"/>
      <c r="R174" s="260"/>
      <c r="S174" s="260"/>
      <c r="T174" s="260"/>
      <c r="U174" s="260"/>
      <c r="V174" s="260"/>
      <c r="W174" s="260"/>
      <c r="X174" s="260"/>
      <c r="Y174" s="260"/>
      <c r="Z174" s="260"/>
      <c r="AA174" s="260"/>
      <c r="AB174" s="260"/>
      <c r="AC174" s="260"/>
    </row>
    <row r="175" spans="1:29" ht="15.75" customHeight="1">
      <c r="A175" s="986"/>
      <c r="B175" s="987"/>
      <c r="C175" s="944" t="s">
        <v>2911</v>
      </c>
      <c r="D175" s="1069" t="s">
        <v>2914</v>
      </c>
      <c r="E175" s="1070">
        <v>21</v>
      </c>
      <c r="F175" s="1071">
        <v>58</v>
      </c>
      <c r="G175" s="1069" t="s">
        <v>797</v>
      </c>
      <c r="H175" s="1072">
        <v>15075.87</v>
      </c>
      <c r="I175" s="260"/>
      <c r="J175" s="1057" t="s">
        <v>2672</v>
      </c>
      <c r="K175" s="1058" t="s">
        <v>2673</v>
      </c>
      <c r="L175" s="1065">
        <v>11</v>
      </c>
      <c r="M175" s="1060">
        <v>590</v>
      </c>
      <c r="N175" s="1058" t="s">
        <v>71</v>
      </c>
      <c r="O175" s="1061">
        <v>3226.46</v>
      </c>
      <c r="P175" s="988"/>
      <c r="Q175" s="260"/>
      <c r="R175" s="260"/>
      <c r="S175" s="260"/>
      <c r="T175" s="260"/>
      <c r="U175" s="260"/>
      <c r="V175" s="260"/>
      <c r="W175" s="260"/>
      <c r="X175" s="260"/>
      <c r="Y175" s="260"/>
      <c r="Z175" s="260"/>
      <c r="AA175" s="260"/>
      <c r="AB175" s="260"/>
      <c r="AC175" s="260"/>
    </row>
    <row r="176" spans="1:29" ht="15.75" customHeight="1">
      <c r="A176" s="986"/>
      <c r="B176" s="987"/>
      <c r="I176" s="260"/>
      <c r="J176" s="1001" t="s">
        <v>2675</v>
      </c>
      <c r="K176" s="284" t="s">
        <v>2678</v>
      </c>
      <c r="L176" s="1063">
        <v>11</v>
      </c>
      <c r="M176" s="678">
        <v>590</v>
      </c>
      <c r="N176" s="284" t="s">
        <v>71</v>
      </c>
      <c r="O176" s="1007">
        <v>2630.56</v>
      </c>
      <c r="P176" s="988"/>
      <c r="Q176" s="260"/>
      <c r="R176" s="260"/>
      <c r="S176" s="260"/>
      <c r="T176" s="260"/>
      <c r="U176" s="260"/>
      <c r="V176" s="260"/>
      <c r="W176" s="260"/>
      <c r="X176" s="260"/>
      <c r="Y176" s="260"/>
      <c r="Z176" s="260"/>
      <c r="AA176" s="260"/>
      <c r="AB176" s="260"/>
      <c r="AC176" s="260"/>
    </row>
    <row r="177" spans="1:29" ht="15.75" customHeight="1">
      <c r="A177" s="986"/>
      <c r="B177" s="987"/>
      <c r="I177" s="260"/>
      <c r="J177" s="999" t="s">
        <v>2702</v>
      </c>
      <c r="K177" s="278" t="s">
        <v>2703</v>
      </c>
      <c r="L177" s="1010">
        <v>11</v>
      </c>
      <c r="M177" s="674">
        <v>590</v>
      </c>
      <c r="N177" s="278" t="s">
        <v>71</v>
      </c>
      <c r="O177" s="998">
        <v>4275.75</v>
      </c>
      <c r="P177" s="988"/>
      <c r="Q177" s="260"/>
      <c r="R177" s="260"/>
      <c r="S177" s="260"/>
      <c r="T177" s="260"/>
      <c r="U177" s="260"/>
      <c r="V177" s="260"/>
      <c r="W177" s="260"/>
      <c r="X177" s="260"/>
      <c r="Y177" s="260"/>
      <c r="Z177" s="260"/>
      <c r="AA177" s="260"/>
      <c r="AB177" s="260"/>
      <c r="AC177" s="260"/>
    </row>
    <row r="178" spans="1:29" ht="15.75" customHeight="1">
      <c r="A178" s="986"/>
      <c r="B178" s="987"/>
      <c r="C178" s="260"/>
      <c r="D178" s="260"/>
      <c r="E178" s="260"/>
      <c r="F178" s="260"/>
      <c r="G178" s="260"/>
      <c r="H178" s="260"/>
      <c r="I178" s="260"/>
      <c r="J178" s="1052" t="s">
        <v>2702</v>
      </c>
      <c r="K178" s="1053" t="s">
        <v>2705</v>
      </c>
      <c r="L178" s="1064">
        <v>11</v>
      </c>
      <c r="M178" s="1055">
        <v>590</v>
      </c>
      <c r="N178" s="1053" t="s">
        <v>71</v>
      </c>
      <c r="O178" s="1056">
        <v>3685.75</v>
      </c>
      <c r="P178" s="988"/>
      <c r="Q178" s="260"/>
      <c r="R178" s="260"/>
      <c r="S178" s="260"/>
      <c r="T178" s="260"/>
      <c r="U178" s="260"/>
      <c r="V178" s="260"/>
      <c r="W178" s="260"/>
      <c r="X178" s="260"/>
      <c r="Y178" s="260"/>
      <c r="Z178" s="260"/>
      <c r="AA178" s="260"/>
      <c r="AB178" s="260"/>
      <c r="AC178" s="260"/>
    </row>
    <row r="179" spans="1:29" ht="15.75" customHeight="1">
      <c r="A179" s="986"/>
      <c r="B179" s="987"/>
      <c r="C179" s="260"/>
      <c r="D179" s="260"/>
      <c r="E179" s="260"/>
      <c r="F179" s="260"/>
      <c r="G179" s="260"/>
      <c r="H179" s="260"/>
      <c r="I179" s="260"/>
      <c r="J179" s="1795" t="s">
        <v>3494</v>
      </c>
      <c r="K179" s="1796"/>
      <c r="L179" s="1796"/>
      <c r="M179" s="1796"/>
      <c r="N179" s="1796"/>
      <c r="O179" s="1797"/>
      <c r="P179" s="988"/>
      <c r="Q179" s="260"/>
      <c r="R179" s="260"/>
      <c r="S179" s="260"/>
      <c r="T179" s="260"/>
      <c r="U179" s="260"/>
      <c r="V179" s="260"/>
      <c r="W179" s="260"/>
      <c r="X179" s="260"/>
      <c r="Y179" s="260"/>
      <c r="Z179" s="260"/>
      <c r="AA179" s="260"/>
      <c r="AB179" s="260"/>
      <c r="AC179" s="260"/>
    </row>
    <row r="180" spans="1:29" ht="15.75" customHeight="1">
      <c r="A180" s="986"/>
      <c r="B180" s="987"/>
      <c r="C180" s="260"/>
      <c r="D180" s="260"/>
      <c r="E180" s="260"/>
      <c r="F180" s="260"/>
      <c r="G180" s="260"/>
      <c r="H180" s="260"/>
      <c r="I180" s="260"/>
      <c r="J180" s="1798"/>
      <c r="K180" s="1799"/>
      <c r="L180" s="1799"/>
      <c r="M180" s="1799"/>
      <c r="N180" s="1799"/>
      <c r="O180" s="1800"/>
      <c r="P180" s="988"/>
      <c r="Q180" s="260"/>
      <c r="R180" s="260"/>
      <c r="S180" s="260"/>
      <c r="T180" s="260"/>
      <c r="U180" s="260"/>
      <c r="V180" s="260"/>
      <c r="W180" s="260"/>
      <c r="X180" s="260"/>
      <c r="Y180" s="260"/>
      <c r="Z180" s="260"/>
      <c r="AA180" s="260"/>
      <c r="AB180" s="260"/>
      <c r="AC180" s="260"/>
    </row>
    <row r="181" spans="1:29" ht="15.75" customHeight="1">
      <c r="A181" s="986"/>
      <c r="B181" s="987"/>
      <c r="C181" s="260"/>
      <c r="D181" s="260"/>
      <c r="E181" s="260"/>
      <c r="F181" s="260"/>
      <c r="G181" s="260"/>
      <c r="H181" s="260"/>
      <c r="I181" s="260"/>
      <c r="J181" s="1057" t="s">
        <v>2782</v>
      </c>
      <c r="K181" s="1058" t="s">
        <v>2783</v>
      </c>
      <c r="L181" s="1065">
        <v>12</v>
      </c>
      <c r="M181" s="1060">
        <v>100</v>
      </c>
      <c r="N181" s="1058" t="s">
        <v>355</v>
      </c>
      <c r="O181" s="1061">
        <v>369.24</v>
      </c>
      <c r="P181" s="988"/>
      <c r="Q181" s="260"/>
      <c r="R181" s="260"/>
      <c r="S181" s="260"/>
      <c r="T181" s="260"/>
      <c r="U181" s="260"/>
      <c r="V181" s="260"/>
      <c r="W181" s="260"/>
      <c r="X181" s="260"/>
      <c r="Y181" s="260"/>
      <c r="Z181" s="260"/>
      <c r="AA181" s="260"/>
      <c r="AB181" s="260"/>
      <c r="AC181" s="260"/>
    </row>
    <row r="182" spans="1:29" ht="15.75" customHeight="1">
      <c r="A182" s="986"/>
      <c r="B182" s="987"/>
      <c r="C182" s="260"/>
      <c r="D182" s="260"/>
      <c r="E182" s="260"/>
      <c r="F182" s="260"/>
      <c r="G182" s="260"/>
      <c r="H182" s="260"/>
      <c r="I182" s="260"/>
      <c r="J182" s="1052" t="s">
        <v>2897</v>
      </c>
      <c r="K182" s="1053" t="s">
        <v>2903</v>
      </c>
      <c r="L182" s="1064">
        <v>12</v>
      </c>
      <c r="M182" s="1055">
        <v>1000</v>
      </c>
      <c r="N182" s="1053" t="s">
        <v>355</v>
      </c>
      <c r="O182" s="1056">
        <v>4566.87</v>
      </c>
      <c r="P182" s="988"/>
      <c r="Q182" s="260"/>
      <c r="R182" s="260"/>
      <c r="S182" s="260"/>
      <c r="T182" s="260"/>
      <c r="U182" s="260"/>
      <c r="V182" s="260"/>
      <c r="W182" s="260"/>
      <c r="X182" s="260"/>
      <c r="Y182" s="260"/>
      <c r="Z182" s="260"/>
      <c r="AA182" s="260"/>
      <c r="AB182" s="260"/>
      <c r="AC182" s="260"/>
    </row>
    <row r="183" spans="1:29" ht="15.75" customHeight="1">
      <c r="A183" s="986"/>
      <c r="B183" s="987"/>
      <c r="C183" s="260"/>
      <c r="D183" s="260"/>
      <c r="E183" s="260"/>
      <c r="F183" s="260"/>
      <c r="G183" s="260"/>
      <c r="H183" s="260"/>
      <c r="I183" s="260"/>
      <c r="J183" s="1795" t="s">
        <v>3495</v>
      </c>
      <c r="K183" s="1796"/>
      <c r="L183" s="1796"/>
      <c r="M183" s="1796"/>
      <c r="N183" s="1796"/>
      <c r="O183" s="1797"/>
      <c r="P183" s="988"/>
      <c r="Q183" s="260"/>
      <c r="R183" s="260"/>
      <c r="S183" s="260"/>
      <c r="T183" s="260"/>
      <c r="U183" s="260"/>
      <c r="V183" s="260"/>
      <c r="W183" s="260"/>
      <c r="X183" s="260"/>
      <c r="Y183" s="260"/>
      <c r="Z183" s="260"/>
      <c r="AA183" s="260"/>
      <c r="AB183" s="260"/>
      <c r="AC183" s="260"/>
    </row>
    <row r="184" spans="1:29" ht="15.75" customHeight="1">
      <c r="A184" s="986"/>
      <c r="B184" s="987"/>
      <c r="C184" s="260"/>
      <c r="D184" s="260"/>
      <c r="E184" s="260"/>
      <c r="F184" s="260"/>
      <c r="G184" s="260"/>
      <c r="H184" s="260"/>
      <c r="I184" s="260"/>
      <c r="J184" s="1798"/>
      <c r="K184" s="1799"/>
      <c r="L184" s="1799"/>
      <c r="M184" s="1799"/>
      <c r="N184" s="1799"/>
      <c r="O184" s="1800"/>
      <c r="P184" s="988"/>
      <c r="Q184" s="260"/>
      <c r="R184" s="260"/>
      <c r="S184" s="260"/>
      <c r="T184" s="260"/>
      <c r="U184" s="260"/>
      <c r="V184" s="260"/>
      <c r="W184" s="260"/>
      <c r="X184" s="260"/>
      <c r="Y184" s="260"/>
      <c r="Z184" s="260"/>
      <c r="AA184" s="260"/>
      <c r="AB184" s="260"/>
      <c r="AC184" s="260"/>
    </row>
    <row r="185" spans="1:29" ht="15.75" customHeight="1">
      <c r="A185" s="986"/>
      <c r="B185" s="987"/>
      <c r="C185" s="260"/>
      <c r="D185" s="260"/>
      <c r="E185" s="260"/>
      <c r="F185" s="260"/>
      <c r="G185" s="260"/>
      <c r="H185" s="260"/>
      <c r="I185" s="260"/>
      <c r="J185" s="1057" t="s">
        <v>2371</v>
      </c>
      <c r="K185" s="1058" t="s">
        <v>2372</v>
      </c>
      <c r="L185" s="1065">
        <v>13</v>
      </c>
      <c r="M185" s="1060">
        <v>110</v>
      </c>
      <c r="N185" s="1058" t="s">
        <v>3454</v>
      </c>
      <c r="O185" s="1061">
        <v>2423.9899999999998</v>
      </c>
      <c r="P185" s="988"/>
      <c r="Q185" s="260"/>
      <c r="R185" s="260"/>
      <c r="S185" s="260"/>
      <c r="T185" s="260"/>
      <c r="U185" s="260"/>
      <c r="V185" s="260"/>
      <c r="W185" s="260"/>
      <c r="X185" s="260"/>
      <c r="Y185" s="260"/>
      <c r="Z185" s="260"/>
      <c r="AA185" s="260"/>
      <c r="AB185" s="260"/>
      <c r="AC185" s="260"/>
    </row>
    <row r="186" spans="1:29" ht="15.75" customHeight="1">
      <c r="A186" s="986"/>
      <c r="B186" s="987"/>
      <c r="C186" s="260"/>
      <c r="D186" s="260"/>
      <c r="E186" s="260"/>
      <c r="F186" s="260"/>
      <c r="G186" s="260"/>
      <c r="H186" s="260"/>
      <c r="I186" s="260"/>
      <c r="J186" s="1001" t="s">
        <v>2385</v>
      </c>
      <c r="K186" s="284" t="s">
        <v>2386</v>
      </c>
      <c r="L186" s="1063">
        <v>13</v>
      </c>
      <c r="M186" s="678">
        <v>40</v>
      </c>
      <c r="N186" s="284" t="s">
        <v>3454</v>
      </c>
      <c r="O186" s="1007">
        <v>8315.99</v>
      </c>
      <c r="P186" s="988"/>
      <c r="Q186" s="260"/>
      <c r="R186" s="260"/>
      <c r="S186" s="260"/>
      <c r="T186" s="260"/>
      <c r="U186" s="260"/>
      <c r="V186" s="260"/>
      <c r="W186" s="260"/>
      <c r="X186" s="260"/>
      <c r="Y186" s="260"/>
      <c r="Z186" s="260"/>
      <c r="AA186" s="260"/>
      <c r="AB186" s="260"/>
      <c r="AC186" s="260"/>
    </row>
    <row r="187" spans="1:29" ht="15.75" customHeight="1">
      <c r="A187" s="986"/>
      <c r="B187" s="987"/>
      <c r="C187" s="260"/>
      <c r="D187" s="260"/>
      <c r="E187" s="260"/>
      <c r="F187" s="260"/>
      <c r="G187" s="260"/>
      <c r="H187" s="260"/>
      <c r="I187" s="260"/>
      <c r="J187" s="999" t="s">
        <v>2458</v>
      </c>
      <c r="K187" s="278" t="s">
        <v>2459</v>
      </c>
      <c r="L187" s="1010">
        <v>13</v>
      </c>
      <c r="M187" s="674">
        <v>180</v>
      </c>
      <c r="N187" s="278" t="s">
        <v>3454</v>
      </c>
      <c r="O187" s="998">
        <v>7208.98</v>
      </c>
      <c r="P187" s="988"/>
      <c r="Q187" s="260"/>
      <c r="R187" s="260"/>
      <c r="S187" s="260"/>
      <c r="T187" s="260"/>
      <c r="U187" s="260"/>
      <c r="V187" s="260"/>
      <c r="W187" s="260"/>
      <c r="X187" s="260"/>
      <c r="Y187" s="260"/>
      <c r="Z187" s="260"/>
      <c r="AA187" s="260"/>
      <c r="AB187" s="260"/>
      <c r="AC187" s="260"/>
    </row>
    <row r="188" spans="1:29" ht="15.75" customHeight="1">
      <c r="A188" s="986"/>
      <c r="B188" s="987"/>
      <c r="C188" s="260"/>
      <c r="D188" s="260"/>
      <c r="E188" s="260"/>
      <c r="F188" s="260"/>
      <c r="G188" s="260"/>
      <c r="H188" s="260"/>
      <c r="I188" s="260"/>
      <c r="J188" s="1001" t="s">
        <v>2523</v>
      </c>
      <c r="K188" s="284" t="s">
        <v>2524</v>
      </c>
      <c r="L188" s="1063">
        <v>13</v>
      </c>
      <c r="M188" s="678">
        <v>130</v>
      </c>
      <c r="N188" s="284" t="s">
        <v>3454</v>
      </c>
      <c r="O188" s="1007">
        <v>686.93</v>
      </c>
      <c r="P188" s="988"/>
      <c r="Q188" s="260"/>
      <c r="R188" s="260"/>
      <c r="S188" s="260"/>
      <c r="T188" s="260"/>
      <c r="U188" s="260"/>
      <c r="V188" s="260"/>
      <c r="W188" s="260"/>
      <c r="X188" s="260"/>
      <c r="Y188" s="260"/>
      <c r="Z188" s="260"/>
      <c r="AA188" s="260"/>
      <c r="AB188" s="260"/>
      <c r="AC188" s="260"/>
    </row>
    <row r="189" spans="1:29" ht="15.75" customHeight="1">
      <c r="A189" s="986"/>
      <c r="B189" s="987"/>
      <c r="C189" s="260"/>
      <c r="D189" s="260"/>
      <c r="E189" s="260"/>
      <c r="F189" s="260"/>
      <c r="G189" s="260"/>
      <c r="H189" s="260"/>
      <c r="I189" s="260"/>
      <c r="J189" s="1025" t="s">
        <v>2555</v>
      </c>
      <c r="K189" s="1026" t="s">
        <v>2556</v>
      </c>
      <c r="L189" s="1073">
        <v>13</v>
      </c>
      <c r="M189" s="1028">
        <v>180</v>
      </c>
      <c r="N189" s="1026" t="s">
        <v>3454</v>
      </c>
      <c r="O189" s="1029">
        <v>846.51</v>
      </c>
      <c r="P189" s="988"/>
      <c r="Q189" s="260"/>
      <c r="R189" s="260"/>
      <c r="S189" s="260"/>
      <c r="T189" s="260"/>
      <c r="U189" s="260"/>
      <c r="V189" s="260"/>
      <c r="W189" s="260"/>
      <c r="X189" s="260"/>
      <c r="Y189" s="260"/>
      <c r="Z189" s="260"/>
      <c r="AA189" s="260"/>
      <c r="AB189" s="260"/>
      <c r="AC189" s="260"/>
    </row>
    <row r="190" spans="1:29" ht="15.75" customHeight="1">
      <c r="A190" s="986"/>
      <c r="B190" s="987"/>
      <c r="C190" s="260"/>
      <c r="D190" s="260"/>
      <c r="E190" s="260"/>
      <c r="F190" s="260"/>
      <c r="G190" s="260"/>
      <c r="H190" s="260"/>
      <c r="I190" s="260"/>
      <c r="J190" s="1795" t="s">
        <v>3496</v>
      </c>
      <c r="K190" s="1796"/>
      <c r="L190" s="1796"/>
      <c r="M190" s="1796"/>
      <c r="N190" s="1796"/>
      <c r="O190" s="1797"/>
      <c r="P190" s="988"/>
      <c r="Q190" s="260"/>
      <c r="R190" s="260"/>
      <c r="S190" s="260"/>
      <c r="T190" s="260"/>
      <c r="U190" s="260"/>
      <c r="V190" s="260"/>
      <c r="W190" s="260"/>
      <c r="X190" s="260"/>
      <c r="Y190" s="260"/>
      <c r="Z190" s="260"/>
      <c r="AA190" s="260"/>
      <c r="AB190" s="260"/>
      <c r="AC190" s="260"/>
    </row>
    <row r="191" spans="1:29" ht="15.75" customHeight="1">
      <c r="A191" s="986"/>
      <c r="B191" s="987"/>
      <c r="C191" s="260"/>
      <c r="D191" s="260"/>
      <c r="E191" s="260"/>
      <c r="F191" s="260"/>
      <c r="G191" s="260"/>
      <c r="H191" s="260"/>
      <c r="I191" s="260"/>
      <c r="J191" s="1798"/>
      <c r="K191" s="1799"/>
      <c r="L191" s="1799"/>
      <c r="M191" s="1799"/>
      <c r="N191" s="1799"/>
      <c r="O191" s="1800"/>
      <c r="P191" s="988"/>
      <c r="Q191" s="260"/>
      <c r="R191" s="260"/>
      <c r="S191" s="260"/>
      <c r="T191" s="260"/>
      <c r="U191" s="260"/>
      <c r="V191" s="260"/>
      <c r="W191" s="260"/>
      <c r="X191" s="260"/>
      <c r="Y191" s="260"/>
      <c r="Z191" s="260"/>
      <c r="AA191" s="260"/>
      <c r="AB191" s="260"/>
      <c r="AC191" s="260"/>
    </row>
    <row r="192" spans="1:29" ht="15.75" customHeight="1">
      <c r="A192" s="986"/>
      <c r="B192" s="987"/>
      <c r="C192" s="260"/>
      <c r="D192" s="260"/>
      <c r="E192" s="260"/>
      <c r="F192" s="260"/>
      <c r="G192" s="260"/>
      <c r="H192" s="260"/>
      <c r="I192" s="260"/>
      <c r="J192" s="1057" t="s">
        <v>2323</v>
      </c>
      <c r="K192" s="1058" t="s">
        <v>2324</v>
      </c>
      <c r="L192" s="1065">
        <v>14</v>
      </c>
      <c r="M192" s="1060">
        <v>5.9</v>
      </c>
      <c r="N192" s="1058" t="s">
        <v>544</v>
      </c>
      <c r="O192" s="1061">
        <v>571.89</v>
      </c>
      <c r="P192" s="988"/>
      <c r="Q192" s="260"/>
      <c r="R192" s="260"/>
      <c r="S192" s="260"/>
      <c r="T192" s="260"/>
      <c r="U192" s="260"/>
      <c r="V192" s="260"/>
      <c r="W192" s="260"/>
      <c r="X192" s="260"/>
      <c r="Y192" s="260"/>
      <c r="Z192" s="260"/>
      <c r="AA192" s="260"/>
      <c r="AB192" s="260"/>
      <c r="AC192" s="260"/>
    </row>
    <row r="193" spans="1:29" ht="15.75" customHeight="1">
      <c r="A193" s="986"/>
      <c r="B193" s="987"/>
      <c r="C193" s="260"/>
      <c r="D193" s="260"/>
      <c r="E193" s="260"/>
      <c r="F193" s="260"/>
      <c r="G193" s="260"/>
      <c r="H193" s="260"/>
      <c r="I193" s="260"/>
      <c r="J193" s="1001" t="s">
        <v>2323</v>
      </c>
      <c r="K193" s="284" t="s">
        <v>2326</v>
      </c>
      <c r="L193" s="1063">
        <v>14</v>
      </c>
      <c r="M193" s="678">
        <v>5.9</v>
      </c>
      <c r="N193" s="284" t="s">
        <v>544</v>
      </c>
      <c r="O193" s="1007">
        <v>565.99</v>
      </c>
      <c r="P193" s="988"/>
      <c r="Q193" s="260"/>
      <c r="R193" s="260"/>
      <c r="S193" s="260"/>
      <c r="T193" s="260"/>
      <c r="U193" s="260"/>
      <c r="V193" s="260"/>
      <c r="W193" s="260"/>
      <c r="X193" s="260"/>
      <c r="Y193" s="260"/>
      <c r="Z193" s="260"/>
      <c r="AA193" s="260"/>
      <c r="AB193" s="260"/>
      <c r="AC193" s="260"/>
    </row>
    <row r="194" spans="1:29" ht="15.75" customHeight="1">
      <c r="A194" s="986"/>
      <c r="B194" s="987"/>
      <c r="C194" s="260"/>
      <c r="D194" s="260"/>
      <c r="E194" s="260"/>
      <c r="F194" s="260"/>
      <c r="G194" s="260"/>
      <c r="H194" s="260"/>
      <c r="I194" s="260"/>
      <c r="J194" s="999" t="s">
        <v>2323</v>
      </c>
      <c r="K194" s="278" t="s">
        <v>2327</v>
      </c>
      <c r="L194" s="1065">
        <v>14</v>
      </c>
      <c r="M194" s="674">
        <v>5.9</v>
      </c>
      <c r="N194" s="278" t="s">
        <v>544</v>
      </c>
      <c r="O194" s="998">
        <v>560.09</v>
      </c>
      <c r="P194" s="988"/>
      <c r="Q194" s="260"/>
      <c r="R194" s="260"/>
      <c r="S194" s="260"/>
      <c r="T194" s="260"/>
      <c r="U194" s="260"/>
      <c r="V194" s="260"/>
      <c r="W194" s="260"/>
      <c r="X194" s="260"/>
      <c r="Y194" s="260"/>
      <c r="Z194" s="260"/>
      <c r="AA194" s="260"/>
      <c r="AB194" s="260"/>
      <c r="AC194" s="260"/>
    </row>
    <row r="195" spans="1:29" ht="15.75" customHeight="1">
      <c r="A195" s="986"/>
      <c r="B195" s="987"/>
      <c r="C195" s="260"/>
      <c r="D195" s="260"/>
      <c r="E195" s="260"/>
      <c r="F195" s="260"/>
      <c r="G195" s="260"/>
      <c r="H195" s="260"/>
      <c r="I195" s="260"/>
      <c r="J195" s="1001" t="s">
        <v>2488</v>
      </c>
      <c r="K195" s="284" t="s">
        <v>2489</v>
      </c>
      <c r="L195" s="1063">
        <v>14</v>
      </c>
      <c r="M195" s="678">
        <v>5.9</v>
      </c>
      <c r="N195" s="284" t="s">
        <v>544</v>
      </c>
      <c r="O195" s="1007">
        <v>549.20000000000005</v>
      </c>
      <c r="P195" s="988"/>
      <c r="Q195" s="260"/>
      <c r="R195" s="260"/>
      <c r="S195" s="260"/>
      <c r="T195" s="260"/>
      <c r="U195" s="260"/>
      <c r="V195" s="260"/>
      <c r="W195" s="260"/>
      <c r="X195" s="260"/>
      <c r="Y195" s="260"/>
      <c r="Z195" s="260"/>
      <c r="AA195" s="260"/>
      <c r="AB195" s="260"/>
      <c r="AC195" s="260"/>
    </row>
    <row r="196" spans="1:29" ht="15.75" customHeight="1">
      <c r="A196" s="986"/>
      <c r="B196" s="987"/>
      <c r="C196" s="260"/>
      <c r="D196" s="260"/>
      <c r="E196" s="260"/>
      <c r="F196" s="260"/>
      <c r="G196" s="260"/>
      <c r="H196" s="260"/>
      <c r="I196" s="260"/>
      <c r="J196" s="999" t="s">
        <v>2545</v>
      </c>
      <c r="K196" s="278" t="s">
        <v>2548</v>
      </c>
      <c r="L196" s="1065">
        <v>14</v>
      </c>
      <c r="M196" s="674">
        <v>5.9</v>
      </c>
      <c r="N196" s="278" t="s">
        <v>544</v>
      </c>
      <c r="O196" s="998">
        <v>26.51</v>
      </c>
      <c r="P196" s="988"/>
      <c r="Q196" s="260"/>
      <c r="R196" s="260"/>
      <c r="S196" s="260"/>
      <c r="T196" s="260"/>
      <c r="U196" s="260"/>
      <c r="V196" s="260"/>
      <c r="W196" s="260"/>
      <c r="X196" s="260"/>
      <c r="Y196" s="260"/>
      <c r="Z196" s="260"/>
      <c r="AA196" s="260"/>
      <c r="AB196" s="260"/>
      <c r="AC196" s="260"/>
    </row>
    <row r="197" spans="1:29" ht="15.75" customHeight="1">
      <c r="A197" s="986"/>
      <c r="B197" s="987"/>
      <c r="C197" s="260"/>
      <c r="D197" s="260"/>
      <c r="E197" s="260"/>
      <c r="F197" s="260"/>
      <c r="G197" s="260"/>
      <c r="H197" s="260"/>
      <c r="I197" s="260"/>
      <c r="J197" s="1001" t="s">
        <v>2607</v>
      </c>
      <c r="K197" s="284" t="s">
        <v>2608</v>
      </c>
      <c r="L197" s="1063">
        <v>14</v>
      </c>
      <c r="M197" s="678">
        <v>59</v>
      </c>
      <c r="N197" s="284" t="s">
        <v>544</v>
      </c>
      <c r="O197" s="1007">
        <v>5167.29</v>
      </c>
      <c r="P197" s="988"/>
      <c r="Q197" s="260"/>
      <c r="R197" s="260"/>
      <c r="S197" s="260"/>
      <c r="T197" s="260"/>
      <c r="U197" s="260"/>
      <c r="V197" s="260"/>
      <c r="W197" s="260"/>
      <c r="X197" s="260"/>
      <c r="Y197" s="260"/>
      <c r="Z197" s="260"/>
      <c r="AA197" s="260"/>
      <c r="AB197" s="260"/>
      <c r="AC197" s="260"/>
    </row>
    <row r="198" spans="1:29" ht="15.75" customHeight="1">
      <c r="A198" s="986"/>
      <c r="B198" s="987"/>
      <c r="C198" s="260"/>
      <c r="D198" s="260"/>
      <c r="E198" s="260"/>
      <c r="F198" s="260"/>
      <c r="G198" s="260"/>
      <c r="H198" s="260"/>
      <c r="I198" s="260"/>
      <c r="J198" s="999" t="s">
        <v>2675</v>
      </c>
      <c r="K198" s="278" t="s">
        <v>2676</v>
      </c>
      <c r="L198" s="1065">
        <v>14</v>
      </c>
      <c r="M198" s="674">
        <v>5.9</v>
      </c>
      <c r="N198" s="278" t="s">
        <v>544</v>
      </c>
      <c r="O198" s="998">
        <v>3220.56</v>
      </c>
      <c r="P198" s="988"/>
      <c r="Q198" s="260"/>
      <c r="R198" s="260"/>
      <c r="S198" s="260"/>
      <c r="T198" s="260"/>
      <c r="U198" s="260"/>
      <c r="V198" s="260"/>
      <c r="W198" s="260"/>
      <c r="X198" s="260"/>
      <c r="Y198" s="260"/>
      <c r="Z198" s="260"/>
      <c r="AA198" s="260"/>
      <c r="AB198" s="260"/>
      <c r="AC198" s="260"/>
    </row>
    <row r="199" spans="1:29" ht="15.75" customHeight="1">
      <c r="A199" s="986"/>
      <c r="B199" s="987"/>
      <c r="C199" s="260"/>
      <c r="D199" s="260"/>
      <c r="E199" s="260"/>
      <c r="F199" s="260"/>
      <c r="G199" s="260"/>
      <c r="H199" s="260"/>
      <c r="I199" s="260"/>
      <c r="J199" s="1001" t="s">
        <v>2735</v>
      </c>
      <c r="K199" s="284" t="s">
        <v>2736</v>
      </c>
      <c r="L199" s="1063">
        <v>14</v>
      </c>
      <c r="M199" s="678">
        <v>29.5</v>
      </c>
      <c r="N199" s="284" t="s">
        <v>544</v>
      </c>
      <c r="O199" s="1007">
        <v>281.31</v>
      </c>
      <c r="P199" s="988"/>
      <c r="Q199" s="260"/>
      <c r="R199" s="260"/>
      <c r="S199" s="260"/>
      <c r="T199" s="260"/>
      <c r="U199" s="260"/>
      <c r="V199" s="260"/>
      <c r="W199" s="260"/>
      <c r="X199" s="260"/>
      <c r="Y199" s="260"/>
      <c r="Z199" s="260"/>
      <c r="AA199" s="260"/>
      <c r="AB199" s="260"/>
      <c r="AC199" s="260"/>
    </row>
    <row r="200" spans="1:29" ht="15.75" customHeight="1">
      <c r="A200" s="986"/>
      <c r="B200" s="987"/>
      <c r="C200" s="260"/>
      <c r="D200" s="260"/>
      <c r="E200" s="260"/>
      <c r="F200" s="260"/>
      <c r="G200" s="260"/>
      <c r="H200" s="260"/>
      <c r="I200" s="260"/>
      <c r="J200" s="999" t="s">
        <v>2867</v>
      </c>
      <c r="K200" s="278" t="s">
        <v>2868</v>
      </c>
      <c r="L200" s="1065">
        <v>14</v>
      </c>
      <c r="M200" s="674">
        <v>5.9</v>
      </c>
      <c r="N200" s="278" t="s">
        <v>544</v>
      </c>
      <c r="O200" s="998">
        <v>269.89999999999998</v>
      </c>
      <c r="P200" s="988"/>
      <c r="Q200" s="260"/>
      <c r="R200" s="260"/>
      <c r="S200" s="260"/>
      <c r="T200" s="260"/>
      <c r="U200" s="260"/>
      <c r="V200" s="260"/>
      <c r="W200" s="260"/>
      <c r="X200" s="260"/>
      <c r="Y200" s="260"/>
      <c r="Z200" s="260"/>
      <c r="AA200" s="260"/>
      <c r="AB200" s="260"/>
      <c r="AC200" s="260"/>
    </row>
    <row r="201" spans="1:29" ht="15.75" customHeight="1">
      <c r="A201" s="986"/>
      <c r="B201" s="987"/>
      <c r="C201" s="260"/>
      <c r="D201" s="260"/>
      <c r="E201" s="260"/>
      <c r="F201" s="260"/>
      <c r="G201" s="260"/>
      <c r="H201" s="260"/>
      <c r="I201" s="260"/>
      <c r="J201" s="944" t="s">
        <v>2892</v>
      </c>
      <c r="K201" s="1069" t="s">
        <v>2893</v>
      </c>
      <c r="L201" s="1063">
        <v>14</v>
      </c>
      <c r="M201" s="1074">
        <v>59</v>
      </c>
      <c r="N201" s="1069" t="s">
        <v>544</v>
      </c>
      <c r="O201" s="1075">
        <v>12747.92</v>
      </c>
      <c r="P201" s="988"/>
      <c r="Q201" s="260"/>
      <c r="R201" s="260"/>
      <c r="S201" s="260"/>
      <c r="T201" s="260"/>
      <c r="U201" s="260"/>
      <c r="V201" s="260"/>
      <c r="W201" s="260"/>
      <c r="X201" s="260"/>
      <c r="Y201" s="260"/>
      <c r="Z201" s="260"/>
      <c r="AA201" s="260"/>
      <c r="AB201" s="260"/>
      <c r="AC201" s="260"/>
    </row>
    <row r="202" spans="1:29" ht="15.75" customHeight="1">
      <c r="A202" s="986"/>
      <c r="B202" s="987"/>
      <c r="C202" s="260"/>
      <c r="D202" s="260"/>
      <c r="E202" s="260"/>
      <c r="F202" s="260"/>
      <c r="G202" s="260"/>
      <c r="H202" s="260"/>
      <c r="I202" s="260"/>
      <c r="P202" s="988"/>
      <c r="Q202" s="260"/>
      <c r="R202" s="260"/>
      <c r="S202" s="260"/>
      <c r="T202" s="260"/>
      <c r="U202" s="260"/>
      <c r="V202" s="260"/>
      <c r="W202" s="260"/>
      <c r="X202" s="260"/>
      <c r="Y202" s="260"/>
      <c r="Z202" s="260"/>
      <c r="AA202" s="260"/>
      <c r="AB202" s="260"/>
      <c r="AC202" s="260"/>
    </row>
    <row r="203" spans="1:29" ht="15.75" customHeight="1">
      <c r="A203" s="986"/>
      <c r="B203" s="987"/>
      <c r="C203" s="260"/>
      <c r="D203" s="260"/>
      <c r="E203" s="260"/>
      <c r="F203" s="260"/>
      <c r="G203" s="260"/>
      <c r="H203" s="260"/>
      <c r="I203" s="260"/>
      <c r="P203" s="988"/>
      <c r="Q203" s="260"/>
      <c r="R203" s="260"/>
      <c r="S203" s="260"/>
      <c r="T203" s="260"/>
      <c r="U203" s="260"/>
      <c r="V203" s="260"/>
      <c r="W203" s="260"/>
      <c r="X203" s="260"/>
      <c r="Y203" s="260"/>
      <c r="Z203" s="260"/>
      <c r="AA203" s="260"/>
      <c r="AB203" s="260"/>
      <c r="AC203" s="260"/>
    </row>
    <row r="204" spans="1:29" ht="15.75" customHeight="1">
      <c r="A204" s="986"/>
      <c r="B204" s="1076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33"/>
    </row>
    <row r="205" spans="1:29" ht="15.75" customHeight="1">
      <c r="A205" s="986"/>
      <c r="B205" s="204"/>
    </row>
    <row r="206" spans="1:29" ht="15.75" customHeight="1">
      <c r="A206" s="986"/>
      <c r="B206" s="204"/>
    </row>
    <row r="207" spans="1:29" ht="15.75" customHeight="1">
      <c r="A207" s="986"/>
      <c r="B207" s="204"/>
    </row>
    <row r="208" spans="1:29" ht="15.75" customHeight="1">
      <c r="A208" s="986"/>
      <c r="B208" s="204"/>
    </row>
    <row r="209" spans="1:2" ht="15.75" customHeight="1">
      <c r="A209" s="986"/>
      <c r="B209" s="204"/>
    </row>
    <row r="210" spans="1:2" ht="15.75" customHeight="1">
      <c r="A210" s="986"/>
      <c r="B210" s="204"/>
    </row>
    <row r="211" spans="1:2" ht="15.75" customHeight="1">
      <c r="A211" s="986"/>
      <c r="B211" s="204"/>
    </row>
    <row r="212" spans="1:2" ht="15.75" customHeight="1">
      <c r="A212" s="986"/>
      <c r="B212" s="204"/>
    </row>
    <row r="213" spans="1:2" ht="15.75" customHeight="1">
      <c r="A213" s="986"/>
      <c r="B213" s="204"/>
    </row>
    <row r="214" spans="1:2" ht="15.75" customHeight="1">
      <c r="A214" s="986"/>
      <c r="B214" s="204"/>
    </row>
    <row r="215" spans="1:2" ht="15.75" customHeight="1">
      <c r="A215" s="986"/>
      <c r="B215" s="204"/>
    </row>
    <row r="216" spans="1:2" ht="15.75" customHeight="1">
      <c r="A216" s="986"/>
      <c r="B216" s="204"/>
    </row>
    <row r="217" spans="1:2" ht="15.75" customHeight="1">
      <c r="A217" s="986"/>
      <c r="B217" s="204"/>
    </row>
    <row r="218" spans="1:2" ht="15.75" customHeight="1">
      <c r="A218" s="986"/>
      <c r="B218" s="204"/>
    </row>
    <row r="219" spans="1:2" ht="15.75" customHeight="1">
      <c r="A219" s="986"/>
      <c r="B219" s="204"/>
    </row>
    <row r="220" spans="1:2" ht="15.75" customHeight="1">
      <c r="A220" s="986"/>
      <c r="B220" s="204"/>
    </row>
    <row r="221" spans="1:2" ht="15.75" customHeight="1">
      <c r="A221" s="986"/>
      <c r="B221" s="204"/>
    </row>
    <row r="222" spans="1:2" ht="15.75" customHeight="1">
      <c r="A222" s="986"/>
      <c r="B222" s="204"/>
    </row>
    <row r="223" spans="1:2" ht="15.75" customHeight="1">
      <c r="A223" s="986"/>
      <c r="B223" s="204"/>
    </row>
    <row r="224" spans="1:2" ht="15.75" customHeight="1">
      <c r="A224" s="986"/>
      <c r="B224" s="204"/>
    </row>
    <row r="225" spans="1:2" ht="15.75" customHeight="1">
      <c r="A225" s="986"/>
      <c r="B225" s="204"/>
    </row>
    <row r="226" spans="1:2" ht="15.75" customHeight="1">
      <c r="A226" s="986"/>
      <c r="B226" s="204"/>
    </row>
    <row r="227" spans="1:2" ht="15.75" customHeight="1">
      <c r="A227" s="986"/>
      <c r="B227" s="204"/>
    </row>
    <row r="228" spans="1:2" ht="15.75" customHeight="1">
      <c r="A228" s="986"/>
      <c r="B228" s="204"/>
    </row>
    <row r="229" spans="1:2" ht="15.75" customHeight="1">
      <c r="A229" s="986"/>
      <c r="B229" s="204"/>
    </row>
    <row r="230" spans="1:2" ht="15.75" customHeight="1">
      <c r="A230" s="986"/>
      <c r="B230" s="204"/>
    </row>
    <row r="231" spans="1:2" ht="15.75" customHeight="1">
      <c r="A231" s="986"/>
      <c r="B231" s="204"/>
    </row>
    <row r="232" spans="1:2" ht="15.75" customHeight="1">
      <c r="A232" s="986"/>
      <c r="B232" s="204"/>
    </row>
    <row r="233" spans="1:2" ht="15.75" customHeight="1">
      <c r="A233" s="986"/>
      <c r="B233" s="204"/>
    </row>
    <row r="234" spans="1:2" ht="15.75" customHeight="1">
      <c r="A234" s="986"/>
      <c r="B234" s="204"/>
    </row>
    <row r="235" spans="1:2" ht="15.75" customHeight="1">
      <c r="A235" s="986"/>
      <c r="B235" s="204"/>
    </row>
    <row r="236" spans="1:2" ht="15.75" customHeight="1">
      <c r="A236" s="986"/>
      <c r="B236" s="204"/>
    </row>
    <row r="237" spans="1:2" ht="15.75" customHeight="1">
      <c r="A237" s="986"/>
      <c r="B237" s="204"/>
    </row>
    <row r="238" spans="1:2" ht="15.75" customHeight="1">
      <c r="A238" s="986"/>
      <c r="B238" s="204"/>
    </row>
    <row r="239" spans="1:2" ht="15.75" customHeight="1">
      <c r="A239" s="986"/>
      <c r="B239" s="204"/>
    </row>
    <row r="240" spans="1:2" ht="15.75" customHeight="1">
      <c r="A240" s="986"/>
      <c r="B240" s="204"/>
    </row>
    <row r="241" spans="1:2" ht="15.75" customHeight="1">
      <c r="A241" s="986"/>
      <c r="B241" s="204"/>
    </row>
    <row r="242" spans="1:2" ht="15.75" customHeight="1">
      <c r="A242" s="986"/>
      <c r="B242" s="204"/>
    </row>
    <row r="243" spans="1:2" ht="15.75" customHeight="1">
      <c r="A243" s="986"/>
      <c r="B243" s="204"/>
    </row>
    <row r="244" spans="1:2" ht="15.75" customHeight="1">
      <c r="A244" s="986"/>
      <c r="B244" s="204"/>
    </row>
    <row r="245" spans="1:2" ht="15.75" customHeight="1">
      <c r="A245" s="986"/>
      <c r="B245" s="204"/>
    </row>
    <row r="246" spans="1:2" ht="15.75" customHeight="1">
      <c r="A246" s="986"/>
      <c r="B246" s="204"/>
    </row>
    <row r="247" spans="1:2" ht="15.75" customHeight="1">
      <c r="A247" s="986"/>
      <c r="B247" s="204"/>
    </row>
    <row r="248" spans="1:2" ht="15.75" customHeight="1">
      <c r="A248" s="986"/>
      <c r="B248" s="204"/>
    </row>
    <row r="249" spans="1:2" ht="15.75" customHeight="1">
      <c r="A249" s="986"/>
      <c r="B249" s="204"/>
    </row>
    <row r="250" spans="1:2" ht="15.75" customHeight="1">
      <c r="A250" s="986"/>
      <c r="B250" s="204"/>
    </row>
    <row r="251" spans="1:2" ht="15.75" customHeight="1">
      <c r="A251" s="986"/>
      <c r="B251" s="204"/>
    </row>
    <row r="252" spans="1:2" ht="15.75" customHeight="1">
      <c r="A252" s="986"/>
      <c r="B252" s="204"/>
    </row>
    <row r="253" spans="1:2" ht="15.75" customHeight="1">
      <c r="A253" s="986"/>
      <c r="B253" s="204"/>
    </row>
    <row r="254" spans="1:2" ht="15.75" customHeight="1">
      <c r="A254" s="986"/>
      <c r="B254" s="204"/>
    </row>
    <row r="255" spans="1:2" ht="15.75" customHeight="1">
      <c r="A255" s="986"/>
      <c r="B255" s="204"/>
    </row>
    <row r="256" spans="1:2" ht="15.75" customHeight="1">
      <c r="A256" s="986"/>
      <c r="B256" s="204"/>
    </row>
    <row r="257" spans="1:2" ht="15.75" customHeight="1">
      <c r="A257" s="986"/>
      <c r="B257" s="204"/>
    </row>
    <row r="258" spans="1:2" ht="15.75" customHeight="1">
      <c r="A258" s="986"/>
      <c r="B258" s="204"/>
    </row>
    <row r="259" spans="1:2" ht="15.75" customHeight="1">
      <c r="A259" s="986"/>
      <c r="B259" s="204"/>
    </row>
    <row r="260" spans="1:2" ht="15.75" customHeight="1">
      <c r="A260" s="986"/>
      <c r="B260" s="204"/>
    </row>
    <row r="261" spans="1:2" ht="15.75" customHeight="1">
      <c r="A261" s="986"/>
      <c r="B261" s="204"/>
    </row>
    <row r="262" spans="1:2" ht="15.75" customHeight="1">
      <c r="A262" s="986"/>
      <c r="B262" s="204"/>
    </row>
    <row r="263" spans="1:2" ht="15.75" customHeight="1">
      <c r="A263" s="986"/>
      <c r="B263" s="204"/>
    </row>
    <row r="264" spans="1:2" ht="15.75" customHeight="1">
      <c r="A264" s="986"/>
      <c r="B264" s="204"/>
    </row>
    <row r="265" spans="1:2" ht="15.75" customHeight="1">
      <c r="A265" s="986"/>
      <c r="B265" s="204"/>
    </row>
    <row r="266" spans="1:2" ht="15.75" customHeight="1">
      <c r="A266" s="986"/>
      <c r="B266" s="204"/>
    </row>
    <row r="267" spans="1:2" ht="15.75" customHeight="1">
      <c r="A267" s="986"/>
      <c r="B267" s="204"/>
    </row>
    <row r="268" spans="1:2" ht="15.75" customHeight="1">
      <c r="A268" s="986"/>
      <c r="B268" s="204"/>
    </row>
    <row r="269" spans="1:2" ht="15.75" customHeight="1">
      <c r="A269" s="986"/>
      <c r="B269" s="204"/>
    </row>
    <row r="270" spans="1:2" ht="15.75" customHeight="1">
      <c r="A270" s="986"/>
      <c r="B270" s="204"/>
    </row>
    <row r="271" spans="1:2" ht="15.75" customHeight="1">
      <c r="A271" s="986"/>
      <c r="B271" s="204"/>
    </row>
    <row r="272" spans="1:2" ht="15.75" customHeight="1">
      <c r="A272" s="986"/>
      <c r="B272" s="204"/>
    </row>
    <row r="273" spans="1:2" ht="15.75" customHeight="1">
      <c r="A273" s="986"/>
      <c r="B273" s="204"/>
    </row>
    <row r="274" spans="1:2" ht="15.75" customHeight="1">
      <c r="A274" s="986"/>
      <c r="B274" s="204"/>
    </row>
    <row r="275" spans="1:2" ht="15.75" customHeight="1">
      <c r="A275" s="986"/>
      <c r="B275" s="204"/>
    </row>
    <row r="276" spans="1:2" ht="15.75" customHeight="1">
      <c r="A276" s="986"/>
      <c r="B276" s="204"/>
    </row>
    <row r="277" spans="1:2" ht="15.75" customHeight="1">
      <c r="A277" s="986"/>
      <c r="B277" s="204"/>
    </row>
    <row r="278" spans="1:2" ht="15.75" customHeight="1">
      <c r="A278" s="986"/>
      <c r="B278" s="204"/>
    </row>
    <row r="279" spans="1:2" ht="15.75" customHeight="1">
      <c r="A279" s="986"/>
      <c r="B279" s="204"/>
    </row>
    <row r="280" spans="1:2" ht="15.75" customHeight="1">
      <c r="A280" s="986"/>
      <c r="B280" s="204"/>
    </row>
    <row r="281" spans="1:2" ht="15.75" customHeight="1">
      <c r="A281" s="986"/>
      <c r="B281" s="204"/>
    </row>
    <row r="282" spans="1:2" ht="15.75" customHeight="1">
      <c r="A282" s="986"/>
      <c r="B282" s="204"/>
    </row>
    <row r="283" spans="1:2" ht="15.75" customHeight="1">
      <c r="A283" s="986"/>
      <c r="B283" s="204"/>
    </row>
    <row r="284" spans="1:2" ht="15.75" customHeight="1">
      <c r="A284" s="986"/>
      <c r="B284" s="204"/>
    </row>
    <row r="285" spans="1:2" ht="15.75" customHeight="1">
      <c r="A285" s="986"/>
      <c r="B285" s="204"/>
    </row>
    <row r="286" spans="1:2" ht="15.75" customHeight="1">
      <c r="A286" s="986"/>
      <c r="B286" s="204"/>
    </row>
    <row r="287" spans="1:2" ht="15.75" customHeight="1">
      <c r="A287" s="986"/>
      <c r="B287" s="204"/>
    </row>
    <row r="288" spans="1:2" ht="15.75" customHeight="1">
      <c r="A288" s="986"/>
      <c r="B288" s="204"/>
    </row>
    <row r="289" spans="1:2" ht="15.75" customHeight="1">
      <c r="A289" s="986"/>
      <c r="B289" s="204"/>
    </row>
    <row r="290" spans="1:2" ht="15.75" customHeight="1">
      <c r="A290" s="986"/>
      <c r="B290" s="204"/>
    </row>
    <row r="291" spans="1:2" ht="15.75" customHeight="1">
      <c r="A291" s="986"/>
      <c r="B291" s="204"/>
    </row>
    <row r="292" spans="1:2" ht="15.75" customHeight="1">
      <c r="A292" s="986"/>
      <c r="B292" s="204"/>
    </row>
    <row r="293" spans="1:2" ht="15.75" customHeight="1">
      <c r="A293" s="986"/>
      <c r="B293" s="204"/>
    </row>
    <row r="294" spans="1:2" ht="15.75" customHeight="1">
      <c r="A294" s="986"/>
      <c r="B294" s="204"/>
    </row>
    <row r="295" spans="1:2" ht="15.75" customHeight="1">
      <c r="A295" s="986"/>
      <c r="B295" s="204"/>
    </row>
    <row r="296" spans="1:2" ht="15.75" customHeight="1">
      <c r="A296" s="986"/>
      <c r="B296" s="204"/>
    </row>
    <row r="297" spans="1:2" ht="15.75" customHeight="1">
      <c r="A297" s="986"/>
      <c r="B297" s="204"/>
    </row>
    <row r="298" spans="1:2" ht="15.75" customHeight="1">
      <c r="A298" s="986"/>
      <c r="B298" s="204"/>
    </row>
    <row r="299" spans="1:2" ht="15.75" customHeight="1">
      <c r="A299" s="986"/>
      <c r="B299" s="204"/>
    </row>
    <row r="300" spans="1:2" ht="15.75" customHeight="1">
      <c r="A300" s="986"/>
      <c r="B300" s="204"/>
    </row>
    <row r="301" spans="1:2" ht="15.75" customHeight="1">
      <c r="A301" s="986"/>
      <c r="B301" s="204"/>
    </row>
    <row r="302" spans="1:2" ht="15.75" customHeight="1">
      <c r="A302" s="986"/>
      <c r="B302" s="204"/>
    </row>
    <row r="303" spans="1:2" ht="15.75" customHeight="1">
      <c r="A303" s="986"/>
      <c r="B303" s="204"/>
    </row>
    <row r="304" spans="1:2" ht="15.75" customHeight="1">
      <c r="A304" s="986"/>
      <c r="B304" s="204"/>
    </row>
    <row r="305" spans="1:2" ht="15.75" customHeight="1">
      <c r="A305" s="986"/>
      <c r="B305" s="204"/>
    </row>
    <row r="306" spans="1:2" ht="15.75" customHeight="1">
      <c r="A306" s="986"/>
      <c r="B306" s="204"/>
    </row>
    <row r="307" spans="1:2" ht="15.75" customHeight="1">
      <c r="A307" s="986"/>
      <c r="B307" s="204"/>
    </row>
    <row r="308" spans="1:2" ht="15.75" customHeight="1">
      <c r="A308" s="986"/>
      <c r="B308" s="204"/>
    </row>
    <row r="309" spans="1:2" ht="15.75" customHeight="1">
      <c r="A309" s="986"/>
      <c r="B309" s="204"/>
    </row>
    <row r="310" spans="1:2" ht="15.75" customHeight="1">
      <c r="A310" s="986"/>
      <c r="B310" s="204"/>
    </row>
    <row r="311" spans="1:2" ht="15.75" customHeight="1">
      <c r="A311" s="986"/>
      <c r="B311" s="204"/>
    </row>
    <row r="312" spans="1:2" ht="15.75" customHeight="1">
      <c r="A312" s="986"/>
      <c r="B312" s="204"/>
    </row>
    <row r="313" spans="1:2" ht="15.75" customHeight="1">
      <c r="A313" s="986"/>
      <c r="B313" s="204"/>
    </row>
    <row r="314" spans="1:2" ht="15.75" customHeight="1">
      <c r="A314" s="986"/>
      <c r="B314" s="204"/>
    </row>
    <row r="315" spans="1:2" ht="15.75" customHeight="1">
      <c r="A315" s="986"/>
      <c r="B315" s="204"/>
    </row>
    <row r="316" spans="1:2" ht="15.75" customHeight="1">
      <c r="A316" s="986"/>
      <c r="B316" s="204"/>
    </row>
    <row r="317" spans="1:2" ht="15.75" customHeight="1">
      <c r="A317" s="986"/>
      <c r="B317" s="204"/>
    </row>
    <row r="318" spans="1:2" ht="15.75" customHeight="1">
      <c r="A318" s="986"/>
      <c r="B318" s="204"/>
    </row>
    <row r="319" spans="1:2" ht="15.75" customHeight="1">
      <c r="A319" s="986"/>
      <c r="B319" s="204"/>
    </row>
    <row r="320" spans="1:2" ht="15.75" customHeight="1">
      <c r="A320" s="986"/>
      <c r="B320" s="204"/>
    </row>
    <row r="321" spans="1:2" ht="15.75" customHeight="1">
      <c r="A321" s="986"/>
      <c r="B321" s="204"/>
    </row>
    <row r="322" spans="1:2" ht="15.75" customHeight="1">
      <c r="A322" s="986"/>
      <c r="B322" s="204"/>
    </row>
    <row r="323" spans="1:2" ht="15.75" customHeight="1">
      <c r="A323" s="986"/>
      <c r="B323" s="204"/>
    </row>
    <row r="324" spans="1:2" ht="15.75" customHeight="1">
      <c r="A324" s="986"/>
      <c r="B324" s="204"/>
    </row>
    <row r="325" spans="1:2" ht="15.75" customHeight="1">
      <c r="A325" s="986"/>
      <c r="B325" s="204"/>
    </row>
    <row r="326" spans="1:2" ht="15.75" customHeight="1">
      <c r="A326" s="986"/>
      <c r="B326" s="204"/>
    </row>
    <row r="327" spans="1:2" ht="15.75" customHeight="1">
      <c r="A327" s="986"/>
      <c r="B327" s="204"/>
    </row>
    <row r="328" spans="1:2" ht="15.75" customHeight="1">
      <c r="A328" s="986"/>
      <c r="B328" s="204"/>
    </row>
    <row r="329" spans="1:2" ht="15.75" customHeight="1">
      <c r="A329" s="986"/>
      <c r="B329" s="204"/>
    </row>
    <row r="330" spans="1:2" ht="15.75" customHeight="1">
      <c r="A330" s="986"/>
      <c r="B330" s="204"/>
    </row>
    <row r="331" spans="1:2" ht="15.75" customHeight="1">
      <c r="A331" s="986"/>
      <c r="B331" s="204"/>
    </row>
    <row r="332" spans="1:2" ht="15.75" customHeight="1">
      <c r="A332" s="986"/>
      <c r="B332" s="204"/>
    </row>
    <row r="333" spans="1:2" ht="15.75" customHeight="1">
      <c r="A333" s="986"/>
      <c r="B333" s="204"/>
    </row>
    <row r="334" spans="1:2" ht="15.75" customHeight="1">
      <c r="A334" s="986"/>
      <c r="B334" s="204"/>
    </row>
    <row r="335" spans="1:2" ht="15.75" customHeight="1">
      <c r="A335" s="986"/>
      <c r="B335" s="204"/>
    </row>
    <row r="336" spans="1:2" ht="15.75" customHeight="1">
      <c r="A336" s="986"/>
      <c r="B336" s="204"/>
    </row>
    <row r="337" spans="1:2" ht="15.75" customHeight="1">
      <c r="A337" s="986"/>
      <c r="B337" s="204"/>
    </row>
    <row r="338" spans="1:2" ht="15.75" customHeight="1">
      <c r="A338" s="986"/>
      <c r="B338" s="204"/>
    </row>
    <row r="339" spans="1:2" ht="15.75" customHeight="1">
      <c r="A339" s="986"/>
      <c r="B339" s="204"/>
    </row>
    <row r="340" spans="1:2" ht="15.75" customHeight="1">
      <c r="A340" s="986"/>
      <c r="B340" s="204"/>
    </row>
    <row r="341" spans="1:2" ht="15.75" customHeight="1">
      <c r="A341" s="986"/>
      <c r="B341" s="204"/>
    </row>
    <row r="342" spans="1:2" ht="15.75" customHeight="1">
      <c r="A342" s="986"/>
      <c r="B342" s="204"/>
    </row>
    <row r="343" spans="1:2" ht="15.75" customHeight="1">
      <c r="A343" s="986"/>
      <c r="B343" s="204"/>
    </row>
    <row r="344" spans="1:2" ht="15.75" customHeight="1">
      <c r="A344" s="986"/>
      <c r="B344" s="204"/>
    </row>
    <row r="345" spans="1:2" ht="15.75" customHeight="1">
      <c r="A345" s="986"/>
      <c r="B345" s="204"/>
    </row>
    <row r="346" spans="1:2" ht="15.75" customHeight="1">
      <c r="A346" s="986"/>
      <c r="B346" s="204"/>
    </row>
    <row r="347" spans="1:2" ht="15.75" customHeight="1">
      <c r="A347" s="986"/>
      <c r="B347" s="204"/>
    </row>
    <row r="348" spans="1:2" ht="15.75" customHeight="1">
      <c r="A348" s="986"/>
      <c r="B348" s="204"/>
    </row>
    <row r="349" spans="1:2" ht="15.75" customHeight="1">
      <c r="A349" s="986"/>
      <c r="B349" s="204"/>
    </row>
    <row r="350" spans="1:2" ht="15.75" customHeight="1">
      <c r="A350" s="986"/>
      <c r="B350" s="204"/>
    </row>
    <row r="351" spans="1:2" ht="15.75" customHeight="1">
      <c r="A351" s="986"/>
      <c r="B351" s="204"/>
    </row>
    <row r="352" spans="1:2" ht="15.75" customHeight="1">
      <c r="A352" s="986"/>
      <c r="B352" s="204"/>
    </row>
    <row r="353" spans="1:2" ht="15.75" customHeight="1">
      <c r="A353" s="986"/>
      <c r="B353" s="204"/>
    </row>
    <row r="354" spans="1:2" ht="15.75" customHeight="1">
      <c r="A354" s="986"/>
      <c r="B354" s="204"/>
    </row>
    <row r="355" spans="1:2" ht="15.75" customHeight="1">
      <c r="A355" s="986"/>
      <c r="B355" s="204"/>
    </row>
    <row r="356" spans="1:2" ht="15.75" customHeight="1">
      <c r="A356" s="986"/>
      <c r="B356" s="204"/>
    </row>
    <row r="357" spans="1:2" ht="15.75" customHeight="1">
      <c r="A357" s="986"/>
      <c r="B357" s="204"/>
    </row>
    <row r="358" spans="1:2" ht="15.75" customHeight="1">
      <c r="A358" s="986"/>
      <c r="B358" s="204"/>
    </row>
    <row r="359" spans="1:2" ht="15.75" customHeight="1">
      <c r="A359" s="986"/>
      <c r="B359" s="204"/>
    </row>
    <row r="360" spans="1:2" ht="15.75" customHeight="1">
      <c r="A360" s="986"/>
      <c r="B360" s="204"/>
    </row>
    <row r="361" spans="1:2" ht="15.75" customHeight="1">
      <c r="A361" s="986"/>
      <c r="B361" s="204"/>
    </row>
    <row r="362" spans="1:2" ht="15.75" customHeight="1">
      <c r="A362" s="986"/>
      <c r="B362" s="204"/>
    </row>
    <row r="363" spans="1:2" ht="15.75" customHeight="1">
      <c r="A363" s="986"/>
      <c r="B363" s="204"/>
    </row>
    <row r="364" spans="1:2" ht="15.75" customHeight="1">
      <c r="A364" s="986"/>
      <c r="B364" s="204"/>
    </row>
    <row r="365" spans="1:2" ht="15.75" customHeight="1">
      <c r="A365" s="986"/>
      <c r="B365" s="204"/>
    </row>
    <row r="366" spans="1:2" ht="15.75" customHeight="1">
      <c r="A366" s="986"/>
      <c r="B366" s="204"/>
    </row>
    <row r="367" spans="1:2" ht="15.75" customHeight="1">
      <c r="A367" s="986"/>
      <c r="B367" s="204"/>
    </row>
    <row r="368" spans="1:2" ht="15.75" customHeight="1">
      <c r="A368" s="986"/>
      <c r="B368" s="204"/>
    </row>
    <row r="369" spans="1:2" ht="15.75" customHeight="1">
      <c r="A369" s="986"/>
      <c r="B369" s="204"/>
    </row>
    <row r="370" spans="1:2" ht="15.75" customHeight="1">
      <c r="A370" s="986"/>
      <c r="B370" s="204"/>
    </row>
    <row r="371" spans="1:2" ht="15.75" customHeight="1">
      <c r="A371" s="986"/>
      <c r="B371" s="204"/>
    </row>
    <row r="372" spans="1:2" ht="15.75" customHeight="1">
      <c r="A372" s="986"/>
      <c r="B372" s="204"/>
    </row>
    <row r="373" spans="1:2" ht="15.75" customHeight="1">
      <c r="A373" s="986"/>
      <c r="B373" s="204"/>
    </row>
    <row r="374" spans="1:2" ht="15.75" customHeight="1">
      <c r="A374" s="986"/>
      <c r="B374" s="204"/>
    </row>
    <row r="375" spans="1:2" ht="15.75" customHeight="1">
      <c r="A375" s="986"/>
      <c r="B375" s="204"/>
    </row>
    <row r="376" spans="1:2" ht="15.75" customHeight="1">
      <c r="A376" s="986"/>
      <c r="B376" s="204"/>
    </row>
    <row r="377" spans="1:2" ht="15.75" customHeight="1">
      <c r="A377" s="986"/>
      <c r="B377" s="204"/>
    </row>
    <row r="378" spans="1:2" ht="15.75" customHeight="1">
      <c r="A378" s="986"/>
      <c r="B378" s="204"/>
    </row>
    <row r="379" spans="1:2" ht="15.75" customHeight="1">
      <c r="A379" s="986"/>
      <c r="B379" s="204"/>
    </row>
    <row r="380" spans="1:2" ht="15.75" customHeight="1">
      <c r="A380" s="986"/>
      <c r="B380" s="204"/>
    </row>
    <row r="381" spans="1:2" ht="15.75" customHeight="1">
      <c r="A381" s="986"/>
      <c r="B381" s="204"/>
    </row>
    <row r="382" spans="1:2" ht="15.75" customHeight="1">
      <c r="A382" s="986"/>
      <c r="B382" s="204"/>
    </row>
    <row r="383" spans="1:2" ht="15.75" customHeight="1">
      <c r="A383" s="986"/>
      <c r="B383" s="204"/>
    </row>
    <row r="384" spans="1:2" ht="15.75" customHeight="1">
      <c r="A384" s="986"/>
      <c r="B384" s="204"/>
    </row>
    <row r="385" spans="1:2" ht="15.75" customHeight="1">
      <c r="A385" s="986"/>
      <c r="B385" s="204"/>
    </row>
    <row r="386" spans="1:2" ht="15.75" customHeight="1">
      <c r="A386" s="986"/>
      <c r="B386" s="204"/>
    </row>
    <row r="387" spans="1:2" ht="15.75" customHeight="1">
      <c r="A387" s="986"/>
      <c r="B387" s="204"/>
    </row>
    <row r="388" spans="1:2" ht="15.75" customHeight="1">
      <c r="A388" s="986"/>
      <c r="B388" s="204"/>
    </row>
    <row r="389" spans="1:2" ht="15.75" customHeight="1">
      <c r="A389" s="986"/>
      <c r="B389" s="204"/>
    </row>
    <row r="390" spans="1:2" ht="15.75" customHeight="1">
      <c r="A390" s="986"/>
      <c r="B390" s="204"/>
    </row>
    <row r="391" spans="1:2" ht="15.75" customHeight="1">
      <c r="A391" s="986"/>
      <c r="B391" s="204"/>
    </row>
    <row r="392" spans="1:2" ht="15.75" customHeight="1">
      <c r="A392" s="986"/>
      <c r="B392" s="204"/>
    </row>
    <row r="393" spans="1:2" ht="15.75" customHeight="1">
      <c r="A393" s="986"/>
      <c r="B393" s="204"/>
    </row>
    <row r="394" spans="1:2" ht="15.75" customHeight="1">
      <c r="A394" s="986"/>
      <c r="B394" s="204"/>
    </row>
    <row r="395" spans="1:2" ht="22.5" customHeight="1">
      <c r="A395" s="4"/>
    </row>
    <row r="396" spans="1:2" ht="15.75" customHeight="1">
      <c r="A396" s="4"/>
    </row>
    <row r="397" spans="1:2" ht="15.75" customHeight="1">
      <c r="A397" s="4"/>
    </row>
    <row r="398" spans="1:2" ht="15.75" customHeight="1">
      <c r="A398" s="4"/>
    </row>
    <row r="399" spans="1:2" ht="15.75" customHeight="1">
      <c r="A399" s="4"/>
    </row>
    <row r="400" spans="1:2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/>
    <row r="405" spans="1:1" ht="15.75" customHeight="1"/>
    <row r="406" spans="1:1" ht="15.75" customHeight="1"/>
    <row r="407" spans="1:1" ht="15.75" customHeight="1"/>
    <row r="408" spans="1:1" ht="15.75" customHeight="1"/>
    <row r="409" spans="1:1" ht="15.75" customHeight="1"/>
    <row r="410" spans="1:1" ht="15.75" customHeight="1"/>
    <row r="411" spans="1:1" ht="15.75" customHeight="1"/>
    <row r="412" spans="1:1" ht="15.75" customHeight="1"/>
    <row r="413" spans="1:1" ht="15.75" customHeight="1"/>
    <row r="414" spans="1:1" ht="15.75" customHeight="1"/>
    <row r="415" spans="1:1" ht="15.75" customHeight="1"/>
    <row r="416" spans="1:1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C150:H151"/>
    <mergeCell ref="J183:O184"/>
    <mergeCell ref="J190:O191"/>
    <mergeCell ref="C154:H155"/>
    <mergeCell ref="C158:H159"/>
    <mergeCell ref="C162:H163"/>
    <mergeCell ref="C166:H167"/>
    <mergeCell ref="C170:H171"/>
    <mergeCell ref="J152:O153"/>
    <mergeCell ref="J156:O157"/>
    <mergeCell ref="J163:O164"/>
    <mergeCell ref="J173:O174"/>
    <mergeCell ref="J179:O180"/>
    <mergeCell ref="C102:H103"/>
    <mergeCell ref="C110:H111"/>
    <mergeCell ref="C114:H115"/>
    <mergeCell ref="J117:O118"/>
    <mergeCell ref="J148:O149"/>
    <mergeCell ref="J127:O128"/>
    <mergeCell ref="C129:H130"/>
    <mergeCell ref="C133:H134"/>
    <mergeCell ref="C137:H138"/>
    <mergeCell ref="C142:H143"/>
    <mergeCell ref="C146:H147"/>
    <mergeCell ref="C78:H79"/>
    <mergeCell ref="C82:H83"/>
    <mergeCell ref="C87:H88"/>
    <mergeCell ref="J91:O92"/>
    <mergeCell ref="J95:O96"/>
    <mergeCell ref="C96:H97"/>
    <mergeCell ref="J35:O35"/>
    <mergeCell ref="C35:H35"/>
    <mergeCell ref="C57:H58"/>
    <mergeCell ref="J60:O61"/>
    <mergeCell ref="C68:H69"/>
    <mergeCell ref="C5:O5"/>
    <mergeCell ref="C7:H7"/>
    <mergeCell ref="J7:O7"/>
    <mergeCell ref="C31:O31"/>
    <mergeCell ref="C33:H33"/>
    <mergeCell ref="J33:O33"/>
  </mergeCells>
  <hyperlinks>
    <hyperlink ref="O3" location="'✔️ Index'!A1" display="INDEX"/>
    <hyperlink ref="D9" location="'✔️ Recurring Transactions '!C35:H35" display="Salary"/>
    <hyperlink ref="K9" location="'✔️ Recurring Transactions '!J35" display="Credit Card Payment"/>
    <hyperlink ref="D10" location="'✔️ Recurring Transactions '!C57:H58" display="Cash Deposit"/>
    <hyperlink ref="K10" location="'✔️ Recurring Transactions '!J60:O61" display="Emi"/>
    <hyperlink ref="D11" location="'✔️ Recurring Transactions '!C68:H69" display="Transfer From 9935290289@Upi"/>
    <hyperlink ref="K11" location="Google_Sheet_Link_1419151941" display="Shopping &amp; Purchase"/>
    <hyperlink ref="D12" location="'✔️ Recurring Transactions '!C78:H79" display="Transfer From 7991880766@Upi"/>
    <hyperlink ref="K12" location="Google_Sheet_Link_1672661858" display="Cash Withdrawal"/>
    <hyperlink ref="D13" location="'✔️ Recurring Transactions '!C82:H83" display="Investment Proceeds"/>
    <hyperlink ref="K13" location="Google_Sheet_Link_542370009" display="Transfer To Other"/>
    <hyperlink ref="D14" location="'✔️ Recurring Transactions '!C87:H88" display="Transfer From Other"/>
    <hyperlink ref="K14" location="Google_Sheet_Link_299752958" display="Mutual Funds"/>
    <hyperlink ref="D15" location="'✔️ Recurring Transactions '!C96:H97" display="Transfer From Walletmoney"/>
    <hyperlink ref="K15" location="Google_Sheet_Link_2109856723" display="Transfer To On Tapping"/>
    <hyperlink ref="D16" location="'✔️ Recurring Transactions '!C102:H103" display="Transfer From 9935290289@"/>
    <hyperlink ref="K16" location="Google_Sheet_Link_909754065" display="Electricity Expenses"/>
    <hyperlink ref="D17" location="'✔️ Recurring Transactions '!C110:H111" display="Transfer From Amit"/>
    <hyperlink ref="K17" location="'✔️ Recurring Transactions '!J156:O157" display="Transfer To 9935290289@"/>
    <hyperlink ref="D18" location="'✔️ Recurring Transactions '!C114:H115" display="Transfer From Mohitknp@Ok"/>
    <hyperlink ref="K18" location="Google_Sheet_Link_402661064" display="Transfer To 8090770557@"/>
    <hyperlink ref="D19" location="'✔️ Recurring Transactions '!C129:H130" display="Transfer From Mohit Kumar"/>
    <hyperlink ref="K19" location="Google_Sheet_Link_169589620" display="Bouncing"/>
    <hyperlink ref="D20" location="'✔️ Recurring Transactions '!C133:H134" display="Transfer From Mohi"/>
    <hyperlink ref="K20" location="Google_Sheet_Link_658197072" display="Other"/>
    <hyperlink ref="D21" location="'✔️ Recurring Transactions '!C137:H138" display="Transfer From One Mobikwi"/>
    <hyperlink ref="K21" location="Google_Sheet_Link_252213598" display="Transfer To Q33328375@Y"/>
    <hyperlink ref="D22" location="'✔️ Recurring Transactions '!C142:H143" display="Transfer From Note That Y"/>
    <hyperlink ref="K22" location="Google_Sheet_Link_365065303" display="Charges"/>
    <hyperlink ref="D23" location="'✔️ Recurring Transactions '!C146:H147" display="Transfer From Amit Kumar"/>
    <hyperlink ref="D24" location="'✔️ Recurring Transactions '!C150:H151" display="Transfer From One"/>
    <hyperlink ref="D25" location="'✔️ Recurring Transactions '!C154:H155" display="Transfer From Nipp"/>
    <hyperlink ref="D26" location="'✔️ Recurring Transactions '!C158:H159" display="Transfer From Mohit K"/>
    <hyperlink ref="D27" location="'✔️ Recurring Transactions '!C162:H163" display="Transfer From On Tapping"/>
    <hyperlink ref="D28" location="'✔️ Recurring Transactions '!C166:H167" display="Transfer From 8090770557@Upi"/>
    <hyperlink ref="D29" location="'✔️ Recurring Transactions '!C170:H171" display="Interest"/>
  </hyperlinks>
  <pageMargins left="0.75" right="0.75" top="1" bottom="1" header="0" footer="0"/>
  <pageSetup orientation="landscape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showGridLines="0" workbookViewId="0">
      <selection activeCell="D14" sqref="D14:E14"/>
    </sheetView>
  </sheetViews>
  <sheetFormatPr defaultColWidth="14.42578125" defaultRowHeight="15" customHeight="1"/>
  <cols>
    <col min="1" max="1" width="2.140625" customWidth="1"/>
    <col min="2" max="2" width="3.42578125" customWidth="1"/>
    <col min="3" max="3" width="4.85546875" customWidth="1"/>
    <col min="4" max="4" width="8.7109375" customWidth="1"/>
    <col min="5" max="5" width="17.28515625" customWidth="1"/>
    <col min="6" max="6" width="11.140625" customWidth="1"/>
    <col min="7" max="9" width="13.28515625" customWidth="1"/>
    <col min="10" max="10" width="17.42578125" customWidth="1"/>
    <col min="11" max="11" width="5.140625" customWidth="1"/>
    <col min="12" max="12" width="6.7109375" customWidth="1"/>
    <col min="13" max="13" width="13.28515625" customWidth="1"/>
    <col min="14" max="14" width="13.5703125" customWidth="1"/>
    <col min="16" max="16" width="13.28515625" customWidth="1"/>
    <col min="17" max="17" width="12.28515625" customWidth="1"/>
    <col min="18" max="18" width="11.28515625" customWidth="1"/>
    <col min="19" max="19" width="2.7109375" customWidth="1"/>
    <col min="20" max="20" width="13.28515625" customWidth="1"/>
    <col min="21" max="21" width="23.42578125" customWidth="1"/>
    <col min="22" max="22" width="13" customWidth="1"/>
    <col min="23" max="23" width="12" customWidth="1"/>
    <col min="24" max="24" width="9.85546875" customWidth="1"/>
    <col min="25" max="38" width="4" customWidth="1"/>
  </cols>
  <sheetData>
    <row r="1" spans="1:38" ht="15.75">
      <c r="A1" s="43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97"/>
      <c r="S1" s="197"/>
      <c r="T1" s="197"/>
      <c r="U1" s="197"/>
      <c r="V1" s="197"/>
      <c r="W1" s="197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</row>
    <row r="2" spans="1:38" ht="15.75">
      <c r="A2" s="432"/>
      <c r="B2" s="500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540"/>
      <c r="S2" s="541"/>
      <c r="T2" s="197"/>
      <c r="U2" s="197"/>
      <c r="V2" s="197"/>
      <c r="W2" s="197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</row>
    <row r="3" spans="1:38" ht="18" customHeight="1">
      <c r="A3" s="366"/>
      <c r="B3" s="904"/>
      <c r="C3" s="538" t="s">
        <v>2915</v>
      </c>
      <c r="D3" s="53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  <c r="R3" s="309" t="s">
        <v>389</v>
      </c>
      <c r="S3" s="201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</row>
    <row r="4" spans="1:38" ht="15.75">
      <c r="A4" s="196"/>
      <c r="B4" s="428"/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12"/>
      <c r="S4" s="593"/>
      <c r="T4" s="12"/>
      <c r="U4" s="12"/>
      <c r="V4" s="12"/>
      <c r="W4" s="12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</row>
    <row r="5" spans="1:38" ht="36" customHeight="1">
      <c r="A5" s="432"/>
      <c r="B5" s="544"/>
      <c r="C5" s="1491" t="s">
        <v>173</v>
      </c>
      <c r="D5" s="1327"/>
      <c r="E5" s="1327"/>
      <c r="F5" s="1327"/>
      <c r="G5" s="1327"/>
      <c r="H5" s="1327"/>
      <c r="I5" s="1327"/>
      <c r="J5" s="1327"/>
      <c r="K5" s="1327"/>
      <c r="L5" s="1327"/>
      <c r="M5" s="1327"/>
      <c r="N5" s="1327"/>
      <c r="O5" s="1327"/>
      <c r="P5" s="1327"/>
      <c r="Q5" s="1532"/>
      <c r="S5" s="180"/>
      <c r="T5" s="181"/>
      <c r="U5" s="181"/>
      <c r="V5" s="181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</row>
    <row r="6" spans="1:38" ht="15.75">
      <c r="A6" s="196"/>
      <c r="B6" s="428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12"/>
      <c r="S6" s="593"/>
      <c r="T6" s="12"/>
      <c r="U6" s="12" t="s">
        <v>3239</v>
      </c>
      <c r="V6" s="1077">
        <v>15585.17</v>
      </c>
      <c r="W6" s="12" t="s">
        <v>3497</v>
      </c>
      <c r="X6" s="1078">
        <f>V6*50/100</f>
        <v>7792.585</v>
      </c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</row>
    <row r="7" spans="1:38" ht="30" customHeight="1">
      <c r="A7" s="432"/>
      <c r="B7" s="433"/>
      <c r="C7" s="1348" t="s">
        <v>3498</v>
      </c>
      <c r="D7" s="1349"/>
      <c r="E7" s="1349"/>
      <c r="F7" s="1349"/>
      <c r="G7" s="1349"/>
      <c r="H7" s="1349"/>
      <c r="I7" s="1350"/>
      <c r="K7" s="1348" t="s">
        <v>3499</v>
      </c>
      <c r="L7" s="1349"/>
      <c r="M7" s="1349"/>
      <c r="N7" s="1349"/>
      <c r="O7" s="1349"/>
      <c r="P7" s="1349"/>
      <c r="Q7" s="1350"/>
      <c r="S7" s="1079"/>
      <c r="T7" s="436"/>
      <c r="W7" s="12" t="s">
        <v>3500</v>
      </c>
      <c r="X7" s="638">
        <f>V6*80/100</f>
        <v>12468.136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ht="30">
      <c r="A8" s="732"/>
      <c r="B8" s="546"/>
      <c r="C8" s="1351" t="s">
        <v>100</v>
      </c>
      <c r="D8" s="1349"/>
      <c r="E8" s="1473"/>
      <c r="F8" s="387" t="s">
        <v>3348</v>
      </c>
      <c r="G8" s="387" t="s">
        <v>101</v>
      </c>
      <c r="H8" s="387" t="s">
        <v>3501</v>
      </c>
      <c r="I8" s="387" t="s">
        <v>388</v>
      </c>
      <c r="K8" s="387"/>
      <c r="L8" s="1351" t="s">
        <v>100</v>
      </c>
      <c r="M8" s="1349"/>
      <c r="N8" s="1473"/>
      <c r="O8" s="1080" t="s">
        <v>3426</v>
      </c>
      <c r="P8" s="1080" t="s">
        <v>53</v>
      </c>
      <c r="Q8" s="387" t="s">
        <v>3502</v>
      </c>
      <c r="S8" s="1081"/>
      <c r="T8" s="865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</row>
    <row r="9" spans="1:38" ht="45.75" customHeight="1">
      <c r="A9" s="196"/>
      <c r="B9" s="428"/>
      <c r="C9" s="1082" t="s">
        <v>8</v>
      </c>
      <c r="D9" s="1814" t="s">
        <v>485</v>
      </c>
      <c r="E9" s="1415"/>
      <c r="F9" s="317">
        <v>29</v>
      </c>
      <c r="G9" s="318">
        <v>102584</v>
      </c>
      <c r="H9" s="1083">
        <f t="shared" ref="H9:H15" si="0">G9/$G$16*100</f>
        <v>22.871939634524757</v>
      </c>
      <c r="I9" s="775">
        <f t="shared" ref="I9:I15" si="1">G9/618923.45</f>
        <v>0.16574586081687487</v>
      </c>
      <c r="K9" s="1084" t="s">
        <v>35</v>
      </c>
      <c r="L9" s="1812" t="s">
        <v>3503</v>
      </c>
      <c r="M9" s="1361"/>
      <c r="N9" s="1564"/>
      <c r="O9" s="1085" t="s">
        <v>17</v>
      </c>
      <c r="P9" s="1086">
        <v>12</v>
      </c>
      <c r="Q9" s="1087">
        <v>35498.720000000001</v>
      </c>
      <c r="S9" s="1088"/>
      <c r="T9" s="645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</row>
    <row r="10" spans="1:38">
      <c r="A10" s="196"/>
      <c r="B10" s="428"/>
      <c r="C10" s="1089" t="s">
        <v>12</v>
      </c>
      <c r="D10" s="1815" t="s">
        <v>448</v>
      </c>
      <c r="E10" s="1415"/>
      <c r="F10" s="327">
        <v>20</v>
      </c>
      <c r="G10" s="328">
        <v>29500</v>
      </c>
      <c r="H10" s="1090">
        <f t="shared" si="0"/>
        <v>6.5772656478445022</v>
      </c>
      <c r="I10" s="760">
        <f t="shared" si="1"/>
        <v>4.7663406516589416E-2</v>
      </c>
      <c r="K10" s="1091" t="s">
        <v>41</v>
      </c>
      <c r="L10" s="1626" t="s">
        <v>3504</v>
      </c>
      <c r="M10" s="1354"/>
      <c r="N10" s="1415"/>
      <c r="O10" s="276" t="s">
        <v>17</v>
      </c>
      <c r="P10" s="276">
        <v>14</v>
      </c>
      <c r="Q10" s="1092">
        <v>21495.05</v>
      </c>
      <c r="S10" s="1093"/>
      <c r="T10" s="645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</row>
    <row r="11" spans="1:38" ht="15.75">
      <c r="A11" s="196"/>
      <c r="B11" s="428"/>
      <c r="C11" s="1082" t="s">
        <v>18</v>
      </c>
      <c r="D11" s="1816" t="s">
        <v>3505</v>
      </c>
      <c r="E11" s="1415"/>
      <c r="F11" s="317">
        <v>2</v>
      </c>
      <c r="G11" s="318">
        <v>53200</v>
      </c>
      <c r="H11" s="1083">
        <f t="shared" si="0"/>
        <v>11.861373981875508</v>
      </c>
      <c r="I11" s="775">
        <f t="shared" si="1"/>
        <v>8.5955702599408712E-2</v>
      </c>
      <c r="K11" s="1084" t="s">
        <v>46</v>
      </c>
      <c r="L11" s="1812" t="s">
        <v>3506</v>
      </c>
      <c r="M11" s="1361"/>
      <c r="N11" s="1564"/>
      <c r="O11" s="1085" t="s">
        <v>17</v>
      </c>
      <c r="P11" s="1086">
        <v>12</v>
      </c>
      <c r="Q11" s="1087">
        <v>8548.67</v>
      </c>
      <c r="S11" s="1093"/>
      <c r="T11" s="645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</row>
    <row r="12" spans="1:38" ht="15" customHeight="1">
      <c r="A12" s="196"/>
      <c r="B12" s="428"/>
      <c r="C12" s="1089" t="s">
        <v>22</v>
      </c>
      <c r="D12" s="1815" t="s">
        <v>470</v>
      </c>
      <c r="E12" s="1415"/>
      <c r="F12" s="327">
        <v>2</v>
      </c>
      <c r="G12" s="328">
        <v>14500</v>
      </c>
      <c r="H12" s="1090">
        <f t="shared" si="0"/>
        <v>3.2328932845337381</v>
      </c>
      <c r="I12" s="760">
        <f t="shared" si="1"/>
        <v>2.3427776084425304E-2</v>
      </c>
      <c r="K12" s="1091" t="s">
        <v>50</v>
      </c>
      <c r="L12" s="1626" t="s">
        <v>3507</v>
      </c>
      <c r="M12" s="1354"/>
      <c r="N12" s="1415"/>
      <c r="O12" s="276" t="s">
        <v>17</v>
      </c>
      <c r="P12" s="276">
        <v>2</v>
      </c>
      <c r="Q12" s="1094">
        <v>1208.33</v>
      </c>
      <c r="S12" s="593"/>
      <c r="T12" s="1095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</row>
    <row r="13" spans="1:38" ht="18">
      <c r="A13" s="196"/>
      <c r="B13" s="428"/>
      <c r="C13" s="1082" t="s">
        <v>27</v>
      </c>
      <c r="D13" s="1814" t="s">
        <v>474</v>
      </c>
      <c r="E13" s="1415"/>
      <c r="F13" s="317">
        <v>0</v>
      </c>
      <c r="G13" s="318">
        <v>0</v>
      </c>
      <c r="H13" s="1083">
        <f t="shared" si="0"/>
        <v>0</v>
      </c>
      <c r="I13" s="775">
        <f t="shared" si="1"/>
        <v>0</v>
      </c>
      <c r="K13" s="1096" t="s">
        <v>54</v>
      </c>
      <c r="L13" s="1627" t="s">
        <v>2944</v>
      </c>
      <c r="M13" s="1354"/>
      <c r="N13" s="1415"/>
      <c r="O13" s="292" t="s">
        <v>14</v>
      </c>
      <c r="P13" s="292">
        <v>0</v>
      </c>
      <c r="Q13" s="1097">
        <v>0</v>
      </c>
      <c r="S13" s="1079"/>
      <c r="T13" s="1098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</row>
    <row r="14" spans="1:38" ht="53.25" customHeight="1">
      <c r="A14" s="196"/>
      <c r="B14" s="428"/>
      <c r="C14" s="1089" t="s">
        <v>2923</v>
      </c>
      <c r="D14" s="1815" t="s">
        <v>2944</v>
      </c>
      <c r="E14" s="1415"/>
      <c r="F14" s="327">
        <v>0</v>
      </c>
      <c r="G14" s="328">
        <v>0</v>
      </c>
      <c r="H14" s="1090">
        <f t="shared" si="0"/>
        <v>0</v>
      </c>
      <c r="I14" s="760">
        <f t="shared" si="1"/>
        <v>0</v>
      </c>
      <c r="K14" s="1091" t="s">
        <v>58</v>
      </c>
      <c r="L14" s="1626" t="s">
        <v>3508</v>
      </c>
      <c r="M14" s="1354"/>
      <c r="N14" s="1415"/>
      <c r="O14" s="276" t="s">
        <v>17</v>
      </c>
      <c r="P14" s="276">
        <v>12</v>
      </c>
      <c r="Q14" s="278" t="s">
        <v>3509</v>
      </c>
      <c r="S14" s="1099"/>
      <c r="T14" s="645"/>
      <c r="V14" s="12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</row>
    <row r="15" spans="1:38" ht="15.75">
      <c r="A15" s="196"/>
      <c r="B15" s="428"/>
      <c r="C15" s="1082" t="s">
        <v>2925</v>
      </c>
      <c r="D15" s="1814" t="s">
        <v>168</v>
      </c>
      <c r="E15" s="1415"/>
      <c r="F15" s="317">
        <v>25</v>
      </c>
      <c r="G15" s="318">
        <v>248730.65</v>
      </c>
      <c r="H15" s="1083">
        <f t="shared" si="0"/>
        <v>55.45652745122149</v>
      </c>
      <c r="I15" s="775">
        <f t="shared" si="1"/>
        <v>0.40187627403679732</v>
      </c>
      <c r="K15" s="1100" t="s">
        <v>63</v>
      </c>
      <c r="L15" s="1101" t="s">
        <v>3510</v>
      </c>
      <c r="M15" s="1102"/>
      <c r="N15" s="1103"/>
      <c r="O15" s="1104" t="s">
        <v>14</v>
      </c>
      <c r="P15" s="1104">
        <v>0</v>
      </c>
      <c r="Q15" s="1105">
        <v>0</v>
      </c>
      <c r="R15" s="1106"/>
      <c r="S15" s="1093"/>
      <c r="V15" s="12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</row>
    <row r="16" spans="1:38" ht="15.75">
      <c r="A16" s="185"/>
      <c r="B16" s="466"/>
      <c r="C16" s="522"/>
      <c r="D16" s="1420" t="s">
        <v>169</v>
      </c>
      <c r="E16" s="1421"/>
      <c r="F16" s="522">
        <f t="shared" ref="F16:I16" si="2">SUM(F9:F15)</f>
        <v>78</v>
      </c>
      <c r="G16" s="522">
        <f t="shared" si="2"/>
        <v>448514.65</v>
      </c>
      <c r="H16" s="522">
        <f t="shared" si="2"/>
        <v>100</v>
      </c>
      <c r="I16" s="769">
        <f t="shared" si="2"/>
        <v>0.72466902005409561</v>
      </c>
      <c r="K16" s="223"/>
      <c r="L16" s="223"/>
      <c r="S16" s="1107"/>
      <c r="V16" s="952"/>
      <c r="W16" s="223"/>
      <c r="X16" s="223"/>
      <c r="Y16" s="223"/>
      <c r="Z16" s="223"/>
      <c r="AA16" s="223"/>
      <c r="AB16" s="223"/>
      <c r="AC16" s="223"/>
      <c r="AD16" s="223"/>
      <c r="AE16" s="223"/>
      <c r="AF16" s="223"/>
      <c r="AG16" s="223"/>
      <c r="AH16" s="223"/>
      <c r="AI16" s="223"/>
      <c r="AJ16" s="223"/>
      <c r="AK16" s="223"/>
      <c r="AL16" s="223"/>
    </row>
    <row r="17" spans="1:38" ht="15.75">
      <c r="A17" s="17"/>
      <c r="B17" s="13"/>
      <c r="C17" s="12"/>
      <c r="D17" s="12"/>
      <c r="E17" s="12"/>
      <c r="F17" s="12"/>
      <c r="G17" s="12"/>
      <c r="H17" s="12"/>
      <c r="I17" s="12"/>
      <c r="J17" s="12"/>
      <c r="K17" s="12"/>
      <c r="S17" s="1093"/>
      <c r="V17" s="12"/>
      <c r="W17" s="12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</row>
    <row r="18" spans="1:38" ht="24" customHeight="1">
      <c r="A18" s="196"/>
      <c r="B18" s="428"/>
      <c r="E18" s="262"/>
      <c r="K18" s="12"/>
      <c r="L18" s="12"/>
      <c r="M18" s="1813"/>
      <c r="N18" s="1324"/>
      <c r="O18" s="1324"/>
      <c r="P18" s="12"/>
      <c r="Q18" s="12"/>
      <c r="R18" s="12"/>
      <c r="S18" s="593"/>
      <c r="T18" s="12"/>
      <c r="U18" s="12"/>
      <c r="V18" s="12"/>
      <c r="W18" s="12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</row>
    <row r="19" spans="1:38" ht="30" customHeight="1">
      <c r="A19" s="467"/>
      <c r="B19" s="1108"/>
      <c r="C19" s="1348" t="s">
        <v>3511</v>
      </c>
      <c r="D19" s="1349"/>
      <c r="E19" s="1349"/>
      <c r="F19" s="1349"/>
      <c r="G19" s="1349"/>
      <c r="H19" s="1349"/>
      <c r="I19" s="1349"/>
      <c r="J19" s="1349"/>
      <c r="K19" s="1349"/>
      <c r="L19" s="1349"/>
      <c r="M19" s="1349"/>
      <c r="N19" s="1349"/>
      <c r="O19" s="1349"/>
      <c r="P19" s="1349"/>
      <c r="Q19" s="1349"/>
      <c r="R19" s="1350"/>
      <c r="S19" s="180"/>
      <c r="T19" s="181"/>
      <c r="U19" s="467"/>
      <c r="V19" s="467"/>
      <c r="W19" s="467"/>
      <c r="X19" s="467"/>
      <c r="Y19" s="467"/>
      <c r="Z19" s="467"/>
      <c r="AA19" s="467"/>
      <c r="AB19" s="467"/>
      <c r="AC19" s="467"/>
      <c r="AD19" s="467"/>
      <c r="AE19" s="467"/>
      <c r="AF19" s="467"/>
      <c r="AG19" s="467"/>
      <c r="AH19" s="467"/>
      <c r="AI19" s="467"/>
      <c r="AJ19" s="467"/>
      <c r="AK19" s="467"/>
      <c r="AL19" s="467"/>
    </row>
    <row r="20" spans="1:38" ht="18" customHeight="1">
      <c r="A20" s="732"/>
      <c r="B20" s="546"/>
      <c r="C20" s="1351" t="s">
        <v>100</v>
      </c>
      <c r="D20" s="1349"/>
      <c r="E20" s="1473"/>
      <c r="F20" s="1080">
        <v>45017</v>
      </c>
      <c r="G20" s="1109">
        <v>45047</v>
      </c>
      <c r="H20" s="1080">
        <v>45078</v>
      </c>
      <c r="I20" s="1080">
        <v>45108</v>
      </c>
      <c r="J20" s="1080">
        <v>45139</v>
      </c>
      <c r="K20" s="1817">
        <v>45170</v>
      </c>
      <c r="L20" s="1473"/>
      <c r="M20" s="1080">
        <v>45200</v>
      </c>
      <c r="N20" s="1080">
        <v>45231</v>
      </c>
      <c r="O20" s="1080">
        <v>45261</v>
      </c>
      <c r="P20" s="1080">
        <v>45292</v>
      </c>
      <c r="Q20" s="1080">
        <v>45323</v>
      </c>
      <c r="R20" s="1080">
        <v>45352</v>
      </c>
      <c r="S20" s="211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2"/>
      <c r="AF20" s="212"/>
      <c r="AG20" s="212"/>
      <c r="AH20" s="212"/>
      <c r="AI20" s="212"/>
      <c r="AJ20" s="212"/>
      <c r="AK20" s="212"/>
      <c r="AL20" s="212"/>
    </row>
    <row r="21" spans="1:38" ht="15.75" customHeight="1">
      <c r="A21" s="196"/>
      <c r="B21" s="428"/>
      <c r="C21" s="1110" t="s">
        <v>77</v>
      </c>
      <c r="D21" s="1420" t="s">
        <v>3512</v>
      </c>
      <c r="E21" s="1421"/>
      <c r="F21" s="522">
        <f t="shared" ref="F21:K21" si="3">F22+F23</f>
        <v>18975.760000000002</v>
      </c>
      <c r="G21" s="522">
        <f t="shared" si="3"/>
        <v>27917.72</v>
      </c>
      <c r="H21" s="522">
        <f t="shared" si="3"/>
        <v>26483.010000000002</v>
      </c>
      <c r="I21" s="522">
        <f t="shared" si="3"/>
        <v>28493.88</v>
      </c>
      <c r="J21" s="522">
        <f t="shared" si="3"/>
        <v>30188.27</v>
      </c>
      <c r="K21" s="1535">
        <f t="shared" si="3"/>
        <v>41305.81</v>
      </c>
      <c r="L21" s="1521"/>
      <c r="M21" s="522">
        <f t="shared" ref="M21:R21" si="4">M22+M23</f>
        <v>35309.369999999995</v>
      </c>
      <c r="N21" s="522">
        <f t="shared" si="4"/>
        <v>25739.22</v>
      </c>
      <c r="O21" s="522">
        <f t="shared" si="4"/>
        <v>40617.56</v>
      </c>
      <c r="P21" s="522">
        <f t="shared" si="4"/>
        <v>25647.56</v>
      </c>
      <c r="Q21" s="522">
        <f t="shared" si="4"/>
        <v>22975.439999999999</v>
      </c>
      <c r="R21" s="522">
        <f t="shared" si="4"/>
        <v>26661.05</v>
      </c>
      <c r="S21" s="16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</row>
    <row r="22" spans="1:38" ht="15.75" customHeight="1">
      <c r="A22" s="196"/>
      <c r="B22" s="428"/>
      <c r="C22" s="1111" t="s">
        <v>82</v>
      </c>
      <c r="D22" s="1801" t="s">
        <v>3513</v>
      </c>
      <c r="E22" s="1698"/>
      <c r="F22" s="1112">
        <v>9283</v>
      </c>
      <c r="G22" s="1112">
        <v>11066</v>
      </c>
      <c r="H22" s="1112">
        <v>12685</v>
      </c>
      <c r="I22" s="1112">
        <v>11122</v>
      </c>
      <c r="J22" s="1112">
        <v>8006</v>
      </c>
      <c r="K22" s="1802">
        <v>8006</v>
      </c>
      <c r="L22" s="1698"/>
      <c r="M22" s="1112">
        <v>8606</v>
      </c>
      <c r="N22" s="1112">
        <v>8006</v>
      </c>
      <c r="O22" s="1112">
        <v>6451</v>
      </c>
      <c r="P22" s="1112">
        <v>6451</v>
      </c>
      <c r="Q22" s="1112">
        <v>6451</v>
      </c>
      <c r="R22" s="1113">
        <v>6451</v>
      </c>
      <c r="S22" s="16"/>
      <c r="U22" s="111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</row>
    <row r="23" spans="1:38" ht="15.75" customHeight="1">
      <c r="A23" s="196"/>
      <c r="B23" s="428"/>
      <c r="C23" s="1115" t="s">
        <v>87</v>
      </c>
      <c r="D23" s="1803" t="s">
        <v>3514</v>
      </c>
      <c r="E23" s="1707"/>
      <c r="F23" s="1116">
        <v>9692.76</v>
      </c>
      <c r="G23" s="1116">
        <v>16851.72</v>
      </c>
      <c r="H23" s="1116">
        <v>13798.01</v>
      </c>
      <c r="I23" s="1116">
        <v>17371.88</v>
      </c>
      <c r="J23" s="1116">
        <v>22182.27</v>
      </c>
      <c r="K23" s="1818">
        <v>33299.81</v>
      </c>
      <c r="L23" s="1707"/>
      <c r="M23" s="1116">
        <v>26703.37</v>
      </c>
      <c r="N23" s="1116">
        <v>17733.22</v>
      </c>
      <c r="O23" s="1116">
        <v>34166.559999999998</v>
      </c>
      <c r="P23" s="1116">
        <v>19196.560000000001</v>
      </c>
      <c r="Q23" s="1116">
        <v>16524.439999999999</v>
      </c>
      <c r="R23" s="1117">
        <v>20210.05</v>
      </c>
      <c r="S23" s="16"/>
      <c r="U23" s="111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</row>
    <row r="24" spans="1:38" ht="15.75" customHeight="1">
      <c r="A24" s="196"/>
      <c r="B24" s="428"/>
      <c r="C24" s="1110" t="s">
        <v>91</v>
      </c>
      <c r="D24" s="1420" t="s">
        <v>3515</v>
      </c>
      <c r="E24" s="1421"/>
      <c r="F24" s="522">
        <f t="shared" ref="F24:K24" si="5">F25+F26</f>
        <v>0</v>
      </c>
      <c r="G24" s="522">
        <f t="shared" si="5"/>
        <v>0</v>
      </c>
      <c r="H24" s="522">
        <f t="shared" si="5"/>
        <v>0</v>
      </c>
      <c r="I24" s="522">
        <f t="shared" si="5"/>
        <v>0</v>
      </c>
      <c r="J24" s="522">
        <f t="shared" si="5"/>
        <v>50000</v>
      </c>
      <c r="K24" s="1526">
        <f t="shared" si="5"/>
        <v>0</v>
      </c>
      <c r="L24" s="1421"/>
      <c r="M24" s="522">
        <f t="shared" ref="M24:R24" si="6">M25+M26</f>
        <v>0</v>
      </c>
      <c r="N24" s="522">
        <f t="shared" si="6"/>
        <v>0</v>
      </c>
      <c r="O24" s="522">
        <f t="shared" si="6"/>
        <v>0</v>
      </c>
      <c r="P24" s="522">
        <f t="shared" si="6"/>
        <v>0</v>
      </c>
      <c r="Q24" s="522">
        <f t="shared" si="6"/>
        <v>0</v>
      </c>
      <c r="R24" s="522">
        <f t="shared" si="6"/>
        <v>3200</v>
      </c>
      <c r="S24" s="16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</row>
    <row r="25" spans="1:38" ht="15.75" customHeight="1">
      <c r="A25" s="196"/>
      <c r="B25" s="428"/>
      <c r="C25" s="1111" t="s">
        <v>94</v>
      </c>
      <c r="D25" s="1804" t="s">
        <v>474</v>
      </c>
      <c r="E25" s="1698"/>
      <c r="F25" s="1112">
        <v>0</v>
      </c>
      <c r="G25" s="1112">
        <v>0</v>
      </c>
      <c r="H25" s="1112">
        <v>0</v>
      </c>
      <c r="I25" s="1112">
        <v>0</v>
      </c>
      <c r="J25" s="1112">
        <v>0</v>
      </c>
      <c r="K25" s="1802">
        <v>0</v>
      </c>
      <c r="L25" s="1698"/>
      <c r="M25" s="1112">
        <v>0</v>
      </c>
      <c r="N25" s="1112">
        <v>0</v>
      </c>
      <c r="O25" s="1112">
        <v>0</v>
      </c>
      <c r="P25" s="1112">
        <v>0</v>
      </c>
      <c r="Q25" s="1112">
        <v>0</v>
      </c>
      <c r="R25" s="1113">
        <v>0</v>
      </c>
      <c r="S25" s="16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</row>
    <row r="26" spans="1:38" ht="15.75" customHeight="1">
      <c r="A26" s="196"/>
      <c r="B26" s="428"/>
      <c r="C26" s="1115" t="s">
        <v>2980</v>
      </c>
      <c r="D26" s="1803" t="s">
        <v>597</v>
      </c>
      <c r="E26" s="1707"/>
      <c r="F26" s="1116">
        <v>0</v>
      </c>
      <c r="G26" s="1116">
        <v>0</v>
      </c>
      <c r="H26" s="1116">
        <v>0</v>
      </c>
      <c r="I26" s="1116">
        <v>0</v>
      </c>
      <c r="J26" s="1116">
        <v>50000</v>
      </c>
      <c r="K26" s="1818">
        <v>0</v>
      </c>
      <c r="L26" s="1707"/>
      <c r="M26" s="1116">
        <v>0</v>
      </c>
      <c r="N26" s="1116">
        <v>0</v>
      </c>
      <c r="O26" s="1116">
        <v>0</v>
      </c>
      <c r="P26" s="1116">
        <v>0</v>
      </c>
      <c r="Q26" s="1116">
        <v>0</v>
      </c>
      <c r="R26" s="1117">
        <v>3200</v>
      </c>
      <c r="S26" s="16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</row>
    <row r="27" spans="1:38" ht="15.75" customHeight="1">
      <c r="A27" s="196"/>
      <c r="B27" s="428"/>
      <c r="C27" s="1110" t="s">
        <v>3516</v>
      </c>
      <c r="D27" s="1420" t="s">
        <v>470</v>
      </c>
      <c r="E27" s="1421"/>
      <c r="F27" s="522">
        <f t="shared" ref="F27:K27" si="7">F28+F29+F30+F31</f>
        <v>0</v>
      </c>
      <c r="G27" s="522">
        <f t="shared" si="7"/>
        <v>0</v>
      </c>
      <c r="H27" s="522">
        <f t="shared" si="7"/>
        <v>0</v>
      </c>
      <c r="I27" s="522">
        <f t="shared" si="7"/>
        <v>0</v>
      </c>
      <c r="J27" s="522">
        <f t="shared" si="7"/>
        <v>0</v>
      </c>
      <c r="K27" s="1526">
        <f t="shared" si="7"/>
        <v>1700</v>
      </c>
      <c r="L27" s="1421"/>
      <c r="M27" s="522">
        <f t="shared" ref="M27:R27" si="8">M28+M29+M30+M31</f>
        <v>0</v>
      </c>
      <c r="N27" s="522">
        <f t="shared" si="8"/>
        <v>0</v>
      </c>
      <c r="O27" s="522">
        <f t="shared" si="8"/>
        <v>0</v>
      </c>
      <c r="P27" s="522">
        <f t="shared" si="8"/>
        <v>0</v>
      </c>
      <c r="Q27" s="522">
        <f t="shared" si="8"/>
        <v>12800</v>
      </c>
      <c r="R27" s="522">
        <f t="shared" si="8"/>
        <v>0</v>
      </c>
      <c r="S27" s="16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</row>
    <row r="28" spans="1:38" ht="28.5" customHeight="1">
      <c r="A28" s="196"/>
      <c r="B28" s="428"/>
      <c r="C28" s="1118" t="s">
        <v>3517</v>
      </c>
      <c r="D28" s="1785" t="s">
        <v>926</v>
      </c>
      <c r="E28" s="1698"/>
      <c r="F28" s="1112">
        <v>0</v>
      </c>
      <c r="G28" s="1112">
        <v>0</v>
      </c>
      <c r="H28" s="1112">
        <v>0</v>
      </c>
      <c r="I28" s="1112">
        <v>0</v>
      </c>
      <c r="J28" s="1112">
        <v>0</v>
      </c>
      <c r="K28" s="1802">
        <v>0</v>
      </c>
      <c r="L28" s="1698"/>
      <c r="M28" s="1112">
        <v>0</v>
      </c>
      <c r="N28" s="1112">
        <v>0</v>
      </c>
      <c r="O28" s="1112">
        <v>0</v>
      </c>
      <c r="P28" s="1112">
        <v>0</v>
      </c>
      <c r="Q28" s="1112">
        <v>0</v>
      </c>
      <c r="R28" s="1113">
        <v>0</v>
      </c>
      <c r="S28" s="16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</row>
    <row r="29" spans="1:38" ht="15.75" customHeight="1">
      <c r="A29" s="196"/>
      <c r="B29" s="428"/>
      <c r="C29" s="1115" t="s">
        <v>3518</v>
      </c>
      <c r="D29" s="1805" t="s">
        <v>3519</v>
      </c>
      <c r="E29" s="1415"/>
      <c r="F29" s="1119">
        <v>0</v>
      </c>
      <c r="G29" s="1119">
        <v>0</v>
      </c>
      <c r="H29" s="1119">
        <v>0</v>
      </c>
      <c r="I29" s="1119">
        <v>0</v>
      </c>
      <c r="J29" s="1119">
        <v>0</v>
      </c>
      <c r="K29" s="1806">
        <v>1700</v>
      </c>
      <c r="L29" s="1415"/>
      <c r="M29" s="1119">
        <v>0</v>
      </c>
      <c r="N29" s="1119">
        <v>0</v>
      </c>
      <c r="O29" s="1119">
        <v>0</v>
      </c>
      <c r="P29" s="1119">
        <v>0</v>
      </c>
      <c r="Q29" s="1119">
        <v>12800</v>
      </c>
      <c r="R29" s="1120">
        <v>0</v>
      </c>
      <c r="S29" s="16"/>
      <c r="V29" s="107">
        <v>14500</v>
      </c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</row>
    <row r="30" spans="1:38" ht="15.75" customHeight="1">
      <c r="A30" s="196"/>
      <c r="B30" s="428"/>
      <c r="C30" s="1111" t="s">
        <v>3520</v>
      </c>
      <c r="D30" s="1811" t="s">
        <v>3521</v>
      </c>
      <c r="E30" s="1415"/>
      <c r="F30" s="1121">
        <v>0</v>
      </c>
      <c r="G30" s="1121">
        <v>0</v>
      </c>
      <c r="H30" s="1121">
        <v>0</v>
      </c>
      <c r="I30" s="1121">
        <v>0</v>
      </c>
      <c r="J30" s="1121">
        <v>0</v>
      </c>
      <c r="K30" s="1807">
        <v>0</v>
      </c>
      <c r="L30" s="1415"/>
      <c r="M30" s="1121">
        <v>0</v>
      </c>
      <c r="N30" s="1121">
        <v>0</v>
      </c>
      <c r="O30" s="1121">
        <v>0</v>
      </c>
      <c r="P30" s="1121">
        <v>0</v>
      </c>
      <c r="Q30" s="1121">
        <v>0</v>
      </c>
      <c r="R30" s="1122">
        <v>0</v>
      </c>
      <c r="S30" s="16"/>
      <c r="V30" s="600">
        <f>V29/12</f>
        <v>1208.3333333333333</v>
      </c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</row>
    <row r="31" spans="1:38" ht="15.75" customHeight="1">
      <c r="A31" s="196"/>
      <c r="B31" s="428"/>
      <c r="C31" s="1115" t="s">
        <v>3522</v>
      </c>
      <c r="D31" s="1803" t="s">
        <v>3523</v>
      </c>
      <c r="E31" s="1707"/>
      <c r="F31" s="1116">
        <v>0</v>
      </c>
      <c r="G31" s="1116">
        <v>0</v>
      </c>
      <c r="H31" s="1116">
        <v>0</v>
      </c>
      <c r="I31" s="1116">
        <v>0</v>
      </c>
      <c r="J31" s="1116">
        <v>0</v>
      </c>
      <c r="K31" s="1818">
        <v>0</v>
      </c>
      <c r="L31" s="1707"/>
      <c r="M31" s="1116">
        <v>0</v>
      </c>
      <c r="N31" s="1116">
        <v>0</v>
      </c>
      <c r="O31" s="1116">
        <v>0</v>
      </c>
      <c r="P31" s="1116">
        <v>0</v>
      </c>
      <c r="Q31" s="1116">
        <v>0</v>
      </c>
      <c r="R31" s="1117">
        <v>0</v>
      </c>
      <c r="S31" s="16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</row>
    <row r="32" spans="1:38" ht="15.75" customHeight="1">
      <c r="A32" s="196"/>
      <c r="B32" s="428"/>
      <c r="C32" s="1110" t="s">
        <v>3524</v>
      </c>
      <c r="D32" s="1420" t="s">
        <v>2944</v>
      </c>
      <c r="E32" s="1421"/>
      <c r="F32" s="522">
        <f t="shared" ref="F32:K32" si="9">F33+F34+F35</f>
        <v>0</v>
      </c>
      <c r="G32" s="522">
        <f t="shared" si="9"/>
        <v>0</v>
      </c>
      <c r="H32" s="522">
        <f t="shared" si="9"/>
        <v>0</v>
      </c>
      <c r="I32" s="522">
        <f t="shared" si="9"/>
        <v>0</v>
      </c>
      <c r="J32" s="522">
        <f t="shared" si="9"/>
        <v>0</v>
      </c>
      <c r="K32" s="1526">
        <f t="shared" si="9"/>
        <v>0</v>
      </c>
      <c r="L32" s="1421"/>
      <c r="M32" s="522">
        <f t="shared" ref="M32:R32" si="10">M33+M34+M35</f>
        <v>0</v>
      </c>
      <c r="N32" s="522">
        <f t="shared" si="10"/>
        <v>0</v>
      </c>
      <c r="O32" s="522">
        <f t="shared" si="10"/>
        <v>0</v>
      </c>
      <c r="P32" s="522">
        <f t="shared" si="10"/>
        <v>0</v>
      </c>
      <c r="Q32" s="522">
        <f t="shared" si="10"/>
        <v>0</v>
      </c>
      <c r="R32" s="522">
        <f t="shared" si="10"/>
        <v>0</v>
      </c>
      <c r="S32" s="16"/>
      <c r="X32" s="124"/>
      <c r="Y32" s="124"/>
      <c r="Z32" s="124"/>
      <c r="AA32" s="124"/>
      <c r="AB32" s="124"/>
      <c r="AC32" s="124"/>
      <c r="AD32" s="124"/>
      <c r="AE32" s="124"/>
      <c r="AF32" s="124"/>
    </row>
    <row r="33" spans="1:31" ht="15.75" customHeight="1">
      <c r="A33" s="196"/>
      <c r="B33" s="428"/>
      <c r="C33" s="1111" t="s">
        <v>3525</v>
      </c>
      <c r="D33" s="1801" t="s">
        <v>3206</v>
      </c>
      <c r="E33" s="1698"/>
      <c r="F33" s="1112">
        <v>0</v>
      </c>
      <c r="G33" s="1112">
        <v>0</v>
      </c>
      <c r="H33" s="1112">
        <v>0</v>
      </c>
      <c r="I33" s="1112">
        <v>0</v>
      </c>
      <c r="J33" s="1112">
        <v>0</v>
      </c>
      <c r="K33" s="1802">
        <v>0</v>
      </c>
      <c r="L33" s="1698"/>
      <c r="M33" s="1112">
        <v>0</v>
      </c>
      <c r="N33" s="1112">
        <v>0</v>
      </c>
      <c r="O33" s="1112">
        <v>0</v>
      </c>
      <c r="P33" s="1112">
        <v>0</v>
      </c>
      <c r="Q33" s="1112">
        <v>0</v>
      </c>
      <c r="R33" s="1113">
        <v>0</v>
      </c>
      <c r="S33" s="16"/>
      <c r="X33" s="124"/>
      <c r="Y33" s="124"/>
      <c r="Z33" s="124"/>
      <c r="AA33" s="124"/>
      <c r="AB33" s="124"/>
      <c r="AC33" s="124"/>
      <c r="AD33" s="124"/>
      <c r="AE33" s="124"/>
    </row>
    <row r="34" spans="1:31" ht="15.75" customHeight="1">
      <c r="A34" s="196"/>
      <c r="B34" s="428"/>
      <c r="C34" s="1115" t="s">
        <v>3526</v>
      </c>
      <c r="D34" s="1805" t="s">
        <v>3204</v>
      </c>
      <c r="E34" s="1415"/>
      <c r="F34" s="1119">
        <v>0</v>
      </c>
      <c r="G34" s="1119">
        <v>0</v>
      </c>
      <c r="H34" s="1119">
        <v>0</v>
      </c>
      <c r="I34" s="1119">
        <v>0</v>
      </c>
      <c r="J34" s="1119">
        <v>0</v>
      </c>
      <c r="K34" s="1806">
        <v>0</v>
      </c>
      <c r="L34" s="1415"/>
      <c r="M34" s="1119">
        <v>0</v>
      </c>
      <c r="N34" s="1119">
        <v>0</v>
      </c>
      <c r="O34" s="1119">
        <v>0</v>
      </c>
      <c r="P34" s="1119">
        <v>0</v>
      </c>
      <c r="Q34" s="1119">
        <v>0</v>
      </c>
      <c r="R34" s="1120">
        <v>0</v>
      </c>
      <c r="S34" s="16"/>
      <c r="X34" s="124"/>
      <c r="Y34" s="124"/>
      <c r="Z34" s="124"/>
      <c r="AA34" s="124"/>
      <c r="AB34" s="124"/>
      <c r="AC34" s="124"/>
      <c r="AD34" s="124"/>
    </row>
    <row r="35" spans="1:31" ht="15.75" customHeight="1">
      <c r="A35" s="196"/>
      <c r="B35" s="428"/>
      <c r="C35" s="1111" t="s">
        <v>3527</v>
      </c>
      <c r="D35" s="1808" t="s">
        <v>3528</v>
      </c>
      <c r="E35" s="1707"/>
      <c r="F35" s="1123">
        <v>0</v>
      </c>
      <c r="G35" s="1123">
        <v>0</v>
      </c>
      <c r="H35" s="1123">
        <v>0</v>
      </c>
      <c r="I35" s="1123">
        <v>0</v>
      </c>
      <c r="J35" s="1123">
        <v>0</v>
      </c>
      <c r="K35" s="1819">
        <v>0</v>
      </c>
      <c r="L35" s="1707"/>
      <c r="M35" s="1123">
        <v>0</v>
      </c>
      <c r="N35" s="1123">
        <v>0</v>
      </c>
      <c r="O35" s="1123">
        <v>0</v>
      </c>
      <c r="P35" s="1123">
        <v>0</v>
      </c>
      <c r="Q35" s="1123">
        <v>0</v>
      </c>
      <c r="R35" s="1124">
        <v>0</v>
      </c>
      <c r="S35" s="16"/>
      <c r="X35" s="124"/>
      <c r="Y35" s="124"/>
      <c r="Z35" s="124"/>
      <c r="AA35" s="124"/>
      <c r="AB35" s="124"/>
      <c r="AC35" s="124"/>
    </row>
    <row r="36" spans="1:31" ht="15.75" customHeight="1">
      <c r="A36" s="196"/>
      <c r="B36" s="428"/>
      <c r="C36" s="1110" t="s">
        <v>3529</v>
      </c>
      <c r="D36" s="1420" t="s">
        <v>448</v>
      </c>
      <c r="E36" s="1421"/>
      <c r="F36" s="522">
        <f t="shared" ref="F36:K36" si="11">F37+F38+F39</f>
        <v>1500</v>
      </c>
      <c r="G36" s="522">
        <f t="shared" si="11"/>
        <v>1500</v>
      </c>
      <c r="H36" s="522">
        <f t="shared" si="11"/>
        <v>2500</v>
      </c>
      <c r="I36" s="522">
        <f t="shared" si="11"/>
        <v>1500</v>
      </c>
      <c r="J36" s="522">
        <f t="shared" si="11"/>
        <v>2500</v>
      </c>
      <c r="K36" s="1526">
        <f t="shared" si="11"/>
        <v>0</v>
      </c>
      <c r="L36" s="1421"/>
      <c r="M36" s="522">
        <f t="shared" ref="M36:R36" si="12">M37+M38+M39</f>
        <v>2500</v>
      </c>
      <c r="N36" s="522">
        <f t="shared" si="12"/>
        <v>2500</v>
      </c>
      <c r="O36" s="522">
        <f t="shared" si="12"/>
        <v>2500</v>
      </c>
      <c r="P36" s="522">
        <f t="shared" si="12"/>
        <v>2500</v>
      </c>
      <c r="Q36" s="522">
        <f t="shared" si="12"/>
        <v>2500</v>
      </c>
      <c r="R36" s="522">
        <f t="shared" si="12"/>
        <v>7500</v>
      </c>
      <c r="S36" s="16"/>
      <c r="X36" s="124"/>
      <c r="Y36" s="124"/>
      <c r="Z36" s="124"/>
      <c r="AA36" s="124"/>
      <c r="AB36" s="124"/>
    </row>
    <row r="37" spans="1:31" ht="15.75" customHeight="1">
      <c r="A37" s="196"/>
      <c r="B37" s="428"/>
      <c r="C37" s="1111" t="s">
        <v>3530</v>
      </c>
      <c r="D37" s="1801" t="s">
        <v>2314</v>
      </c>
      <c r="E37" s="1698"/>
      <c r="F37" s="1112">
        <v>1500</v>
      </c>
      <c r="G37" s="1112">
        <v>1500</v>
      </c>
      <c r="H37" s="1112">
        <v>2500</v>
      </c>
      <c r="I37" s="1112">
        <v>1500</v>
      </c>
      <c r="J37" s="1112">
        <v>2500</v>
      </c>
      <c r="K37" s="1802">
        <v>0</v>
      </c>
      <c r="L37" s="1698"/>
      <c r="M37" s="1112">
        <v>2500</v>
      </c>
      <c r="N37" s="1112">
        <v>2500</v>
      </c>
      <c r="O37" s="1112">
        <v>2500</v>
      </c>
      <c r="P37" s="1112">
        <v>2500</v>
      </c>
      <c r="Q37" s="1112">
        <v>2500</v>
      </c>
      <c r="R37" s="1113">
        <v>7500</v>
      </c>
      <c r="S37" s="16"/>
      <c r="X37" s="124"/>
      <c r="Y37" s="124"/>
      <c r="Z37" s="124"/>
      <c r="AA37" s="124"/>
    </row>
    <row r="38" spans="1:31" ht="15.75" customHeight="1">
      <c r="A38" s="196"/>
      <c r="B38" s="428"/>
      <c r="C38" s="1115" t="s">
        <v>3531</v>
      </c>
      <c r="D38" s="1805" t="s">
        <v>3532</v>
      </c>
      <c r="E38" s="1415"/>
      <c r="F38" s="1119">
        <v>0</v>
      </c>
      <c r="G38" s="1119">
        <v>0</v>
      </c>
      <c r="H38" s="1119">
        <v>0</v>
      </c>
      <c r="I38" s="1119">
        <v>0</v>
      </c>
      <c r="J38" s="1119">
        <v>0</v>
      </c>
      <c r="K38" s="1806">
        <v>0</v>
      </c>
      <c r="L38" s="1415"/>
      <c r="M38" s="1119">
        <v>0</v>
      </c>
      <c r="N38" s="1119">
        <v>0</v>
      </c>
      <c r="O38" s="1119">
        <v>0</v>
      </c>
      <c r="P38" s="1119">
        <v>0</v>
      </c>
      <c r="Q38" s="1119">
        <v>0</v>
      </c>
      <c r="R38" s="1120">
        <v>0</v>
      </c>
      <c r="S38" s="16"/>
      <c r="X38" s="124"/>
      <c r="Y38" s="124"/>
      <c r="Z38" s="124"/>
    </row>
    <row r="39" spans="1:31" ht="15.75" customHeight="1">
      <c r="A39" s="196"/>
      <c r="B39" s="428"/>
      <c r="C39" s="1111" t="s">
        <v>3533</v>
      </c>
      <c r="D39" s="1808" t="s">
        <v>3201</v>
      </c>
      <c r="E39" s="1707"/>
      <c r="F39" s="1123">
        <v>0</v>
      </c>
      <c r="G39" s="1123">
        <v>0</v>
      </c>
      <c r="H39" s="1123">
        <v>0</v>
      </c>
      <c r="I39" s="1123">
        <v>0</v>
      </c>
      <c r="J39" s="1123">
        <v>0</v>
      </c>
      <c r="K39" s="1819">
        <v>0</v>
      </c>
      <c r="L39" s="1707"/>
      <c r="M39" s="1123">
        <v>0</v>
      </c>
      <c r="N39" s="1123">
        <v>0</v>
      </c>
      <c r="O39" s="1123">
        <v>0</v>
      </c>
      <c r="P39" s="1123">
        <v>0</v>
      </c>
      <c r="Q39" s="1123">
        <v>0</v>
      </c>
      <c r="R39" s="1124">
        <v>0</v>
      </c>
      <c r="S39" s="16"/>
      <c r="X39" s="124"/>
      <c r="Y39" s="124"/>
    </row>
    <row r="40" spans="1:31" ht="30.75" customHeight="1">
      <c r="A40" s="196"/>
      <c r="B40" s="428"/>
      <c r="C40" s="1125" t="s">
        <v>3534</v>
      </c>
      <c r="D40" s="1809" t="s">
        <v>3535</v>
      </c>
      <c r="E40" s="1421"/>
      <c r="F40" s="522">
        <f t="shared" ref="F40:K40" si="13">F41+F42</f>
        <v>0</v>
      </c>
      <c r="G40" s="522">
        <f t="shared" si="13"/>
        <v>0</v>
      </c>
      <c r="H40" s="522">
        <f t="shared" si="13"/>
        <v>1000</v>
      </c>
      <c r="I40" s="522">
        <f t="shared" si="13"/>
        <v>0</v>
      </c>
      <c r="J40" s="522">
        <f t="shared" si="13"/>
        <v>0</v>
      </c>
      <c r="K40" s="1526">
        <f t="shared" si="13"/>
        <v>0</v>
      </c>
      <c r="L40" s="1421"/>
      <c r="M40" s="522">
        <f t="shared" ref="M40:R40" si="14">M41+M42</f>
        <v>0</v>
      </c>
      <c r="N40" s="522">
        <f t="shared" si="14"/>
        <v>0</v>
      </c>
      <c r="O40" s="522">
        <f t="shared" si="14"/>
        <v>0</v>
      </c>
      <c r="P40" s="522">
        <f t="shared" si="14"/>
        <v>0</v>
      </c>
      <c r="Q40" s="522">
        <f t="shared" si="14"/>
        <v>0</v>
      </c>
      <c r="R40" s="522">
        <f t="shared" si="14"/>
        <v>0</v>
      </c>
      <c r="S40" s="16"/>
      <c r="X40" s="124"/>
    </row>
    <row r="41" spans="1:31" ht="15.75" customHeight="1">
      <c r="A41" s="196"/>
      <c r="B41" s="428"/>
      <c r="C41" s="1111" t="s">
        <v>3536</v>
      </c>
      <c r="D41" s="1801" t="s">
        <v>478</v>
      </c>
      <c r="E41" s="1698"/>
      <c r="F41" s="1112">
        <v>0</v>
      </c>
      <c r="G41" s="1112">
        <v>0</v>
      </c>
      <c r="H41" s="1112">
        <v>1000</v>
      </c>
      <c r="I41" s="1112">
        <v>0</v>
      </c>
      <c r="J41" s="1112">
        <v>0</v>
      </c>
      <c r="K41" s="1802">
        <v>0</v>
      </c>
      <c r="L41" s="1698"/>
      <c r="M41" s="1112">
        <v>0</v>
      </c>
      <c r="N41" s="1112">
        <v>0</v>
      </c>
      <c r="O41" s="1112">
        <v>0</v>
      </c>
      <c r="P41" s="1112">
        <v>0</v>
      </c>
      <c r="Q41" s="1112">
        <v>0</v>
      </c>
      <c r="R41" s="1113">
        <v>0</v>
      </c>
      <c r="S41" s="16"/>
    </row>
    <row r="42" spans="1:31" ht="15.75" customHeight="1">
      <c r="A42" s="196"/>
      <c r="B42" s="428"/>
      <c r="C42" s="1126" t="s">
        <v>3537</v>
      </c>
      <c r="D42" s="1810" t="s">
        <v>3538</v>
      </c>
      <c r="E42" s="1472"/>
      <c r="F42" s="1127">
        <v>0</v>
      </c>
      <c r="G42" s="1127">
        <v>0</v>
      </c>
      <c r="H42" s="1127">
        <v>0</v>
      </c>
      <c r="I42" s="1127">
        <v>0</v>
      </c>
      <c r="J42" s="1127">
        <v>0</v>
      </c>
      <c r="K42" s="1820">
        <v>0</v>
      </c>
      <c r="L42" s="1472"/>
      <c r="M42" s="1127">
        <v>0</v>
      </c>
      <c r="N42" s="1127">
        <v>0</v>
      </c>
      <c r="O42" s="1127">
        <v>0</v>
      </c>
      <c r="P42" s="1127">
        <v>0</v>
      </c>
      <c r="Q42" s="1127">
        <v>0</v>
      </c>
      <c r="R42" s="1128">
        <v>0</v>
      </c>
      <c r="S42" s="16"/>
    </row>
    <row r="43" spans="1:31" ht="15.75" customHeight="1">
      <c r="A43" s="4"/>
      <c r="B43" s="19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33"/>
    </row>
    <row r="44" spans="1:31" ht="15.75" customHeight="1">
      <c r="A44" s="4"/>
      <c r="F44" s="1114"/>
      <c r="G44" s="1114"/>
      <c r="H44" s="1114"/>
      <c r="I44" s="1114"/>
      <c r="J44" s="1114"/>
      <c r="K44" s="1826"/>
      <c r="L44" s="1300"/>
      <c r="M44" s="1114"/>
      <c r="N44" s="1114"/>
      <c r="O44" s="1114"/>
      <c r="P44" s="1114"/>
      <c r="Q44" s="1114"/>
      <c r="R44" s="1114"/>
    </row>
    <row r="45" spans="1:31" ht="15.75" customHeight="1">
      <c r="A45" s="4"/>
      <c r="B45" s="1370" t="s">
        <v>199</v>
      </c>
      <c r="C45" s="1321"/>
      <c r="D45" s="1321"/>
      <c r="E45" s="1321"/>
      <c r="F45" s="1321"/>
      <c r="G45" s="1321"/>
      <c r="H45" s="1321"/>
      <c r="I45" s="1321"/>
      <c r="J45" s="1321"/>
      <c r="K45" s="1321"/>
      <c r="L45" s="1321"/>
      <c r="M45" s="1321"/>
      <c r="N45" s="1321"/>
      <c r="O45" s="1321"/>
      <c r="P45" s="1321"/>
      <c r="Q45" s="1321"/>
      <c r="R45" s="1321"/>
      <c r="S45" s="1371"/>
    </row>
    <row r="46" spans="1:31" ht="15.75" customHeight="1">
      <c r="A46" s="4"/>
      <c r="B46" s="30"/>
      <c r="C46" s="123"/>
      <c r="D46" s="123"/>
      <c r="E46" s="123"/>
      <c r="F46" s="123"/>
      <c r="G46" s="124"/>
      <c r="H46" s="124"/>
      <c r="S46" s="16"/>
    </row>
    <row r="47" spans="1:31" ht="15.75" customHeight="1">
      <c r="A47" s="4"/>
      <c r="B47" s="1345" t="s">
        <v>3006</v>
      </c>
      <c r="C47" s="1294"/>
      <c r="D47" s="1294"/>
      <c r="E47" s="1294"/>
      <c r="F47" s="1298"/>
      <c r="G47" s="1346" t="s">
        <v>201</v>
      </c>
      <c r="H47" s="1294"/>
      <c r="I47" s="1294"/>
      <c r="J47" s="1294"/>
      <c r="K47" s="1294"/>
      <c r="L47" s="1294"/>
      <c r="M47" s="1294"/>
      <c r="N47" s="1294"/>
      <c r="O47" s="1294"/>
      <c r="P47" s="1294"/>
      <c r="Q47" s="1294"/>
      <c r="R47" s="1294"/>
      <c r="S47" s="1295"/>
    </row>
    <row r="48" spans="1:31">
      <c r="A48" s="4"/>
      <c r="B48" s="1084" t="s">
        <v>8</v>
      </c>
      <c r="C48" s="1306" t="s">
        <v>485</v>
      </c>
      <c r="D48" s="1294"/>
      <c r="E48" s="1294"/>
      <c r="F48" s="1298"/>
      <c r="G48" s="1307" t="s">
        <v>3539</v>
      </c>
      <c r="H48" s="1294"/>
      <c r="I48" s="1294"/>
      <c r="J48" s="1294"/>
      <c r="K48" s="1294"/>
      <c r="L48" s="1294"/>
      <c r="M48" s="1294"/>
      <c r="N48" s="1294"/>
      <c r="O48" s="1294"/>
      <c r="P48" s="1294"/>
      <c r="Q48" s="1294"/>
      <c r="R48" s="1294"/>
      <c r="S48" s="1295"/>
    </row>
    <row r="49" spans="1:32">
      <c r="A49" s="4"/>
      <c r="B49" s="1091" t="s">
        <v>12</v>
      </c>
      <c r="C49" s="1827" t="s">
        <v>448</v>
      </c>
      <c r="D49" s="1294"/>
      <c r="E49" s="1294"/>
      <c r="F49" s="1298"/>
      <c r="G49" s="1821" t="s">
        <v>3540</v>
      </c>
      <c r="H49" s="1294"/>
      <c r="I49" s="1294"/>
      <c r="J49" s="1294"/>
      <c r="K49" s="1294"/>
      <c r="L49" s="1294"/>
      <c r="M49" s="1294"/>
      <c r="N49" s="1294"/>
      <c r="O49" s="1294"/>
      <c r="P49" s="1294"/>
      <c r="Q49" s="1294"/>
      <c r="R49" s="1294"/>
      <c r="S49" s="1295"/>
    </row>
    <row r="50" spans="1:32" ht="15.75" customHeight="1">
      <c r="A50" s="4"/>
      <c r="B50" s="1084" t="s">
        <v>18</v>
      </c>
      <c r="C50" s="1306" t="s">
        <v>3505</v>
      </c>
      <c r="D50" s="1294"/>
      <c r="E50" s="1294"/>
      <c r="F50" s="1298"/>
      <c r="G50" s="1307" t="s">
        <v>3541</v>
      </c>
      <c r="H50" s="1294"/>
      <c r="I50" s="1294"/>
      <c r="J50" s="1294"/>
      <c r="K50" s="1294"/>
      <c r="L50" s="1294"/>
      <c r="M50" s="1294"/>
      <c r="N50" s="1294"/>
      <c r="O50" s="1294"/>
      <c r="P50" s="1294"/>
      <c r="Q50" s="1294"/>
      <c r="R50" s="1294"/>
      <c r="S50" s="1295"/>
    </row>
    <row r="51" spans="1:32" ht="15.75" customHeight="1">
      <c r="A51" s="4"/>
      <c r="B51" s="1091" t="s">
        <v>22</v>
      </c>
      <c r="C51" s="1827" t="s">
        <v>470</v>
      </c>
      <c r="D51" s="1294"/>
      <c r="E51" s="1294"/>
      <c r="F51" s="1298"/>
      <c r="G51" s="1821" t="s">
        <v>3542</v>
      </c>
      <c r="H51" s="1294"/>
      <c r="I51" s="1294"/>
      <c r="J51" s="1294"/>
      <c r="K51" s="1294"/>
      <c r="L51" s="1294"/>
      <c r="M51" s="1294"/>
      <c r="N51" s="1294"/>
      <c r="O51" s="1294"/>
      <c r="P51" s="1294"/>
      <c r="Q51" s="1294"/>
      <c r="R51" s="1294"/>
      <c r="S51" s="1295"/>
    </row>
    <row r="52" spans="1:32" ht="15.75" customHeight="1">
      <c r="A52" s="4"/>
      <c r="B52" s="1084" t="s">
        <v>27</v>
      </c>
      <c r="C52" s="1306" t="s">
        <v>474</v>
      </c>
      <c r="D52" s="1294"/>
      <c r="E52" s="1294"/>
      <c r="F52" s="1298"/>
      <c r="G52" s="1307" t="s">
        <v>3543</v>
      </c>
      <c r="H52" s="1294"/>
      <c r="I52" s="1294"/>
      <c r="J52" s="1294"/>
      <c r="K52" s="1294"/>
      <c r="L52" s="1294"/>
      <c r="M52" s="1294"/>
      <c r="N52" s="1294"/>
      <c r="O52" s="1294"/>
      <c r="P52" s="1294"/>
      <c r="Q52" s="1294"/>
      <c r="R52" s="1294"/>
      <c r="S52" s="1295"/>
    </row>
    <row r="53" spans="1:32" ht="15.75" customHeight="1">
      <c r="A53" s="4"/>
      <c r="B53" s="1091" t="s">
        <v>2923</v>
      </c>
      <c r="C53" s="1827" t="s">
        <v>2944</v>
      </c>
      <c r="D53" s="1294"/>
      <c r="E53" s="1294"/>
      <c r="F53" s="1298"/>
      <c r="G53" s="1821" t="s">
        <v>3544</v>
      </c>
      <c r="H53" s="1294"/>
      <c r="I53" s="1294"/>
      <c r="J53" s="1294"/>
      <c r="K53" s="1294"/>
      <c r="L53" s="1294"/>
      <c r="M53" s="1294"/>
      <c r="N53" s="1294"/>
      <c r="O53" s="1294"/>
      <c r="P53" s="1294"/>
      <c r="Q53" s="1294"/>
      <c r="R53" s="1294"/>
      <c r="S53" s="1295"/>
    </row>
    <row r="54" spans="1:32" ht="15.75" customHeight="1">
      <c r="A54" s="4"/>
      <c r="B54" s="1084" t="s">
        <v>2925</v>
      </c>
      <c r="C54" s="1306" t="s">
        <v>168</v>
      </c>
      <c r="D54" s="1294"/>
      <c r="E54" s="1294"/>
      <c r="F54" s="1298"/>
      <c r="G54" s="1307" t="s">
        <v>3545</v>
      </c>
      <c r="H54" s="1294"/>
      <c r="I54" s="1294"/>
      <c r="J54" s="1294"/>
      <c r="K54" s="1294"/>
      <c r="L54" s="1294"/>
      <c r="M54" s="1294"/>
      <c r="N54" s="1294"/>
      <c r="O54" s="1294"/>
      <c r="P54" s="1294"/>
      <c r="Q54" s="1294"/>
      <c r="R54" s="1294"/>
      <c r="S54" s="1295"/>
    </row>
    <row r="55" spans="1:32" ht="30.75" customHeight="1">
      <c r="A55" s="4"/>
      <c r="B55" s="1091" t="s">
        <v>35</v>
      </c>
      <c r="C55" s="1827" t="s">
        <v>3546</v>
      </c>
      <c r="D55" s="1294"/>
      <c r="E55" s="1294"/>
      <c r="F55" s="1298"/>
      <c r="G55" s="1821" t="s">
        <v>3547</v>
      </c>
      <c r="H55" s="1294"/>
      <c r="I55" s="1294"/>
      <c r="J55" s="1294"/>
      <c r="K55" s="1294"/>
      <c r="L55" s="1294"/>
      <c r="M55" s="1294"/>
      <c r="N55" s="1294"/>
      <c r="O55" s="1294"/>
      <c r="P55" s="1294"/>
      <c r="Q55" s="1294"/>
      <c r="R55" s="1294"/>
      <c r="S55" s="1295"/>
    </row>
    <row r="56" spans="1:32" ht="15.75" customHeight="1">
      <c r="A56" s="4"/>
      <c r="B56" s="1084" t="s">
        <v>41</v>
      </c>
      <c r="C56" s="1306" t="s">
        <v>3548</v>
      </c>
      <c r="D56" s="1294"/>
      <c r="E56" s="1294"/>
      <c r="F56" s="1298"/>
      <c r="G56" s="1432" t="s">
        <v>3549</v>
      </c>
      <c r="H56" s="1324"/>
      <c r="I56" s="1324"/>
      <c r="J56" s="1324"/>
      <c r="K56" s="1324"/>
      <c r="L56" s="1324"/>
      <c r="M56" s="1324"/>
      <c r="N56" s="1324"/>
      <c r="O56" s="1324"/>
      <c r="P56" s="1324"/>
      <c r="Q56" s="1324"/>
      <c r="R56" s="1324"/>
      <c r="S56" s="1428"/>
      <c r="T56" s="1293"/>
      <c r="U56" s="1294"/>
      <c r="V56" s="1294"/>
      <c r="W56" s="1294"/>
      <c r="X56" s="1294"/>
      <c r="Y56" s="1294"/>
      <c r="Z56" s="1294"/>
      <c r="AA56" s="1294"/>
      <c r="AB56" s="1294"/>
      <c r="AC56" s="1294"/>
      <c r="AD56" s="1294"/>
      <c r="AE56" s="1294"/>
      <c r="AF56" s="1295"/>
    </row>
    <row r="57" spans="1:32" ht="15.75" customHeight="1">
      <c r="A57" s="4"/>
      <c r="B57" s="1091" t="s">
        <v>46</v>
      </c>
      <c r="C57" s="1828" t="s">
        <v>3507</v>
      </c>
      <c r="D57" s="1294"/>
      <c r="E57" s="1294"/>
      <c r="F57" s="1298"/>
      <c r="G57" s="1828" t="s">
        <v>3550</v>
      </c>
      <c r="H57" s="1294"/>
      <c r="I57" s="1294"/>
      <c r="J57" s="1298"/>
      <c r="K57" s="1828"/>
      <c r="L57" s="1294"/>
      <c r="M57" s="1294"/>
      <c r="N57" s="1298"/>
      <c r="O57" s="1828"/>
      <c r="P57" s="1294"/>
      <c r="Q57" s="1294"/>
      <c r="R57" s="1298"/>
      <c r="S57" s="1129"/>
      <c r="T57" s="1372"/>
      <c r="U57" s="1294"/>
      <c r="V57" s="1294"/>
      <c r="W57" s="1294"/>
      <c r="X57" s="1294"/>
      <c r="Y57" s="1294"/>
      <c r="Z57" s="1294"/>
      <c r="AA57" s="1294"/>
      <c r="AB57" s="1294"/>
      <c r="AC57" s="1294"/>
      <c r="AD57" s="1294"/>
      <c r="AE57" s="1294"/>
      <c r="AF57" s="1295"/>
    </row>
    <row r="58" spans="1:32" ht="15.75" customHeight="1">
      <c r="A58" s="4"/>
      <c r="B58" s="1084" t="s">
        <v>50</v>
      </c>
      <c r="C58" s="1306" t="s">
        <v>2944</v>
      </c>
      <c r="D58" s="1294"/>
      <c r="E58" s="1294"/>
      <c r="F58" s="1298"/>
      <c r="G58" s="1307" t="s">
        <v>3544</v>
      </c>
      <c r="H58" s="1294"/>
      <c r="I58" s="1294"/>
      <c r="J58" s="1294"/>
      <c r="K58" s="1294"/>
      <c r="L58" s="1294"/>
      <c r="M58" s="1294"/>
      <c r="N58" s="1294"/>
      <c r="O58" s="1294"/>
      <c r="P58" s="1294"/>
      <c r="Q58" s="1294"/>
      <c r="R58" s="1294"/>
      <c r="S58" s="1295"/>
    </row>
    <row r="59" spans="1:32" ht="28.5" customHeight="1">
      <c r="A59" s="4"/>
      <c r="B59" s="1091" t="s">
        <v>54</v>
      </c>
      <c r="C59" s="1827" t="s">
        <v>3551</v>
      </c>
      <c r="D59" s="1294"/>
      <c r="E59" s="1294"/>
      <c r="F59" s="1298"/>
      <c r="G59" s="1821" t="s">
        <v>3552</v>
      </c>
      <c r="H59" s="1294"/>
      <c r="I59" s="1294"/>
      <c r="J59" s="1294"/>
      <c r="K59" s="1294"/>
      <c r="L59" s="1294"/>
      <c r="M59" s="1294"/>
      <c r="N59" s="1294"/>
      <c r="O59" s="1294"/>
      <c r="P59" s="1294"/>
      <c r="Q59" s="1294"/>
      <c r="R59" s="1294"/>
      <c r="S59" s="1295"/>
    </row>
    <row r="60" spans="1:32" ht="15.75" customHeight="1">
      <c r="A60" s="4"/>
      <c r="B60" s="1084" t="s">
        <v>58</v>
      </c>
      <c r="C60" s="1722" t="s">
        <v>3510</v>
      </c>
      <c r="D60" s="1294"/>
      <c r="E60" s="1294"/>
      <c r="F60" s="1298"/>
      <c r="G60" s="1307" t="s">
        <v>3553</v>
      </c>
      <c r="H60" s="1294"/>
      <c r="I60" s="1294"/>
      <c r="J60" s="1294"/>
      <c r="K60" s="1294"/>
      <c r="L60" s="1294"/>
      <c r="M60" s="1294"/>
      <c r="N60" s="1294"/>
      <c r="O60" s="1294"/>
      <c r="P60" s="1294"/>
      <c r="Q60" s="1294"/>
      <c r="R60" s="1294"/>
      <c r="S60" s="1295"/>
    </row>
    <row r="61" spans="1:32" ht="15.75" customHeight="1">
      <c r="A61" s="4"/>
      <c r="B61" s="1091" t="s">
        <v>77</v>
      </c>
      <c r="C61" s="1829" t="s">
        <v>3512</v>
      </c>
      <c r="D61" s="1294"/>
      <c r="E61" s="1294"/>
      <c r="F61" s="1298"/>
      <c r="G61" s="1821" t="s">
        <v>3554</v>
      </c>
      <c r="H61" s="1294"/>
      <c r="I61" s="1294"/>
      <c r="J61" s="1294"/>
      <c r="K61" s="1294"/>
      <c r="L61" s="1294"/>
      <c r="M61" s="1294"/>
      <c r="N61" s="1294"/>
      <c r="O61" s="1294"/>
      <c r="P61" s="1294"/>
      <c r="Q61" s="1294"/>
      <c r="R61" s="1294"/>
      <c r="S61" s="1295"/>
    </row>
    <row r="62" spans="1:32" ht="15.75" customHeight="1">
      <c r="A62" s="4"/>
      <c r="B62" s="1084" t="s">
        <v>82</v>
      </c>
      <c r="C62" s="1823" t="s">
        <v>3513</v>
      </c>
      <c r="D62" s="1294"/>
      <c r="E62" s="1294"/>
      <c r="F62" s="1298"/>
      <c r="G62" s="1307" t="s">
        <v>3555</v>
      </c>
      <c r="H62" s="1294"/>
      <c r="I62" s="1294"/>
      <c r="J62" s="1294"/>
      <c r="K62" s="1294"/>
      <c r="L62" s="1294"/>
      <c r="M62" s="1294"/>
      <c r="N62" s="1294"/>
      <c r="O62" s="1294"/>
      <c r="P62" s="1294"/>
      <c r="Q62" s="1294"/>
      <c r="R62" s="1294"/>
      <c r="S62" s="1295"/>
    </row>
    <row r="63" spans="1:32" ht="15.75" customHeight="1">
      <c r="A63" s="4"/>
      <c r="B63" s="1091" t="s">
        <v>87</v>
      </c>
      <c r="C63" s="1822" t="s">
        <v>3514</v>
      </c>
      <c r="D63" s="1294"/>
      <c r="E63" s="1294"/>
      <c r="F63" s="1298"/>
      <c r="G63" s="1821" t="s">
        <v>3556</v>
      </c>
      <c r="H63" s="1294"/>
      <c r="I63" s="1294"/>
      <c r="J63" s="1294"/>
      <c r="K63" s="1294"/>
      <c r="L63" s="1294"/>
      <c r="M63" s="1294"/>
      <c r="N63" s="1294"/>
      <c r="O63" s="1294"/>
      <c r="P63" s="1294"/>
      <c r="Q63" s="1294"/>
      <c r="R63" s="1294"/>
      <c r="S63" s="1295"/>
    </row>
    <row r="64" spans="1:32" ht="15.75" customHeight="1">
      <c r="A64" s="4"/>
      <c r="B64" s="1084" t="s">
        <v>91</v>
      </c>
      <c r="C64" s="1823" t="s">
        <v>3515</v>
      </c>
      <c r="D64" s="1294"/>
      <c r="E64" s="1294"/>
      <c r="F64" s="1298"/>
      <c r="G64" s="1307" t="s">
        <v>3557</v>
      </c>
      <c r="H64" s="1294"/>
      <c r="I64" s="1294"/>
      <c r="J64" s="1294"/>
      <c r="K64" s="1294"/>
      <c r="L64" s="1294"/>
      <c r="M64" s="1294"/>
      <c r="N64" s="1294"/>
      <c r="O64" s="1294"/>
      <c r="P64" s="1294"/>
      <c r="Q64" s="1294"/>
      <c r="R64" s="1294"/>
      <c r="S64" s="1295"/>
    </row>
    <row r="65" spans="1:19" ht="15.75" customHeight="1">
      <c r="A65" s="4"/>
      <c r="B65" s="1091" t="s">
        <v>94</v>
      </c>
      <c r="C65" s="1822" t="s">
        <v>474</v>
      </c>
      <c r="D65" s="1294"/>
      <c r="E65" s="1294"/>
      <c r="F65" s="1298"/>
      <c r="G65" s="1821" t="s">
        <v>3558</v>
      </c>
      <c r="H65" s="1294"/>
      <c r="I65" s="1294"/>
      <c r="J65" s="1294"/>
      <c r="K65" s="1294"/>
      <c r="L65" s="1294"/>
      <c r="M65" s="1294"/>
      <c r="N65" s="1294"/>
      <c r="O65" s="1294"/>
      <c r="P65" s="1294"/>
      <c r="Q65" s="1294"/>
      <c r="R65" s="1294"/>
      <c r="S65" s="1295"/>
    </row>
    <row r="66" spans="1:19" ht="15.75" customHeight="1">
      <c r="A66" s="4"/>
      <c r="B66" s="1084" t="s">
        <v>2980</v>
      </c>
      <c r="C66" s="1823" t="s">
        <v>597</v>
      </c>
      <c r="D66" s="1294"/>
      <c r="E66" s="1294"/>
      <c r="F66" s="1298"/>
      <c r="G66" s="1307" t="s">
        <v>3559</v>
      </c>
      <c r="H66" s="1294"/>
      <c r="I66" s="1294"/>
      <c r="J66" s="1294"/>
      <c r="K66" s="1294"/>
      <c r="L66" s="1294"/>
      <c r="M66" s="1294"/>
      <c r="N66" s="1294"/>
      <c r="O66" s="1294"/>
      <c r="P66" s="1294"/>
      <c r="Q66" s="1294"/>
      <c r="R66" s="1294"/>
      <c r="S66" s="1295"/>
    </row>
    <row r="67" spans="1:19" ht="15.75" customHeight="1">
      <c r="A67" s="4"/>
      <c r="B67" s="1091" t="s">
        <v>3516</v>
      </c>
      <c r="C67" s="1822" t="s">
        <v>470</v>
      </c>
      <c r="D67" s="1294"/>
      <c r="E67" s="1294"/>
      <c r="F67" s="1298"/>
      <c r="G67" s="1821" t="s">
        <v>3560</v>
      </c>
      <c r="H67" s="1294"/>
      <c r="I67" s="1294"/>
      <c r="J67" s="1294"/>
      <c r="K67" s="1294"/>
      <c r="L67" s="1294"/>
      <c r="M67" s="1294"/>
      <c r="N67" s="1294"/>
      <c r="O67" s="1294"/>
      <c r="P67" s="1294"/>
      <c r="Q67" s="1294"/>
      <c r="R67" s="1294"/>
      <c r="S67" s="1295"/>
    </row>
    <row r="68" spans="1:19" ht="15.75" customHeight="1">
      <c r="A68" s="4"/>
      <c r="B68" s="1084" t="s">
        <v>3517</v>
      </c>
      <c r="C68" s="1823" t="s">
        <v>926</v>
      </c>
      <c r="D68" s="1294"/>
      <c r="E68" s="1294"/>
      <c r="F68" s="1298"/>
      <c r="G68" s="1307" t="s">
        <v>3561</v>
      </c>
      <c r="H68" s="1294"/>
      <c r="I68" s="1294"/>
      <c r="J68" s="1294"/>
      <c r="K68" s="1294"/>
      <c r="L68" s="1294"/>
      <c r="M68" s="1294"/>
      <c r="N68" s="1294"/>
      <c r="O68" s="1294"/>
      <c r="P68" s="1294"/>
      <c r="Q68" s="1294"/>
      <c r="R68" s="1294"/>
      <c r="S68" s="1295"/>
    </row>
    <row r="69" spans="1:19" ht="15.75" customHeight="1">
      <c r="A69" s="4"/>
      <c r="B69" s="1091" t="s">
        <v>3518</v>
      </c>
      <c r="C69" s="1822" t="s">
        <v>3519</v>
      </c>
      <c r="D69" s="1294"/>
      <c r="E69" s="1294"/>
      <c r="F69" s="1298"/>
      <c r="G69" s="1821" t="s">
        <v>3562</v>
      </c>
      <c r="H69" s="1294"/>
      <c r="I69" s="1294"/>
      <c r="J69" s="1294"/>
      <c r="K69" s="1294"/>
      <c r="L69" s="1294"/>
      <c r="M69" s="1294"/>
      <c r="N69" s="1294"/>
      <c r="O69" s="1294"/>
      <c r="P69" s="1294"/>
      <c r="Q69" s="1294"/>
      <c r="R69" s="1294"/>
      <c r="S69" s="1295"/>
    </row>
    <row r="70" spans="1:19" ht="15.75" customHeight="1">
      <c r="A70" s="4"/>
      <c r="B70" s="1084" t="s">
        <v>3520</v>
      </c>
      <c r="C70" s="1823" t="s">
        <v>3521</v>
      </c>
      <c r="D70" s="1294"/>
      <c r="E70" s="1294"/>
      <c r="F70" s="1298"/>
      <c r="G70" s="1307" t="s">
        <v>3563</v>
      </c>
      <c r="H70" s="1294"/>
      <c r="I70" s="1294"/>
      <c r="J70" s="1294"/>
      <c r="K70" s="1294"/>
      <c r="L70" s="1294"/>
      <c r="M70" s="1294"/>
      <c r="N70" s="1294"/>
      <c r="O70" s="1294"/>
      <c r="P70" s="1294"/>
      <c r="Q70" s="1294"/>
      <c r="R70" s="1294"/>
      <c r="S70" s="1295"/>
    </row>
    <row r="71" spans="1:19" ht="15.75" customHeight="1">
      <c r="A71" s="4"/>
      <c r="B71" s="1091" t="s">
        <v>3522</v>
      </c>
      <c r="C71" s="1822" t="s">
        <v>3523</v>
      </c>
      <c r="D71" s="1294"/>
      <c r="E71" s="1294"/>
      <c r="F71" s="1298"/>
      <c r="G71" s="1821" t="s">
        <v>3564</v>
      </c>
      <c r="H71" s="1294"/>
      <c r="I71" s="1294"/>
      <c r="J71" s="1294"/>
      <c r="K71" s="1294"/>
      <c r="L71" s="1294"/>
      <c r="M71" s="1294"/>
      <c r="N71" s="1294"/>
      <c r="O71" s="1294"/>
      <c r="P71" s="1294"/>
      <c r="Q71" s="1294"/>
      <c r="R71" s="1294"/>
      <c r="S71" s="1295"/>
    </row>
    <row r="72" spans="1:19" ht="15.75" customHeight="1">
      <c r="A72" s="4"/>
      <c r="B72" s="1084" t="s">
        <v>3524</v>
      </c>
      <c r="C72" s="1823" t="s">
        <v>2944</v>
      </c>
      <c r="D72" s="1294"/>
      <c r="E72" s="1294"/>
      <c r="F72" s="1298"/>
      <c r="G72" s="1307" t="s">
        <v>3565</v>
      </c>
      <c r="H72" s="1294"/>
      <c r="I72" s="1294"/>
      <c r="J72" s="1294"/>
      <c r="K72" s="1294"/>
      <c r="L72" s="1294"/>
      <c r="M72" s="1294"/>
      <c r="N72" s="1294"/>
      <c r="O72" s="1294"/>
      <c r="P72" s="1294"/>
      <c r="Q72" s="1294"/>
      <c r="R72" s="1294"/>
      <c r="S72" s="1295"/>
    </row>
    <row r="73" spans="1:19" ht="15.75" customHeight="1">
      <c r="A73" s="4"/>
      <c r="B73" s="1091" t="s">
        <v>3525</v>
      </c>
      <c r="C73" s="1822" t="s">
        <v>3206</v>
      </c>
      <c r="D73" s="1294"/>
      <c r="E73" s="1294"/>
      <c r="F73" s="1298"/>
      <c r="G73" s="1821" t="s">
        <v>3566</v>
      </c>
      <c r="H73" s="1294"/>
      <c r="I73" s="1294"/>
      <c r="J73" s="1294"/>
      <c r="K73" s="1294"/>
      <c r="L73" s="1294"/>
      <c r="M73" s="1294"/>
      <c r="N73" s="1294"/>
      <c r="O73" s="1294"/>
      <c r="P73" s="1294"/>
      <c r="Q73" s="1294"/>
      <c r="R73" s="1294"/>
      <c r="S73" s="1295"/>
    </row>
    <row r="74" spans="1:19" ht="15.75" customHeight="1">
      <c r="A74" s="4"/>
      <c r="B74" s="1084" t="s">
        <v>3526</v>
      </c>
      <c r="C74" s="1823" t="s">
        <v>3204</v>
      </c>
      <c r="D74" s="1294"/>
      <c r="E74" s="1294"/>
      <c r="F74" s="1298"/>
      <c r="G74" s="1307" t="s">
        <v>3567</v>
      </c>
      <c r="H74" s="1294"/>
      <c r="I74" s="1294"/>
      <c r="J74" s="1294"/>
      <c r="K74" s="1294"/>
      <c r="L74" s="1294"/>
      <c r="M74" s="1294"/>
      <c r="N74" s="1294"/>
      <c r="O74" s="1294"/>
      <c r="P74" s="1294"/>
      <c r="Q74" s="1294"/>
      <c r="R74" s="1294"/>
      <c r="S74" s="1295"/>
    </row>
    <row r="75" spans="1:19" ht="15.75" customHeight="1">
      <c r="A75" s="4"/>
      <c r="B75" s="1091" t="s">
        <v>3527</v>
      </c>
      <c r="C75" s="1822" t="s">
        <v>3528</v>
      </c>
      <c r="D75" s="1294"/>
      <c r="E75" s="1294"/>
      <c r="F75" s="1298"/>
      <c r="G75" s="1821" t="s">
        <v>3568</v>
      </c>
      <c r="H75" s="1294"/>
      <c r="I75" s="1294"/>
      <c r="J75" s="1294"/>
      <c r="K75" s="1294"/>
      <c r="L75" s="1294"/>
      <c r="M75" s="1294"/>
      <c r="N75" s="1294"/>
      <c r="O75" s="1294"/>
      <c r="P75" s="1294"/>
      <c r="Q75" s="1294"/>
      <c r="R75" s="1294"/>
      <c r="S75" s="1295"/>
    </row>
    <row r="76" spans="1:19" ht="15.75" customHeight="1">
      <c r="A76" s="4"/>
      <c r="B76" s="1084" t="s">
        <v>3529</v>
      </c>
      <c r="C76" s="1823" t="s">
        <v>448</v>
      </c>
      <c r="D76" s="1294"/>
      <c r="E76" s="1294"/>
      <c r="F76" s="1298"/>
      <c r="G76" s="1307" t="s">
        <v>3569</v>
      </c>
      <c r="H76" s="1294"/>
      <c r="I76" s="1294"/>
      <c r="J76" s="1294"/>
      <c r="K76" s="1294"/>
      <c r="L76" s="1294"/>
      <c r="M76" s="1294"/>
      <c r="N76" s="1294"/>
      <c r="O76" s="1294"/>
      <c r="P76" s="1294"/>
      <c r="Q76" s="1294"/>
      <c r="R76" s="1294"/>
      <c r="S76" s="1295"/>
    </row>
    <row r="77" spans="1:19" ht="15.75" customHeight="1">
      <c r="A77" s="4"/>
      <c r="B77" s="1091" t="s">
        <v>3530</v>
      </c>
      <c r="C77" s="1822" t="s">
        <v>2314</v>
      </c>
      <c r="D77" s="1294"/>
      <c r="E77" s="1294"/>
      <c r="F77" s="1298"/>
      <c r="G77" s="1821" t="s">
        <v>3570</v>
      </c>
      <c r="H77" s="1294"/>
      <c r="I77" s="1294"/>
      <c r="J77" s="1294"/>
      <c r="K77" s="1294"/>
      <c r="L77" s="1294"/>
      <c r="M77" s="1294"/>
      <c r="N77" s="1294"/>
      <c r="O77" s="1294"/>
      <c r="P77" s="1294"/>
      <c r="Q77" s="1294"/>
      <c r="R77" s="1294"/>
      <c r="S77" s="1295"/>
    </row>
    <row r="78" spans="1:19" ht="15.75" customHeight="1">
      <c r="A78" s="4"/>
      <c r="B78" s="1084" t="s">
        <v>3531</v>
      </c>
      <c r="C78" s="1823" t="s">
        <v>3532</v>
      </c>
      <c r="D78" s="1294"/>
      <c r="E78" s="1294"/>
      <c r="F78" s="1298"/>
      <c r="G78" s="1307" t="s">
        <v>3571</v>
      </c>
      <c r="H78" s="1294"/>
      <c r="I78" s="1294"/>
      <c r="J78" s="1294"/>
      <c r="K78" s="1294"/>
      <c r="L78" s="1294"/>
      <c r="M78" s="1294"/>
      <c r="N78" s="1294"/>
      <c r="O78" s="1294"/>
      <c r="P78" s="1294"/>
      <c r="Q78" s="1294"/>
      <c r="R78" s="1294"/>
      <c r="S78" s="1295"/>
    </row>
    <row r="79" spans="1:19" ht="15.75" customHeight="1">
      <c r="A79" s="4"/>
      <c r="B79" s="1091" t="s">
        <v>3533</v>
      </c>
      <c r="C79" s="1822" t="s">
        <v>3201</v>
      </c>
      <c r="D79" s="1294"/>
      <c r="E79" s="1294"/>
      <c r="F79" s="1298"/>
      <c r="G79" s="1821" t="s">
        <v>3572</v>
      </c>
      <c r="H79" s="1294"/>
      <c r="I79" s="1294"/>
      <c r="J79" s="1294"/>
      <c r="K79" s="1294"/>
      <c r="L79" s="1294"/>
      <c r="M79" s="1294"/>
      <c r="N79" s="1294"/>
      <c r="O79" s="1294"/>
      <c r="P79" s="1294"/>
      <c r="Q79" s="1294"/>
      <c r="R79" s="1294"/>
      <c r="S79" s="1295"/>
    </row>
    <row r="80" spans="1:19" ht="15.75" customHeight="1">
      <c r="A80" s="4"/>
      <c r="B80" s="1084" t="s">
        <v>3534</v>
      </c>
      <c r="C80" s="1823" t="s">
        <v>3535</v>
      </c>
      <c r="D80" s="1294"/>
      <c r="E80" s="1294"/>
      <c r="F80" s="1298"/>
      <c r="G80" s="1307" t="s">
        <v>3573</v>
      </c>
      <c r="H80" s="1294"/>
      <c r="I80" s="1294"/>
      <c r="J80" s="1294"/>
      <c r="K80" s="1294"/>
      <c r="L80" s="1294"/>
      <c r="M80" s="1294"/>
      <c r="N80" s="1294"/>
      <c r="O80" s="1294"/>
      <c r="P80" s="1294"/>
      <c r="Q80" s="1294"/>
      <c r="R80" s="1294"/>
      <c r="S80" s="1295"/>
    </row>
    <row r="81" spans="1:19" ht="15.75" customHeight="1">
      <c r="A81" s="4"/>
      <c r="B81" s="1091" t="s">
        <v>3536</v>
      </c>
      <c r="C81" s="1822" t="s">
        <v>478</v>
      </c>
      <c r="D81" s="1294"/>
      <c r="E81" s="1294"/>
      <c r="F81" s="1298"/>
      <c r="G81" s="1821" t="s">
        <v>3574</v>
      </c>
      <c r="H81" s="1294"/>
      <c r="I81" s="1294"/>
      <c r="J81" s="1294"/>
      <c r="K81" s="1294"/>
      <c r="L81" s="1294"/>
      <c r="M81" s="1294"/>
      <c r="N81" s="1294"/>
      <c r="O81" s="1294"/>
      <c r="P81" s="1294"/>
      <c r="Q81" s="1294"/>
      <c r="R81" s="1294"/>
      <c r="S81" s="1295"/>
    </row>
    <row r="82" spans="1:19" ht="15.75" customHeight="1">
      <c r="A82" s="4"/>
      <c r="B82" s="1130" t="s">
        <v>3537</v>
      </c>
      <c r="C82" s="1824" t="s">
        <v>3538</v>
      </c>
      <c r="D82" s="1433"/>
      <c r="E82" s="1433"/>
      <c r="F82" s="1515"/>
      <c r="G82" s="1825" t="s">
        <v>3575</v>
      </c>
      <c r="H82" s="1433"/>
      <c r="I82" s="1433"/>
      <c r="J82" s="1433"/>
      <c r="K82" s="1433"/>
      <c r="L82" s="1433"/>
      <c r="M82" s="1433"/>
      <c r="N82" s="1433"/>
      <c r="O82" s="1433"/>
      <c r="P82" s="1433"/>
      <c r="Q82" s="1433"/>
      <c r="R82" s="1433"/>
      <c r="S82" s="1434"/>
    </row>
    <row r="83" spans="1:19" ht="15.75" customHeight="1">
      <c r="A83" s="4"/>
    </row>
    <row r="84" spans="1:19" ht="15.75" customHeight="1">
      <c r="A84" s="4"/>
    </row>
    <row r="85" spans="1:19" ht="15.75" customHeight="1">
      <c r="A85" s="4"/>
    </row>
    <row r="86" spans="1:19" ht="15.75" customHeight="1">
      <c r="A86" s="4"/>
    </row>
    <row r="87" spans="1:19" ht="15.75" customHeight="1">
      <c r="A87" s="4"/>
    </row>
    <row r="88" spans="1:19" ht="15.75" customHeight="1">
      <c r="A88" s="4"/>
    </row>
    <row r="89" spans="1:19" ht="15.75" customHeight="1">
      <c r="A89" s="4"/>
    </row>
    <row r="90" spans="1:19" ht="15.75" customHeight="1">
      <c r="A90" s="4"/>
    </row>
    <row r="91" spans="1:19" ht="15.75" customHeight="1">
      <c r="A91" s="4"/>
    </row>
    <row r="92" spans="1:19" ht="15.75" customHeight="1">
      <c r="A92" s="4"/>
    </row>
    <row r="93" spans="1:19" ht="15.75" customHeight="1">
      <c r="A93" s="4"/>
    </row>
    <row r="94" spans="1:19" ht="15.75" customHeight="1">
      <c r="A94" s="4"/>
    </row>
    <row r="95" spans="1:19" ht="15.75" customHeight="1">
      <c r="A95" s="4"/>
    </row>
    <row r="96" spans="1:19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/>
    <row r="284" spans="1:1" ht="15.75" customHeight="1"/>
    <row r="285" spans="1:1" ht="15.75" customHeight="1"/>
    <row r="286" spans="1:1" ht="15.75" customHeight="1"/>
    <row r="287" spans="1:1" ht="15.75" customHeight="1"/>
    <row r="288" spans="1:1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5">
    <mergeCell ref="C60:F60"/>
    <mergeCell ref="C61:F61"/>
    <mergeCell ref="C62:F62"/>
    <mergeCell ref="C63:F63"/>
    <mergeCell ref="C64:F64"/>
    <mergeCell ref="C70:F70"/>
    <mergeCell ref="C71:F71"/>
    <mergeCell ref="C72:F72"/>
    <mergeCell ref="C55:F55"/>
    <mergeCell ref="C56:F56"/>
    <mergeCell ref="C57:F57"/>
    <mergeCell ref="G57:J57"/>
    <mergeCell ref="K57:N57"/>
    <mergeCell ref="O57:R57"/>
    <mergeCell ref="G58:S58"/>
    <mergeCell ref="G59:S59"/>
    <mergeCell ref="C58:F58"/>
    <mergeCell ref="C59:F59"/>
    <mergeCell ref="T56:AF56"/>
    <mergeCell ref="T57:AF57"/>
    <mergeCell ref="G50:S50"/>
    <mergeCell ref="G51:S51"/>
    <mergeCell ref="G52:S52"/>
    <mergeCell ref="G53:S53"/>
    <mergeCell ref="G54:S54"/>
    <mergeCell ref="G55:S55"/>
    <mergeCell ref="G56:S56"/>
    <mergeCell ref="C77:F77"/>
    <mergeCell ref="C78:F78"/>
    <mergeCell ref="C79:F79"/>
    <mergeCell ref="C80:F80"/>
    <mergeCell ref="C81:F81"/>
    <mergeCell ref="C82:F82"/>
    <mergeCell ref="G76:S76"/>
    <mergeCell ref="G77:S77"/>
    <mergeCell ref="G78:S78"/>
    <mergeCell ref="G79:S79"/>
    <mergeCell ref="G80:S80"/>
    <mergeCell ref="G81:S81"/>
    <mergeCell ref="G82:S82"/>
    <mergeCell ref="C65:F65"/>
    <mergeCell ref="C66:F66"/>
    <mergeCell ref="C67:F67"/>
    <mergeCell ref="C68:F68"/>
    <mergeCell ref="C69:F69"/>
    <mergeCell ref="G69:S69"/>
    <mergeCell ref="G70:S70"/>
    <mergeCell ref="C75:F75"/>
    <mergeCell ref="C76:F76"/>
    <mergeCell ref="G71:S71"/>
    <mergeCell ref="G72:S72"/>
    <mergeCell ref="C73:F73"/>
    <mergeCell ref="G73:S73"/>
    <mergeCell ref="C74:F74"/>
    <mergeCell ref="G74:S74"/>
    <mergeCell ref="G75:S75"/>
    <mergeCell ref="K41:L41"/>
    <mergeCell ref="K42:L42"/>
    <mergeCell ref="G67:S67"/>
    <mergeCell ref="G68:S68"/>
    <mergeCell ref="G60:S60"/>
    <mergeCell ref="G61:S61"/>
    <mergeCell ref="G62:S62"/>
    <mergeCell ref="G63:S63"/>
    <mergeCell ref="G64:S64"/>
    <mergeCell ref="G65:S65"/>
    <mergeCell ref="G66:S66"/>
    <mergeCell ref="K44:L44"/>
    <mergeCell ref="B45:S45"/>
    <mergeCell ref="B47:F47"/>
    <mergeCell ref="G47:S47"/>
    <mergeCell ref="C48:F48"/>
    <mergeCell ref="G48:S48"/>
    <mergeCell ref="G49:S49"/>
    <mergeCell ref="C49:F49"/>
    <mergeCell ref="C50:F50"/>
    <mergeCell ref="C51:F51"/>
    <mergeCell ref="C52:F52"/>
    <mergeCell ref="C53:F53"/>
    <mergeCell ref="C54:F54"/>
    <mergeCell ref="C19:R19"/>
    <mergeCell ref="C20:E20"/>
    <mergeCell ref="K20:L20"/>
    <mergeCell ref="K21:L21"/>
    <mergeCell ref="K24:L24"/>
    <mergeCell ref="K25:L25"/>
    <mergeCell ref="K23:L23"/>
    <mergeCell ref="K26:L26"/>
    <mergeCell ref="K31:L31"/>
    <mergeCell ref="L9:N9"/>
    <mergeCell ref="L10:N10"/>
    <mergeCell ref="M18:O18"/>
    <mergeCell ref="C5:Q5"/>
    <mergeCell ref="C7:I7"/>
    <mergeCell ref="K7:Q7"/>
    <mergeCell ref="C8:E8"/>
    <mergeCell ref="L8:N8"/>
    <mergeCell ref="D9:E9"/>
    <mergeCell ref="D10:E10"/>
    <mergeCell ref="D11:E11"/>
    <mergeCell ref="L11:N11"/>
    <mergeCell ref="D12:E12"/>
    <mergeCell ref="L12:N12"/>
    <mergeCell ref="D13:E13"/>
    <mergeCell ref="L13:N13"/>
    <mergeCell ref="L14:N14"/>
    <mergeCell ref="D14:E14"/>
    <mergeCell ref="D15:E15"/>
    <mergeCell ref="D16:E16"/>
    <mergeCell ref="D41:E41"/>
    <mergeCell ref="D42:E42"/>
    <mergeCell ref="D30:E30"/>
    <mergeCell ref="D31:E31"/>
    <mergeCell ref="D32:E32"/>
    <mergeCell ref="D33:E33"/>
    <mergeCell ref="D34:E34"/>
    <mergeCell ref="D35:E35"/>
    <mergeCell ref="D36:E36"/>
    <mergeCell ref="D28:E28"/>
    <mergeCell ref="K28:L28"/>
    <mergeCell ref="D29:E29"/>
    <mergeCell ref="K29:L29"/>
    <mergeCell ref="K30:L30"/>
    <mergeCell ref="D37:E37"/>
    <mergeCell ref="D38:E38"/>
    <mergeCell ref="D39:E39"/>
    <mergeCell ref="D40:E40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  <mergeCell ref="D21:E21"/>
    <mergeCell ref="D22:E22"/>
    <mergeCell ref="K22:L22"/>
    <mergeCell ref="D23:E23"/>
    <mergeCell ref="D24:E24"/>
    <mergeCell ref="D25:E25"/>
    <mergeCell ref="D26:E26"/>
    <mergeCell ref="D27:E27"/>
    <mergeCell ref="K27:L27"/>
  </mergeCells>
  <hyperlinks>
    <hyperlink ref="R3" location="'✔️ Index'!A1" display="INDEX"/>
  </hyperlinks>
  <pageMargins left="0.75" right="0.75" top="1" bottom="1" header="0" footer="0"/>
  <pageSetup orientation="landscape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showGridLines="0" workbookViewId="0">
      <selection activeCell="E4" sqref="E4"/>
    </sheetView>
  </sheetViews>
  <sheetFormatPr defaultColWidth="14.42578125" defaultRowHeight="15" customHeight="1"/>
  <cols>
    <col min="1" max="2" width="4.42578125" customWidth="1"/>
    <col min="3" max="3" width="12.42578125" customWidth="1"/>
    <col min="4" max="4" width="35.7109375" customWidth="1"/>
    <col min="5" max="5" width="56.5703125" customWidth="1"/>
    <col min="6" max="6" width="8" customWidth="1"/>
    <col min="7" max="7" width="20.28515625" customWidth="1"/>
    <col min="8" max="8" width="4" customWidth="1"/>
    <col min="9" max="9" width="21.140625" customWidth="1"/>
    <col min="10" max="27" width="4" customWidth="1"/>
  </cols>
  <sheetData>
    <row r="1" spans="1:27">
      <c r="A1" s="432"/>
      <c r="B1" s="1"/>
      <c r="C1" s="614"/>
      <c r="D1" s="614"/>
      <c r="E1" s="1"/>
      <c r="F1" s="1"/>
      <c r="G1" s="1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</row>
    <row r="2" spans="1:27" ht="22.5" customHeight="1">
      <c r="A2" s="432"/>
      <c r="B2" s="500"/>
      <c r="C2" s="616"/>
      <c r="D2" s="616"/>
      <c r="E2" s="501"/>
      <c r="F2" s="501"/>
      <c r="G2" s="501"/>
      <c r="H2" s="179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</row>
    <row r="3" spans="1:27" ht="18" customHeight="1">
      <c r="A3" s="366"/>
      <c r="B3" s="904"/>
      <c r="C3" s="538" t="s">
        <v>2915</v>
      </c>
      <c r="D3" s="308"/>
      <c r="E3" s="308"/>
      <c r="F3" s="308"/>
      <c r="G3" s="1131" t="s">
        <v>389</v>
      </c>
      <c r="H3" s="201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</row>
    <row r="4" spans="1:27">
      <c r="A4" s="196"/>
      <c r="B4" s="428"/>
      <c r="C4" s="618"/>
      <c r="D4" s="618"/>
      <c r="E4" s="265"/>
      <c r="F4" s="265"/>
      <c r="G4" s="265"/>
      <c r="H4" s="16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</row>
    <row r="5" spans="1:27" ht="36" customHeight="1">
      <c r="A5" s="432"/>
      <c r="B5" s="544"/>
      <c r="C5" s="1326" t="s">
        <v>3576</v>
      </c>
      <c r="D5" s="1327"/>
      <c r="E5" s="1327"/>
      <c r="F5" s="1327"/>
      <c r="G5" s="1328"/>
      <c r="H5" s="16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</row>
    <row r="6" spans="1:27" ht="19.5">
      <c r="A6" s="196"/>
      <c r="B6" s="431"/>
      <c r="C6" s="1132"/>
      <c r="D6" s="1132"/>
      <c r="E6" s="461"/>
      <c r="F6" s="461"/>
      <c r="G6" s="461"/>
      <c r="H6" s="2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42.75" customHeight="1">
      <c r="A7" s="196"/>
      <c r="B7" s="428"/>
      <c r="C7" s="1348" t="s">
        <v>3577</v>
      </c>
      <c r="D7" s="1349"/>
      <c r="E7" s="1349"/>
      <c r="F7" s="1349"/>
      <c r="G7" s="1350"/>
      <c r="H7" s="16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</row>
    <row r="8" spans="1:27" ht="30">
      <c r="A8" s="196"/>
      <c r="B8" s="428"/>
      <c r="C8" s="1830" t="s">
        <v>435</v>
      </c>
      <c r="D8" s="1473"/>
      <c r="E8" s="387" t="s">
        <v>3578</v>
      </c>
      <c r="F8" s="387" t="s">
        <v>385</v>
      </c>
      <c r="G8" s="387" t="s">
        <v>53</v>
      </c>
      <c r="H8" s="16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</row>
    <row r="9" spans="1:27">
      <c r="A9" s="196"/>
      <c r="B9" s="428"/>
      <c r="C9" s="1831" t="s">
        <v>8</v>
      </c>
      <c r="D9" s="1833" t="s">
        <v>3579</v>
      </c>
      <c r="E9" s="1133" t="s">
        <v>3580</v>
      </c>
      <c r="F9" s="1133" t="s">
        <v>60</v>
      </c>
      <c r="G9" s="1134">
        <v>0</v>
      </c>
      <c r="H9" s="16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</row>
    <row r="10" spans="1:27">
      <c r="A10" s="196"/>
      <c r="B10" s="428"/>
      <c r="C10" s="1757"/>
      <c r="D10" s="1834"/>
      <c r="E10" s="1135" t="s">
        <v>3581</v>
      </c>
      <c r="F10" s="1135" t="s">
        <v>17</v>
      </c>
      <c r="G10" s="1136">
        <v>1</v>
      </c>
      <c r="H10" s="16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</row>
    <row r="11" spans="1:27">
      <c r="A11" s="196"/>
      <c r="B11" s="428"/>
      <c r="C11" s="1757"/>
      <c r="D11" s="1834"/>
      <c r="E11" s="225" t="s">
        <v>3582</v>
      </c>
      <c r="F11" s="225" t="s">
        <v>60</v>
      </c>
      <c r="G11" s="1137">
        <v>0</v>
      </c>
      <c r="H11" s="16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</row>
    <row r="12" spans="1:27">
      <c r="A12" s="196"/>
      <c r="B12" s="428"/>
      <c r="C12" s="1757"/>
      <c r="D12" s="1834"/>
      <c r="E12" s="1135" t="s">
        <v>3583</v>
      </c>
      <c r="F12" s="1135" t="s">
        <v>17</v>
      </c>
      <c r="G12" s="1136">
        <v>7</v>
      </c>
      <c r="H12" s="16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</row>
    <row r="13" spans="1:27">
      <c r="A13" s="196"/>
      <c r="B13" s="428"/>
      <c r="C13" s="1832"/>
      <c r="D13" s="1835"/>
      <c r="E13" s="1138" t="s">
        <v>3584</v>
      </c>
      <c r="F13" s="1138" t="s">
        <v>60</v>
      </c>
      <c r="G13" s="1139">
        <v>0</v>
      </c>
      <c r="H13" s="16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</row>
    <row r="14" spans="1:27" ht="18" customHeight="1">
      <c r="A14" s="196"/>
      <c r="B14" s="428"/>
      <c r="C14" s="1140"/>
      <c r="D14" s="1141"/>
      <c r="E14" s="1141"/>
      <c r="F14" s="1141"/>
      <c r="G14" s="1142"/>
      <c r="H14" s="16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</row>
    <row r="15" spans="1:27">
      <c r="A15" s="732"/>
      <c r="B15" s="546"/>
      <c r="C15" s="1831" t="s">
        <v>35</v>
      </c>
      <c r="D15" s="1833" t="s">
        <v>3585</v>
      </c>
      <c r="E15" s="1143" t="s">
        <v>3586</v>
      </c>
      <c r="F15" s="1143" t="s">
        <v>60</v>
      </c>
      <c r="G15" s="1144">
        <v>0</v>
      </c>
      <c r="H15" s="211"/>
      <c r="I15" s="212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  <c r="X15" s="212"/>
      <c r="Y15" s="212"/>
      <c r="Z15" s="212"/>
      <c r="AA15" s="212"/>
    </row>
    <row r="16" spans="1:27">
      <c r="A16" s="196"/>
      <c r="B16" s="428"/>
      <c r="C16" s="1757"/>
      <c r="D16" s="1834"/>
      <c r="E16" s="1135" t="s">
        <v>3587</v>
      </c>
      <c r="F16" s="1135" t="s">
        <v>60</v>
      </c>
      <c r="G16" s="1136">
        <v>0</v>
      </c>
      <c r="H16" s="16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</row>
    <row r="17" spans="1:27">
      <c r="A17" s="196"/>
      <c r="B17" s="428"/>
      <c r="C17" s="1757"/>
      <c r="D17" s="1834"/>
      <c r="E17" s="282" t="s">
        <v>3588</v>
      </c>
      <c r="F17" s="282" t="s">
        <v>60</v>
      </c>
      <c r="G17" s="393">
        <v>0</v>
      </c>
      <c r="H17" s="16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</row>
    <row r="18" spans="1:27">
      <c r="A18" s="196"/>
      <c r="B18" s="428"/>
      <c r="C18" s="1832"/>
      <c r="D18" s="1835"/>
      <c r="E18" s="1135" t="s">
        <v>3589</v>
      </c>
      <c r="F18" s="1135" t="s">
        <v>60</v>
      </c>
      <c r="G18" s="1136">
        <v>0</v>
      </c>
      <c r="H18" s="16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</row>
    <row r="19" spans="1:27" ht="18" customHeight="1">
      <c r="A19" s="196"/>
      <c r="B19" s="428"/>
      <c r="C19" s="1145"/>
      <c r="D19" s="1146"/>
      <c r="E19" s="1147"/>
      <c r="F19" s="1147"/>
      <c r="G19" s="1148"/>
      <c r="H19" s="16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</row>
    <row r="20" spans="1:27">
      <c r="A20" s="196"/>
      <c r="B20" s="428"/>
      <c r="C20" s="1831" t="s">
        <v>77</v>
      </c>
      <c r="D20" s="1833" t="s">
        <v>3590</v>
      </c>
      <c r="E20" s="1149" t="s">
        <v>3591</v>
      </c>
      <c r="F20" s="1149" t="s">
        <v>17</v>
      </c>
      <c r="G20" s="1150">
        <v>3</v>
      </c>
      <c r="H20" s="16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</row>
    <row r="21" spans="1:27" ht="15.75" customHeight="1">
      <c r="A21" s="196"/>
      <c r="B21" s="428"/>
      <c r="C21" s="1832"/>
      <c r="D21" s="1835"/>
      <c r="E21" s="1135" t="s">
        <v>3592</v>
      </c>
      <c r="F21" s="1135" t="s">
        <v>60</v>
      </c>
      <c r="G21" s="1136">
        <v>0</v>
      </c>
      <c r="H21" s="16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</row>
    <row r="22" spans="1:27" ht="15.75" customHeight="1">
      <c r="A22" s="196"/>
      <c r="B22" s="428"/>
      <c r="C22" s="1151"/>
      <c r="D22" s="1152"/>
      <c r="E22" s="1153" t="s">
        <v>3593</v>
      </c>
      <c r="F22" s="1154" t="s">
        <v>60</v>
      </c>
      <c r="G22" s="1155">
        <v>0</v>
      </c>
      <c r="H22" s="16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</row>
    <row r="23" spans="1:27" ht="18" customHeight="1">
      <c r="A23" s="196"/>
      <c r="B23" s="428"/>
      <c r="C23" s="1145"/>
      <c r="D23" s="1146"/>
      <c r="E23" s="1156"/>
      <c r="F23" s="1156"/>
      <c r="G23" s="1157"/>
      <c r="H23" s="16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</row>
    <row r="24" spans="1:27" ht="18" customHeight="1">
      <c r="A24" s="732"/>
      <c r="B24" s="546"/>
      <c r="C24" s="1831" t="s">
        <v>15</v>
      </c>
      <c r="D24" s="1833" t="s">
        <v>3594</v>
      </c>
      <c r="E24" s="1149" t="s">
        <v>3595</v>
      </c>
      <c r="F24" s="1149" t="s">
        <v>60</v>
      </c>
      <c r="G24" s="1158">
        <v>0</v>
      </c>
      <c r="H24" s="211"/>
      <c r="I24" s="212"/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12"/>
      <c r="Y24" s="212"/>
      <c r="Z24" s="212"/>
      <c r="AA24" s="212"/>
    </row>
    <row r="25" spans="1:27" ht="15.75" customHeight="1">
      <c r="A25" s="196"/>
      <c r="B25" s="428"/>
      <c r="C25" s="1757"/>
      <c r="D25" s="1834"/>
      <c r="E25" s="1135" t="s">
        <v>3596</v>
      </c>
      <c r="F25" s="1135" t="s">
        <v>60</v>
      </c>
      <c r="G25" s="1136">
        <v>0</v>
      </c>
      <c r="H25" s="16"/>
      <c r="I25" s="124"/>
      <c r="J25" s="124"/>
      <c r="K25" s="124"/>
      <c r="L25" s="124"/>
      <c r="M25" s="124"/>
    </row>
    <row r="26" spans="1:27" ht="15.75" customHeight="1">
      <c r="A26" s="196"/>
      <c r="B26" s="428"/>
      <c r="C26" s="1757"/>
      <c r="D26" s="1834"/>
      <c r="E26" s="282" t="s">
        <v>3597</v>
      </c>
      <c r="F26" s="282" t="s">
        <v>60</v>
      </c>
      <c r="G26" s="393">
        <v>0</v>
      </c>
      <c r="H26" s="16"/>
      <c r="I26" s="124"/>
      <c r="J26" s="124"/>
      <c r="K26" s="124"/>
      <c r="L26" s="124"/>
      <c r="M26" s="124"/>
    </row>
    <row r="27" spans="1:27" ht="15.75" customHeight="1">
      <c r="A27" s="196"/>
      <c r="B27" s="428"/>
      <c r="C27" s="1757"/>
      <c r="D27" s="1834"/>
      <c r="E27" s="1135" t="s">
        <v>3598</v>
      </c>
      <c r="F27" s="1135" t="s">
        <v>60</v>
      </c>
      <c r="G27" s="1136">
        <v>0</v>
      </c>
      <c r="H27" s="16"/>
      <c r="I27" s="262"/>
      <c r="J27" s="124"/>
      <c r="K27" s="124"/>
      <c r="L27" s="124"/>
      <c r="M27" s="124"/>
    </row>
    <row r="28" spans="1:27" ht="15.75" customHeight="1">
      <c r="A28" s="196"/>
      <c r="B28" s="428"/>
      <c r="C28" s="1743"/>
      <c r="D28" s="1836"/>
      <c r="E28" s="1159" t="s">
        <v>3599</v>
      </c>
      <c r="F28" s="1160" t="s">
        <v>60</v>
      </c>
      <c r="G28" s="1161">
        <v>0</v>
      </c>
      <c r="H28" s="16"/>
      <c r="I28" s="124"/>
      <c r="J28" s="124"/>
      <c r="K28" s="124"/>
      <c r="L28" s="124"/>
      <c r="M28" s="124"/>
    </row>
    <row r="29" spans="1:27" ht="15.75" customHeight="1">
      <c r="A29" s="196"/>
      <c r="B29" s="428"/>
      <c r="C29" s="124"/>
      <c r="D29" s="178"/>
      <c r="E29" s="1162"/>
      <c r="F29" s="1163"/>
      <c r="G29" s="1164"/>
      <c r="H29" s="16"/>
      <c r="I29" s="124"/>
      <c r="J29" s="124"/>
      <c r="K29" s="124"/>
      <c r="L29" s="124"/>
      <c r="M29" s="124"/>
    </row>
    <row r="30" spans="1:27" ht="15.75" customHeight="1">
      <c r="A30" s="4"/>
      <c r="B30" s="191"/>
      <c r="C30" s="1165"/>
      <c r="D30" s="1165"/>
      <c r="E30" s="121"/>
      <c r="F30" s="121"/>
      <c r="G30" s="121"/>
      <c r="H30" s="133"/>
    </row>
    <row r="31" spans="1:27" ht="15.75" customHeight="1">
      <c r="A31" s="4"/>
      <c r="C31" s="697"/>
      <c r="D31" s="697"/>
    </row>
    <row r="32" spans="1:27" ht="15.75" customHeight="1">
      <c r="A32" s="4"/>
      <c r="B32" s="1166" t="s">
        <v>199</v>
      </c>
      <c r="C32" s="1167"/>
      <c r="D32" s="1167"/>
      <c r="E32" s="1167"/>
      <c r="F32" s="1167"/>
      <c r="G32" s="1167"/>
      <c r="H32" s="1168"/>
    </row>
    <row r="33" spans="1:9" ht="15.75" customHeight="1">
      <c r="A33" s="4"/>
      <c r="B33" s="30"/>
      <c r="C33" s="123"/>
      <c r="D33" s="123"/>
      <c r="E33" s="123"/>
      <c r="F33" s="124"/>
      <c r="G33" s="124"/>
      <c r="H33" s="16"/>
    </row>
    <row r="34" spans="1:9" ht="15.75" customHeight="1">
      <c r="A34" s="4"/>
      <c r="B34" s="605" t="s">
        <v>3006</v>
      </c>
      <c r="C34" s="354"/>
      <c r="D34" s="354"/>
      <c r="E34" s="354" t="s">
        <v>201</v>
      </c>
      <c r="F34" s="354"/>
      <c r="G34" s="354"/>
      <c r="H34" s="355"/>
    </row>
    <row r="35" spans="1:9" ht="15.75" customHeight="1">
      <c r="A35" s="4"/>
      <c r="B35" s="125" t="s">
        <v>8</v>
      </c>
      <c r="C35" s="1293" t="s">
        <v>3600</v>
      </c>
      <c r="D35" s="1298"/>
      <c r="E35" s="1293" t="s">
        <v>3601</v>
      </c>
      <c r="F35" s="1294"/>
      <c r="G35" s="1294"/>
      <c r="H35" s="1295"/>
    </row>
    <row r="36" spans="1:9" ht="15.75" customHeight="1">
      <c r="A36" s="4"/>
      <c r="B36" s="127" t="s">
        <v>12</v>
      </c>
      <c r="C36" s="1296" t="s">
        <v>3602</v>
      </c>
      <c r="D36" s="1298"/>
      <c r="E36" s="1296" t="s">
        <v>3603</v>
      </c>
      <c r="F36" s="1298"/>
      <c r="G36" s="1296"/>
      <c r="H36" s="1298"/>
      <c r="I36" s="124"/>
    </row>
    <row r="37" spans="1:9" ht="15.75" customHeight="1">
      <c r="A37" s="4"/>
      <c r="B37" s="125" t="s">
        <v>18</v>
      </c>
      <c r="C37" s="1577" t="s">
        <v>3604</v>
      </c>
      <c r="D37" s="1324"/>
      <c r="E37" s="1577" t="s">
        <v>3605</v>
      </c>
      <c r="F37" s="1324"/>
      <c r="G37" s="1324"/>
      <c r="H37" s="1428"/>
      <c r="I37" s="124"/>
    </row>
    <row r="38" spans="1:9" ht="15.75" customHeight="1">
      <c r="A38" s="4"/>
      <c r="B38" s="1169" t="s">
        <v>22</v>
      </c>
      <c r="C38" s="1657" t="s">
        <v>3606</v>
      </c>
      <c r="D38" s="1515"/>
      <c r="E38" s="1657" t="s">
        <v>3607</v>
      </c>
      <c r="F38" s="1433"/>
      <c r="G38" s="1433"/>
      <c r="H38" s="1434"/>
    </row>
    <row r="39" spans="1:9" ht="15.75" customHeight="1">
      <c r="A39" s="4"/>
      <c r="C39" s="697"/>
      <c r="D39" s="697"/>
    </row>
    <row r="40" spans="1:9" ht="15.75" customHeight="1">
      <c r="A40" s="4"/>
      <c r="C40" s="697"/>
      <c r="D40" s="697"/>
    </row>
    <row r="41" spans="1:9" ht="15.75" customHeight="1">
      <c r="A41" s="4"/>
      <c r="C41" s="697"/>
      <c r="D41" s="697"/>
    </row>
    <row r="42" spans="1:9" ht="15.75" customHeight="1">
      <c r="A42" s="4"/>
      <c r="C42" s="697"/>
      <c r="D42" s="697"/>
    </row>
    <row r="43" spans="1:9" ht="15.75" customHeight="1">
      <c r="A43" s="4"/>
      <c r="C43" s="697"/>
      <c r="D43" s="697"/>
    </row>
    <row r="44" spans="1:9" ht="15.75" customHeight="1">
      <c r="A44" s="4"/>
      <c r="C44" s="697"/>
      <c r="D44" s="697"/>
    </row>
    <row r="45" spans="1:9" ht="15.75" customHeight="1">
      <c r="A45" s="4"/>
      <c r="C45" s="697"/>
      <c r="D45" s="697"/>
    </row>
    <row r="46" spans="1:9" ht="15.75" customHeight="1">
      <c r="A46" s="4"/>
      <c r="C46" s="697"/>
      <c r="D46" s="697"/>
    </row>
    <row r="47" spans="1:9" ht="15.75" customHeight="1">
      <c r="A47" s="4"/>
      <c r="C47" s="697"/>
      <c r="D47" s="697"/>
    </row>
    <row r="48" spans="1:9" ht="27" customHeight="1">
      <c r="A48" s="4"/>
      <c r="C48" s="697"/>
      <c r="D48" s="697"/>
    </row>
    <row r="49" spans="1:27" ht="30" customHeight="1">
      <c r="A49" s="4"/>
      <c r="C49" s="697"/>
      <c r="D49" s="697"/>
    </row>
    <row r="50" spans="1:27" ht="18" hidden="1" customHeight="1">
      <c r="A50" s="4"/>
      <c r="C50" s="1410" t="s">
        <v>3581</v>
      </c>
      <c r="D50" s="1396"/>
      <c r="E50" s="1397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212"/>
    </row>
    <row r="51" spans="1:27" ht="15.75" hidden="1" customHeight="1">
      <c r="A51" s="4"/>
      <c r="C51" s="266" t="s">
        <v>3116</v>
      </c>
      <c r="D51" s="266" t="s">
        <v>3166</v>
      </c>
      <c r="E51" s="266" t="s">
        <v>101</v>
      </c>
    </row>
    <row r="52" spans="1:27" ht="15.75" hidden="1" customHeight="1">
      <c r="A52" s="4"/>
      <c r="C52" s="264" t="s">
        <v>2495</v>
      </c>
      <c r="D52" s="263" t="s">
        <v>2329</v>
      </c>
      <c r="E52" s="898" t="s">
        <v>3608</v>
      </c>
    </row>
    <row r="53" spans="1:27" ht="22.5" hidden="1" customHeight="1">
      <c r="A53" s="4"/>
      <c r="C53" s="12"/>
      <c r="D53" s="12"/>
      <c r="E53" s="12"/>
    </row>
    <row r="54" spans="1:27" ht="15.75" hidden="1" customHeight="1">
      <c r="A54" s="4"/>
      <c r="C54" s="1410" t="s">
        <v>3583</v>
      </c>
      <c r="D54" s="1396"/>
      <c r="E54" s="1397"/>
    </row>
    <row r="55" spans="1:27" ht="15.75" hidden="1" customHeight="1">
      <c r="A55" s="4"/>
      <c r="C55" s="266" t="s">
        <v>3116</v>
      </c>
      <c r="D55" s="266" t="s">
        <v>3166</v>
      </c>
      <c r="E55" s="266" t="s">
        <v>101</v>
      </c>
    </row>
    <row r="56" spans="1:27" ht="32.25" hidden="1" customHeight="1">
      <c r="A56" s="4"/>
      <c r="C56" s="264" t="s">
        <v>2303</v>
      </c>
      <c r="D56" s="263" t="s">
        <v>2304</v>
      </c>
      <c r="E56" s="898" t="s">
        <v>3609</v>
      </c>
    </row>
    <row r="57" spans="1:27" ht="15.75" hidden="1" customHeight="1">
      <c r="A57" s="4"/>
      <c r="C57" s="264" t="s">
        <v>2349</v>
      </c>
      <c r="D57" s="263" t="s">
        <v>2350</v>
      </c>
      <c r="E57" s="898" t="s">
        <v>3610</v>
      </c>
    </row>
    <row r="58" spans="1:27" ht="15.75" hidden="1" customHeight="1">
      <c r="A58" s="4"/>
      <c r="C58" s="264" t="s">
        <v>2418</v>
      </c>
      <c r="D58" s="263" t="s">
        <v>2419</v>
      </c>
      <c r="E58" s="898" t="s">
        <v>3611</v>
      </c>
    </row>
    <row r="59" spans="1:27" ht="15.75" hidden="1" customHeight="1">
      <c r="A59" s="4"/>
      <c r="C59" s="264" t="s">
        <v>2511</v>
      </c>
      <c r="D59" s="263" t="s">
        <v>2512</v>
      </c>
      <c r="E59" s="898" t="s">
        <v>3612</v>
      </c>
    </row>
    <row r="60" spans="1:27" ht="15.75" hidden="1" customHeight="1">
      <c r="A60" s="4"/>
      <c r="C60" s="264" t="s">
        <v>2545</v>
      </c>
      <c r="D60" s="263" t="s">
        <v>2546</v>
      </c>
      <c r="E60" s="898" t="s">
        <v>3613</v>
      </c>
    </row>
    <row r="61" spans="1:27" ht="15.75" hidden="1" customHeight="1">
      <c r="A61" s="4"/>
      <c r="C61" s="264" t="s">
        <v>2651</v>
      </c>
      <c r="D61" s="263" t="s">
        <v>2652</v>
      </c>
      <c r="E61" s="898" t="s">
        <v>3613</v>
      </c>
    </row>
    <row r="62" spans="1:27" ht="15.75" hidden="1" customHeight="1">
      <c r="A62" s="4"/>
      <c r="C62" s="264" t="s">
        <v>2720</v>
      </c>
      <c r="D62" s="263" t="s">
        <v>2727</v>
      </c>
      <c r="E62" s="898" t="s">
        <v>3613</v>
      </c>
    </row>
    <row r="63" spans="1:27" ht="15.75" customHeight="1">
      <c r="A63" s="4"/>
      <c r="C63" s="697"/>
      <c r="D63" s="697"/>
    </row>
    <row r="64" spans="1:27" ht="15.75" customHeight="1">
      <c r="A64" s="4"/>
      <c r="C64" s="697"/>
      <c r="D64" s="697"/>
    </row>
    <row r="65" spans="1:4" ht="15.75" customHeight="1">
      <c r="A65" s="4"/>
      <c r="C65" s="697"/>
      <c r="D65" s="697"/>
    </row>
    <row r="66" spans="1:4" ht="15.75" customHeight="1">
      <c r="A66" s="4"/>
      <c r="C66" s="697"/>
      <c r="D66" s="697"/>
    </row>
    <row r="67" spans="1:4" ht="15.75" customHeight="1">
      <c r="A67" s="4"/>
      <c r="C67" s="697"/>
      <c r="D67" s="697"/>
    </row>
    <row r="68" spans="1:4" ht="15.75" customHeight="1">
      <c r="A68" s="4"/>
      <c r="C68" s="697"/>
      <c r="D68" s="697"/>
    </row>
    <row r="69" spans="1:4" ht="15.75" customHeight="1">
      <c r="A69" s="4"/>
      <c r="C69" s="697"/>
      <c r="D69" s="697"/>
    </row>
    <row r="70" spans="1:4" ht="15.75" customHeight="1">
      <c r="A70" s="4"/>
      <c r="C70" s="697"/>
      <c r="D70" s="697"/>
    </row>
    <row r="71" spans="1:4" ht="15.75" customHeight="1">
      <c r="A71" s="4"/>
      <c r="C71" s="697"/>
      <c r="D71" s="697"/>
    </row>
    <row r="72" spans="1:4" ht="15.75" customHeight="1">
      <c r="A72" s="4"/>
      <c r="C72" s="697"/>
      <c r="D72" s="697"/>
    </row>
    <row r="73" spans="1:4" ht="15.75" customHeight="1">
      <c r="A73" s="4"/>
      <c r="C73" s="697"/>
      <c r="D73" s="697"/>
    </row>
    <row r="74" spans="1:4" ht="15.75" customHeight="1">
      <c r="A74" s="4"/>
      <c r="C74" s="697"/>
      <c r="D74" s="697"/>
    </row>
    <row r="75" spans="1:4" ht="15.75" customHeight="1">
      <c r="A75" s="4"/>
      <c r="C75" s="697"/>
      <c r="D75" s="697"/>
    </row>
    <row r="76" spans="1:4" ht="15.75" customHeight="1">
      <c r="A76" s="4"/>
      <c r="C76" s="697"/>
      <c r="D76" s="697"/>
    </row>
    <row r="77" spans="1:4" ht="15.75" customHeight="1">
      <c r="A77" s="4"/>
      <c r="C77" s="697"/>
      <c r="D77" s="697"/>
    </row>
    <row r="78" spans="1:4" ht="15.75" customHeight="1">
      <c r="A78" s="4"/>
      <c r="C78" s="697"/>
      <c r="D78" s="697"/>
    </row>
    <row r="79" spans="1:4" ht="15.75" customHeight="1">
      <c r="A79" s="4"/>
      <c r="C79" s="697"/>
      <c r="D79" s="697"/>
    </row>
    <row r="80" spans="1:4" ht="15.75" customHeight="1">
      <c r="A80" s="4"/>
      <c r="C80" s="697"/>
      <c r="D80" s="697"/>
    </row>
    <row r="81" spans="1:4" ht="15.75" customHeight="1">
      <c r="A81" s="4"/>
      <c r="C81" s="697"/>
      <c r="D81" s="697"/>
    </row>
    <row r="82" spans="1:4" ht="15.75" customHeight="1">
      <c r="A82" s="4"/>
      <c r="C82" s="697"/>
      <c r="D82" s="697"/>
    </row>
    <row r="83" spans="1:4" ht="15.75" customHeight="1">
      <c r="A83" s="4"/>
      <c r="C83" s="697"/>
      <c r="D83" s="697"/>
    </row>
    <row r="84" spans="1:4" ht="15.75" customHeight="1">
      <c r="A84" s="4"/>
      <c r="C84" s="697"/>
      <c r="D84" s="697"/>
    </row>
    <row r="85" spans="1:4" ht="15.75" customHeight="1">
      <c r="A85" s="4"/>
      <c r="C85" s="697"/>
      <c r="D85" s="697"/>
    </row>
    <row r="86" spans="1:4" ht="15.75" customHeight="1">
      <c r="A86" s="4"/>
      <c r="C86" s="697"/>
      <c r="D86" s="697"/>
    </row>
    <row r="87" spans="1:4" ht="15.75" customHeight="1">
      <c r="A87" s="4"/>
      <c r="C87" s="697"/>
      <c r="D87" s="697"/>
    </row>
    <row r="88" spans="1:4" ht="15.75" customHeight="1">
      <c r="A88" s="4"/>
      <c r="C88" s="697"/>
      <c r="D88" s="697"/>
    </row>
    <row r="89" spans="1:4" ht="15.75" customHeight="1">
      <c r="A89" s="4"/>
      <c r="C89" s="697"/>
      <c r="D89" s="697"/>
    </row>
    <row r="90" spans="1:4" ht="15.75" customHeight="1">
      <c r="A90" s="4"/>
      <c r="C90" s="697"/>
      <c r="D90" s="697"/>
    </row>
    <row r="91" spans="1:4" ht="15.75" customHeight="1">
      <c r="A91" s="4"/>
      <c r="C91" s="697"/>
      <c r="D91" s="697"/>
    </row>
    <row r="92" spans="1:4" ht="15.75" customHeight="1">
      <c r="A92" s="4"/>
      <c r="C92" s="697"/>
      <c r="D92" s="697"/>
    </row>
    <row r="93" spans="1:4" ht="15.75" customHeight="1">
      <c r="A93" s="4"/>
      <c r="C93" s="697"/>
      <c r="D93" s="697"/>
    </row>
    <row r="94" spans="1:4" ht="15.75" customHeight="1">
      <c r="A94" s="4"/>
      <c r="C94" s="697"/>
      <c r="D94" s="697"/>
    </row>
    <row r="95" spans="1:4" ht="15.75" customHeight="1">
      <c r="A95" s="4"/>
      <c r="C95" s="697"/>
      <c r="D95" s="697"/>
    </row>
    <row r="96" spans="1:4" ht="15.75" customHeight="1">
      <c r="A96" s="4"/>
      <c r="C96" s="697"/>
      <c r="D96" s="697"/>
    </row>
    <row r="97" spans="1:4" ht="15.75" customHeight="1">
      <c r="A97" s="4"/>
      <c r="C97" s="697"/>
      <c r="D97" s="697"/>
    </row>
    <row r="98" spans="1:4" ht="15.75" customHeight="1">
      <c r="A98" s="4"/>
      <c r="C98" s="697"/>
      <c r="D98" s="697"/>
    </row>
    <row r="99" spans="1:4" ht="15.75" customHeight="1">
      <c r="A99" s="4"/>
      <c r="C99" s="697"/>
      <c r="D99" s="697"/>
    </row>
    <row r="100" spans="1:4" ht="15.75" customHeight="1">
      <c r="A100" s="4"/>
      <c r="C100" s="697"/>
      <c r="D100" s="697"/>
    </row>
    <row r="101" spans="1:4" ht="15.75" customHeight="1">
      <c r="A101" s="4"/>
      <c r="C101" s="697"/>
      <c r="D101" s="697"/>
    </row>
    <row r="102" spans="1:4" ht="15.75" customHeight="1">
      <c r="A102" s="4"/>
      <c r="C102" s="697"/>
      <c r="D102" s="697"/>
    </row>
    <row r="103" spans="1:4" ht="15.75" customHeight="1">
      <c r="A103" s="4"/>
      <c r="C103" s="697"/>
      <c r="D103" s="697"/>
    </row>
    <row r="104" spans="1:4" ht="15.75" customHeight="1">
      <c r="A104" s="4"/>
      <c r="C104" s="697"/>
      <c r="D104" s="697"/>
    </row>
    <row r="105" spans="1:4" ht="15.75" customHeight="1">
      <c r="A105" s="4"/>
      <c r="C105" s="697"/>
      <c r="D105" s="697"/>
    </row>
    <row r="106" spans="1:4" ht="15.75" customHeight="1">
      <c r="A106" s="4"/>
      <c r="C106" s="697"/>
      <c r="D106" s="697"/>
    </row>
    <row r="107" spans="1:4" ht="15.75" customHeight="1">
      <c r="A107" s="4"/>
      <c r="C107" s="697"/>
      <c r="D107" s="697"/>
    </row>
    <row r="108" spans="1:4" ht="15.75" customHeight="1">
      <c r="A108" s="4"/>
      <c r="C108" s="697"/>
      <c r="D108" s="697"/>
    </row>
    <row r="109" spans="1:4" ht="15.75" customHeight="1">
      <c r="A109" s="4"/>
      <c r="C109" s="697"/>
      <c r="D109" s="697"/>
    </row>
    <row r="110" spans="1:4" ht="15.75" customHeight="1">
      <c r="A110" s="4"/>
      <c r="C110" s="697"/>
      <c r="D110" s="697"/>
    </row>
    <row r="111" spans="1:4" ht="15.75" customHeight="1">
      <c r="A111" s="4"/>
      <c r="C111" s="697"/>
      <c r="D111" s="697"/>
    </row>
    <row r="112" spans="1:4" ht="15.75" customHeight="1">
      <c r="A112" s="4"/>
      <c r="C112" s="697"/>
      <c r="D112" s="697"/>
    </row>
    <row r="113" spans="1:4" ht="15.75" customHeight="1">
      <c r="A113" s="4"/>
      <c r="C113" s="697"/>
      <c r="D113" s="697"/>
    </row>
    <row r="114" spans="1:4" ht="15.75" customHeight="1">
      <c r="A114" s="4"/>
      <c r="C114" s="697"/>
      <c r="D114" s="697"/>
    </row>
    <row r="115" spans="1:4" ht="15.75" customHeight="1">
      <c r="A115" s="4"/>
      <c r="C115" s="697"/>
      <c r="D115" s="697"/>
    </row>
    <row r="116" spans="1:4" ht="15.75" customHeight="1">
      <c r="A116" s="4"/>
      <c r="C116" s="697"/>
      <c r="D116" s="697"/>
    </row>
    <row r="117" spans="1:4" ht="15.75" customHeight="1">
      <c r="A117" s="4"/>
      <c r="C117" s="697"/>
      <c r="D117" s="697"/>
    </row>
    <row r="118" spans="1:4" ht="15.75" customHeight="1">
      <c r="A118" s="4"/>
      <c r="C118" s="697"/>
      <c r="D118" s="697"/>
    </row>
    <row r="119" spans="1:4" ht="15.75" customHeight="1">
      <c r="A119" s="4"/>
      <c r="C119" s="697"/>
      <c r="D119" s="697"/>
    </row>
    <row r="120" spans="1:4" ht="15.75" customHeight="1">
      <c r="A120" s="4"/>
      <c r="C120" s="697"/>
      <c r="D120" s="697"/>
    </row>
    <row r="121" spans="1:4" ht="15.75" customHeight="1">
      <c r="A121" s="4"/>
      <c r="C121" s="697"/>
      <c r="D121" s="697"/>
    </row>
    <row r="122" spans="1:4" ht="15.75" customHeight="1">
      <c r="A122" s="4"/>
      <c r="C122" s="697"/>
      <c r="D122" s="697"/>
    </row>
    <row r="123" spans="1:4" ht="15.75" customHeight="1">
      <c r="A123" s="4"/>
      <c r="C123" s="697"/>
      <c r="D123" s="697"/>
    </row>
    <row r="124" spans="1:4" ht="15.75" customHeight="1">
      <c r="A124" s="4"/>
      <c r="C124" s="697"/>
      <c r="D124" s="697"/>
    </row>
    <row r="125" spans="1:4" ht="15.75" customHeight="1">
      <c r="A125" s="4"/>
      <c r="C125" s="697"/>
      <c r="D125" s="697"/>
    </row>
    <row r="126" spans="1:4" ht="15.75" customHeight="1">
      <c r="A126" s="4"/>
      <c r="C126" s="697"/>
      <c r="D126" s="697"/>
    </row>
    <row r="127" spans="1:4" ht="15.75" customHeight="1">
      <c r="A127" s="4"/>
      <c r="C127" s="697"/>
      <c r="D127" s="697"/>
    </row>
    <row r="128" spans="1:4" ht="15.75" customHeight="1">
      <c r="A128" s="4"/>
      <c r="C128" s="697"/>
      <c r="D128" s="697"/>
    </row>
    <row r="129" spans="1:4" ht="15.75" customHeight="1">
      <c r="A129" s="4"/>
      <c r="C129" s="697"/>
      <c r="D129" s="697"/>
    </row>
    <row r="130" spans="1:4" ht="15.75" customHeight="1">
      <c r="A130" s="4"/>
      <c r="C130" s="697"/>
      <c r="D130" s="697"/>
    </row>
    <row r="131" spans="1:4" ht="15.75" customHeight="1">
      <c r="A131" s="4"/>
      <c r="C131" s="697"/>
      <c r="D131" s="697"/>
    </row>
    <row r="132" spans="1:4" ht="15.75" customHeight="1">
      <c r="A132" s="4"/>
      <c r="C132" s="697"/>
      <c r="D132" s="697"/>
    </row>
    <row r="133" spans="1:4" ht="15.75" customHeight="1">
      <c r="A133" s="4"/>
      <c r="C133" s="697"/>
      <c r="D133" s="697"/>
    </row>
    <row r="134" spans="1:4" ht="15.75" customHeight="1">
      <c r="A134" s="4"/>
      <c r="C134" s="697"/>
      <c r="D134" s="697"/>
    </row>
    <row r="135" spans="1:4" ht="15.75" customHeight="1">
      <c r="A135" s="4"/>
      <c r="C135" s="697"/>
      <c r="D135" s="697"/>
    </row>
    <row r="136" spans="1:4" ht="15.75" customHeight="1">
      <c r="A136" s="4"/>
      <c r="C136" s="697"/>
      <c r="D136" s="697"/>
    </row>
    <row r="137" spans="1:4" ht="15.75" customHeight="1">
      <c r="A137" s="4"/>
      <c r="C137" s="697"/>
      <c r="D137" s="697"/>
    </row>
    <row r="138" spans="1:4" ht="15.75" customHeight="1">
      <c r="A138" s="4"/>
      <c r="C138" s="697"/>
      <c r="D138" s="697"/>
    </row>
    <row r="139" spans="1:4" ht="15.75" customHeight="1">
      <c r="A139" s="4"/>
      <c r="C139" s="697"/>
      <c r="D139" s="697"/>
    </row>
    <row r="140" spans="1:4" ht="15.75" customHeight="1">
      <c r="A140" s="4"/>
      <c r="C140" s="697"/>
      <c r="D140" s="697"/>
    </row>
    <row r="141" spans="1:4" ht="15.75" customHeight="1">
      <c r="A141" s="4"/>
      <c r="C141" s="697"/>
      <c r="D141" s="697"/>
    </row>
    <row r="142" spans="1:4" ht="15.75" customHeight="1">
      <c r="A142" s="4"/>
      <c r="C142" s="697"/>
      <c r="D142" s="697"/>
    </row>
    <row r="143" spans="1:4" ht="15.75" customHeight="1">
      <c r="A143" s="4"/>
      <c r="C143" s="697"/>
      <c r="D143" s="697"/>
    </row>
    <row r="144" spans="1:4" ht="15.75" customHeight="1">
      <c r="A144" s="4"/>
      <c r="C144" s="697"/>
      <c r="D144" s="697"/>
    </row>
    <row r="145" spans="1:4" ht="15.75" customHeight="1">
      <c r="A145" s="4"/>
      <c r="C145" s="697"/>
      <c r="D145" s="697"/>
    </row>
    <row r="146" spans="1:4" ht="15.75" customHeight="1">
      <c r="A146" s="4"/>
      <c r="C146" s="697"/>
      <c r="D146" s="697"/>
    </row>
    <row r="147" spans="1:4" ht="15.75" customHeight="1">
      <c r="A147" s="4"/>
      <c r="C147" s="697"/>
      <c r="D147" s="697"/>
    </row>
    <row r="148" spans="1:4" ht="15.75" customHeight="1">
      <c r="A148" s="4"/>
      <c r="C148" s="697"/>
      <c r="D148" s="697"/>
    </row>
    <row r="149" spans="1:4" ht="15.75" customHeight="1">
      <c r="A149" s="4"/>
      <c r="C149" s="697"/>
      <c r="D149" s="697"/>
    </row>
    <row r="150" spans="1:4" ht="15.75" customHeight="1">
      <c r="A150" s="4"/>
      <c r="C150" s="697"/>
      <c r="D150" s="697"/>
    </row>
    <row r="151" spans="1:4" ht="15.75" customHeight="1">
      <c r="A151" s="4"/>
      <c r="C151" s="697"/>
      <c r="D151" s="697"/>
    </row>
    <row r="152" spans="1:4" ht="15.75" customHeight="1">
      <c r="A152" s="4"/>
      <c r="C152" s="697"/>
      <c r="D152" s="697"/>
    </row>
    <row r="153" spans="1:4" ht="15.75" customHeight="1">
      <c r="A153" s="4"/>
      <c r="C153" s="697"/>
      <c r="D153" s="697"/>
    </row>
    <row r="154" spans="1:4" ht="15.75" customHeight="1">
      <c r="A154" s="4"/>
      <c r="C154" s="697"/>
      <c r="D154" s="697"/>
    </row>
    <row r="155" spans="1:4" ht="15.75" customHeight="1">
      <c r="A155" s="4"/>
      <c r="C155" s="697"/>
      <c r="D155" s="697"/>
    </row>
    <row r="156" spans="1:4" ht="15.75" customHeight="1">
      <c r="A156" s="4"/>
      <c r="C156" s="697"/>
      <c r="D156" s="697"/>
    </row>
    <row r="157" spans="1:4" ht="15.75" customHeight="1">
      <c r="A157" s="4"/>
      <c r="C157" s="697"/>
      <c r="D157" s="697"/>
    </row>
    <row r="158" spans="1:4" ht="15.75" customHeight="1">
      <c r="A158" s="4"/>
      <c r="C158" s="697"/>
      <c r="D158" s="697"/>
    </row>
    <row r="159" spans="1:4" ht="15.75" customHeight="1">
      <c r="A159" s="4"/>
      <c r="C159" s="697"/>
      <c r="D159" s="697"/>
    </row>
    <row r="160" spans="1:4" ht="15.75" customHeight="1">
      <c r="A160" s="4"/>
      <c r="C160" s="697"/>
      <c r="D160" s="697"/>
    </row>
    <row r="161" spans="1:4" ht="15.75" customHeight="1">
      <c r="A161" s="4"/>
      <c r="C161" s="697"/>
      <c r="D161" s="697"/>
    </row>
    <row r="162" spans="1:4" ht="15.75" customHeight="1">
      <c r="A162" s="4"/>
      <c r="C162" s="697"/>
      <c r="D162" s="697"/>
    </row>
    <row r="163" spans="1:4" ht="15.75" customHeight="1">
      <c r="A163" s="4"/>
      <c r="C163" s="697"/>
      <c r="D163" s="697"/>
    </row>
    <row r="164" spans="1:4" ht="15.75" customHeight="1">
      <c r="A164" s="4"/>
      <c r="C164" s="697"/>
      <c r="D164" s="697"/>
    </row>
    <row r="165" spans="1:4" ht="15.75" customHeight="1">
      <c r="A165" s="4"/>
      <c r="C165" s="697"/>
      <c r="D165" s="697"/>
    </row>
    <row r="166" spans="1:4" ht="15.75" customHeight="1">
      <c r="A166" s="4"/>
      <c r="C166" s="697"/>
      <c r="D166" s="697"/>
    </row>
    <row r="167" spans="1:4" ht="15.75" customHeight="1">
      <c r="A167" s="4"/>
      <c r="C167" s="697"/>
      <c r="D167" s="697"/>
    </row>
    <row r="168" spans="1:4" ht="15.75" customHeight="1">
      <c r="A168" s="4"/>
      <c r="C168" s="697"/>
      <c r="D168" s="697"/>
    </row>
    <row r="169" spans="1:4" ht="15.75" customHeight="1">
      <c r="A169" s="4"/>
      <c r="C169" s="697"/>
      <c r="D169" s="697"/>
    </row>
    <row r="170" spans="1:4" ht="15.75" customHeight="1">
      <c r="A170" s="4"/>
      <c r="C170" s="697"/>
      <c r="D170" s="697"/>
    </row>
    <row r="171" spans="1:4" ht="15.75" customHeight="1">
      <c r="A171" s="4"/>
      <c r="C171" s="697"/>
      <c r="D171" s="697"/>
    </row>
    <row r="172" spans="1:4" ht="15.75" customHeight="1">
      <c r="A172" s="4"/>
      <c r="C172" s="697"/>
      <c r="D172" s="697"/>
    </row>
    <row r="173" spans="1:4" ht="15.75" customHeight="1">
      <c r="A173" s="4"/>
      <c r="C173" s="697"/>
      <c r="D173" s="697"/>
    </row>
    <row r="174" spans="1:4" ht="15.75" customHeight="1">
      <c r="A174" s="4"/>
      <c r="C174" s="697"/>
      <c r="D174" s="697"/>
    </row>
    <row r="175" spans="1:4" ht="15.75" customHeight="1">
      <c r="A175" s="4"/>
      <c r="C175" s="697"/>
      <c r="D175" s="697"/>
    </row>
    <row r="176" spans="1:4" ht="15.75" customHeight="1">
      <c r="A176" s="4"/>
      <c r="C176" s="697"/>
      <c r="D176" s="697"/>
    </row>
    <row r="177" spans="1:4" ht="15.75" customHeight="1">
      <c r="A177" s="4"/>
      <c r="C177" s="697"/>
      <c r="D177" s="697"/>
    </row>
    <row r="178" spans="1:4" ht="15.75" customHeight="1">
      <c r="A178" s="4"/>
      <c r="C178" s="697"/>
      <c r="D178" s="697"/>
    </row>
    <row r="179" spans="1:4" ht="15.75" customHeight="1">
      <c r="A179" s="4"/>
      <c r="C179" s="697"/>
      <c r="D179" s="697"/>
    </row>
    <row r="180" spans="1:4" ht="15.75" customHeight="1">
      <c r="A180" s="4"/>
      <c r="C180" s="697"/>
      <c r="D180" s="697"/>
    </row>
    <row r="181" spans="1:4" ht="15.75" customHeight="1">
      <c r="A181" s="4"/>
      <c r="C181" s="697"/>
      <c r="D181" s="697"/>
    </row>
    <row r="182" spans="1:4" ht="15.75" customHeight="1">
      <c r="A182" s="4"/>
      <c r="C182" s="697"/>
      <c r="D182" s="697"/>
    </row>
    <row r="183" spans="1:4" ht="15.75" customHeight="1">
      <c r="A183" s="4"/>
      <c r="C183" s="697"/>
      <c r="D183" s="697"/>
    </row>
    <row r="184" spans="1:4" ht="15.75" customHeight="1">
      <c r="A184" s="4"/>
      <c r="C184" s="697"/>
      <c r="D184" s="697"/>
    </row>
    <row r="185" spans="1:4" ht="15.75" customHeight="1">
      <c r="A185" s="4"/>
      <c r="C185" s="697"/>
      <c r="D185" s="697"/>
    </row>
    <row r="186" spans="1:4" ht="15.75" customHeight="1">
      <c r="A186" s="4"/>
      <c r="C186" s="697"/>
      <c r="D186" s="697"/>
    </row>
    <row r="187" spans="1:4" ht="15.75" customHeight="1">
      <c r="A187" s="4"/>
      <c r="C187" s="697"/>
      <c r="D187" s="697"/>
    </row>
    <row r="188" spans="1:4" ht="15.75" customHeight="1">
      <c r="A188" s="4"/>
      <c r="C188" s="697"/>
      <c r="D188" s="697"/>
    </row>
    <row r="189" spans="1:4" ht="15.75" customHeight="1">
      <c r="A189" s="4"/>
      <c r="C189" s="697"/>
      <c r="D189" s="697"/>
    </row>
    <row r="190" spans="1:4" ht="15.75" customHeight="1">
      <c r="A190" s="4"/>
      <c r="C190" s="697"/>
      <c r="D190" s="697"/>
    </row>
    <row r="191" spans="1:4" ht="15.75" customHeight="1">
      <c r="A191" s="4"/>
      <c r="C191" s="697"/>
      <c r="D191" s="697"/>
    </row>
    <row r="192" spans="1:4" ht="15.75" customHeight="1">
      <c r="A192" s="4"/>
      <c r="C192" s="697"/>
      <c r="D192" s="697"/>
    </row>
    <row r="193" spans="1:4" ht="15.75" customHeight="1">
      <c r="A193" s="4"/>
      <c r="C193" s="697"/>
      <c r="D193" s="697"/>
    </row>
    <row r="194" spans="1:4" ht="15.75" customHeight="1">
      <c r="A194" s="4"/>
      <c r="C194" s="697"/>
      <c r="D194" s="697"/>
    </row>
    <row r="195" spans="1:4" ht="15.75" customHeight="1">
      <c r="A195" s="4"/>
      <c r="C195" s="697"/>
      <c r="D195" s="697"/>
    </row>
    <row r="196" spans="1:4" ht="15.75" customHeight="1">
      <c r="A196" s="4"/>
      <c r="C196" s="697"/>
      <c r="D196" s="697"/>
    </row>
    <row r="197" spans="1:4" ht="15.75" customHeight="1">
      <c r="A197" s="4"/>
      <c r="C197" s="697"/>
      <c r="D197" s="697"/>
    </row>
    <row r="198" spans="1:4" ht="15.75" customHeight="1">
      <c r="A198" s="4"/>
      <c r="C198" s="697"/>
      <c r="D198" s="697"/>
    </row>
    <row r="199" spans="1:4" ht="15.75" customHeight="1">
      <c r="A199" s="4"/>
      <c r="C199" s="697"/>
      <c r="D199" s="697"/>
    </row>
    <row r="200" spans="1:4" ht="15.75" customHeight="1">
      <c r="A200" s="4"/>
      <c r="C200" s="697"/>
      <c r="D200" s="697"/>
    </row>
    <row r="201" spans="1:4" ht="15.75" customHeight="1">
      <c r="A201" s="4"/>
      <c r="C201" s="697"/>
      <c r="D201" s="697"/>
    </row>
    <row r="202" spans="1:4" ht="15.75" customHeight="1">
      <c r="A202" s="4"/>
      <c r="C202" s="697"/>
      <c r="D202" s="697"/>
    </row>
    <row r="203" spans="1:4" ht="15.75" customHeight="1">
      <c r="A203" s="4"/>
      <c r="C203" s="697"/>
      <c r="D203" s="697"/>
    </row>
    <row r="204" spans="1:4" ht="15.75" customHeight="1">
      <c r="A204" s="4"/>
      <c r="C204" s="697"/>
      <c r="D204" s="697"/>
    </row>
    <row r="205" spans="1:4" ht="15.75" customHeight="1">
      <c r="A205" s="4"/>
      <c r="C205" s="697"/>
      <c r="D205" s="697"/>
    </row>
    <row r="206" spans="1:4" ht="15.75" customHeight="1">
      <c r="A206" s="4"/>
      <c r="C206" s="697"/>
      <c r="D206" s="697"/>
    </row>
    <row r="207" spans="1:4" ht="15.75" customHeight="1">
      <c r="A207" s="4"/>
      <c r="C207" s="697"/>
      <c r="D207" s="697"/>
    </row>
    <row r="208" spans="1:4" ht="15.75" customHeight="1">
      <c r="A208" s="4"/>
      <c r="C208" s="697"/>
      <c r="D208" s="697"/>
    </row>
    <row r="209" spans="1:4" ht="15.75" customHeight="1">
      <c r="A209" s="4"/>
      <c r="C209" s="697"/>
      <c r="D209" s="697"/>
    </row>
    <row r="210" spans="1:4" ht="15.75" customHeight="1">
      <c r="A210" s="4"/>
      <c r="C210" s="697"/>
      <c r="D210" s="697"/>
    </row>
    <row r="211" spans="1:4" ht="15.75" customHeight="1">
      <c r="A211" s="4"/>
      <c r="C211" s="697"/>
      <c r="D211" s="697"/>
    </row>
    <row r="212" spans="1:4" ht="15.75" customHeight="1">
      <c r="A212" s="4"/>
      <c r="C212" s="697"/>
      <c r="D212" s="697"/>
    </row>
    <row r="213" spans="1:4" ht="15.75" customHeight="1">
      <c r="A213" s="4"/>
      <c r="C213" s="697"/>
      <c r="D213" s="697"/>
    </row>
    <row r="214" spans="1:4" ht="15.75" customHeight="1">
      <c r="A214" s="4"/>
      <c r="C214" s="697"/>
      <c r="D214" s="697"/>
    </row>
    <row r="215" spans="1:4" ht="15.75" customHeight="1">
      <c r="A215" s="4"/>
      <c r="C215" s="697"/>
      <c r="D215" s="697"/>
    </row>
    <row r="216" spans="1:4" ht="15.75" customHeight="1">
      <c r="A216" s="4"/>
      <c r="C216" s="697"/>
      <c r="D216" s="697"/>
    </row>
    <row r="217" spans="1:4" ht="15.75" customHeight="1">
      <c r="A217" s="4"/>
      <c r="C217" s="697"/>
      <c r="D217" s="697"/>
    </row>
    <row r="218" spans="1:4" ht="15.75" customHeight="1">
      <c r="A218" s="4"/>
      <c r="C218" s="697"/>
      <c r="D218" s="697"/>
    </row>
    <row r="219" spans="1:4" ht="15.75" customHeight="1">
      <c r="A219" s="4"/>
      <c r="C219" s="697"/>
      <c r="D219" s="697"/>
    </row>
    <row r="220" spans="1:4" ht="15.75" customHeight="1">
      <c r="A220" s="4"/>
      <c r="C220" s="697"/>
      <c r="D220" s="697"/>
    </row>
    <row r="221" spans="1:4" ht="15.75" customHeight="1">
      <c r="A221" s="4"/>
      <c r="C221" s="697"/>
      <c r="D221" s="697"/>
    </row>
    <row r="222" spans="1:4" ht="15.75" customHeight="1">
      <c r="A222" s="4"/>
      <c r="C222" s="697"/>
      <c r="D222" s="697"/>
    </row>
    <row r="223" spans="1:4" ht="15.75" customHeight="1">
      <c r="A223" s="4"/>
      <c r="C223" s="697"/>
      <c r="D223" s="697"/>
    </row>
    <row r="224" spans="1:4" ht="15.75" customHeight="1">
      <c r="A224" s="4"/>
      <c r="C224" s="697"/>
      <c r="D224" s="697"/>
    </row>
    <row r="225" spans="1:4" ht="15.75" customHeight="1">
      <c r="A225" s="4"/>
      <c r="C225" s="697"/>
      <c r="D225" s="697"/>
    </row>
    <row r="226" spans="1:4" ht="15.75" customHeight="1">
      <c r="A226" s="4"/>
      <c r="C226" s="697"/>
      <c r="D226" s="697"/>
    </row>
    <row r="227" spans="1:4" ht="15.75" customHeight="1">
      <c r="A227" s="4"/>
      <c r="C227" s="697"/>
      <c r="D227" s="697"/>
    </row>
    <row r="228" spans="1:4" ht="15.75" customHeight="1">
      <c r="A228" s="4"/>
      <c r="C228" s="697"/>
      <c r="D228" s="697"/>
    </row>
    <row r="229" spans="1:4" ht="15.75" customHeight="1">
      <c r="A229" s="4"/>
      <c r="C229" s="697"/>
      <c r="D229" s="697"/>
    </row>
    <row r="230" spans="1:4" ht="15.75" customHeight="1">
      <c r="A230" s="4"/>
      <c r="C230" s="697"/>
      <c r="D230" s="697"/>
    </row>
    <row r="231" spans="1:4" ht="15.75" customHeight="1">
      <c r="A231" s="4"/>
      <c r="C231" s="697"/>
      <c r="D231" s="697"/>
    </row>
    <row r="232" spans="1:4" ht="15.75" customHeight="1">
      <c r="A232" s="4"/>
      <c r="C232" s="697"/>
      <c r="D232" s="697"/>
    </row>
    <row r="233" spans="1:4" ht="15.75" customHeight="1">
      <c r="A233" s="4"/>
      <c r="C233" s="697"/>
      <c r="D233" s="697"/>
    </row>
    <row r="234" spans="1:4" ht="15.75" customHeight="1">
      <c r="A234" s="4"/>
      <c r="C234" s="697"/>
      <c r="D234" s="697"/>
    </row>
    <row r="235" spans="1:4" ht="15.75" customHeight="1">
      <c r="A235" s="4"/>
      <c r="C235" s="697"/>
      <c r="D235" s="697"/>
    </row>
    <row r="236" spans="1:4" ht="15.75" customHeight="1">
      <c r="A236" s="4"/>
      <c r="C236" s="697"/>
      <c r="D236" s="697"/>
    </row>
    <row r="237" spans="1:4" ht="15.75" customHeight="1">
      <c r="A237" s="4"/>
      <c r="C237" s="697"/>
      <c r="D237" s="697"/>
    </row>
    <row r="238" spans="1:4" ht="15.75" customHeight="1">
      <c r="A238" s="4"/>
      <c r="C238" s="697"/>
      <c r="D238" s="697"/>
    </row>
    <row r="239" spans="1:4" ht="15.75" customHeight="1">
      <c r="A239" s="4"/>
      <c r="C239" s="697"/>
      <c r="D239" s="697"/>
    </row>
    <row r="240" spans="1:4" ht="15.75" customHeight="1">
      <c r="A240" s="4"/>
      <c r="C240" s="697"/>
      <c r="D240" s="697"/>
    </row>
    <row r="241" spans="1:4" ht="15.75" customHeight="1">
      <c r="A241" s="4"/>
      <c r="C241" s="697"/>
      <c r="D241" s="697"/>
    </row>
    <row r="242" spans="1:4" ht="15.75" customHeight="1">
      <c r="A242" s="4"/>
      <c r="C242" s="697"/>
      <c r="D242" s="697"/>
    </row>
    <row r="243" spans="1:4" ht="15.75" customHeight="1">
      <c r="A243" s="4"/>
      <c r="C243" s="697"/>
      <c r="D243" s="697"/>
    </row>
    <row r="244" spans="1:4" ht="15.75" customHeight="1"/>
    <row r="245" spans="1:4" ht="15.75" customHeight="1"/>
    <row r="246" spans="1:4" ht="15.75" customHeight="1"/>
    <row r="247" spans="1:4" ht="15.75" customHeight="1"/>
    <row r="248" spans="1:4" ht="15.75" customHeight="1"/>
    <row r="249" spans="1:4" ht="15.75" customHeight="1"/>
    <row r="250" spans="1:4" ht="15.75" customHeight="1"/>
    <row r="251" spans="1:4" ht="15.75" customHeight="1"/>
    <row r="252" spans="1:4" ht="15.75" customHeight="1"/>
    <row r="253" spans="1:4" ht="15.75" customHeight="1"/>
    <row r="254" spans="1:4" ht="15.75" customHeight="1"/>
    <row r="255" spans="1:4" ht="15.75" customHeight="1"/>
    <row r="256" spans="1: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38:D38"/>
    <mergeCell ref="E38:H38"/>
    <mergeCell ref="C50:E50"/>
    <mergeCell ref="C54:E54"/>
    <mergeCell ref="C20:C21"/>
    <mergeCell ref="D20:D21"/>
    <mergeCell ref="C24:C28"/>
    <mergeCell ref="D24:D28"/>
    <mergeCell ref="C35:D35"/>
    <mergeCell ref="E35:H35"/>
    <mergeCell ref="C36:D36"/>
    <mergeCell ref="C15:C18"/>
    <mergeCell ref="D15:D18"/>
    <mergeCell ref="E36:F36"/>
    <mergeCell ref="G36:H36"/>
    <mergeCell ref="C37:D37"/>
    <mergeCell ref="E37:H37"/>
    <mergeCell ref="C5:G5"/>
    <mergeCell ref="C7:G7"/>
    <mergeCell ref="C8:D8"/>
    <mergeCell ref="C9:C13"/>
    <mergeCell ref="D9:D13"/>
  </mergeCells>
  <hyperlinks>
    <hyperlink ref="G3" location="'✔️ Index'!A1" display="INDEX"/>
  </hyperlinks>
  <pageMargins left="0.75" right="0.75" top="1" bottom="1" header="0" footer="0"/>
  <pageSetup orientation="landscape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000"/>
  <sheetViews>
    <sheetView showGridLines="0" workbookViewId="0">
      <selection activeCell="C9" sqref="C9:AE13"/>
    </sheetView>
  </sheetViews>
  <sheetFormatPr defaultColWidth="14.42578125" defaultRowHeight="15" customHeight="1"/>
  <cols>
    <col min="1" max="2" width="4.42578125" customWidth="1"/>
    <col min="3" max="3" width="5.42578125" customWidth="1"/>
    <col min="4" max="4" width="32.28515625" customWidth="1"/>
    <col min="5" max="5" width="8.140625" customWidth="1"/>
    <col min="6" max="6" width="13.28515625" customWidth="1"/>
    <col min="7" max="7" width="8.7109375" customWidth="1"/>
    <col min="8" max="8" width="8.140625" customWidth="1"/>
    <col min="9" max="9" width="13.28515625" customWidth="1"/>
    <col min="10" max="10" width="8.7109375" customWidth="1"/>
    <col min="11" max="11" width="4.28515625" customWidth="1"/>
    <col min="12" max="12" width="5.5703125" customWidth="1"/>
    <col min="13" max="13" width="32.140625" customWidth="1"/>
    <col min="14" max="14" width="12.140625" customWidth="1"/>
    <col min="15" max="15" width="20.7109375" customWidth="1"/>
    <col min="16" max="16" width="4.42578125" customWidth="1"/>
    <col min="18" max="18" width="9.7109375" customWidth="1"/>
    <col min="19" max="19" width="34" customWidth="1"/>
    <col min="20" max="20" width="28.140625" customWidth="1"/>
  </cols>
  <sheetData>
    <row r="1" spans="1:35" ht="18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78" customHeight="1">
      <c r="A2" s="1"/>
      <c r="B2" s="1320"/>
      <c r="C2" s="1321"/>
      <c r="D2" s="1322"/>
      <c r="E2" s="5"/>
      <c r="F2" s="6" t="s">
        <v>0</v>
      </c>
      <c r="G2" s="6"/>
      <c r="H2" s="6"/>
      <c r="I2" s="6"/>
      <c r="J2" s="6"/>
      <c r="K2" s="6"/>
      <c r="L2" s="6"/>
      <c r="M2" s="6"/>
      <c r="N2" s="1373" t="s">
        <v>340</v>
      </c>
      <c r="O2" s="1294"/>
      <c r="P2" s="1298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>
      <c r="A3" s="7"/>
      <c r="B3" s="8"/>
      <c r="C3" s="1323" t="s">
        <v>341</v>
      </c>
      <c r="D3" s="1324"/>
      <c r="E3" s="1324"/>
      <c r="F3" s="1324"/>
      <c r="G3" s="1324"/>
      <c r="H3" s="1324"/>
      <c r="I3" s="1324"/>
      <c r="J3" s="1324"/>
      <c r="K3" s="1324"/>
      <c r="L3" s="1324"/>
      <c r="M3" s="1324"/>
      <c r="N3" s="1325" t="s">
        <v>3</v>
      </c>
      <c r="O3" s="1324"/>
      <c r="P3" s="9"/>
      <c r="Q3" s="10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 spans="1:35" ht="20.25" customHeight="1">
      <c r="A4" s="12"/>
      <c r="B4" s="13"/>
      <c r="C4" s="14"/>
      <c r="D4" s="12"/>
      <c r="E4" s="12"/>
      <c r="F4" s="12"/>
      <c r="G4" s="12"/>
      <c r="H4" s="12"/>
      <c r="I4" s="12"/>
      <c r="J4" s="12"/>
      <c r="K4" s="12"/>
      <c r="N4" s="15"/>
      <c r="O4" s="15"/>
      <c r="P4" s="16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20.25" customHeight="1">
      <c r="A5" s="12"/>
      <c r="B5" s="13"/>
      <c r="C5" s="1374" t="s">
        <v>342</v>
      </c>
      <c r="D5" s="1375"/>
      <c r="E5" s="1375"/>
      <c r="F5" s="1375"/>
      <c r="G5" s="1375"/>
      <c r="H5" s="1375"/>
      <c r="I5" s="1375"/>
      <c r="J5" s="1375"/>
      <c r="K5" s="1375"/>
      <c r="L5" s="1375"/>
      <c r="M5" s="1375"/>
      <c r="N5" s="1375"/>
      <c r="O5" s="1376"/>
      <c r="P5" s="16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20.25" customHeight="1">
      <c r="A6" s="12"/>
      <c r="B6" s="13"/>
      <c r="C6" s="14"/>
      <c r="D6" s="12"/>
      <c r="E6" s="12"/>
      <c r="F6" s="12"/>
      <c r="G6" s="12"/>
      <c r="H6" s="12"/>
      <c r="I6" s="12"/>
      <c r="J6" s="12"/>
      <c r="K6" s="12"/>
      <c r="N6" s="15"/>
      <c r="O6" s="15"/>
      <c r="P6" s="1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36" customHeight="1">
      <c r="A7" s="17"/>
      <c r="B7" s="18"/>
      <c r="C7" s="1326" t="s">
        <v>4</v>
      </c>
      <c r="D7" s="1327"/>
      <c r="E7" s="1327"/>
      <c r="F7" s="1327"/>
      <c r="G7" s="1327"/>
      <c r="H7" s="1327"/>
      <c r="I7" s="1327"/>
      <c r="J7" s="1328"/>
      <c r="K7" s="19"/>
      <c r="L7" s="1326" t="s">
        <v>5</v>
      </c>
      <c r="M7" s="1327"/>
      <c r="N7" s="1327"/>
      <c r="O7" s="1328"/>
      <c r="P7" s="20"/>
      <c r="Q7" s="4"/>
      <c r="R7" s="4"/>
      <c r="S7" s="4"/>
      <c r="T7" s="4"/>
      <c r="U7" s="4"/>
      <c r="V7" s="4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</row>
    <row r="8" spans="1:35" ht="15" customHeight="1">
      <c r="A8" s="17"/>
      <c r="B8" s="18"/>
      <c r="C8" s="22"/>
      <c r="D8" s="23"/>
      <c r="E8" s="23"/>
      <c r="F8" s="23"/>
      <c r="G8" s="23"/>
      <c r="H8" s="23"/>
      <c r="I8" s="23"/>
      <c r="J8" s="24"/>
      <c r="K8" s="23"/>
      <c r="L8" s="23"/>
      <c r="M8" s="23"/>
      <c r="N8" s="23"/>
      <c r="O8" s="23"/>
      <c r="P8" s="20"/>
      <c r="Q8" s="4"/>
      <c r="R8" s="4"/>
      <c r="S8" s="4"/>
      <c r="T8" s="4"/>
      <c r="U8" s="4"/>
      <c r="V8" s="4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</row>
    <row r="9" spans="1:35" ht="30" customHeight="1">
      <c r="A9" s="26"/>
      <c r="B9" s="27"/>
      <c r="C9" s="1332" t="s">
        <v>6</v>
      </c>
      <c r="D9" s="1303"/>
      <c r="E9" s="1303"/>
      <c r="F9" s="1303"/>
      <c r="G9" s="1303"/>
      <c r="H9" s="1303"/>
      <c r="I9" s="1303"/>
      <c r="J9" s="1304"/>
      <c r="K9" s="26"/>
      <c r="L9" s="1329" t="s">
        <v>7</v>
      </c>
      <c r="M9" s="1330"/>
      <c r="N9" s="1330"/>
      <c r="O9" s="1331"/>
      <c r="P9" s="16"/>
      <c r="Q9" s="28"/>
      <c r="R9" s="4"/>
      <c r="S9" s="4"/>
      <c r="T9" s="4"/>
      <c r="U9" s="4"/>
      <c r="V9" s="4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</row>
    <row r="10" spans="1:35" ht="21" customHeight="1">
      <c r="A10" s="28"/>
      <c r="B10" s="30"/>
      <c r="C10" s="31" t="s">
        <v>8</v>
      </c>
      <c r="D10" s="32" t="s">
        <v>9</v>
      </c>
      <c r="E10" s="1378" t="s">
        <v>343</v>
      </c>
      <c r="F10" s="1298"/>
      <c r="G10" s="44"/>
      <c r="H10" s="44"/>
      <c r="I10" s="44"/>
      <c r="J10" s="134"/>
      <c r="K10" s="28"/>
      <c r="L10" s="1311" t="s">
        <v>11</v>
      </c>
      <c r="M10" s="1312"/>
      <c r="N10" s="1312"/>
      <c r="O10" s="1313"/>
      <c r="P10" s="16"/>
      <c r="Q10" s="28"/>
      <c r="R10" s="4"/>
      <c r="S10" s="4"/>
      <c r="T10" s="4"/>
      <c r="U10" s="4"/>
      <c r="V10" s="4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5" ht="18" customHeight="1">
      <c r="A11" s="28"/>
      <c r="B11" s="30"/>
      <c r="C11" s="33" t="s">
        <v>12</v>
      </c>
      <c r="D11" s="34" t="s">
        <v>13</v>
      </c>
      <c r="E11" s="1333" t="s">
        <v>344</v>
      </c>
      <c r="F11" s="1294"/>
      <c r="G11" s="1294"/>
      <c r="H11" s="1294"/>
      <c r="I11" s="1294"/>
      <c r="J11" s="1305"/>
      <c r="K11" s="28"/>
      <c r="L11" s="35" t="s">
        <v>15</v>
      </c>
      <c r="M11" s="36" t="s">
        <v>16</v>
      </c>
      <c r="N11" s="1334" t="s">
        <v>17</v>
      </c>
      <c r="O11" s="1309"/>
      <c r="P11" s="16"/>
      <c r="Q11" s="28"/>
      <c r="R11" s="4"/>
      <c r="S11" s="4"/>
      <c r="T11" s="4"/>
      <c r="U11" s="4"/>
      <c r="V11" s="4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5" ht="18" customHeight="1">
      <c r="A12" s="28"/>
      <c r="B12" s="30"/>
      <c r="C12" s="31" t="s">
        <v>18</v>
      </c>
      <c r="D12" s="32" t="s">
        <v>19</v>
      </c>
      <c r="E12" s="1336" t="s">
        <v>345</v>
      </c>
      <c r="F12" s="1298"/>
      <c r="G12" s="44"/>
      <c r="H12" s="44"/>
      <c r="I12" s="44"/>
      <c r="J12" s="134"/>
      <c r="K12" s="28"/>
      <c r="L12" s="37" t="s">
        <v>20</v>
      </c>
      <c r="M12" s="54" t="s">
        <v>346</v>
      </c>
      <c r="N12" s="1335" t="s">
        <v>347</v>
      </c>
      <c r="O12" s="1315"/>
      <c r="P12" s="16"/>
      <c r="Q12" s="28"/>
      <c r="R12" s="4"/>
      <c r="S12" s="39"/>
      <c r="T12" s="1293"/>
      <c r="U12" s="1298"/>
      <c r="V12" s="40"/>
      <c r="W12" s="41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</row>
    <row r="13" spans="1:35" ht="28.5">
      <c r="A13" s="28"/>
      <c r="B13" s="30"/>
      <c r="C13" s="33" t="s">
        <v>22</v>
      </c>
      <c r="D13" s="34" t="s">
        <v>23</v>
      </c>
      <c r="E13" s="1333" t="s">
        <v>348</v>
      </c>
      <c r="F13" s="1294"/>
      <c r="G13" s="1294"/>
      <c r="H13" s="1294"/>
      <c r="I13" s="1294"/>
      <c r="J13" s="1305"/>
      <c r="K13" s="28"/>
      <c r="L13" s="43" t="s">
        <v>25</v>
      </c>
      <c r="M13" s="135" t="s">
        <v>349</v>
      </c>
      <c r="N13" s="1335" t="s">
        <v>350</v>
      </c>
      <c r="O13" s="1315"/>
      <c r="P13" s="16"/>
      <c r="Q13" s="28"/>
      <c r="R13" s="4"/>
      <c r="S13" s="39"/>
      <c r="T13" s="1293"/>
      <c r="U13" s="1298"/>
      <c r="V13" s="44"/>
      <c r="W13" s="41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</row>
    <row r="14" spans="1:35" ht="24" customHeight="1">
      <c r="A14" s="28"/>
      <c r="B14" s="30"/>
      <c r="C14" s="45" t="s">
        <v>27</v>
      </c>
      <c r="D14" s="46" t="s">
        <v>28</v>
      </c>
      <c r="E14" s="1337" t="s">
        <v>351</v>
      </c>
      <c r="F14" s="1338"/>
      <c r="G14" s="1338"/>
      <c r="H14" s="1338"/>
      <c r="I14" s="1338"/>
      <c r="J14" s="1339"/>
      <c r="K14" s="28"/>
      <c r="L14" s="47" t="s">
        <v>29</v>
      </c>
      <c r="M14" s="48" t="s">
        <v>30</v>
      </c>
      <c r="N14" s="1377">
        <v>6.05</v>
      </c>
      <c r="O14" s="1316"/>
      <c r="P14" s="16"/>
      <c r="Q14" s="28"/>
      <c r="R14" s="4"/>
      <c r="S14" s="39"/>
      <c r="T14" s="1293"/>
      <c r="U14" s="1298"/>
      <c r="V14" s="49"/>
      <c r="W14" s="41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</row>
    <row r="15" spans="1:35" ht="21" customHeight="1">
      <c r="A15" s="28"/>
      <c r="B15" s="30"/>
      <c r="K15" s="28"/>
      <c r="L15" s="1311" t="s">
        <v>31</v>
      </c>
      <c r="M15" s="1312"/>
      <c r="N15" s="1312"/>
      <c r="O15" s="1313"/>
      <c r="P15" s="16"/>
      <c r="Q15" s="28"/>
      <c r="R15" s="4"/>
      <c r="S15" s="39"/>
      <c r="T15" s="1293"/>
      <c r="U15" s="1298"/>
      <c r="V15" s="32"/>
      <c r="W15" s="41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</row>
    <row r="16" spans="1:35" ht="18" customHeight="1">
      <c r="A16" s="28"/>
      <c r="B16" s="30"/>
      <c r="C16" s="1332" t="s">
        <v>32</v>
      </c>
      <c r="D16" s="1303"/>
      <c r="E16" s="1303"/>
      <c r="F16" s="1303"/>
      <c r="G16" s="1303"/>
      <c r="H16" s="1303"/>
      <c r="I16" s="1303"/>
      <c r="J16" s="1304"/>
      <c r="K16" s="28"/>
      <c r="L16" s="35" t="s">
        <v>33</v>
      </c>
      <c r="M16" s="36" t="s">
        <v>34</v>
      </c>
      <c r="N16" s="1335" t="s">
        <v>60</v>
      </c>
      <c r="O16" s="1315"/>
      <c r="P16" s="16"/>
      <c r="Q16" s="28"/>
      <c r="R16" s="4"/>
      <c r="S16" s="39"/>
      <c r="T16" s="1293"/>
      <c r="U16" s="1298"/>
      <c r="V16" s="49"/>
      <c r="W16" s="41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</row>
    <row r="17" spans="1:35">
      <c r="A17" s="28"/>
      <c r="B17" s="30"/>
      <c r="C17" s="31" t="s">
        <v>35</v>
      </c>
      <c r="D17" s="32" t="s">
        <v>36</v>
      </c>
      <c r="E17" s="1342" t="s">
        <v>352</v>
      </c>
      <c r="F17" s="1294"/>
      <c r="G17" s="1294"/>
      <c r="H17" s="1294"/>
      <c r="I17" s="1294"/>
      <c r="J17" s="1305"/>
      <c r="K17" s="28"/>
      <c r="L17" s="51" t="s">
        <v>38</v>
      </c>
      <c r="M17" s="52" t="s">
        <v>39</v>
      </c>
      <c r="N17" s="1343" t="s">
        <v>353</v>
      </c>
      <c r="O17" s="1309"/>
      <c r="P17" s="16"/>
      <c r="Q17" s="28"/>
      <c r="R17" s="4"/>
      <c r="S17" s="4"/>
      <c r="T17" s="4"/>
      <c r="U17" s="4"/>
      <c r="V17" s="4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5">
      <c r="A18" s="28"/>
      <c r="B18" s="30"/>
      <c r="C18" s="33" t="s">
        <v>41</v>
      </c>
      <c r="D18" s="34" t="s">
        <v>42</v>
      </c>
      <c r="E18" s="1333" t="s">
        <v>354</v>
      </c>
      <c r="F18" s="1294"/>
      <c r="G18" s="1294"/>
      <c r="H18" s="1294"/>
      <c r="I18" s="1294"/>
      <c r="J18" s="1305"/>
      <c r="K18" s="28"/>
      <c r="L18" s="35" t="s">
        <v>43</v>
      </c>
      <c r="M18" s="36" t="s">
        <v>44</v>
      </c>
      <c r="N18" s="1308" t="s">
        <v>355</v>
      </c>
      <c r="O18" s="1309"/>
      <c r="P18" s="16"/>
      <c r="Q18" s="28"/>
      <c r="R18" s="4"/>
      <c r="S18" s="4"/>
      <c r="T18" s="4"/>
      <c r="U18" s="4"/>
      <c r="V18" s="4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1:35">
      <c r="A19" s="28"/>
      <c r="B19" s="30"/>
      <c r="C19" s="43" t="s">
        <v>46</v>
      </c>
      <c r="D19" s="32" t="s">
        <v>47</v>
      </c>
      <c r="E19" s="1340" t="s">
        <v>356</v>
      </c>
      <c r="F19" s="1294"/>
      <c r="G19" s="1294"/>
      <c r="H19" s="1294"/>
      <c r="I19" s="1294"/>
      <c r="J19" s="1305"/>
      <c r="K19" s="28"/>
      <c r="L19" s="51" t="s">
        <v>48</v>
      </c>
      <c r="M19" s="52" t="s">
        <v>49</v>
      </c>
      <c r="N19" s="1343" t="s">
        <v>357</v>
      </c>
      <c r="O19" s="1309"/>
      <c r="P19" s="16"/>
      <c r="Q19" s="28"/>
      <c r="R19" s="4"/>
      <c r="S19" s="4"/>
      <c r="T19" s="4"/>
      <c r="U19" s="4"/>
      <c r="V19" s="4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</row>
    <row r="20" spans="1:35">
      <c r="A20" s="28"/>
      <c r="B20" s="30"/>
      <c r="C20" s="33" t="s">
        <v>50</v>
      </c>
      <c r="D20" s="34" t="s">
        <v>51</v>
      </c>
      <c r="E20" s="1379">
        <v>44927</v>
      </c>
      <c r="F20" s="1294"/>
      <c r="G20" s="1294"/>
      <c r="H20" s="1294"/>
      <c r="I20" s="1294"/>
      <c r="J20" s="1305"/>
      <c r="K20" s="28"/>
      <c r="L20" s="35" t="s">
        <v>52</v>
      </c>
      <c r="M20" s="36" t="s">
        <v>53</v>
      </c>
      <c r="N20" s="1308" t="s">
        <v>358</v>
      </c>
      <c r="O20" s="1309"/>
      <c r="P20" s="16"/>
      <c r="Q20" s="28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</row>
    <row r="21" spans="1:35" ht="30" customHeight="1">
      <c r="A21" s="28"/>
      <c r="B21" s="30"/>
      <c r="C21" s="43" t="s">
        <v>54</v>
      </c>
      <c r="D21" s="32" t="s">
        <v>55</v>
      </c>
      <c r="E21" s="1340" t="s">
        <v>359</v>
      </c>
      <c r="F21" s="1294"/>
      <c r="G21" s="1294"/>
      <c r="H21" s="1294"/>
      <c r="I21" s="1294"/>
      <c r="J21" s="1305"/>
      <c r="K21" s="28"/>
      <c r="L21" s="37" t="s">
        <v>56</v>
      </c>
      <c r="M21" s="54" t="s">
        <v>57</v>
      </c>
      <c r="N21" s="1344" t="s">
        <v>360</v>
      </c>
      <c r="O21" s="1315"/>
      <c r="P21" s="16"/>
      <c r="Q21" s="28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</row>
    <row r="22" spans="1:35" ht="18" customHeight="1">
      <c r="A22" s="28"/>
      <c r="B22" s="30"/>
      <c r="C22" s="33" t="s">
        <v>58</v>
      </c>
      <c r="D22" s="34" t="s">
        <v>59</v>
      </c>
      <c r="E22" s="1333" t="s">
        <v>60</v>
      </c>
      <c r="F22" s="1294"/>
      <c r="G22" s="1294"/>
      <c r="H22" s="1294"/>
      <c r="I22" s="1294"/>
      <c r="J22" s="1305"/>
      <c r="K22" s="28"/>
      <c r="L22" s="35" t="s">
        <v>61</v>
      </c>
      <c r="M22" s="36" t="s">
        <v>62</v>
      </c>
      <c r="N22" s="1308" t="s">
        <v>14</v>
      </c>
      <c r="O22" s="1309"/>
      <c r="P22" s="16"/>
      <c r="Q22" s="28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</row>
    <row r="23" spans="1:35" ht="27" customHeight="1">
      <c r="A23" s="26"/>
      <c r="B23" s="27"/>
      <c r="C23" s="45" t="s">
        <v>63</v>
      </c>
      <c r="D23" s="46" t="s">
        <v>64</v>
      </c>
      <c r="E23" s="1337" t="s">
        <v>14</v>
      </c>
      <c r="F23" s="1338"/>
      <c r="G23" s="1338"/>
      <c r="H23" s="1338"/>
      <c r="I23" s="1338"/>
      <c r="J23" s="1339"/>
      <c r="K23" s="26"/>
      <c r="L23" s="37" t="s">
        <v>65</v>
      </c>
      <c r="M23" s="54" t="s">
        <v>66</v>
      </c>
      <c r="N23" s="1310" t="s">
        <v>60</v>
      </c>
      <c r="O23" s="1309"/>
      <c r="P23" s="16"/>
      <c r="Q23" s="28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</row>
    <row r="24" spans="1:35" ht="21" customHeight="1">
      <c r="A24" s="26"/>
      <c r="B24" s="27"/>
      <c r="K24" s="26"/>
      <c r="L24" s="1311" t="s">
        <v>67</v>
      </c>
      <c r="M24" s="1312"/>
      <c r="N24" s="1312"/>
      <c r="O24" s="1313"/>
      <c r="P24" s="16"/>
      <c r="Q24" s="28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</row>
    <row r="25" spans="1:35" ht="30" customHeight="1">
      <c r="A25" s="26"/>
      <c r="B25" s="27"/>
      <c r="K25" s="26"/>
      <c r="L25" s="43" t="s">
        <v>68</v>
      </c>
      <c r="M25" s="57" t="s">
        <v>69</v>
      </c>
      <c r="N25" s="1314" t="s">
        <v>17</v>
      </c>
      <c r="O25" s="1315"/>
      <c r="P25" s="16"/>
      <c r="Q25" s="28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</row>
    <row r="26" spans="1:35" ht="30" customHeight="1">
      <c r="A26" s="28"/>
      <c r="B26" s="30"/>
      <c r="K26" s="28"/>
      <c r="L26" s="47" t="s">
        <v>70</v>
      </c>
      <c r="M26" s="48" t="s">
        <v>71</v>
      </c>
      <c r="N26" s="1380" t="s">
        <v>60</v>
      </c>
      <c r="O26" s="1316"/>
      <c r="P26" s="58"/>
      <c r="Q26" s="28"/>
      <c r="R26" s="28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</row>
    <row r="27" spans="1:35" ht="15.75" customHeight="1">
      <c r="A27" s="28"/>
      <c r="B27" s="30"/>
      <c r="K27" s="28"/>
      <c r="L27" s="60" t="s">
        <v>72</v>
      </c>
      <c r="M27" s="61" t="s">
        <v>73</v>
      </c>
      <c r="N27" s="1317" t="s">
        <v>361</v>
      </c>
      <c r="O27" s="1318"/>
      <c r="P27" s="58"/>
      <c r="Q27" s="28"/>
      <c r="R27" s="28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</row>
    <row r="28" spans="1:35" ht="24" customHeight="1">
      <c r="A28" s="26"/>
      <c r="B28" s="27"/>
      <c r="K28" s="26"/>
      <c r="P28" s="58"/>
      <c r="Q28" s="28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</row>
    <row r="29" spans="1:35" ht="30" customHeight="1">
      <c r="A29" s="26"/>
      <c r="B29" s="27"/>
      <c r="C29" s="1332" t="s">
        <v>75</v>
      </c>
      <c r="D29" s="1303"/>
      <c r="E29" s="1303"/>
      <c r="F29" s="1303"/>
      <c r="G29" s="1303"/>
      <c r="H29" s="1303"/>
      <c r="I29" s="1303"/>
      <c r="J29" s="1304"/>
      <c r="K29" s="26"/>
      <c r="L29" s="1302" t="s">
        <v>76</v>
      </c>
      <c r="M29" s="1303"/>
      <c r="N29" s="1303"/>
      <c r="O29" s="1304"/>
      <c r="P29" s="58"/>
      <c r="Q29" s="28"/>
      <c r="R29" s="59"/>
      <c r="S29" s="1319"/>
      <c r="T29" s="1294"/>
      <c r="U29" s="1294"/>
      <c r="V29" s="1298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</row>
    <row r="30" spans="1:35" ht="18" customHeight="1">
      <c r="A30" s="26"/>
      <c r="B30" s="27"/>
      <c r="C30" s="31" t="s">
        <v>77</v>
      </c>
      <c r="D30" s="32" t="s">
        <v>78</v>
      </c>
      <c r="E30" s="1340" t="s">
        <v>362</v>
      </c>
      <c r="F30" s="1294"/>
      <c r="G30" s="1294"/>
      <c r="H30" s="1294"/>
      <c r="I30" s="1294"/>
      <c r="J30" s="1305"/>
      <c r="K30" s="26"/>
      <c r="L30" s="62" t="s">
        <v>80</v>
      </c>
      <c r="M30" s="63" t="s">
        <v>81</v>
      </c>
      <c r="N30" s="1381" t="s">
        <v>17</v>
      </c>
      <c r="O30" s="1305"/>
      <c r="P30" s="58"/>
      <c r="Q30" s="28"/>
      <c r="R30" s="59"/>
      <c r="S30" s="39"/>
      <c r="T30" s="64"/>
      <c r="U30" s="1306"/>
      <c r="V30" s="1298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</row>
    <row r="31" spans="1:35" ht="15.75" customHeight="1">
      <c r="A31" s="26"/>
      <c r="B31" s="27"/>
      <c r="C31" s="33" t="s">
        <v>82</v>
      </c>
      <c r="D31" s="34" t="s">
        <v>363</v>
      </c>
      <c r="E31" s="1333" t="s">
        <v>364</v>
      </c>
      <c r="F31" s="1294"/>
      <c r="G31" s="1294"/>
      <c r="H31" s="1294"/>
      <c r="I31" s="1294"/>
      <c r="J31" s="1305"/>
      <c r="K31" s="26"/>
      <c r="L31" s="65" t="s">
        <v>85</v>
      </c>
      <c r="M31" s="66" t="s">
        <v>86</v>
      </c>
      <c r="N31" s="1382" t="s">
        <v>17</v>
      </c>
      <c r="O31" s="1305"/>
      <c r="P31" s="58"/>
      <c r="R31" s="59"/>
      <c r="S31" s="39"/>
      <c r="T31" s="64"/>
      <c r="U31" s="64"/>
      <c r="V31" s="64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</row>
    <row r="32" spans="1:35" ht="18" customHeight="1">
      <c r="A32" s="26"/>
      <c r="B32" s="27"/>
      <c r="C32" s="31" t="s">
        <v>87</v>
      </c>
      <c r="D32" s="32" t="s">
        <v>88</v>
      </c>
      <c r="E32" s="1340" t="s">
        <v>362</v>
      </c>
      <c r="F32" s="1294"/>
      <c r="G32" s="1294"/>
      <c r="H32" s="1294"/>
      <c r="I32" s="1294"/>
      <c r="J32" s="1305"/>
      <c r="K32" s="26"/>
      <c r="L32" s="67" t="s">
        <v>89</v>
      </c>
      <c r="M32" s="68" t="s">
        <v>90</v>
      </c>
      <c r="N32" s="1383" t="s">
        <v>17</v>
      </c>
      <c r="O32" s="1339"/>
      <c r="P32" s="58"/>
      <c r="Q32" s="28"/>
      <c r="R32" s="59"/>
      <c r="S32" s="39"/>
      <c r="T32" s="64"/>
      <c r="U32" s="1307"/>
      <c r="V32" s="1298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</row>
    <row r="33" spans="1:35" ht="15.75" customHeight="1">
      <c r="A33" s="26"/>
      <c r="B33" s="27"/>
      <c r="C33" s="33" t="s">
        <v>91</v>
      </c>
      <c r="D33" s="34" t="s">
        <v>92</v>
      </c>
      <c r="E33" s="1341" t="s">
        <v>365</v>
      </c>
      <c r="F33" s="1294"/>
      <c r="G33" s="1294"/>
      <c r="H33" s="1294"/>
      <c r="I33" s="1294"/>
      <c r="J33" s="1305"/>
      <c r="K33" s="26"/>
      <c r="L33" s="28"/>
      <c r="M33" s="28"/>
      <c r="N33" s="28"/>
      <c r="O33" s="28"/>
      <c r="P33" s="58"/>
      <c r="Q33" s="28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</row>
    <row r="34" spans="1:35" ht="15.75" customHeight="1">
      <c r="A34" s="26"/>
      <c r="B34" s="27"/>
      <c r="C34" s="69" t="s">
        <v>94</v>
      </c>
      <c r="D34" s="46" t="s">
        <v>366</v>
      </c>
      <c r="E34" s="1337">
        <v>934326.16</v>
      </c>
      <c r="F34" s="1338"/>
      <c r="G34" s="1338"/>
      <c r="H34" s="1338"/>
      <c r="I34" s="1338"/>
      <c r="J34" s="1339"/>
      <c r="K34" s="26"/>
      <c r="L34" s="28"/>
      <c r="M34" s="28"/>
      <c r="N34" s="28"/>
      <c r="O34" s="28"/>
      <c r="P34" s="58"/>
      <c r="Q34" s="28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29.25" customHeight="1">
      <c r="A35" s="26"/>
      <c r="B35" s="27"/>
      <c r="C35" s="70"/>
      <c r="D35" s="28"/>
      <c r="E35" s="28"/>
      <c r="F35" s="28"/>
      <c r="G35" s="28"/>
      <c r="H35" s="28"/>
      <c r="I35" s="28"/>
      <c r="J35" s="28"/>
      <c r="K35" s="26"/>
      <c r="L35" s="28"/>
      <c r="M35" s="28"/>
      <c r="N35" s="28"/>
      <c r="O35" s="28"/>
      <c r="P35" s="58"/>
      <c r="Q35" s="28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34.5" customHeight="1">
      <c r="A36" s="59"/>
      <c r="B36" s="71"/>
      <c r="C36" s="1326" t="s">
        <v>96</v>
      </c>
      <c r="D36" s="1327"/>
      <c r="E36" s="1327"/>
      <c r="F36" s="1327"/>
      <c r="G36" s="1327"/>
      <c r="H36" s="1327"/>
      <c r="I36" s="1327"/>
      <c r="J36" s="1327"/>
      <c r="K36" s="1327"/>
      <c r="L36" s="1327"/>
      <c r="M36" s="1327"/>
      <c r="N36" s="1327"/>
      <c r="O36" s="1328"/>
      <c r="P36" s="72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25.5" customHeight="1">
      <c r="A37" s="73"/>
      <c r="B37" s="74"/>
      <c r="C37" s="70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9"/>
      <c r="O37" s="59"/>
      <c r="P37" s="58"/>
      <c r="Q37" s="59"/>
      <c r="R37" s="28"/>
      <c r="S37" s="28"/>
      <c r="T37" s="28"/>
      <c r="U37" s="28"/>
      <c r="V37" s="28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30" customHeight="1">
      <c r="A38" s="26"/>
      <c r="B38" s="27"/>
      <c r="C38" s="1348" t="s">
        <v>97</v>
      </c>
      <c r="D38" s="1349"/>
      <c r="E38" s="1349"/>
      <c r="F38" s="1349"/>
      <c r="G38" s="1349"/>
      <c r="H38" s="1349"/>
      <c r="I38" s="1349"/>
      <c r="J38" s="1350"/>
      <c r="K38" s="28"/>
      <c r="L38" s="1332" t="s">
        <v>98</v>
      </c>
      <c r="M38" s="1303"/>
      <c r="N38" s="1304"/>
      <c r="O38" s="87" t="s">
        <v>367</v>
      </c>
      <c r="P38" s="58"/>
      <c r="Q38" s="28"/>
      <c r="R38" s="28"/>
      <c r="S38" s="28"/>
      <c r="T38" s="28"/>
      <c r="U38" s="28"/>
      <c r="V38" s="28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5.75" customHeight="1">
      <c r="A39" s="26"/>
      <c r="B39" s="27"/>
      <c r="C39" s="1351" t="s">
        <v>100</v>
      </c>
      <c r="D39" s="1350"/>
      <c r="E39" s="1351" t="s">
        <v>101</v>
      </c>
      <c r="F39" s="1349"/>
      <c r="G39" s="1350"/>
      <c r="H39" s="1351" t="s">
        <v>102</v>
      </c>
      <c r="I39" s="1349"/>
      <c r="J39" s="1350"/>
      <c r="K39" s="28"/>
      <c r="L39" s="1352" t="s">
        <v>100</v>
      </c>
      <c r="M39" s="1304"/>
      <c r="N39" s="75" t="s">
        <v>103</v>
      </c>
      <c r="O39" s="75" t="s">
        <v>53</v>
      </c>
      <c r="P39" s="58"/>
      <c r="Q39" s="28"/>
      <c r="R39" s="28"/>
      <c r="S39" s="28"/>
      <c r="T39" s="28"/>
      <c r="U39" s="28"/>
      <c r="V39" s="28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5.75" customHeight="1">
      <c r="A40" s="76"/>
      <c r="B40" s="77"/>
      <c r="C40" s="136" t="s">
        <v>104</v>
      </c>
      <c r="D40" s="137" t="s">
        <v>368</v>
      </c>
      <c r="E40" s="1384">
        <v>4591</v>
      </c>
      <c r="F40" s="1385"/>
      <c r="G40" s="1385"/>
      <c r="H40" s="1386" t="s">
        <v>369</v>
      </c>
      <c r="I40" s="1361"/>
      <c r="J40" s="1362"/>
      <c r="K40" s="76"/>
      <c r="L40" s="78" t="s">
        <v>106</v>
      </c>
      <c r="M40" s="55" t="s">
        <v>111</v>
      </c>
      <c r="N40" s="55" t="s">
        <v>60</v>
      </c>
      <c r="O40" s="81" t="s">
        <v>370</v>
      </c>
      <c r="P40" s="79"/>
      <c r="Q40" s="76"/>
      <c r="R40" s="76"/>
      <c r="S40" s="76"/>
      <c r="T40" s="76"/>
      <c r="U40" s="76"/>
      <c r="V40" s="76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</row>
    <row r="41" spans="1:35" ht="15.75" customHeight="1">
      <c r="A41" s="76"/>
      <c r="B41" s="77"/>
      <c r="C41" s="37" t="s">
        <v>108</v>
      </c>
      <c r="D41" s="138" t="s">
        <v>105</v>
      </c>
      <c r="E41" s="1353">
        <v>278436.23166666663</v>
      </c>
      <c r="F41" s="1354"/>
      <c r="G41" s="1355"/>
      <c r="H41" s="1387" t="s">
        <v>14</v>
      </c>
      <c r="I41" s="1354"/>
      <c r="J41" s="1315"/>
      <c r="K41" s="76"/>
      <c r="L41" s="37" t="s">
        <v>110</v>
      </c>
      <c r="M41" s="54" t="s">
        <v>115</v>
      </c>
      <c r="N41" s="54" t="s">
        <v>60</v>
      </c>
      <c r="O41" s="82" t="s">
        <v>370</v>
      </c>
      <c r="P41" s="79"/>
      <c r="Q41" s="76"/>
      <c r="R41" s="76"/>
      <c r="S41" s="76"/>
      <c r="T41" s="76"/>
      <c r="U41" s="76"/>
      <c r="V41" s="76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</row>
    <row r="42" spans="1:35" ht="15.75" customHeight="1">
      <c r="A42" s="76"/>
      <c r="B42" s="77"/>
      <c r="C42" s="91" t="s">
        <v>112</v>
      </c>
      <c r="D42" s="38" t="s">
        <v>109</v>
      </c>
      <c r="E42" s="1356">
        <v>488938.14999999997</v>
      </c>
      <c r="F42" s="1354"/>
      <c r="G42" s="1354"/>
      <c r="H42" s="1357" t="s">
        <v>14</v>
      </c>
      <c r="I42" s="1354"/>
      <c r="J42" s="1315"/>
      <c r="K42" s="76"/>
      <c r="L42" s="91" t="s">
        <v>114</v>
      </c>
      <c r="M42" s="83" t="s">
        <v>119</v>
      </c>
      <c r="N42" s="38" t="s">
        <v>60</v>
      </c>
      <c r="O42" s="84" t="s">
        <v>370</v>
      </c>
      <c r="P42" s="79"/>
      <c r="Q42" s="76"/>
      <c r="R42" s="76"/>
      <c r="S42" s="76"/>
      <c r="T42" s="76"/>
      <c r="U42" s="76"/>
      <c r="V42" s="76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</row>
    <row r="43" spans="1:35" ht="15.75" customHeight="1">
      <c r="A43" s="76"/>
      <c r="B43" s="77"/>
      <c r="C43" s="37" t="s">
        <v>116</v>
      </c>
      <c r="D43" s="54" t="s">
        <v>113</v>
      </c>
      <c r="E43" s="1353">
        <v>792002.74</v>
      </c>
      <c r="F43" s="1354"/>
      <c r="G43" s="1355"/>
      <c r="H43" s="1387" t="s">
        <v>14</v>
      </c>
      <c r="I43" s="1354"/>
      <c r="J43" s="1315"/>
      <c r="K43" s="76"/>
      <c r="L43" s="37" t="s">
        <v>118</v>
      </c>
      <c r="M43" s="54" t="s">
        <v>123</v>
      </c>
      <c r="N43" s="54" t="s">
        <v>17</v>
      </c>
      <c r="O43" s="82" t="s">
        <v>371</v>
      </c>
      <c r="P43" s="79"/>
      <c r="Q43" s="76"/>
      <c r="R43" s="76"/>
      <c r="S43" s="76"/>
      <c r="T43" s="76"/>
      <c r="U43" s="76"/>
      <c r="V43" s="76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</row>
    <row r="44" spans="1:35" ht="15.75" customHeight="1">
      <c r="A44" s="76"/>
      <c r="B44" s="77"/>
      <c r="C44" s="139" t="s">
        <v>120</v>
      </c>
      <c r="D44" s="140" t="s">
        <v>117</v>
      </c>
      <c r="E44" s="1358" t="s">
        <v>372</v>
      </c>
      <c r="F44" s="1359"/>
      <c r="G44" s="1360"/>
      <c r="H44" s="1388" t="s">
        <v>14</v>
      </c>
      <c r="I44" s="1359"/>
      <c r="J44" s="1316"/>
      <c r="K44" s="76"/>
      <c r="L44" s="91" t="s">
        <v>122</v>
      </c>
      <c r="M44" s="38" t="s">
        <v>128</v>
      </c>
      <c r="N44" s="38" t="s">
        <v>60</v>
      </c>
      <c r="O44" s="84" t="s">
        <v>129</v>
      </c>
      <c r="P44" s="79"/>
      <c r="Q44" s="76"/>
      <c r="R44" s="76"/>
      <c r="S44" s="76"/>
      <c r="T44" s="76"/>
      <c r="U44" s="76"/>
      <c r="V44" s="76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</row>
    <row r="45" spans="1:35" ht="15.75" customHeight="1">
      <c r="A45" s="76"/>
      <c r="B45" s="77"/>
      <c r="C45" s="37" t="s">
        <v>125</v>
      </c>
      <c r="D45" s="54" t="s">
        <v>121</v>
      </c>
      <c r="E45" s="1353">
        <v>11412.96</v>
      </c>
      <c r="F45" s="1354"/>
      <c r="G45" s="1355"/>
      <c r="H45" s="1387" t="s">
        <v>373</v>
      </c>
      <c r="I45" s="1354"/>
      <c r="J45" s="1315"/>
      <c r="K45" s="76"/>
      <c r="L45" s="141" t="s">
        <v>127</v>
      </c>
      <c r="M45" s="85" t="s">
        <v>133</v>
      </c>
      <c r="N45" s="85" t="s">
        <v>60</v>
      </c>
      <c r="O45" s="86" t="s">
        <v>370</v>
      </c>
      <c r="P45" s="79"/>
      <c r="Q45" s="76"/>
      <c r="R45" s="76"/>
      <c r="S45" s="76"/>
      <c r="T45" s="76"/>
      <c r="U45" s="76"/>
      <c r="V45" s="76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</row>
    <row r="46" spans="1:35" ht="15.75" customHeight="1">
      <c r="A46" s="76"/>
      <c r="B46" s="77"/>
      <c r="C46" s="35" t="s">
        <v>130</v>
      </c>
      <c r="D46" s="36" t="s">
        <v>126</v>
      </c>
      <c r="E46" s="1389">
        <v>1093157.51</v>
      </c>
      <c r="F46" s="1390"/>
      <c r="G46" s="1391"/>
      <c r="H46" s="1392" t="s">
        <v>374</v>
      </c>
      <c r="I46" s="1390"/>
      <c r="J46" s="1309"/>
      <c r="K46" s="76"/>
      <c r="P46" s="79"/>
      <c r="Q46" s="76"/>
      <c r="R46" s="76"/>
      <c r="S46" s="76"/>
      <c r="T46" s="76"/>
      <c r="U46" s="76"/>
      <c r="V46" s="76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</row>
    <row r="47" spans="1:35" ht="15.75" customHeight="1">
      <c r="A47" s="76"/>
      <c r="B47" s="77"/>
      <c r="C47" s="37" t="s">
        <v>134</v>
      </c>
      <c r="D47" s="54" t="s">
        <v>131</v>
      </c>
      <c r="E47" s="1353">
        <v>520</v>
      </c>
      <c r="F47" s="1354"/>
      <c r="G47" s="1355"/>
      <c r="H47" s="1387" t="s">
        <v>375</v>
      </c>
      <c r="I47" s="1354"/>
      <c r="J47" s="1315"/>
      <c r="K47" s="76"/>
      <c r="L47" s="28"/>
      <c r="M47" s="28"/>
      <c r="N47" s="28"/>
      <c r="O47" s="28"/>
      <c r="P47" s="79"/>
      <c r="Q47" s="76"/>
      <c r="R47" s="76"/>
      <c r="S47" s="76"/>
      <c r="T47" s="76"/>
      <c r="U47" s="76"/>
      <c r="V47" s="76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</row>
    <row r="48" spans="1:35" ht="15.75" customHeight="1">
      <c r="A48" s="76"/>
      <c r="B48" s="77"/>
      <c r="C48" s="60" t="s">
        <v>376</v>
      </c>
      <c r="D48" s="61" t="s">
        <v>135</v>
      </c>
      <c r="E48" s="1393">
        <v>475793.71</v>
      </c>
      <c r="F48" s="1338"/>
      <c r="G48" s="1394"/>
      <c r="H48" s="1395"/>
      <c r="I48" s="1338"/>
      <c r="J48" s="1339"/>
      <c r="K48" s="76"/>
      <c r="L48" s="28"/>
      <c r="M48" s="28"/>
      <c r="N48" s="28"/>
      <c r="O48" s="28"/>
      <c r="P48" s="79"/>
      <c r="Q48" s="76"/>
      <c r="R48" s="76"/>
      <c r="S48" s="76"/>
      <c r="T48" s="76"/>
      <c r="U48" s="76"/>
      <c r="V48" s="76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</row>
    <row r="49" spans="1:35" ht="27" customHeight="1">
      <c r="A49" s="28"/>
      <c r="B49" s="30"/>
      <c r="K49" s="28"/>
      <c r="L49" s="28"/>
      <c r="M49" s="28"/>
      <c r="N49" s="28"/>
      <c r="O49" s="28"/>
      <c r="P49" s="58"/>
      <c r="Q49" s="28"/>
      <c r="R49" s="28"/>
      <c r="S49" s="28"/>
      <c r="T49" s="28"/>
      <c r="U49" s="28"/>
      <c r="V49" s="28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30" customHeight="1">
      <c r="A50" s="28"/>
      <c r="B50" s="30"/>
      <c r="C50" s="1348" t="s">
        <v>136</v>
      </c>
      <c r="D50" s="1349"/>
      <c r="E50" s="1349"/>
      <c r="F50" s="1349"/>
      <c r="G50" s="1349"/>
      <c r="H50" s="1349"/>
      <c r="I50" s="1349"/>
      <c r="J50" s="1350"/>
      <c r="K50" s="1363"/>
      <c r="L50" s="1332" t="s">
        <v>137</v>
      </c>
      <c r="M50" s="1303"/>
      <c r="N50" s="1304"/>
      <c r="O50" s="87" t="s">
        <v>138</v>
      </c>
      <c r="P50" s="58"/>
      <c r="T50" s="28"/>
      <c r="U50" s="28"/>
      <c r="V50" s="28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5.75" customHeight="1">
      <c r="A51" s="76"/>
      <c r="B51" s="77"/>
      <c r="C51" s="1366" t="s">
        <v>100</v>
      </c>
      <c r="D51" s="1367"/>
      <c r="E51" s="1351" t="s">
        <v>139</v>
      </c>
      <c r="F51" s="1349"/>
      <c r="G51" s="1350"/>
      <c r="H51" s="1351" t="s">
        <v>140</v>
      </c>
      <c r="I51" s="1349"/>
      <c r="J51" s="1350"/>
      <c r="K51" s="1364"/>
      <c r="L51" s="1352" t="s">
        <v>100</v>
      </c>
      <c r="M51" s="1304"/>
      <c r="N51" s="75" t="s">
        <v>141</v>
      </c>
      <c r="O51" s="75" t="s">
        <v>53</v>
      </c>
      <c r="P51" s="79"/>
      <c r="T51" s="76"/>
      <c r="U51" s="76"/>
      <c r="V51" s="76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</row>
    <row r="52" spans="1:35" ht="15.75" customHeight="1">
      <c r="A52" s="76"/>
      <c r="B52" s="77"/>
      <c r="C52" s="1368"/>
      <c r="D52" s="1369"/>
      <c r="E52" s="88" t="s">
        <v>53</v>
      </c>
      <c r="F52" s="88" t="s">
        <v>101</v>
      </c>
      <c r="G52" s="88" t="s">
        <v>142</v>
      </c>
      <c r="H52" s="88" t="s">
        <v>53</v>
      </c>
      <c r="I52" s="88" t="s">
        <v>101</v>
      </c>
      <c r="J52" s="89" t="s">
        <v>142</v>
      </c>
      <c r="K52" s="1364"/>
      <c r="L52" s="78" t="s">
        <v>143</v>
      </c>
      <c r="M52" s="55" t="s">
        <v>144</v>
      </c>
      <c r="N52" s="55" t="s">
        <v>60</v>
      </c>
      <c r="O52" s="81" t="s">
        <v>370</v>
      </c>
      <c r="P52" s="79"/>
      <c r="T52" s="76"/>
      <c r="U52" s="76"/>
      <c r="V52" s="76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</row>
    <row r="53" spans="1:35" ht="15.75" customHeight="1">
      <c r="A53" s="76"/>
      <c r="B53" s="77"/>
      <c r="C53" s="78" t="s">
        <v>145</v>
      </c>
      <c r="D53" s="55" t="s">
        <v>146</v>
      </c>
      <c r="E53" s="90">
        <v>2</v>
      </c>
      <c r="F53" s="142">
        <v>200000</v>
      </c>
      <c r="G53" s="143">
        <f>(F53/F61)*100</f>
        <v>20</v>
      </c>
      <c r="H53" s="55">
        <v>2</v>
      </c>
      <c r="I53" s="144">
        <v>1000000</v>
      </c>
      <c r="J53" s="145">
        <v>0.23</v>
      </c>
      <c r="K53" s="1365"/>
      <c r="L53" s="37" t="s">
        <v>147</v>
      </c>
      <c r="M53" s="54" t="s">
        <v>148</v>
      </c>
      <c r="N53" s="54" t="s">
        <v>60</v>
      </c>
      <c r="O53" s="82" t="s">
        <v>370</v>
      </c>
      <c r="P53" s="79"/>
      <c r="T53" s="76"/>
      <c r="U53" s="76"/>
      <c r="V53" s="76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</row>
    <row r="54" spans="1:35" ht="15.75" customHeight="1">
      <c r="A54" s="76"/>
      <c r="B54" s="77"/>
      <c r="C54" s="37" t="s">
        <v>149</v>
      </c>
      <c r="D54" s="54" t="s">
        <v>150</v>
      </c>
      <c r="E54" s="54">
        <v>0</v>
      </c>
      <c r="F54" s="146">
        <v>0</v>
      </c>
      <c r="G54" s="147">
        <f>(F54/F61)*100</f>
        <v>0</v>
      </c>
      <c r="H54" s="54">
        <v>0</v>
      </c>
      <c r="I54" s="54">
        <v>0</v>
      </c>
      <c r="J54" s="148">
        <v>0</v>
      </c>
      <c r="K54" s="53"/>
      <c r="L54" s="91" t="s">
        <v>151</v>
      </c>
      <c r="M54" s="38" t="s">
        <v>152</v>
      </c>
      <c r="N54" s="38" t="s">
        <v>60</v>
      </c>
      <c r="O54" s="84" t="s">
        <v>370</v>
      </c>
      <c r="P54" s="79"/>
      <c r="T54" s="76"/>
      <c r="U54" s="76"/>
      <c r="V54" s="76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</row>
    <row r="55" spans="1:35" ht="15.75" customHeight="1">
      <c r="A55" s="76"/>
      <c r="B55" s="77"/>
      <c r="C55" s="91" t="s">
        <v>153</v>
      </c>
      <c r="D55" s="38" t="s">
        <v>154</v>
      </c>
      <c r="E55" s="38">
        <v>2</v>
      </c>
      <c r="F55" s="149">
        <v>800000</v>
      </c>
      <c r="G55" s="150">
        <f>(F55/F61)*100</f>
        <v>80</v>
      </c>
      <c r="H55" s="38">
        <v>5</v>
      </c>
      <c r="I55" s="151">
        <v>3200000</v>
      </c>
      <c r="J55" s="145">
        <v>0.76</v>
      </c>
      <c r="K55" s="53"/>
      <c r="L55" s="37" t="s">
        <v>155</v>
      </c>
      <c r="M55" s="54" t="s">
        <v>156</v>
      </c>
      <c r="N55" s="54" t="s">
        <v>60</v>
      </c>
      <c r="O55" s="82" t="s">
        <v>370</v>
      </c>
      <c r="P55" s="79"/>
      <c r="T55" s="76"/>
      <c r="U55" s="76"/>
      <c r="V55" s="76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</row>
    <row r="56" spans="1:35" ht="15.75" customHeight="1">
      <c r="A56" s="76"/>
      <c r="B56" s="77"/>
      <c r="C56" s="37" t="s">
        <v>157</v>
      </c>
      <c r="D56" s="54" t="s">
        <v>158</v>
      </c>
      <c r="E56" s="54">
        <v>0</v>
      </c>
      <c r="F56" s="146">
        <v>0</v>
      </c>
      <c r="G56" s="147">
        <f>(F56/F61)*100</f>
        <v>0</v>
      </c>
      <c r="H56" s="54">
        <v>0</v>
      </c>
      <c r="I56" s="54">
        <v>0</v>
      </c>
      <c r="J56" s="148">
        <v>0</v>
      </c>
      <c r="K56" s="53"/>
      <c r="L56" s="92" t="s">
        <v>159</v>
      </c>
      <c r="M56" s="93" t="s">
        <v>160</v>
      </c>
      <c r="N56" s="93" t="s">
        <v>377</v>
      </c>
      <c r="O56" s="94" t="s">
        <v>370</v>
      </c>
      <c r="P56" s="79"/>
      <c r="T56" s="76"/>
      <c r="U56" s="76"/>
      <c r="V56" s="76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</row>
    <row r="57" spans="1:35" ht="15.75" customHeight="1">
      <c r="A57" s="76"/>
      <c r="B57" s="77"/>
      <c r="C57" s="91" t="s">
        <v>161</v>
      </c>
      <c r="D57" s="38" t="s">
        <v>162</v>
      </c>
      <c r="E57" s="38">
        <v>0</v>
      </c>
      <c r="F57" s="149">
        <v>0</v>
      </c>
      <c r="G57" s="147">
        <f>(F57/F61)*100</f>
        <v>0</v>
      </c>
      <c r="H57" s="38">
        <v>0</v>
      </c>
      <c r="I57" s="151">
        <v>0</v>
      </c>
      <c r="J57" s="152">
        <v>0</v>
      </c>
      <c r="K57" s="53"/>
      <c r="P57" s="79"/>
      <c r="T57" s="76"/>
      <c r="U57" s="76"/>
      <c r="V57" s="76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</row>
    <row r="58" spans="1:35" ht="18" customHeight="1">
      <c r="A58" s="76"/>
      <c r="B58" s="77"/>
      <c r="C58" s="37" t="s">
        <v>163</v>
      </c>
      <c r="D58" s="54" t="s">
        <v>164</v>
      </c>
      <c r="E58" s="54">
        <v>0</v>
      </c>
      <c r="F58" s="146">
        <v>0</v>
      </c>
      <c r="G58" s="147">
        <f>(F58/F61)*100</f>
        <v>0</v>
      </c>
      <c r="H58" s="54">
        <v>0</v>
      </c>
      <c r="I58" s="54">
        <v>0</v>
      </c>
      <c r="J58" s="148">
        <v>0</v>
      </c>
      <c r="K58" s="53"/>
      <c r="P58" s="79"/>
      <c r="T58" s="76"/>
      <c r="U58" s="76"/>
      <c r="V58" s="76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</row>
    <row r="59" spans="1:35" ht="15.75" customHeight="1">
      <c r="A59" s="76"/>
      <c r="B59" s="77"/>
      <c r="C59" s="91" t="s">
        <v>165</v>
      </c>
      <c r="D59" s="38" t="s">
        <v>166</v>
      </c>
      <c r="E59" s="38">
        <v>0</v>
      </c>
      <c r="F59" s="149">
        <v>0</v>
      </c>
      <c r="G59" s="147">
        <f>(F59/F61)*100</f>
        <v>0</v>
      </c>
      <c r="H59" s="38">
        <v>0</v>
      </c>
      <c r="I59" s="151">
        <v>0</v>
      </c>
      <c r="J59" s="152">
        <v>0</v>
      </c>
      <c r="K59" s="53"/>
      <c r="P59" s="79"/>
      <c r="Q59" s="76"/>
      <c r="R59" s="76"/>
      <c r="S59" s="76"/>
      <c r="T59" s="76"/>
      <c r="U59" s="76"/>
      <c r="V59" s="76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</row>
    <row r="60" spans="1:35" ht="18" customHeight="1">
      <c r="A60" s="76"/>
      <c r="B60" s="77"/>
      <c r="C60" s="47" t="s">
        <v>167</v>
      </c>
      <c r="D60" s="48" t="s">
        <v>168</v>
      </c>
      <c r="E60" s="54">
        <v>0</v>
      </c>
      <c r="F60" s="146">
        <v>0</v>
      </c>
      <c r="G60" s="147">
        <f>(F60/F61)*100</f>
        <v>0</v>
      </c>
      <c r="H60" s="54">
        <v>0</v>
      </c>
      <c r="I60" s="54">
        <v>0</v>
      </c>
      <c r="J60" s="148">
        <v>0</v>
      </c>
      <c r="K60" s="53"/>
      <c r="L60" s="28"/>
      <c r="M60" s="28"/>
      <c r="N60" s="28"/>
      <c r="O60" s="28"/>
      <c r="P60" s="79"/>
      <c r="Q60" s="76"/>
      <c r="R60" s="76"/>
      <c r="S60" s="76"/>
      <c r="T60" s="76"/>
      <c r="U60" s="76"/>
      <c r="V60" s="76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</row>
    <row r="61" spans="1:35" ht="30" customHeight="1">
      <c r="A61" s="76"/>
      <c r="B61" s="77"/>
      <c r="C61" s="95"/>
      <c r="D61" s="96" t="s">
        <v>169</v>
      </c>
      <c r="E61" s="97">
        <f t="shared" ref="E61:I61" si="0">SUM(E53:E60)</f>
        <v>4</v>
      </c>
      <c r="F61" s="116">
        <f t="shared" si="0"/>
        <v>1000000</v>
      </c>
      <c r="G61" s="100">
        <f t="shared" si="0"/>
        <v>100</v>
      </c>
      <c r="H61" s="100">
        <f t="shared" si="0"/>
        <v>7</v>
      </c>
      <c r="I61" s="116">
        <f t="shared" si="0"/>
        <v>4200000</v>
      </c>
      <c r="J61" s="153">
        <v>100</v>
      </c>
      <c r="K61" s="53"/>
      <c r="P61" s="79"/>
      <c r="Q61" s="76"/>
      <c r="R61" s="76"/>
      <c r="S61" s="76"/>
      <c r="T61" s="76"/>
      <c r="U61" s="76"/>
      <c r="V61" s="76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</row>
    <row r="62" spans="1:35" ht="27" customHeight="1">
      <c r="A62" s="28"/>
      <c r="B62" s="30"/>
      <c r="C62" s="70"/>
      <c r="D62" s="28"/>
      <c r="E62" s="28"/>
      <c r="F62" s="28"/>
      <c r="G62" s="28"/>
      <c r="H62" s="28"/>
      <c r="I62" s="28"/>
      <c r="J62" s="28"/>
      <c r="K62" s="101"/>
      <c r="P62" s="58"/>
      <c r="Q62" s="28"/>
      <c r="R62" s="28"/>
      <c r="S62" s="28"/>
      <c r="T62" s="28"/>
      <c r="U62" s="28"/>
      <c r="V62" s="28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ht="30" customHeight="1">
      <c r="A63" s="28"/>
      <c r="B63" s="30"/>
      <c r="C63" s="1348" t="s">
        <v>170</v>
      </c>
      <c r="D63" s="1349"/>
      <c r="E63" s="1349"/>
      <c r="F63" s="1349"/>
      <c r="G63" s="1349"/>
      <c r="H63" s="1349"/>
      <c r="I63" s="1349"/>
      <c r="J63" s="1350"/>
      <c r="K63" s="102"/>
      <c r="P63" s="58"/>
      <c r="Q63" s="28"/>
      <c r="R63" s="28"/>
      <c r="S63" s="28"/>
      <c r="T63" s="28"/>
      <c r="U63" s="28"/>
      <c r="V63" s="28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</row>
    <row r="64" spans="1:35" ht="15.75" customHeight="1">
      <c r="A64" s="28"/>
      <c r="B64" s="30"/>
      <c r="C64" s="1366" t="s">
        <v>100</v>
      </c>
      <c r="D64" s="1367"/>
      <c r="E64" s="1351" t="s">
        <v>139</v>
      </c>
      <c r="F64" s="1349"/>
      <c r="G64" s="1350"/>
      <c r="H64" s="1351" t="s">
        <v>140</v>
      </c>
      <c r="I64" s="1349"/>
      <c r="J64" s="1350"/>
      <c r="K64" s="102"/>
      <c r="P64" s="58"/>
      <c r="Q64" s="28"/>
      <c r="R64" s="28"/>
      <c r="S64" s="28"/>
      <c r="T64" s="28"/>
      <c r="U64" s="28"/>
      <c r="V64" s="28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5.75" customHeight="1">
      <c r="A65" s="28"/>
      <c r="B65" s="30"/>
      <c r="C65" s="1368"/>
      <c r="D65" s="1369"/>
      <c r="E65" s="88" t="s">
        <v>53</v>
      </c>
      <c r="F65" s="88" t="s">
        <v>101</v>
      </c>
      <c r="G65" s="88" t="s">
        <v>142</v>
      </c>
      <c r="H65" s="88" t="s">
        <v>53</v>
      </c>
      <c r="I65" s="88" t="s">
        <v>101</v>
      </c>
      <c r="J65" s="89" t="s">
        <v>171</v>
      </c>
      <c r="K65" s="102"/>
      <c r="P65" s="58"/>
      <c r="Q65" s="28"/>
      <c r="R65" s="28"/>
      <c r="S65" s="28"/>
      <c r="T65" s="28"/>
      <c r="U65" s="28"/>
      <c r="V65" s="28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5.75" customHeight="1">
      <c r="A66" s="59"/>
      <c r="B66" s="71"/>
      <c r="C66" s="103" t="s">
        <v>172</v>
      </c>
      <c r="D66" s="38" t="s">
        <v>173</v>
      </c>
      <c r="E66" s="38">
        <v>0</v>
      </c>
      <c r="F66" s="149">
        <v>0</v>
      </c>
      <c r="G66" s="150">
        <f>(F66/F80)*100</f>
        <v>0</v>
      </c>
      <c r="H66" s="38">
        <v>0</v>
      </c>
      <c r="I66" s="154">
        <v>0</v>
      </c>
      <c r="J66" s="155">
        <f t="shared" ref="J66:J67" si="1">IF(H66=0, 0, (I66/I81)*100)</f>
        <v>0</v>
      </c>
      <c r="K66" s="53"/>
      <c r="P66" s="72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5.75" customHeight="1">
      <c r="A67" s="28"/>
      <c r="B67" s="30"/>
      <c r="C67" s="104" t="s">
        <v>174</v>
      </c>
      <c r="D67" s="54" t="s">
        <v>175</v>
      </c>
      <c r="E67" s="54">
        <v>0</v>
      </c>
      <c r="F67" s="146">
        <v>0</v>
      </c>
      <c r="G67" s="146">
        <f>(F67/F80)*100</f>
        <v>0</v>
      </c>
      <c r="H67" s="54">
        <v>0</v>
      </c>
      <c r="I67" s="156">
        <v>0</v>
      </c>
      <c r="J67" s="157">
        <f t="shared" si="1"/>
        <v>0</v>
      </c>
      <c r="P67" s="58"/>
      <c r="Q67" s="28"/>
      <c r="R67" s="28"/>
      <c r="S67" s="28"/>
      <c r="T67" s="28"/>
      <c r="U67" s="28"/>
      <c r="V67" s="28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5.75" customHeight="1">
      <c r="A68" s="28"/>
      <c r="B68" s="30"/>
      <c r="C68" s="105" t="s">
        <v>176</v>
      </c>
      <c r="D68" s="55" t="s">
        <v>177</v>
      </c>
      <c r="E68" s="90">
        <v>0</v>
      </c>
      <c r="F68" s="142">
        <v>0</v>
      </c>
      <c r="G68" s="150">
        <f>(F68/F80)*100</f>
        <v>0</v>
      </c>
      <c r="H68" s="55">
        <v>0</v>
      </c>
      <c r="I68" s="158">
        <v>0</v>
      </c>
      <c r="J68" s="159">
        <f t="shared" ref="J68:J69" si="2">IF(H68=0, 0, (I68/I79)*100)</f>
        <v>0</v>
      </c>
      <c r="K68" s="106"/>
      <c r="P68" s="58"/>
      <c r="Q68" s="28"/>
      <c r="R68" s="28"/>
      <c r="S68" s="28"/>
      <c r="T68" s="28"/>
      <c r="U68" s="28"/>
      <c r="V68" s="28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5.75" customHeight="1">
      <c r="A69" s="59"/>
      <c r="B69" s="71"/>
      <c r="C69" s="104" t="s">
        <v>178</v>
      </c>
      <c r="D69" s="54" t="s">
        <v>179</v>
      </c>
      <c r="E69" s="54">
        <v>3</v>
      </c>
      <c r="F69" s="160">
        <v>600000</v>
      </c>
      <c r="G69" s="146">
        <f>(F69/F80)*100</f>
        <v>100</v>
      </c>
      <c r="H69" s="54">
        <v>7</v>
      </c>
      <c r="I69" s="156">
        <v>2100000</v>
      </c>
      <c r="J69" s="157">
        <f t="shared" si="2"/>
        <v>80.500483002898022</v>
      </c>
      <c r="K69" s="53"/>
      <c r="P69" s="72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5.75" customHeight="1">
      <c r="A70" s="28"/>
      <c r="B70" s="30"/>
      <c r="C70" s="108" t="s">
        <v>180</v>
      </c>
      <c r="D70" s="109" t="s">
        <v>181</v>
      </c>
      <c r="E70" s="110">
        <v>0</v>
      </c>
      <c r="F70" s="161">
        <v>0</v>
      </c>
      <c r="G70" s="162">
        <f>(F70/F80)*100</f>
        <v>0</v>
      </c>
      <c r="H70" s="110">
        <v>0</v>
      </c>
      <c r="I70" s="163">
        <v>0</v>
      </c>
      <c r="J70" s="155">
        <f>IF(H70=0, 0, (I70/I88)*100)</f>
        <v>0</v>
      </c>
      <c r="K70" s="53"/>
      <c r="P70" s="58"/>
      <c r="Q70" s="28"/>
      <c r="R70" s="28"/>
      <c r="S70" s="28"/>
      <c r="T70" s="28"/>
      <c r="U70" s="28"/>
      <c r="V70" s="28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5.75" customHeight="1">
      <c r="A71" s="28"/>
      <c r="B71" s="30"/>
      <c r="C71" s="104" t="s">
        <v>182</v>
      </c>
      <c r="D71" s="54" t="s">
        <v>183</v>
      </c>
      <c r="E71" s="54">
        <v>0</v>
      </c>
      <c r="F71" s="164">
        <v>0</v>
      </c>
      <c r="G71" s="146">
        <f>(F71/F80)*100</f>
        <v>0</v>
      </c>
      <c r="H71" s="111" t="s">
        <v>378</v>
      </c>
      <c r="I71" s="156">
        <v>12000</v>
      </c>
      <c r="J71" s="157">
        <f>IF(H71=0, 0, (I71/I80)*100)</f>
        <v>0.4600027600165601</v>
      </c>
      <c r="K71" s="53"/>
      <c r="P71" s="58"/>
      <c r="Q71" s="28"/>
      <c r="R71" s="28"/>
      <c r="S71" s="28"/>
      <c r="T71" s="28"/>
      <c r="U71" s="28"/>
      <c r="V71" s="28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5.75" customHeight="1">
      <c r="A72" s="28"/>
      <c r="B72" s="30"/>
      <c r="C72" s="108" t="s">
        <v>184</v>
      </c>
      <c r="D72" s="57" t="s">
        <v>185</v>
      </c>
      <c r="E72" s="57">
        <v>0</v>
      </c>
      <c r="F72" s="165">
        <v>0</v>
      </c>
      <c r="G72" s="162">
        <f>(F72/F80)*100</f>
        <v>0</v>
      </c>
      <c r="H72" s="57">
        <v>0</v>
      </c>
      <c r="I72" s="163">
        <v>0</v>
      </c>
      <c r="J72" s="155">
        <f>IF(H72=0, 0, (I72/I83)*100)</f>
        <v>0</v>
      </c>
      <c r="K72" s="53"/>
      <c r="P72" s="58"/>
      <c r="Q72" s="28"/>
      <c r="R72" s="28"/>
      <c r="S72" s="28"/>
      <c r="T72" s="28"/>
      <c r="U72" s="28"/>
      <c r="V72" s="28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5.75" customHeight="1">
      <c r="A73" s="28"/>
      <c r="B73" s="30"/>
      <c r="C73" s="104" t="s">
        <v>186</v>
      </c>
      <c r="D73" s="54" t="s">
        <v>187</v>
      </c>
      <c r="E73" s="54">
        <v>0</v>
      </c>
      <c r="F73" s="164">
        <v>0</v>
      </c>
      <c r="G73" s="146">
        <f>(F73/F80)*100</f>
        <v>0</v>
      </c>
      <c r="H73" s="111" t="s">
        <v>379</v>
      </c>
      <c r="I73" s="156">
        <v>489706</v>
      </c>
      <c r="J73" s="157">
        <f>IF(H73=0, 0, (I73/I80)*100)</f>
        <v>18.772175966389131</v>
      </c>
      <c r="K73" s="53"/>
      <c r="P73" s="58"/>
      <c r="Q73" s="28"/>
      <c r="R73" s="28"/>
      <c r="S73" s="28"/>
      <c r="T73" s="28"/>
      <c r="U73" s="28"/>
      <c r="V73" s="28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5.75" customHeight="1">
      <c r="A74" s="28"/>
      <c r="B74" s="30"/>
      <c r="C74" s="108" t="s">
        <v>188</v>
      </c>
      <c r="D74" s="112" t="s">
        <v>189</v>
      </c>
      <c r="E74" s="57">
        <v>0</v>
      </c>
      <c r="F74" s="166">
        <v>0</v>
      </c>
      <c r="G74" s="167">
        <f>(F74/F80)*100</f>
        <v>0</v>
      </c>
      <c r="H74" s="168" t="s">
        <v>380</v>
      </c>
      <c r="I74" s="169">
        <v>2383</v>
      </c>
      <c r="J74" s="170">
        <f>IF(H74=0, 0, (I74/I80)*100)</f>
        <v>9.1348881426621897E-2</v>
      </c>
      <c r="K74" s="53"/>
      <c r="P74" s="58"/>
      <c r="Q74" s="28"/>
      <c r="R74" s="28"/>
      <c r="S74" s="28"/>
      <c r="T74" s="28"/>
      <c r="U74" s="28"/>
      <c r="V74" s="28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5.75" customHeight="1">
      <c r="A75" s="28"/>
      <c r="B75" s="30"/>
      <c r="C75" s="104" t="s">
        <v>190</v>
      </c>
      <c r="D75" s="113" t="s">
        <v>191</v>
      </c>
      <c r="E75" s="54">
        <v>0</v>
      </c>
      <c r="F75" s="164">
        <v>0</v>
      </c>
      <c r="G75" s="171">
        <f>(F75/F80)*100</f>
        <v>0</v>
      </c>
      <c r="H75" s="172" t="s">
        <v>381</v>
      </c>
      <c r="I75" s="173">
        <v>4591</v>
      </c>
      <c r="J75" s="174">
        <f>IF(H75=0, 0, (I75/I80)*100)</f>
        <v>0.17598938926966895</v>
      </c>
      <c r="K75" s="53"/>
      <c r="P75" s="58"/>
      <c r="Q75" s="28"/>
      <c r="R75" s="28"/>
      <c r="S75" s="28"/>
      <c r="T75" s="28"/>
      <c r="U75" s="28"/>
      <c r="V75" s="28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5.75" customHeight="1">
      <c r="A76" s="28"/>
      <c r="B76" s="30"/>
      <c r="C76" s="108" t="s">
        <v>192</v>
      </c>
      <c r="D76" s="112" t="s">
        <v>193</v>
      </c>
      <c r="E76" s="57">
        <v>0</v>
      </c>
      <c r="F76" s="165">
        <v>0</v>
      </c>
      <c r="G76" s="167">
        <f>(F76/F80)*100</f>
        <v>0</v>
      </c>
      <c r="H76" s="168">
        <v>0</v>
      </c>
      <c r="I76" s="169">
        <v>0</v>
      </c>
      <c r="J76" s="170">
        <f t="shared" ref="J76:J79" si="3">IF(H76=0, 0, (I76/I89)*100)</f>
        <v>0</v>
      </c>
      <c r="K76" s="53"/>
      <c r="L76" s="28"/>
      <c r="M76" s="28"/>
      <c r="N76" s="28"/>
      <c r="O76" s="28"/>
      <c r="P76" s="58"/>
      <c r="Q76" s="28"/>
      <c r="R76" s="28"/>
      <c r="S76" s="28"/>
      <c r="T76" s="28"/>
      <c r="U76" s="28"/>
      <c r="V76" s="28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</row>
    <row r="77" spans="1:35" ht="15.75" customHeight="1">
      <c r="A77" s="28"/>
      <c r="B77" s="30"/>
      <c r="C77" s="104" t="s">
        <v>194</v>
      </c>
      <c r="D77" s="113" t="s">
        <v>195</v>
      </c>
      <c r="E77" s="54">
        <v>0</v>
      </c>
      <c r="F77" s="164">
        <v>0</v>
      </c>
      <c r="G77" s="171">
        <f>(F77/F80)*100</f>
        <v>0</v>
      </c>
      <c r="H77" s="113">
        <v>0</v>
      </c>
      <c r="I77" s="173">
        <v>0</v>
      </c>
      <c r="J77" s="174">
        <f t="shared" si="3"/>
        <v>0</v>
      </c>
      <c r="K77" s="53"/>
      <c r="L77" s="28"/>
      <c r="M77" s="28"/>
      <c r="N77" s="28"/>
      <c r="O77" s="28"/>
      <c r="P77" s="58"/>
      <c r="Q77" s="28"/>
      <c r="R77" s="28"/>
      <c r="S77" s="28"/>
      <c r="T77" s="28"/>
      <c r="U77" s="28"/>
      <c r="V77" s="28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</row>
    <row r="78" spans="1:35" ht="15.75" customHeight="1">
      <c r="A78" s="28"/>
      <c r="B78" s="30"/>
      <c r="C78" s="108" t="s">
        <v>196</v>
      </c>
      <c r="D78" s="112" t="s">
        <v>197</v>
      </c>
      <c r="E78" s="57">
        <v>0</v>
      </c>
      <c r="F78" s="165">
        <v>0</v>
      </c>
      <c r="G78" s="167">
        <f>(F78/F80)*100</f>
        <v>0</v>
      </c>
      <c r="H78" s="168">
        <v>0</v>
      </c>
      <c r="I78" s="169">
        <v>0</v>
      </c>
      <c r="J78" s="170">
        <f t="shared" si="3"/>
        <v>0</v>
      </c>
      <c r="K78" s="53"/>
      <c r="L78" s="28"/>
      <c r="M78" s="28"/>
      <c r="N78" s="28"/>
      <c r="O78" s="28"/>
      <c r="P78" s="58"/>
      <c r="Q78" s="28"/>
      <c r="R78" s="28"/>
      <c r="S78" s="28"/>
      <c r="T78" s="28"/>
      <c r="U78" s="28"/>
      <c r="V78" s="28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</row>
    <row r="79" spans="1:35" ht="15.75" customHeight="1">
      <c r="A79" s="28"/>
      <c r="B79" s="30"/>
      <c r="C79" s="104" t="s">
        <v>198</v>
      </c>
      <c r="D79" s="113" t="s">
        <v>168</v>
      </c>
      <c r="E79" s="54">
        <v>0</v>
      </c>
      <c r="F79" s="164">
        <v>0</v>
      </c>
      <c r="G79" s="171">
        <f>(F79/F80)*100</f>
        <v>0</v>
      </c>
      <c r="H79" s="113">
        <v>0</v>
      </c>
      <c r="I79" s="173">
        <v>0</v>
      </c>
      <c r="J79" s="174">
        <f t="shared" si="3"/>
        <v>0</v>
      </c>
      <c r="K79" s="53"/>
      <c r="L79" s="28"/>
      <c r="M79" s="28"/>
      <c r="N79" s="28"/>
      <c r="O79" s="28"/>
      <c r="P79" s="58"/>
      <c r="Q79" s="28"/>
      <c r="R79" s="28"/>
      <c r="S79" s="28"/>
      <c r="T79" s="28"/>
      <c r="U79" s="28"/>
      <c r="V79" s="28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27" customHeight="1">
      <c r="A80" s="28"/>
      <c r="B80" s="30"/>
      <c r="C80" s="114"/>
      <c r="D80" s="115" t="s">
        <v>169</v>
      </c>
      <c r="E80" s="116">
        <f t="shared" ref="E80:F80" si="4">SUM(E68:E79)</f>
        <v>3</v>
      </c>
      <c r="F80" s="116">
        <f t="shared" si="4"/>
        <v>600000</v>
      </c>
      <c r="G80" s="100">
        <f>SUM(G66:G79)</f>
        <v>100</v>
      </c>
      <c r="H80" s="100">
        <f t="shared" ref="H80:J80" si="5">SUM(H68:H79)</f>
        <v>7</v>
      </c>
      <c r="I80" s="116">
        <f t="shared" si="5"/>
        <v>2608680</v>
      </c>
      <c r="J80" s="153">
        <f t="shared" si="5"/>
        <v>100.00000000000001</v>
      </c>
      <c r="K80" s="53"/>
      <c r="L80" s="28"/>
      <c r="M80" s="28"/>
      <c r="N80" s="28"/>
      <c r="O80" s="28"/>
      <c r="P80" s="58"/>
      <c r="Q80" s="28"/>
      <c r="R80" s="28"/>
      <c r="S80" s="28"/>
      <c r="T80" s="28"/>
      <c r="U80" s="28"/>
      <c r="V80" s="28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27" customHeight="1">
      <c r="A81" s="28"/>
      <c r="B81" s="117"/>
      <c r="C81" s="118"/>
      <c r="D81" s="119"/>
      <c r="E81" s="119"/>
      <c r="F81" s="119"/>
      <c r="G81" s="119"/>
      <c r="H81" s="119"/>
      <c r="I81" s="119"/>
      <c r="J81" s="119"/>
      <c r="K81" s="120"/>
      <c r="L81" s="121"/>
      <c r="M81" s="121"/>
      <c r="N81" s="121"/>
      <c r="O81" s="121"/>
      <c r="P81" s="122"/>
      <c r="Q81" s="28"/>
      <c r="R81" s="28"/>
      <c r="S81" s="28"/>
      <c r="T81" s="28"/>
      <c r="U81" s="28"/>
      <c r="V81" s="28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30" customHeight="1">
      <c r="A82" s="28"/>
      <c r="B82" s="28"/>
      <c r="C82" s="70"/>
      <c r="D82" s="28"/>
      <c r="E82" s="28"/>
      <c r="F82" s="28"/>
      <c r="G82" s="28"/>
      <c r="H82" s="28"/>
      <c r="I82" s="28"/>
      <c r="J82" s="28"/>
      <c r="K82" s="101"/>
      <c r="P82" s="28"/>
      <c r="Q82" s="28"/>
      <c r="R82" s="28"/>
      <c r="S82" s="28"/>
      <c r="T82" s="28"/>
      <c r="U82" s="28"/>
      <c r="V82" s="28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8" customHeight="1">
      <c r="A83" s="28"/>
      <c r="B83" s="28"/>
      <c r="C83" s="123"/>
      <c r="D83" s="124"/>
      <c r="E83" s="124"/>
      <c r="F83" s="124"/>
      <c r="G83" s="124"/>
      <c r="H83" s="124"/>
      <c r="I83" s="124"/>
      <c r="J83" s="124"/>
      <c r="K83" s="59"/>
      <c r="P83" s="28"/>
      <c r="Q83" s="28"/>
      <c r="R83" s="28"/>
      <c r="S83" s="28"/>
      <c r="T83" s="28"/>
      <c r="U83" s="28"/>
      <c r="V83" s="28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24" customHeight="1">
      <c r="A84" s="76"/>
      <c r="B84" s="1370" t="s">
        <v>199</v>
      </c>
      <c r="C84" s="1321"/>
      <c r="D84" s="1321"/>
      <c r="E84" s="1321"/>
      <c r="F84" s="1321"/>
      <c r="G84" s="1321"/>
      <c r="H84" s="1321"/>
      <c r="I84" s="1321"/>
      <c r="J84" s="1321"/>
      <c r="K84" s="1321"/>
      <c r="L84" s="1321"/>
      <c r="M84" s="1321"/>
      <c r="N84" s="1321"/>
      <c r="O84" s="1321"/>
      <c r="P84" s="1371"/>
      <c r="Q84" s="76"/>
      <c r="R84" s="76"/>
      <c r="S84" s="76"/>
      <c r="T84" s="76"/>
      <c r="U84" s="76"/>
      <c r="V84" s="76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</row>
    <row r="85" spans="1:35" ht="15.75" customHeight="1">
      <c r="A85" s="28"/>
      <c r="B85" s="30"/>
      <c r="C85" s="123"/>
      <c r="D85" s="124"/>
      <c r="E85" s="124"/>
      <c r="F85" s="124"/>
      <c r="G85" s="124"/>
      <c r="H85" s="124"/>
      <c r="I85" s="124"/>
      <c r="J85" s="124"/>
      <c r="K85" s="28"/>
      <c r="L85" s="58"/>
      <c r="M85" s="28"/>
      <c r="N85" s="28"/>
      <c r="O85" s="28"/>
      <c r="P85" s="58"/>
      <c r="Q85" s="28"/>
      <c r="R85" s="28"/>
      <c r="S85" s="28"/>
      <c r="T85" s="28"/>
      <c r="U85" s="28"/>
      <c r="V85" s="28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24" customHeight="1">
      <c r="A86" s="76"/>
      <c r="B86" s="1345" t="s">
        <v>200</v>
      </c>
      <c r="C86" s="1294"/>
      <c r="D86" s="1298"/>
      <c r="E86" s="1346" t="s">
        <v>201</v>
      </c>
      <c r="F86" s="1294"/>
      <c r="G86" s="1294"/>
      <c r="H86" s="1294"/>
      <c r="I86" s="1294"/>
      <c r="J86" s="1294"/>
      <c r="K86" s="1294"/>
      <c r="L86" s="1295"/>
      <c r="M86" s="1347" t="s">
        <v>202</v>
      </c>
      <c r="N86" s="1324"/>
      <c r="O86" s="1324"/>
      <c r="P86" s="79"/>
      <c r="Q86" s="76"/>
      <c r="R86" s="76"/>
      <c r="S86" s="76"/>
      <c r="T86" s="76"/>
      <c r="U86" s="76"/>
      <c r="V86" s="76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</row>
    <row r="87" spans="1:35" ht="15.75" customHeight="1">
      <c r="A87" s="28"/>
      <c r="B87" s="125" t="s">
        <v>8</v>
      </c>
      <c r="C87" s="1293" t="s">
        <v>9</v>
      </c>
      <c r="D87" s="1298"/>
      <c r="E87" s="126"/>
      <c r="F87" s="1293" t="s">
        <v>203</v>
      </c>
      <c r="G87" s="1294"/>
      <c r="H87" s="1294"/>
      <c r="I87" s="1294"/>
      <c r="J87" s="1294"/>
      <c r="K87" s="1294"/>
      <c r="L87" s="1295"/>
      <c r="M87" s="28"/>
      <c r="N87" s="28"/>
      <c r="O87" s="28"/>
      <c r="P87" s="58"/>
      <c r="Q87" s="28"/>
      <c r="R87" s="28"/>
      <c r="S87" s="28"/>
      <c r="T87" s="28"/>
      <c r="U87" s="28"/>
      <c r="V87" s="28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5.75" customHeight="1">
      <c r="A88" s="28"/>
      <c r="B88" s="127" t="s">
        <v>12</v>
      </c>
      <c r="C88" s="1296" t="s">
        <v>13</v>
      </c>
      <c r="D88" s="1298"/>
      <c r="E88" s="128"/>
      <c r="F88" s="1296" t="s">
        <v>204</v>
      </c>
      <c r="G88" s="1294"/>
      <c r="H88" s="1294"/>
      <c r="I88" s="1294"/>
      <c r="J88" s="1294"/>
      <c r="K88" s="1294"/>
      <c r="L88" s="1295"/>
      <c r="M88" s="28"/>
      <c r="N88" s="28"/>
      <c r="O88" s="28"/>
      <c r="P88" s="58"/>
      <c r="Q88" s="28"/>
      <c r="R88" s="28"/>
      <c r="S88" s="28"/>
      <c r="T88" s="28"/>
      <c r="U88" s="28"/>
      <c r="V88" s="28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5.75" customHeight="1">
      <c r="A89" s="28"/>
      <c r="B89" s="125" t="s">
        <v>205</v>
      </c>
      <c r="C89" s="1293" t="s">
        <v>19</v>
      </c>
      <c r="D89" s="1298"/>
      <c r="E89" s="126"/>
      <c r="F89" s="1293" t="s">
        <v>206</v>
      </c>
      <c r="G89" s="1294"/>
      <c r="H89" s="1294"/>
      <c r="I89" s="1294"/>
      <c r="J89" s="1294"/>
      <c r="K89" s="1294"/>
      <c r="L89" s="1295"/>
      <c r="M89" s="28"/>
      <c r="N89" s="28"/>
      <c r="O89" s="28"/>
      <c r="P89" s="58"/>
      <c r="Q89" s="28"/>
      <c r="R89" s="28"/>
      <c r="S89" s="28"/>
      <c r="T89" s="28"/>
      <c r="U89" s="28"/>
      <c r="V89" s="28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5.75" customHeight="1">
      <c r="A90" s="28"/>
      <c r="B90" s="127" t="s">
        <v>22</v>
      </c>
      <c r="C90" s="1296" t="s">
        <v>23</v>
      </c>
      <c r="D90" s="1298"/>
      <c r="E90" s="128"/>
      <c r="F90" s="1296" t="s">
        <v>207</v>
      </c>
      <c r="G90" s="1294"/>
      <c r="H90" s="1294"/>
      <c r="I90" s="1294"/>
      <c r="J90" s="1294"/>
      <c r="K90" s="1294"/>
      <c r="L90" s="1295"/>
      <c r="M90" s="28"/>
      <c r="N90" s="28"/>
      <c r="O90" s="28"/>
      <c r="P90" s="58"/>
      <c r="Q90" s="28"/>
      <c r="R90" s="28"/>
      <c r="S90" s="28"/>
      <c r="T90" s="28"/>
      <c r="U90" s="28"/>
      <c r="V90" s="28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5.75" customHeight="1">
      <c r="A91" s="28"/>
      <c r="B91" s="125" t="s">
        <v>27</v>
      </c>
      <c r="C91" s="1293" t="s">
        <v>28</v>
      </c>
      <c r="D91" s="1298"/>
      <c r="E91" s="126"/>
      <c r="F91" s="1293" t="s">
        <v>382</v>
      </c>
      <c r="G91" s="1294"/>
      <c r="H91" s="1294"/>
      <c r="I91" s="1294"/>
      <c r="J91" s="1294"/>
      <c r="K91" s="1294"/>
      <c r="L91" s="1295"/>
      <c r="M91" s="28"/>
      <c r="N91" s="28"/>
      <c r="O91" s="28"/>
      <c r="P91" s="58"/>
      <c r="Q91" s="28"/>
      <c r="R91" s="28"/>
      <c r="S91" s="28"/>
      <c r="T91" s="28"/>
      <c r="U91" s="28"/>
      <c r="V91" s="28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5.75" customHeight="1">
      <c r="A92" s="28"/>
      <c r="B92" s="129" t="s">
        <v>35</v>
      </c>
      <c r="C92" s="1296" t="s">
        <v>36</v>
      </c>
      <c r="D92" s="1298"/>
      <c r="E92" s="128"/>
      <c r="F92" s="1296" t="s">
        <v>209</v>
      </c>
      <c r="G92" s="1294"/>
      <c r="H92" s="1294"/>
      <c r="I92" s="1294"/>
      <c r="J92" s="1294"/>
      <c r="K92" s="1294"/>
      <c r="L92" s="1295"/>
      <c r="M92" s="28"/>
      <c r="N92" s="28"/>
      <c r="O92" s="28"/>
      <c r="P92" s="16"/>
      <c r="Q92" s="59"/>
    </row>
    <row r="93" spans="1:35" ht="15.75" customHeight="1">
      <c r="A93" s="124"/>
      <c r="B93" s="130" t="s">
        <v>41</v>
      </c>
      <c r="C93" s="1293" t="s">
        <v>42</v>
      </c>
      <c r="D93" s="1298"/>
      <c r="E93" s="126"/>
      <c r="F93" s="1293" t="s">
        <v>210</v>
      </c>
      <c r="G93" s="1294"/>
      <c r="H93" s="1294"/>
      <c r="I93" s="1294"/>
      <c r="J93" s="1294"/>
      <c r="K93" s="1294"/>
      <c r="L93" s="1295"/>
      <c r="P93" s="16"/>
      <c r="Q93" s="4"/>
    </row>
    <row r="94" spans="1:35" ht="15.75" customHeight="1">
      <c r="B94" s="129" t="s">
        <v>46</v>
      </c>
      <c r="C94" s="1296" t="s">
        <v>47</v>
      </c>
      <c r="D94" s="1298"/>
      <c r="E94" s="128"/>
      <c r="F94" s="1296" t="s">
        <v>211</v>
      </c>
      <c r="G94" s="1294"/>
      <c r="H94" s="1294"/>
      <c r="I94" s="1294"/>
      <c r="J94" s="1294"/>
      <c r="K94" s="1294"/>
      <c r="L94" s="1295"/>
      <c r="P94" s="16"/>
      <c r="Q94" s="4"/>
    </row>
    <row r="95" spans="1:35" ht="15.75" customHeight="1">
      <c r="B95" s="130" t="s">
        <v>50</v>
      </c>
      <c r="C95" s="1293" t="s">
        <v>51</v>
      </c>
      <c r="D95" s="1298"/>
      <c r="E95" s="126"/>
      <c r="F95" s="1293" t="s">
        <v>212</v>
      </c>
      <c r="G95" s="1294"/>
      <c r="H95" s="1294"/>
      <c r="I95" s="1294"/>
      <c r="J95" s="1294"/>
      <c r="K95" s="1294"/>
      <c r="L95" s="1295"/>
      <c r="M95" s="124"/>
      <c r="N95" s="124"/>
      <c r="O95" s="124"/>
      <c r="P95" s="16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1:35" ht="15.75" customHeight="1">
      <c r="B96" s="129" t="s">
        <v>54</v>
      </c>
      <c r="C96" s="1296" t="s">
        <v>55</v>
      </c>
      <c r="D96" s="1298"/>
      <c r="E96" s="128"/>
      <c r="F96" s="1296" t="s">
        <v>213</v>
      </c>
      <c r="G96" s="1294"/>
      <c r="H96" s="1294"/>
      <c r="I96" s="1294"/>
      <c r="J96" s="1294"/>
      <c r="K96" s="1294"/>
      <c r="L96" s="1295"/>
      <c r="P96" s="16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2:35" ht="15.75" customHeight="1">
      <c r="B97" s="130" t="s">
        <v>58</v>
      </c>
      <c r="C97" s="1293" t="s">
        <v>59</v>
      </c>
      <c r="D97" s="1298"/>
      <c r="E97" s="126"/>
      <c r="F97" s="1293" t="s">
        <v>214</v>
      </c>
      <c r="G97" s="1294"/>
      <c r="H97" s="1294"/>
      <c r="I97" s="1294"/>
      <c r="J97" s="1294"/>
      <c r="K97" s="1294"/>
      <c r="L97" s="1295"/>
      <c r="P97" s="16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2:35" ht="15.75" customHeight="1">
      <c r="B98" s="129" t="s">
        <v>63</v>
      </c>
      <c r="C98" s="1296" t="s">
        <v>64</v>
      </c>
      <c r="D98" s="1298"/>
      <c r="E98" s="128"/>
      <c r="F98" s="1296" t="s">
        <v>215</v>
      </c>
      <c r="G98" s="1294"/>
      <c r="H98" s="1294"/>
      <c r="I98" s="1294"/>
      <c r="J98" s="1294"/>
      <c r="K98" s="1294"/>
      <c r="L98" s="1295"/>
      <c r="P98" s="16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2:35" ht="15.75" customHeight="1">
      <c r="B99" s="130" t="s">
        <v>77</v>
      </c>
      <c r="C99" s="1293" t="s">
        <v>78</v>
      </c>
      <c r="D99" s="1298"/>
      <c r="E99" s="126"/>
      <c r="F99" s="1293" t="s">
        <v>216</v>
      </c>
      <c r="G99" s="1294"/>
      <c r="H99" s="1294"/>
      <c r="I99" s="1294"/>
      <c r="J99" s="1294"/>
      <c r="K99" s="1294"/>
      <c r="L99" s="1295"/>
      <c r="P99" s="16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spans="2:35" ht="15.75" customHeight="1">
      <c r="B100" s="129" t="s">
        <v>82</v>
      </c>
      <c r="C100" s="1296" t="s">
        <v>217</v>
      </c>
      <c r="D100" s="1298"/>
      <c r="E100" s="128"/>
      <c r="F100" s="1296" t="s">
        <v>218</v>
      </c>
      <c r="G100" s="1294"/>
      <c r="H100" s="1294"/>
      <c r="I100" s="1294"/>
      <c r="J100" s="1294"/>
      <c r="K100" s="1294"/>
      <c r="L100" s="1295"/>
      <c r="P100" s="16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spans="2:35" ht="15.75" customHeight="1">
      <c r="B101" s="130" t="s">
        <v>87</v>
      </c>
      <c r="C101" s="1293" t="s">
        <v>88</v>
      </c>
      <c r="D101" s="1298"/>
      <c r="E101" s="126"/>
      <c r="F101" s="1293" t="s">
        <v>219</v>
      </c>
      <c r="G101" s="1294"/>
      <c r="H101" s="1294"/>
      <c r="I101" s="1294"/>
      <c r="J101" s="1294"/>
      <c r="K101" s="1294"/>
      <c r="L101" s="1295"/>
      <c r="P101" s="16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spans="2:35" ht="15.75" customHeight="1">
      <c r="B102" s="129" t="s">
        <v>91</v>
      </c>
      <c r="C102" s="1296" t="s">
        <v>220</v>
      </c>
      <c r="D102" s="1298"/>
      <c r="E102" s="128"/>
      <c r="F102" s="1296" t="s">
        <v>221</v>
      </c>
      <c r="G102" s="1294"/>
      <c r="H102" s="1294"/>
      <c r="I102" s="1294"/>
      <c r="J102" s="1294"/>
      <c r="K102" s="1294"/>
      <c r="L102" s="1295"/>
      <c r="P102" s="16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spans="2:35" ht="15.75" customHeight="1">
      <c r="B103" s="130" t="s">
        <v>94</v>
      </c>
      <c r="C103" s="1293" t="s">
        <v>222</v>
      </c>
      <c r="D103" s="1298"/>
      <c r="E103" s="126"/>
      <c r="F103" s="1293" t="s">
        <v>223</v>
      </c>
      <c r="G103" s="1294"/>
      <c r="H103" s="1294"/>
      <c r="I103" s="1294"/>
      <c r="J103" s="1294"/>
      <c r="K103" s="1294"/>
      <c r="L103" s="1295"/>
      <c r="P103" s="16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spans="2:35" ht="15.75" customHeight="1">
      <c r="B104" s="125" t="s">
        <v>15</v>
      </c>
      <c r="C104" s="1293" t="s">
        <v>224</v>
      </c>
      <c r="D104" s="1298"/>
      <c r="E104" s="126"/>
      <c r="F104" s="1293" t="s">
        <v>225</v>
      </c>
      <c r="G104" s="1294"/>
      <c r="H104" s="1294"/>
      <c r="I104" s="1294"/>
      <c r="J104" s="1294"/>
      <c r="K104" s="1294"/>
      <c r="L104" s="1295"/>
      <c r="P104" s="16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spans="2:35" ht="15.75" customHeight="1">
      <c r="B105" s="127" t="s">
        <v>20</v>
      </c>
      <c r="C105" s="1296" t="s">
        <v>226</v>
      </c>
      <c r="D105" s="1298"/>
      <c r="E105" s="128"/>
      <c r="F105" s="1296" t="s">
        <v>227</v>
      </c>
      <c r="G105" s="1294"/>
      <c r="H105" s="1294"/>
      <c r="I105" s="1294"/>
      <c r="J105" s="1294"/>
      <c r="K105" s="1294"/>
      <c r="L105" s="1295"/>
      <c r="P105" s="16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spans="2:35" ht="15.75" customHeight="1">
      <c r="B106" s="125" t="s">
        <v>25</v>
      </c>
      <c r="C106" s="1293" t="s">
        <v>228</v>
      </c>
      <c r="D106" s="1298"/>
      <c r="E106" s="126"/>
      <c r="F106" s="1293" t="s">
        <v>229</v>
      </c>
      <c r="G106" s="1294"/>
      <c r="H106" s="1294"/>
      <c r="I106" s="1294"/>
      <c r="J106" s="1294"/>
      <c r="K106" s="1294"/>
      <c r="L106" s="1295"/>
      <c r="P106" s="16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spans="2:35" ht="15.75" customHeight="1">
      <c r="B107" s="125" t="s">
        <v>29</v>
      </c>
      <c r="C107" s="1293" t="s">
        <v>230</v>
      </c>
      <c r="D107" s="1298"/>
      <c r="E107" s="126"/>
      <c r="F107" s="1293" t="s">
        <v>231</v>
      </c>
      <c r="G107" s="1294"/>
      <c r="H107" s="1294"/>
      <c r="I107" s="1294"/>
      <c r="J107" s="1294"/>
      <c r="K107" s="1294"/>
      <c r="L107" s="1295"/>
      <c r="P107" s="16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spans="2:35" ht="15.75" customHeight="1">
      <c r="B108" s="127" t="s">
        <v>33</v>
      </c>
      <c r="C108" s="1296" t="s">
        <v>232</v>
      </c>
      <c r="D108" s="1298"/>
      <c r="E108" s="128"/>
      <c r="F108" s="1296" t="s">
        <v>233</v>
      </c>
      <c r="G108" s="1294"/>
      <c r="H108" s="1294"/>
      <c r="I108" s="1294"/>
      <c r="J108" s="1294"/>
      <c r="K108" s="1294"/>
      <c r="L108" s="1295"/>
      <c r="P108" s="16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spans="2:35" ht="15.75" customHeight="1">
      <c r="B109" s="125" t="s">
        <v>38</v>
      </c>
      <c r="C109" s="1293" t="s">
        <v>234</v>
      </c>
      <c r="D109" s="1298"/>
      <c r="E109" s="126"/>
      <c r="F109" s="1293" t="s">
        <v>383</v>
      </c>
      <c r="G109" s="1294"/>
      <c r="H109" s="1294"/>
      <c r="I109" s="1294"/>
      <c r="J109" s="1294"/>
      <c r="K109" s="1294"/>
      <c r="L109" s="1295"/>
      <c r="P109" s="16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spans="2:35" ht="15.75" customHeight="1">
      <c r="B110" s="127" t="s">
        <v>43</v>
      </c>
      <c r="C110" s="1296" t="s">
        <v>236</v>
      </c>
      <c r="D110" s="1298"/>
      <c r="E110" s="128"/>
      <c r="F110" s="1296" t="s">
        <v>237</v>
      </c>
      <c r="G110" s="1294"/>
      <c r="H110" s="1294"/>
      <c r="I110" s="1294"/>
      <c r="J110" s="1294"/>
      <c r="K110" s="1294"/>
      <c r="L110" s="1295"/>
      <c r="P110" s="16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spans="2:35" ht="15.75" customHeight="1">
      <c r="B111" s="125" t="s">
        <v>48</v>
      </c>
      <c r="C111" s="1293" t="s">
        <v>49</v>
      </c>
      <c r="D111" s="1298"/>
      <c r="E111" s="126"/>
      <c r="F111" s="1293" t="s">
        <v>238</v>
      </c>
      <c r="G111" s="1294"/>
      <c r="H111" s="1294"/>
      <c r="I111" s="1294"/>
      <c r="J111" s="1294"/>
      <c r="K111" s="1294"/>
      <c r="L111" s="1295"/>
      <c r="P111" s="16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spans="2:35" ht="15.75" customHeight="1">
      <c r="B112" s="127" t="s">
        <v>52</v>
      </c>
      <c r="C112" s="1296" t="s">
        <v>53</v>
      </c>
      <c r="D112" s="1298"/>
      <c r="E112" s="128"/>
      <c r="F112" s="1296" t="s">
        <v>239</v>
      </c>
      <c r="G112" s="1294"/>
      <c r="H112" s="1294"/>
      <c r="I112" s="1294"/>
      <c r="J112" s="1294"/>
      <c r="K112" s="1294"/>
      <c r="L112" s="1295"/>
      <c r="P112" s="16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spans="2:35" ht="15.75" customHeight="1">
      <c r="B113" s="125" t="s">
        <v>56</v>
      </c>
      <c r="C113" s="1293" t="s">
        <v>57</v>
      </c>
      <c r="D113" s="1298"/>
      <c r="E113" s="126"/>
      <c r="F113" s="1293" t="s">
        <v>240</v>
      </c>
      <c r="G113" s="1294"/>
      <c r="H113" s="1294"/>
      <c r="I113" s="1294"/>
      <c r="J113" s="1294"/>
      <c r="K113" s="1294"/>
      <c r="L113" s="1295"/>
      <c r="P113" s="16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spans="2:35" ht="15.75" customHeight="1">
      <c r="B114" s="127" t="s">
        <v>61</v>
      </c>
      <c r="C114" s="1296" t="s">
        <v>62</v>
      </c>
      <c r="D114" s="1298"/>
      <c r="E114" s="128"/>
      <c r="F114" s="1296" t="s">
        <v>241</v>
      </c>
      <c r="G114" s="1294"/>
      <c r="H114" s="1294"/>
      <c r="I114" s="1294"/>
      <c r="J114" s="1294"/>
      <c r="K114" s="1294"/>
      <c r="L114" s="1295"/>
      <c r="P114" s="16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spans="2:35" ht="15.75" customHeight="1">
      <c r="B115" s="125" t="s">
        <v>65</v>
      </c>
      <c r="C115" s="1293" t="s">
        <v>66</v>
      </c>
      <c r="D115" s="1298"/>
      <c r="E115" s="126"/>
      <c r="F115" s="1293" t="s">
        <v>242</v>
      </c>
      <c r="G115" s="1294"/>
      <c r="H115" s="1294"/>
      <c r="I115" s="1294"/>
      <c r="J115" s="1294"/>
      <c r="K115" s="1294"/>
      <c r="L115" s="1295"/>
      <c r="P115" s="16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spans="2:35" ht="15.75" customHeight="1">
      <c r="B116" s="127" t="s">
        <v>68</v>
      </c>
      <c r="C116" s="1296" t="s">
        <v>243</v>
      </c>
      <c r="D116" s="1298"/>
      <c r="E116" s="128"/>
      <c r="F116" s="1296" t="s">
        <v>244</v>
      </c>
      <c r="G116" s="1294"/>
      <c r="H116" s="1294"/>
      <c r="I116" s="1294"/>
      <c r="J116" s="1294"/>
      <c r="K116" s="1294"/>
      <c r="L116" s="1295"/>
      <c r="P116" s="16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spans="2:35" ht="15.75" customHeight="1">
      <c r="B117" s="125" t="s">
        <v>70</v>
      </c>
      <c r="C117" s="1293" t="s">
        <v>245</v>
      </c>
      <c r="D117" s="1298"/>
      <c r="E117" s="126"/>
      <c r="F117" s="1293" t="s">
        <v>246</v>
      </c>
      <c r="G117" s="1294"/>
      <c r="H117" s="1294"/>
      <c r="I117" s="1294"/>
      <c r="J117" s="1294"/>
      <c r="K117" s="1294"/>
      <c r="L117" s="1295"/>
      <c r="P117" s="16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spans="2:35" ht="15.75" customHeight="1">
      <c r="B118" s="129" t="s">
        <v>72</v>
      </c>
      <c r="C118" s="1296" t="s">
        <v>247</v>
      </c>
      <c r="D118" s="1298"/>
      <c r="E118" s="128"/>
      <c r="F118" s="1296" t="s">
        <v>248</v>
      </c>
      <c r="G118" s="1294"/>
      <c r="H118" s="1294"/>
      <c r="I118" s="1294"/>
      <c r="J118" s="1294"/>
      <c r="K118" s="1294"/>
      <c r="L118" s="1295"/>
      <c r="P118" s="16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spans="2:35" ht="15.75" customHeight="1">
      <c r="B119" s="130" t="s">
        <v>80</v>
      </c>
      <c r="C119" s="1293" t="s">
        <v>249</v>
      </c>
      <c r="D119" s="1298"/>
      <c r="E119" s="126"/>
      <c r="F119" s="1293" t="s">
        <v>250</v>
      </c>
      <c r="G119" s="1294"/>
      <c r="H119" s="1294"/>
      <c r="I119" s="1294"/>
      <c r="J119" s="1294"/>
      <c r="K119" s="1294"/>
      <c r="L119" s="1295"/>
      <c r="P119" s="16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spans="2:35" ht="15.75" customHeight="1">
      <c r="B120" s="129" t="s">
        <v>85</v>
      </c>
      <c r="C120" s="1296" t="s">
        <v>251</v>
      </c>
      <c r="D120" s="1298"/>
      <c r="E120" s="128"/>
      <c r="F120" s="1296" t="s">
        <v>252</v>
      </c>
      <c r="G120" s="1294"/>
      <c r="H120" s="1294"/>
      <c r="I120" s="1294"/>
      <c r="J120" s="1294"/>
      <c r="K120" s="1294"/>
      <c r="L120" s="1295"/>
      <c r="P120" s="16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spans="2:35" ht="15.75" customHeight="1">
      <c r="B121" s="130" t="s">
        <v>89</v>
      </c>
      <c r="C121" s="1293" t="s">
        <v>253</v>
      </c>
      <c r="D121" s="1298"/>
      <c r="E121" s="126"/>
      <c r="F121" s="1293" t="s">
        <v>254</v>
      </c>
      <c r="G121" s="1294"/>
      <c r="H121" s="1294"/>
      <c r="I121" s="1294"/>
      <c r="J121" s="1294"/>
      <c r="K121" s="1294"/>
      <c r="L121" s="1295"/>
      <c r="P121" s="16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spans="2:35" ht="15.75" customHeight="1">
      <c r="B122" s="129" t="s">
        <v>104</v>
      </c>
      <c r="C122" s="1296" t="s">
        <v>315</v>
      </c>
      <c r="D122" s="1298"/>
      <c r="E122" s="128"/>
      <c r="F122" s="1296" t="s">
        <v>316</v>
      </c>
      <c r="G122" s="1294"/>
      <c r="H122" s="1294"/>
      <c r="I122" s="1294"/>
      <c r="J122" s="1294"/>
      <c r="K122" s="1294"/>
      <c r="L122" s="1295"/>
      <c r="P122" s="16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spans="2:35" ht="15.75" customHeight="1">
      <c r="B123" s="130" t="s">
        <v>108</v>
      </c>
      <c r="C123" s="1293" t="s">
        <v>255</v>
      </c>
      <c r="D123" s="1298"/>
      <c r="E123" s="126"/>
      <c r="F123" s="1293" t="s">
        <v>256</v>
      </c>
      <c r="G123" s="1294"/>
      <c r="H123" s="1294"/>
      <c r="I123" s="1294"/>
      <c r="J123" s="1294"/>
      <c r="K123" s="1294"/>
      <c r="L123" s="1295"/>
      <c r="P123" s="16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spans="2:35" ht="15.75" customHeight="1">
      <c r="B124" s="129" t="s">
        <v>112</v>
      </c>
      <c r="C124" s="1296" t="s">
        <v>257</v>
      </c>
      <c r="D124" s="1298"/>
      <c r="E124" s="128"/>
      <c r="F124" s="1296" t="s">
        <v>258</v>
      </c>
      <c r="G124" s="1294"/>
      <c r="H124" s="1294"/>
      <c r="I124" s="1294"/>
      <c r="J124" s="1294"/>
      <c r="K124" s="1294"/>
      <c r="L124" s="1295"/>
      <c r="P124" s="16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2:35" ht="15.75" customHeight="1">
      <c r="B125" s="130" t="s">
        <v>116</v>
      </c>
      <c r="C125" s="1293" t="s">
        <v>259</v>
      </c>
      <c r="D125" s="1298"/>
      <c r="E125" s="126"/>
      <c r="F125" s="1293" t="s">
        <v>260</v>
      </c>
      <c r="G125" s="1294"/>
      <c r="H125" s="1294"/>
      <c r="I125" s="1294"/>
      <c r="J125" s="1294"/>
      <c r="K125" s="1294"/>
      <c r="L125" s="1295"/>
      <c r="P125" s="16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2:35" ht="15.75" customHeight="1">
      <c r="B126" s="129" t="s">
        <v>120</v>
      </c>
      <c r="C126" s="1296" t="s">
        <v>261</v>
      </c>
      <c r="D126" s="1298"/>
      <c r="E126" s="128"/>
      <c r="F126" s="1296" t="s">
        <v>262</v>
      </c>
      <c r="G126" s="1294"/>
      <c r="H126" s="1294"/>
      <c r="I126" s="1294"/>
      <c r="J126" s="1294"/>
      <c r="K126" s="1294"/>
      <c r="L126" s="1295"/>
      <c r="P126" s="16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spans="2:35" ht="15.75" customHeight="1">
      <c r="B127" s="130" t="s">
        <v>125</v>
      </c>
      <c r="C127" s="1293" t="s">
        <v>263</v>
      </c>
      <c r="D127" s="1298"/>
      <c r="E127" s="126"/>
      <c r="F127" s="1293" t="s">
        <v>264</v>
      </c>
      <c r="G127" s="1294"/>
      <c r="H127" s="1294"/>
      <c r="I127" s="1294"/>
      <c r="J127" s="1294"/>
      <c r="K127" s="1294"/>
      <c r="L127" s="1295"/>
      <c r="P127" s="16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spans="2:35" ht="15.75" customHeight="1">
      <c r="B128" s="129" t="s">
        <v>130</v>
      </c>
      <c r="C128" s="1296" t="s">
        <v>265</v>
      </c>
      <c r="D128" s="1298"/>
      <c r="E128" s="128"/>
      <c r="F128" s="1296" t="s">
        <v>266</v>
      </c>
      <c r="G128" s="1294"/>
      <c r="H128" s="1294"/>
      <c r="I128" s="1294"/>
      <c r="J128" s="1294"/>
      <c r="K128" s="1294"/>
      <c r="L128" s="1295"/>
      <c r="P128" s="16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spans="2:35" ht="15.75" customHeight="1">
      <c r="B129" s="130" t="s">
        <v>134</v>
      </c>
      <c r="C129" s="1293" t="s">
        <v>267</v>
      </c>
      <c r="D129" s="1298"/>
      <c r="E129" s="126"/>
      <c r="F129" s="1293" t="s">
        <v>268</v>
      </c>
      <c r="G129" s="1294"/>
      <c r="H129" s="1294"/>
      <c r="I129" s="1294"/>
      <c r="J129" s="1294"/>
      <c r="K129" s="1294"/>
      <c r="L129" s="1295"/>
      <c r="P129" s="16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spans="2:35" ht="15.75" customHeight="1">
      <c r="B130" s="127" t="s">
        <v>376</v>
      </c>
      <c r="C130" s="1296" t="s">
        <v>384</v>
      </c>
      <c r="D130" s="1298"/>
      <c r="E130" s="128"/>
      <c r="F130" s="1296" t="s">
        <v>270</v>
      </c>
      <c r="G130" s="1294"/>
      <c r="H130" s="1294"/>
      <c r="I130" s="1294"/>
      <c r="J130" s="1294"/>
      <c r="K130" s="1294"/>
      <c r="L130" s="1295"/>
      <c r="P130" s="16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spans="2:35" ht="15.75" customHeight="1">
      <c r="B131" s="125" t="s">
        <v>145</v>
      </c>
      <c r="C131" s="1293" t="s">
        <v>271</v>
      </c>
      <c r="D131" s="1298"/>
      <c r="E131" s="126"/>
      <c r="F131" s="1293" t="s">
        <v>272</v>
      </c>
      <c r="G131" s="1294"/>
      <c r="H131" s="1294"/>
      <c r="I131" s="1294"/>
      <c r="J131" s="1294"/>
      <c r="K131" s="1294"/>
      <c r="L131" s="1295"/>
      <c r="P131" s="16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spans="2:35" ht="15.75" customHeight="1">
      <c r="B132" s="127" t="s">
        <v>149</v>
      </c>
      <c r="C132" s="1296" t="s">
        <v>273</v>
      </c>
      <c r="D132" s="1298"/>
      <c r="E132" s="128"/>
      <c r="F132" s="1296" t="s">
        <v>274</v>
      </c>
      <c r="G132" s="1294"/>
      <c r="H132" s="1294"/>
      <c r="I132" s="1294"/>
      <c r="J132" s="1294"/>
      <c r="K132" s="1294"/>
      <c r="L132" s="1295"/>
      <c r="P132" s="16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spans="2:35" ht="15.75" customHeight="1">
      <c r="B133" s="125" t="s">
        <v>153</v>
      </c>
      <c r="C133" s="1293" t="s">
        <v>275</v>
      </c>
      <c r="D133" s="1298"/>
      <c r="E133" s="126"/>
      <c r="F133" s="1293" t="s">
        <v>276</v>
      </c>
      <c r="G133" s="1294"/>
      <c r="H133" s="1294"/>
      <c r="I133" s="1294"/>
      <c r="J133" s="1294"/>
      <c r="K133" s="1294"/>
      <c r="L133" s="1295"/>
      <c r="P133" s="16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spans="2:35" ht="15.75" customHeight="1">
      <c r="B134" s="127" t="s">
        <v>157</v>
      </c>
      <c r="C134" s="1296" t="s">
        <v>277</v>
      </c>
      <c r="D134" s="1298"/>
      <c r="E134" s="128"/>
      <c r="F134" s="1296" t="s">
        <v>278</v>
      </c>
      <c r="G134" s="1294"/>
      <c r="H134" s="1294"/>
      <c r="I134" s="1294"/>
      <c r="J134" s="1294"/>
      <c r="K134" s="1294"/>
      <c r="L134" s="1295"/>
      <c r="P134" s="16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spans="2:35" ht="15.75" customHeight="1">
      <c r="B135" s="125" t="s">
        <v>161</v>
      </c>
      <c r="C135" s="1293" t="s">
        <v>279</v>
      </c>
      <c r="D135" s="1298"/>
      <c r="E135" s="126"/>
      <c r="F135" s="1293" t="s">
        <v>280</v>
      </c>
      <c r="G135" s="1294"/>
      <c r="H135" s="1294"/>
      <c r="I135" s="1294"/>
      <c r="J135" s="1294"/>
      <c r="K135" s="1294"/>
      <c r="L135" s="1295"/>
      <c r="P135" s="16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spans="2:35" ht="15.75" customHeight="1">
      <c r="B136" s="129" t="s">
        <v>163</v>
      </c>
      <c r="C136" s="1296" t="s">
        <v>281</v>
      </c>
      <c r="D136" s="1298"/>
      <c r="E136" s="128"/>
      <c r="F136" s="1296" t="s">
        <v>282</v>
      </c>
      <c r="G136" s="1294"/>
      <c r="H136" s="1294"/>
      <c r="I136" s="1294"/>
      <c r="J136" s="1294"/>
      <c r="K136" s="1294"/>
      <c r="L136" s="1295"/>
      <c r="P136" s="16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spans="2:35" ht="15.75" customHeight="1">
      <c r="B137" s="130" t="s">
        <v>165</v>
      </c>
      <c r="C137" s="1293" t="s">
        <v>283</v>
      </c>
      <c r="D137" s="1298"/>
      <c r="E137" s="126"/>
      <c r="F137" s="1293" t="s">
        <v>284</v>
      </c>
      <c r="G137" s="1294"/>
      <c r="H137" s="1294"/>
      <c r="I137" s="1294"/>
      <c r="J137" s="1294"/>
      <c r="K137" s="1294"/>
      <c r="L137" s="1295"/>
      <c r="P137" s="16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2:35" ht="15.75" customHeight="1">
      <c r="B138" s="129" t="s">
        <v>167</v>
      </c>
      <c r="C138" s="1296" t="s">
        <v>285</v>
      </c>
      <c r="D138" s="1298"/>
      <c r="E138" s="128"/>
      <c r="F138" s="1296" t="s">
        <v>286</v>
      </c>
      <c r="G138" s="1294"/>
      <c r="H138" s="1294"/>
      <c r="I138" s="1294"/>
      <c r="J138" s="1294"/>
      <c r="K138" s="1294"/>
      <c r="L138" s="1295"/>
      <c r="P138" s="16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spans="2:35" ht="15.75" customHeight="1">
      <c r="B139" s="130" t="s">
        <v>172</v>
      </c>
      <c r="C139" s="1293" t="s">
        <v>287</v>
      </c>
      <c r="D139" s="1298"/>
      <c r="E139" s="126"/>
      <c r="F139" s="1293" t="s">
        <v>288</v>
      </c>
      <c r="G139" s="1294"/>
      <c r="H139" s="1294"/>
      <c r="I139" s="1294"/>
      <c r="J139" s="1294"/>
      <c r="K139" s="1294"/>
      <c r="L139" s="1295"/>
      <c r="P139" s="16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spans="2:35" ht="15.75" customHeight="1">
      <c r="B140" s="129" t="s">
        <v>174</v>
      </c>
      <c r="C140" s="1296" t="s">
        <v>289</v>
      </c>
      <c r="D140" s="1298"/>
      <c r="E140" s="128"/>
      <c r="F140" s="1296" t="s">
        <v>290</v>
      </c>
      <c r="G140" s="1294"/>
      <c r="H140" s="1294"/>
      <c r="I140" s="1294"/>
      <c r="J140" s="1294"/>
      <c r="K140" s="1294"/>
      <c r="L140" s="1295"/>
      <c r="P140" s="16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spans="2:35" ht="15.75" customHeight="1">
      <c r="B141" s="130" t="s">
        <v>176</v>
      </c>
      <c r="C141" s="1293" t="s">
        <v>291</v>
      </c>
      <c r="D141" s="1298"/>
      <c r="E141" s="126"/>
      <c r="F141" s="1293" t="s">
        <v>292</v>
      </c>
      <c r="G141" s="1294"/>
      <c r="H141" s="1294"/>
      <c r="I141" s="1294"/>
      <c r="J141" s="1294"/>
      <c r="K141" s="1294"/>
      <c r="L141" s="1295"/>
      <c r="P141" s="16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spans="2:35" ht="15.75" customHeight="1">
      <c r="B142" s="129" t="s">
        <v>178</v>
      </c>
      <c r="C142" s="1296" t="s">
        <v>293</v>
      </c>
      <c r="D142" s="1298"/>
      <c r="E142" s="128"/>
      <c r="F142" s="1296" t="s">
        <v>294</v>
      </c>
      <c r="G142" s="1294"/>
      <c r="H142" s="1294"/>
      <c r="I142" s="1294"/>
      <c r="J142" s="1294"/>
      <c r="K142" s="1294"/>
      <c r="L142" s="1295"/>
      <c r="P142" s="16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spans="2:35" ht="15.75" customHeight="1">
      <c r="B143" s="130" t="s">
        <v>180</v>
      </c>
      <c r="C143" s="1293" t="s">
        <v>295</v>
      </c>
      <c r="D143" s="1298"/>
      <c r="E143" s="126"/>
      <c r="F143" s="1293" t="s">
        <v>296</v>
      </c>
      <c r="G143" s="1294"/>
      <c r="H143" s="1294"/>
      <c r="I143" s="1294"/>
      <c r="J143" s="1294"/>
      <c r="K143" s="1294"/>
      <c r="L143" s="1295"/>
      <c r="P143" s="16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spans="2:35" ht="15.75" customHeight="1">
      <c r="B144" s="129" t="s">
        <v>182</v>
      </c>
      <c r="C144" s="1296" t="s">
        <v>297</v>
      </c>
      <c r="D144" s="1298"/>
      <c r="E144" s="128"/>
      <c r="F144" s="1296" t="s">
        <v>298</v>
      </c>
      <c r="G144" s="1294"/>
      <c r="H144" s="1294"/>
      <c r="I144" s="1294"/>
      <c r="J144" s="1294"/>
      <c r="K144" s="1294"/>
      <c r="L144" s="1295"/>
      <c r="P144" s="16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spans="2:35" ht="15.75" customHeight="1">
      <c r="B145" s="130" t="s">
        <v>184</v>
      </c>
      <c r="C145" s="1293" t="s">
        <v>299</v>
      </c>
      <c r="D145" s="1298"/>
      <c r="E145" s="126"/>
      <c r="F145" s="1293" t="s">
        <v>300</v>
      </c>
      <c r="G145" s="1294"/>
      <c r="H145" s="1294"/>
      <c r="I145" s="1294"/>
      <c r="J145" s="1294"/>
      <c r="K145" s="1294"/>
      <c r="L145" s="1295"/>
      <c r="P145" s="16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spans="2:35" ht="15.75" customHeight="1">
      <c r="B146" s="129" t="s">
        <v>186</v>
      </c>
      <c r="C146" s="1296" t="s">
        <v>301</v>
      </c>
      <c r="D146" s="1298"/>
      <c r="E146" s="128"/>
      <c r="F146" s="1296" t="s">
        <v>302</v>
      </c>
      <c r="G146" s="1294"/>
      <c r="H146" s="1294"/>
      <c r="I146" s="1294"/>
      <c r="J146" s="1294"/>
      <c r="K146" s="1294"/>
      <c r="L146" s="1295"/>
      <c r="P146" s="16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spans="2:35" ht="15.75" customHeight="1">
      <c r="B147" s="125" t="s">
        <v>188</v>
      </c>
      <c r="C147" s="1293" t="s">
        <v>303</v>
      </c>
      <c r="D147" s="1298"/>
      <c r="E147" s="126"/>
      <c r="F147" s="1293" t="s">
        <v>304</v>
      </c>
      <c r="G147" s="1294"/>
      <c r="H147" s="1294"/>
      <c r="I147" s="1294"/>
      <c r="J147" s="1294"/>
      <c r="K147" s="1294"/>
      <c r="L147" s="1295"/>
      <c r="P147" s="16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spans="2:35" ht="15.75" customHeight="1">
      <c r="B148" s="131" t="s">
        <v>190</v>
      </c>
      <c r="C148" s="1372" t="s">
        <v>305</v>
      </c>
      <c r="D148" s="1298"/>
      <c r="E148" s="132"/>
      <c r="F148" s="1372" t="s">
        <v>306</v>
      </c>
      <c r="G148" s="1294"/>
      <c r="H148" s="1294"/>
      <c r="I148" s="1294"/>
      <c r="J148" s="1294"/>
      <c r="K148" s="1294"/>
      <c r="L148" s="1295"/>
      <c r="P148" s="16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spans="2:35" ht="15.75" customHeight="1">
      <c r="B149" s="125" t="s">
        <v>192</v>
      </c>
      <c r="C149" s="1293" t="s">
        <v>307</v>
      </c>
      <c r="D149" s="1298"/>
      <c r="E149" s="126"/>
      <c r="F149" s="1293" t="s">
        <v>308</v>
      </c>
      <c r="G149" s="1294"/>
      <c r="H149" s="1294"/>
      <c r="I149" s="1294"/>
      <c r="J149" s="1294"/>
      <c r="K149" s="1294"/>
      <c r="L149" s="1295"/>
      <c r="P149" s="16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spans="2:35" ht="15.75" customHeight="1">
      <c r="B150" s="127" t="s">
        <v>194</v>
      </c>
      <c r="C150" s="1296" t="s">
        <v>309</v>
      </c>
      <c r="D150" s="1298"/>
      <c r="E150" s="128"/>
      <c r="F150" s="1296" t="s">
        <v>310</v>
      </c>
      <c r="G150" s="1294"/>
      <c r="H150" s="1294"/>
      <c r="I150" s="1294"/>
      <c r="J150" s="1294"/>
      <c r="K150" s="1294"/>
      <c r="L150" s="1295"/>
      <c r="P150" s="16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spans="2:35" ht="15.75" customHeight="1">
      <c r="B151" s="125" t="s">
        <v>196</v>
      </c>
      <c r="C151" s="1293" t="s">
        <v>311</v>
      </c>
      <c r="D151" s="1298"/>
      <c r="E151" s="126"/>
      <c r="F151" s="1293" t="s">
        <v>312</v>
      </c>
      <c r="G151" s="1294"/>
      <c r="H151" s="1294"/>
      <c r="I151" s="1294"/>
      <c r="J151" s="1294"/>
      <c r="K151" s="1294"/>
      <c r="L151" s="1295"/>
      <c r="P151" s="16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spans="2:35" ht="15.75" customHeight="1">
      <c r="B152" s="127" t="s">
        <v>198</v>
      </c>
      <c r="C152" s="1296" t="s">
        <v>313</v>
      </c>
      <c r="D152" s="1298"/>
      <c r="E152" s="128"/>
      <c r="F152" s="1296" t="s">
        <v>314</v>
      </c>
      <c r="G152" s="1294"/>
      <c r="H152" s="1294"/>
      <c r="I152" s="1294"/>
      <c r="J152" s="1294"/>
      <c r="K152" s="1294"/>
      <c r="L152" s="1295"/>
      <c r="P152" s="16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spans="2:35" ht="15.75" customHeight="1">
      <c r="B153" s="125" t="s">
        <v>106</v>
      </c>
      <c r="C153" s="1293" t="s">
        <v>317</v>
      </c>
      <c r="D153" s="1298"/>
      <c r="E153" s="126"/>
      <c r="F153" s="1293" t="s">
        <v>318</v>
      </c>
      <c r="G153" s="1294"/>
      <c r="H153" s="1294"/>
      <c r="I153" s="1294"/>
      <c r="J153" s="1294"/>
      <c r="K153" s="1294"/>
      <c r="L153" s="1295"/>
      <c r="P153" s="16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spans="2:35" ht="15.75" customHeight="1">
      <c r="B154" s="127" t="s">
        <v>110</v>
      </c>
      <c r="C154" s="1296" t="s">
        <v>319</v>
      </c>
      <c r="D154" s="1298"/>
      <c r="E154" s="128"/>
      <c r="F154" s="1296" t="s">
        <v>320</v>
      </c>
      <c r="G154" s="1294"/>
      <c r="H154" s="1294"/>
      <c r="I154" s="1294"/>
      <c r="J154" s="1294"/>
      <c r="K154" s="1294"/>
      <c r="L154" s="1295"/>
      <c r="P154" s="16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spans="2:35" ht="15.75" customHeight="1">
      <c r="B155" s="125" t="s">
        <v>114</v>
      </c>
      <c r="C155" s="1293" t="s">
        <v>321</v>
      </c>
      <c r="D155" s="1298"/>
      <c r="E155" s="126"/>
      <c r="F155" s="1293" t="s">
        <v>322</v>
      </c>
      <c r="G155" s="1294"/>
      <c r="H155" s="1294"/>
      <c r="I155" s="1294"/>
      <c r="J155" s="1294"/>
      <c r="K155" s="1294"/>
      <c r="L155" s="1295"/>
      <c r="P155" s="16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2:35" ht="15.75" customHeight="1">
      <c r="B156" s="127" t="s">
        <v>118</v>
      </c>
      <c r="C156" s="1296" t="s">
        <v>323</v>
      </c>
      <c r="D156" s="1298"/>
      <c r="E156" s="128"/>
      <c r="F156" s="1296" t="s">
        <v>324</v>
      </c>
      <c r="G156" s="1294"/>
      <c r="H156" s="1294"/>
      <c r="I156" s="1294"/>
      <c r="J156" s="1294"/>
      <c r="K156" s="1294"/>
      <c r="L156" s="1295"/>
      <c r="P156" s="16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2:35" ht="15.75" customHeight="1">
      <c r="B157" s="125" t="s">
        <v>122</v>
      </c>
      <c r="C157" s="1293" t="s">
        <v>325</v>
      </c>
      <c r="D157" s="1298"/>
      <c r="E157" s="126"/>
      <c r="F157" s="1293" t="s">
        <v>326</v>
      </c>
      <c r="G157" s="1294"/>
      <c r="H157" s="1294"/>
      <c r="I157" s="1294"/>
      <c r="J157" s="1294"/>
      <c r="K157" s="1294"/>
      <c r="L157" s="1295"/>
      <c r="P157" s="16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spans="2:35" ht="15.75" customHeight="1">
      <c r="B158" s="127" t="s">
        <v>127</v>
      </c>
      <c r="C158" s="1296" t="s">
        <v>327</v>
      </c>
      <c r="D158" s="1298"/>
      <c r="E158" s="128"/>
      <c r="F158" s="1296" t="s">
        <v>328</v>
      </c>
      <c r="G158" s="1294"/>
      <c r="H158" s="1294"/>
      <c r="I158" s="1294"/>
      <c r="J158" s="1294"/>
      <c r="K158" s="1294"/>
      <c r="L158" s="1295"/>
      <c r="P158" s="16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2:35" ht="15.75" customHeight="1">
      <c r="B159" s="125" t="s">
        <v>143</v>
      </c>
      <c r="C159" s="1293" t="s">
        <v>329</v>
      </c>
      <c r="D159" s="1298"/>
      <c r="E159" s="126"/>
      <c r="F159" s="1293" t="s">
        <v>330</v>
      </c>
      <c r="G159" s="1294"/>
      <c r="H159" s="1294"/>
      <c r="I159" s="1294"/>
      <c r="J159" s="1294"/>
      <c r="K159" s="1294"/>
      <c r="L159" s="1295"/>
      <c r="P159" s="16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2:35" ht="15.75" customHeight="1">
      <c r="B160" s="127" t="s">
        <v>147</v>
      </c>
      <c r="C160" s="1296" t="s">
        <v>331</v>
      </c>
      <c r="D160" s="1298"/>
      <c r="E160" s="128"/>
      <c r="F160" s="1296" t="s">
        <v>332</v>
      </c>
      <c r="G160" s="1294"/>
      <c r="H160" s="1294"/>
      <c r="I160" s="1294"/>
      <c r="J160" s="1294"/>
      <c r="K160" s="1294"/>
      <c r="L160" s="1295"/>
      <c r="P160" s="16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spans="2:35" ht="15.75" customHeight="1">
      <c r="B161" s="125" t="s">
        <v>151</v>
      </c>
      <c r="C161" s="1293" t="s">
        <v>333</v>
      </c>
      <c r="D161" s="1298"/>
      <c r="E161" s="126"/>
      <c r="F161" s="1293" t="s">
        <v>334</v>
      </c>
      <c r="G161" s="1294"/>
      <c r="H161" s="1294"/>
      <c r="I161" s="1294"/>
      <c r="J161" s="1294"/>
      <c r="K161" s="1294"/>
      <c r="L161" s="1295"/>
      <c r="P161" s="16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2:35" ht="15.75" customHeight="1">
      <c r="B162" s="127" t="s">
        <v>155</v>
      </c>
      <c r="C162" s="1296" t="s">
        <v>335</v>
      </c>
      <c r="D162" s="1298"/>
      <c r="E162" s="128"/>
      <c r="F162" s="1296" t="s">
        <v>336</v>
      </c>
      <c r="G162" s="1294"/>
      <c r="H162" s="1294"/>
      <c r="I162" s="1294"/>
      <c r="J162" s="1294"/>
      <c r="K162" s="1294"/>
      <c r="L162" s="1295"/>
      <c r="P162" s="16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2:35" ht="15.75" customHeight="1">
      <c r="B163" s="125" t="s">
        <v>159</v>
      </c>
      <c r="C163" s="1293" t="s">
        <v>337</v>
      </c>
      <c r="D163" s="1298"/>
      <c r="E163" s="126"/>
      <c r="F163" s="1293" t="s">
        <v>338</v>
      </c>
      <c r="G163" s="1294"/>
      <c r="H163" s="1294"/>
      <c r="I163" s="1294"/>
      <c r="J163" s="1294"/>
      <c r="K163" s="1294"/>
      <c r="L163" s="1295"/>
      <c r="P163" s="16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2:35" ht="21" customHeight="1">
      <c r="B164" s="1299" t="s">
        <v>339</v>
      </c>
      <c r="C164" s="1300"/>
      <c r="D164" s="1300"/>
      <c r="E164" s="1300"/>
      <c r="F164" s="1300"/>
      <c r="G164" s="1300"/>
      <c r="H164" s="1300"/>
      <c r="I164" s="1300"/>
      <c r="J164" s="1300"/>
      <c r="K164" s="1300"/>
      <c r="L164" s="1301"/>
      <c r="M164" s="121"/>
      <c r="N164" s="121"/>
      <c r="O164" s="121"/>
      <c r="P164" s="133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2:35" ht="15.75" customHeight="1">
      <c r="C165" s="123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2:35" ht="15.75" customHeight="1">
      <c r="C166" s="123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2:35" ht="15.75" customHeight="1">
      <c r="C167" s="123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2:35" ht="15.75" customHeight="1">
      <c r="C168" s="123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2:35" ht="15.75" customHeight="1">
      <c r="C169" s="123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spans="2:35" ht="15.75" customHeight="1">
      <c r="C170" s="123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2:35" ht="15.75" customHeight="1">
      <c r="C171" s="123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spans="2:35" ht="15.75" customHeight="1">
      <c r="C172" s="123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spans="2:35" ht="15.75" customHeight="1">
      <c r="C173" s="123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2:35" ht="15.75" customHeight="1">
      <c r="C174" s="123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2:35" ht="15.75" customHeight="1">
      <c r="C175" s="123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spans="2:35" ht="34.5" customHeight="1">
      <c r="C176" s="123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</row>
    <row r="177" spans="3:35" ht="15.75" customHeight="1">
      <c r="C177" s="123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spans="3:35" ht="34.5" customHeight="1">
      <c r="C178" s="123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</row>
    <row r="179" spans="3:35" ht="15.75" customHeight="1">
      <c r="C179" s="123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spans="3:35" ht="15.75" customHeight="1">
      <c r="C180" s="123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spans="3:35" ht="15.75" customHeight="1">
      <c r="C181" s="123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spans="3:35" ht="15.75" customHeight="1">
      <c r="C182" s="123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3:35" ht="15.75" customHeight="1">
      <c r="C183" s="123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3:35" ht="15.75" customHeight="1">
      <c r="C184" s="123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spans="3:35" ht="15.75" customHeight="1">
      <c r="C185" s="123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3:35" ht="15.75" customHeight="1">
      <c r="C186" s="123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spans="3:35" ht="15.75" customHeight="1">
      <c r="C187" s="123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spans="3:35" ht="15.75" customHeight="1">
      <c r="C188" s="123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spans="3:35" ht="15.75" customHeight="1">
      <c r="C189" s="123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spans="3:35" ht="15.75" customHeight="1">
      <c r="C190" s="123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spans="3:35" ht="15.75" customHeight="1">
      <c r="C191" s="123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spans="3:35" ht="15.75" customHeight="1">
      <c r="C192" s="123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spans="3:35" ht="15.75" customHeight="1">
      <c r="C193" s="123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spans="3:35" ht="15.75" customHeight="1">
      <c r="C194" s="123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spans="3:35" ht="15.75" customHeight="1">
      <c r="C195" s="123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spans="3:35" ht="15.75" customHeight="1">
      <c r="C196" s="123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spans="3:35" ht="15.75" customHeight="1">
      <c r="C197" s="123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spans="3:35" ht="15.75" customHeight="1">
      <c r="C198" s="123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spans="3:35" ht="15.75" customHeight="1">
      <c r="C199" s="123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spans="3:35" ht="15.75" customHeight="1">
      <c r="C200" s="123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spans="3:35" ht="15.75" customHeight="1">
      <c r="C201" s="123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spans="3:35" ht="15.75" customHeight="1">
      <c r="C202" s="123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spans="3:35" ht="15.75" customHeight="1">
      <c r="C203" s="123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spans="3:35" ht="15.75" customHeight="1">
      <c r="C204" s="123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spans="3:35" ht="15.75" customHeight="1">
      <c r="C205" s="123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spans="3:35" ht="15.75" customHeight="1">
      <c r="C206" s="123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spans="3:35" ht="15.75" customHeight="1">
      <c r="C207" s="123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spans="3:35" ht="15.75" customHeight="1">
      <c r="C208" s="123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spans="3:35" ht="15.75" customHeight="1">
      <c r="C209" s="123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spans="3:35" ht="15.75" customHeight="1">
      <c r="C210" s="123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spans="3:35" ht="15.75" customHeight="1">
      <c r="C211" s="123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spans="3:35" ht="15.75" customHeight="1">
      <c r="C212" s="123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spans="3:35" ht="15.75" customHeight="1">
      <c r="C213" s="123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3:35" ht="15.75" customHeight="1">
      <c r="C214" s="123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3:35" ht="15.75" customHeight="1">
      <c r="C215" s="123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spans="3:35" ht="15.75" customHeight="1">
      <c r="C216" s="123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3:35" ht="15.75" customHeight="1">
      <c r="C217" s="123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3:35" ht="15.75" customHeight="1">
      <c r="C218" s="123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3:35" ht="15.75" customHeight="1">
      <c r="C219" s="123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3:35" ht="15.75" customHeight="1">
      <c r="C220" s="123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3:35" ht="15.75" customHeight="1">
      <c r="C221" s="123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3:35" ht="15.75" customHeight="1">
      <c r="C222" s="123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3:35" ht="15.75" customHeight="1">
      <c r="C223" s="123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3:35" ht="15.75" customHeight="1">
      <c r="C224" s="123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spans="3:35" ht="15.75" customHeight="1">
      <c r="C225" s="123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3:35" ht="15.75" customHeight="1">
      <c r="C226" s="123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spans="3:35" ht="15.75" customHeight="1">
      <c r="C227" s="123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spans="3:35" ht="15.75" customHeight="1">
      <c r="C228" s="123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spans="3:35" ht="15.75" customHeight="1">
      <c r="C229" s="123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spans="3:35" ht="15.75" customHeight="1">
      <c r="C230" s="123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spans="3:35" ht="15.75" customHeight="1">
      <c r="C231" s="123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spans="3:35" ht="15.75" customHeight="1">
      <c r="C232" s="123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spans="3:35" ht="15.75" customHeight="1">
      <c r="C233" s="123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spans="3:35" ht="15.75" customHeight="1">
      <c r="C234" s="123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spans="3:35" ht="15.75" customHeight="1">
      <c r="C235" s="123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spans="3:35" ht="15.75" customHeight="1">
      <c r="C236" s="123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spans="3:35" ht="15.75" customHeight="1">
      <c r="C237" s="123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spans="3:35" ht="15.75" customHeight="1">
      <c r="C238" s="123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spans="3:35" ht="15.75" customHeight="1">
      <c r="C239" s="123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spans="3:35" ht="15.75" customHeight="1">
      <c r="C240" s="123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spans="3:35" ht="15.75" customHeight="1">
      <c r="C241" s="123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spans="3:35" ht="15.75" customHeight="1">
      <c r="C242" s="123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spans="3:35" ht="15.75" customHeight="1">
      <c r="C243" s="123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spans="3:35" ht="15.75" customHeight="1">
      <c r="C244" s="123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spans="3:35" ht="15.75" customHeight="1">
      <c r="C245" s="123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spans="3:35" ht="15.75" customHeight="1">
      <c r="C246" s="123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spans="3:35" ht="15.75" customHeight="1">
      <c r="C247" s="123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spans="3:35" ht="15.75" customHeight="1">
      <c r="C248" s="123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spans="3:35" ht="15.75" customHeight="1">
      <c r="C249" s="123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spans="3:35" ht="15.75" customHeight="1">
      <c r="C250" s="123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spans="3:35" ht="15.75" customHeight="1">
      <c r="C251" s="123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spans="3:35" ht="15.75" customHeight="1">
      <c r="C252" s="123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spans="3:35" ht="15.75" customHeight="1">
      <c r="C253" s="123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spans="3:35" ht="15.75" customHeight="1">
      <c r="C254" s="123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spans="3:35" ht="15.75" customHeight="1">
      <c r="C255" s="123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spans="3:35" ht="15.75" customHeight="1">
      <c r="C256" s="123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spans="3:35" ht="15.75" customHeight="1">
      <c r="C257" s="123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spans="3:35" ht="15.75" customHeight="1">
      <c r="C258" s="123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spans="3:35" ht="15.75" customHeight="1">
      <c r="C259" s="123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spans="3:35" ht="15.75" customHeight="1">
      <c r="C260" s="123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spans="3:35" ht="15.75" customHeight="1">
      <c r="C261" s="123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spans="3:35" ht="15.75" customHeight="1">
      <c r="C262" s="123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  <row r="263" spans="3:35" ht="15.75" customHeight="1">
      <c r="C263" s="123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</row>
    <row r="264" spans="3:35" ht="15.75" customHeight="1">
      <c r="C264" s="123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 spans="3:35" ht="15.75" customHeight="1">
      <c r="C265" s="123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</row>
    <row r="266" spans="3:35" ht="15.75" customHeight="1">
      <c r="C266" s="123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</row>
    <row r="267" spans="3:35" ht="15.75" customHeight="1">
      <c r="C267" s="123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</row>
    <row r="268" spans="3:35" ht="15.75" customHeight="1">
      <c r="C268" s="123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</row>
    <row r="269" spans="3:35" ht="15.75" customHeight="1">
      <c r="C269" s="123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</row>
    <row r="270" spans="3:35" ht="15.75" customHeight="1">
      <c r="C270" s="123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</row>
    <row r="271" spans="3:35" ht="15.75" customHeight="1">
      <c r="C271" s="123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</row>
    <row r="272" spans="3:35" ht="15.75" customHeight="1">
      <c r="C272" s="123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</row>
    <row r="273" spans="3:35" ht="15.75" customHeight="1">
      <c r="C273" s="123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</row>
    <row r="274" spans="3:35" ht="15.75" customHeight="1">
      <c r="C274" s="123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</row>
    <row r="275" spans="3:35" ht="15.75" customHeight="1">
      <c r="C275" s="123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</row>
    <row r="276" spans="3:35" ht="15.75" customHeight="1">
      <c r="C276" s="123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</row>
    <row r="277" spans="3:35" ht="15.75" customHeight="1">
      <c r="C277" s="123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</row>
    <row r="278" spans="3:35" ht="15.75" customHeight="1">
      <c r="C278" s="123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</row>
    <row r="279" spans="3:35" ht="15.75" customHeight="1">
      <c r="C279" s="123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 spans="3:35" ht="15.75" customHeight="1">
      <c r="C280" s="123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</row>
    <row r="281" spans="3:35" ht="15.75" customHeight="1">
      <c r="C281" s="123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</row>
    <row r="282" spans="3:35" ht="15.75" customHeight="1">
      <c r="C282" s="123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</row>
    <row r="283" spans="3:35" ht="15.75" customHeight="1">
      <c r="C283" s="123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</row>
    <row r="284" spans="3:35" ht="15.75" customHeight="1">
      <c r="C284" s="123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</row>
    <row r="285" spans="3:35" ht="15.75" customHeight="1">
      <c r="C285" s="123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</row>
    <row r="286" spans="3:35" ht="15.75" customHeight="1">
      <c r="C286" s="123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</row>
    <row r="287" spans="3:35" ht="15.75" customHeight="1">
      <c r="C287" s="123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</row>
    <row r="288" spans="3:35" ht="15.75" customHeight="1">
      <c r="C288" s="123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</row>
    <row r="289" spans="3:35" ht="15.75" customHeight="1">
      <c r="C289" s="123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</row>
    <row r="290" spans="3:35" ht="15.75" customHeight="1">
      <c r="C290" s="123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</row>
    <row r="291" spans="3:35" ht="15.75" customHeight="1">
      <c r="C291" s="123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</row>
    <row r="292" spans="3:35" ht="15.75" customHeight="1">
      <c r="C292" s="123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</row>
    <row r="293" spans="3:35" ht="15.75" customHeight="1">
      <c r="C293" s="123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</row>
    <row r="294" spans="3:35" ht="15.75" customHeight="1">
      <c r="C294" s="123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</row>
    <row r="295" spans="3:35" ht="15.75" customHeight="1">
      <c r="C295" s="123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</row>
    <row r="296" spans="3:35" ht="15.75" customHeight="1">
      <c r="C296" s="123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</row>
    <row r="297" spans="3:35" ht="15.75" customHeight="1">
      <c r="C297" s="123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</row>
    <row r="298" spans="3:35" ht="15.75" customHeight="1">
      <c r="C298" s="123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</row>
    <row r="299" spans="3:35" ht="15.75" customHeight="1">
      <c r="C299" s="123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</row>
    <row r="300" spans="3:35" ht="15.75" customHeight="1">
      <c r="C300" s="123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</row>
    <row r="301" spans="3:35" ht="15.75" customHeight="1">
      <c r="C301" s="123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</row>
    <row r="302" spans="3:35" ht="15.75" customHeight="1">
      <c r="C302" s="123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</row>
    <row r="303" spans="3:35" ht="15.75" customHeight="1">
      <c r="C303" s="123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</row>
    <row r="304" spans="3:35" ht="15.75" customHeight="1">
      <c r="C304" s="123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</row>
    <row r="305" spans="3:35" ht="15.75" customHeight="1">
      <c r="C305" s="123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</row>
    <row r="306" spans="3:35" ht="15.75" customHeight="1">
      <c r="C306" s="123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</row>
    <row r="307" spans="3:35" ht="15.75" customHeight="1">
      <c r="C307" s="123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</row>
    <row r="308" spans="3:35" ht="15.75" customHeight="1">
      <c r="C308" s="123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</row>
    <row r="309" spans="3:35" ht="15.75" customHeight="1">
      <c r="C309" s="123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</row>
    <row r="310" spans="3:35" ht="15.75" customHeight="1">
      <c r="C310" s="123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</row>
    <row r="311" spans="3:35" ht="15.75" customHeight="1">
      <c r="C311" s="123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</row>
    <row r="312" spans="3:35" ht="15.75" customHeight="1">
      <c r="C312" s="123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</row>
    <row r="313" spans="3:35" ht="15.75" customHeight="1">
      <c r="C313" s="123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</row>
    <row r="314" spans="3:35" ht="15.75" customHeight="1">
      <c r="C314" s="123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</row>
    <row r="315" spans="3:35" ht="15.75" customHeight="1">
      <c r="C315" s="123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</row>
    <row r="316" spans="3:35" ht="15.75" customHeight="1">
      <c r="C316" s="123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</row>
    <row r="317" spans="3:35" ht="15.75" customHeight="1">
      <c r="C317" s="123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</row>
    <row r="318" spans="3:35" ht="15.75" customHeight="1">
      <c r="C318" s="123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</row>
    <row r="319" spans="3:35" ht="15.75" customHeight="1">
      <c r="C319" s="123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</row>
    <row r="320" spans="3:35" ht="15.75" customHeight="1">
      <c r="C320" s="123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</row>
    <row r="321" spans="3:35" ht="15.75" customHeight="1">
      <c r="C321" s="123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</row>
    <row r="322" spans="3:35" ht="15.75" customHeight="1">
      <c r="C322" s="123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</row>
    <row r="323" spans="3:35" ht="15.75" customHeight="1">
      <c r="C323" s="123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</row>
    <row r="324" spans="3:35" ht="15.75" customHeight="1">
      <c r="C324" s="123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</row>
    <row r="325" spans="3:35" ht="15.75" customHeight="1">
      <c r="C325" s="123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</row>
    <row r="326" spans="3:35" ht="15.75" customHeight="1">
      <c r="C326" s="123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</row>
    <row r="327" spans="3:35" ht="15.75" customHeight="1">
      <c r="C327" s="123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</row>
    <row r="328" spans="3:35" ht="15.75" customHeight="1">
      <c r="C328" s="123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</row>
    <row r="329" spans="3:35" ht="15.75" customHeight="1">
      <c r="C329" s="123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</row>
    <row r="330" spans="3:35" ht="15.75" customHeight="1">
      <c r="C330" s="123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</row>
    <row r="331" spans="3:35" ht="15.75" customHeight="1">
      <c r="C331" s="123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</row>
    <row r="332" spans="3:35" ht="15.75" customHeight="1">
      <c r="C332" s="123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</row>
    <row r="333" spans="3:35" ht="15.75" customHeight="1">
      <c r="C333" s="123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</row>
    <row r="334" spans="3:35" ht="15.75" customHeight="1">
      <c r="C334" s="123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</row>
    <row r="335" spans="3:35" ht="15.75" customHeight="1">
      <c r="C335" s="123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</row>
    <row r="336" spans="3:35" ht="15.75" customHeight="1">
      <c r="C336" s="123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</row>
    <row r="337" spans="3:35" ht="15.75" customHeight="1">
      <c r="C337" s="123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</row>
    <row r="338" spans="3:35" ht="15.75" customHeight="1">
      <c r="C338" s="123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</row>
    <row r="339" spans="3:35" ht="15.75" customHeight="1">
      <c r="C339" s="123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</row>
    <row r="340" spans="3:35" ht="15.75" customHeight="1">
      <c r="C340" s="123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</row>
    <row r="341" spans="3:35" ht="15.75" customHeight="1">
      <c r="C341" s="123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</row>
    <row r="342" spans="3:35" ht="15.75" customHeight="1">
      <c r="C342" s="123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</row>
    <row r="343" spans="3:35" ht="15.75" customHeight="1">
      <c r="C343" s="123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</row>
    <row r="344" spans="3:35" ht="15.75" customHeight="1">
      <c r="C344" s="123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</row>
    <row r="345" spans="3:35" ht="15.75" customHeight="1">
      <c r="C345" s="123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</row>
    <row r="346" spans="3:35" ht="15.75" customHeight="1">
      <c r="C346" s="123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</row>
    <row r="347" spans="3:35" ht="15.75" customHeight="1">
      <c r="C347" s="123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</row>
    <row r="348" spans="3:35" ht="15.75" customHeight="1">
      <c r="C348" s="123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</row>
    <row r="349" spans="3:35" ht="15.75" customHeight="1">
      <c r="C349" s="123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</row>
    <row r="350" spans="3:35" ht="15.75" customHeight="1">
      <c r="C350" s="123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</row>
    <row r="351" spans="3:35" ht="15.75" customHeight="1">
      <c r="C351" s="123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</row>
    <row r="352" spans="3:35" ht="15.75" customHeight="1">
      <c r="C352" s="123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</row>
    <row r="353" spans="3:35" ht="15.75" customHeight="1">
      <c r="C353" s="123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</row>
    <row r="354" spans="3:35" ht="15.75" customHeight="1">
      <c r="C354" s="123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</row>
    <row r="355" spans="3:35" ht="15.75" customHeight="1">
      <c r="C355" s="123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</row>
    <row r="356" spans="3:35" ht="15.75" customHeight="1">
      <c r="C356" s="123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</row>
    <row r="357" spans="3:35" ht="15.75" customHeight="1">
      <c r="C357" s="123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</row>
    <row r="358" spans="3:35" ht="15.75" customHeight="1">
      <c r="C358" s="123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</row>
    <row r="359" spans="3:35" ht="15.75" customHeight="1">
      <c r="C359" s="123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</row>
    <row r="360" spans="3:35" ht="15.75" customHeight="1">
      <c r="C360" s="123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</row>
    <row r="361" spans="3:35" ht="15.75" customHeight="1">
      <c r="C361" s="123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</row>
    <row r="362" spans="3:35" ht="15.75" customHeight="1">
      <c r="C362" s="123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</row>
    <row r="363" spans="3:35" ht="15.75" customHeight="1">
      <c r="C363" s="123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</row>
    <row r="364" spans="3:35" ht="15.75" customHeight="1">
      <c r="C364" s="123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</row>
    <row r="365" spans="3:35" ht="15.75" customHeight="1"/>
    <row r="366" spans="3:35" ht="15.75" customHeight="1"/>
    <row r="367" spans="3:35" ht="15.75" customHeight="1"/>
    <row r="368" spans="3:35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3">
    <mergeCell ref="F137:L137"/>
    <mergeCell ref="F138:L138"/>
    <mergeCell ref="F139:L139"/>
    <mergeCell ref="F140:L140"/>
    <mergeCell ref="F141:L141"/>
    <mergeCell ref="F142:L142"/>
    <mergeCell ref="F143:L143"/>
    <mergeCell ref="F144:L144"/>
    <mergeCell ref="F145:L145"/>
    <mergeCell ref="F128:L128"/>
    <mergeCell ref="F129:L129"/>
    <mergeCell ref="F130:L130"/>
    <mergeCell ref="F131:L131"/>
    <mergeCell ref="F132:L132"/>
    <mergeCell ref="F133:L133"/>
    <mergeCell ref="F134:L134"/>
    <mergeCell ref="F135:L135"/>
    <mergeCell ref="F136:L136"/>
    <mergeCell ref="F119:L119"/>
    <mergeCell ref="F120:L120"/>
    <mergeCell ref="F121:L121"/>
    <mergeCell ref="F122:L122"/>
    <mergeCell ref="F123:L123"/>
    <mergeCell ref="F124:L124"/>
    <mergeCell ref="F125:L125"/>
    <mergeCell ref="F126:L126"/>
    <mergeCell ref="F127:L127"/>
    <mergeCell ref="F110:L110"/>
    <mergeCell ref="F111:L111"/>
    <mergeCell ref="F112:L112"/>
    <mergeCell ref="F113:L113"/>
    <mergeCell ref="F114:L114"/>
    <mergeCell ref="F115:L115"/>
    <mergeCell ref="F116:L116"/>
    <mergeCell ref="F117:L117"/>
    <mergeCell ref="F118:L118"/>
    <mergeCell ref="F101:L101"/>
    <mergeCell ref="F102:L102"/>
    <mergeCell ref="F103:L103"/>
    <mergeCell ref="F104:L104"/>
    <mergeCell ref="F105:L105"/>
    <mergeCell ref="F106:L106"/>
    <mergeCell ref="F107:L107"/>
    <mergeCell ref="F108:L108"/>
    <mergeCell ref="F109:L109"/>
    <mergeCell ref="F162:L162"/>
    <mergeCell ref="F163:L163"/>
    <mergeCell ref="B164:L164"/>
    <mergeCell ref="F150:L150"/>
    <mergeCell ref="F151:L151"/>
    <mergeCell ref="F152:L152"/>
    <mergeCell ref="F153:L153"/>
    <mergeCell ref="F154:L154"/>
    <mergeCell ref="F155:L155"/>
    <mergeCell ref="F156:L156"/>
    <mergeCell ref="C138:D138"/>
    <mergeCell ref="C139:D139"/>
    <mergeCell ref="C140:D140"/>
    <mergeCell ref="C141:D141"/>
    <mergeCell ref="F157:L157"/>
    <mergeCell ref="F158:L158"/>
    <mergeCell ref="F159:L159"/>
    <mergeCell ref="F160:L160"/>
    <mergeCell ref="F161:L161"/>
    <mergeCell ref="F146:L146"/>
    <mergeCell ref="F147:L147"/>
    <mergeCell ref="F148:L148"/>
    <mergeCell ref="F149:L149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62:D162"/>
    <mergeCell ref="C163:D163"/>
    <mergeCell ref="C149:D149"/>
    <mergeCell ref="C150:D150"/>
    <mergeCell ref="C151:D151"/>
    <mergeCell ref="C152:D152"/>
    <mergeCell ref="C153:D153"/>
    <mergeCell ref="C154:D154"/>
    <mergeCell ref="C155:D155"/>
    <mergeCell ref="C146:D146"/>
    <mergeCell ref="C147:D147"/>
    <mergeCell ref="C148:D148"/>
    <mergeCell ref="C156:D156"/>
    <mergeCell ref="C157:D157"/>
    <mergeCell ref="C158:D158"/>
    <mergeCell ref="C159:D159"/>
    <mergeCell ref="C160:D160"/>
    <mergeCell ref="C161:D161"/>
    <mergeCell ref="F96:L96"/>
    <mergeCell ref="F97:L97"/>
    <mergeCell ref="F98:L98"/>
    <mergeCell ref="F99:L99"/>
    <mergeCell ref="F100:L100"/>
    <mergeCell ref="C142:D142"/>
    <mergeCell ref="C143:D143"/>
    <mergeCell ref="C144:D144"/>
    <mergeCell ref="C145:D14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90:D90"/>
    <mergeCell ref="F90:L90"/>
    <mergeCell ref="C91:D91"/>
    <mergeCell ref="F91:L91"/>
    <mergeCell ref="C92:D92"/>
    <mergeCell ref="F92:L92"/>
    <mergeCell ref="F93:L93"/>
    <mergeCell ref="F94:L94"/>
    <mergeCell ref="F95:L95"/>
    <mergeCell ref="C93:D93"/>
    <mergeCell ref="C94:D94"/>
    <mergeCell ref="C95:D95"/>
    <mergeCell ref="E51:G51"/>
    <mergeCell ref="C63:J63"/>
    <mergeCell ref="C64:D65"/>
    <mergeCell ref="E64:G64"/>
    <mergeCell ref="H64:J64"/>
    <mergeCell ref="B84:P84"/>
    <mergeCell ref="F88:L88"/>
    <mergeCell ref="F89:L89"/>
    <mergeCell ref="B86:D86"/>
    <mergeCell ref="E86:L86"/>
    <mergeCell ref="M86:O86"/>
    <mergeCell ref="C87:D87"/>
    <mergeCell ref="F87:L87"/>
    <mergeCell ref="C88:D88"/>
    <mergeCell ref="C89:D89"/>
    <mergeCell ref="E40:G40"/>
    <mergeCell ref="H40:J40"/>
    <mergeCell ref="E41:G41"/>
    <mergeCell ref="H41:J41"/>
    <mergeCell ref="H42:J42"/>
    <mergeCell ref="C50:J50"/>
    <mergeCell ref="L50:N50"/>
    <mergeCell ref="L51:M51"/>
    <mergeCell ref="E42:G42"/>
    <mergeCell ref="E43:G43"/>
    <mergeCell ref="H43:J43"/>
    <mergeCell ref="E44:G44"/>
    <mergeCell ref="H44:J44"/>
    <mergeCell ref="E45:G45"/>
    <mergeCell ref="H45:J45"/>
    <mergeCell ref="E46:G46"/>
    <mergeCell ref="H46:J46"/>
    <mergeCell ref="E47:G47"/>
    <mergeCell ref="H47:J47"/>
    <mergeCell ref="E48:G48"/>
    <mergeCell ref="H48:J48"/>
    <mergeCell ref="K50:K53"/>
    <mergeCell ref="H51:J51"/>
    <mergeCell ref="C51:D52"/>
    <mergeCell ref="E33:J33"/>
    <mergeCell ref="E34:J34"/>
    <mergeCell ref="C36:O36"/>
    <mergeCell ref="C38:J38"/>
    <mergeCell ref="L38:N38"/>
    <mergeCell ref="C39:D39"/>
    <mergeCell ref="E39:G39"/>
    <mergeCell ref="H39:J39"/>
    <mergeCell ref="L39:M39"/>
    <mergeCell ref="E20:J20"/>
    <mergeCell ref="N20:O20"/>
    <mergeCell ref="E21:J21"/>
    <mergeCell ref="N21:O21"/>
    <mergeCell ref="E22:J22"/>
    <mergeCell ref="N22:O22"/>
    <mergeCell ref="E23:J23"/>
    <mergeCell ref="U30:V30"/>
    <mergeCell ref="U32:V32"/>
    <mergeCell ref="N23:O23"/>
    <mergeCell ref="L24:O24"/>
    <mergeCell ref="N25:O25"/>
    <mergeCell ref="N26:O26"/>
    <mergeCell ref="N27:O27"/>
    <mergeCell ref="L29:O29"/>
    <mergeCell ref="S29:V29"/>
    <mergeCell ref="C29:J29"/>
    <mergeCell ref="E30:J30"/>
    <mergeCell ref="N30:O30"/>
    <mergeCell ref="E31:J31"/>
    <mergeCell ref="N31:O31"/>
    <mergeCell ref="E32:J32"/>
    <mergeCell ref="N32:O32"/>
    <mergeCell ref="N18:O18"/>
    <mergeCell ref="N19:O19"/>
    <mergeCell ref="C16:J16"/>
    <mergeCell ref="N16:O16"/>
    <mergeCell ref="T16:U16"/>
    <mergeCell ref="E17:J17"/>
    <mergeCell ref="N17:O17"/>
    <mergeCell ref="E18:J18"/>
    <mergeCell ref="E19:J19"/>
    <mergeCell ref="T13:U13"/>
    <mergeCell ref="T15:U15"/>
    <mergeCell ref="N11:O11"/>
    <mergeCell ref="N13:O13"/>
    <mergeCell ref="L15:O15"/>
    <mergeCell ref="E14:J14"/>
    <mergeCell ref="N14:O14"/>
    <mergeCell ref="T14:U14"/>
    <mergeCell ref="C9:J9"/>
    <mergeCell ref="L9:O9"/>
    <mergeCell ref="E10:F10"/>
    <mergeCell ref="L10:O10"/>
    <mergeCell ref="E11:J11"/>
    <mergeCell ref="E12:F12"/>
    <mergeCell ref="E13:J13"/>
    <mergeCell ref="B2:D2"/>
    <mergeCell ref="N2:P2"/>
    <mergeCell ref="C3:M3"/>
    <mergeCell ref="N3:O3"/>
    <mergeCell ref="C5:O5"/>
    <mergeCell ref="C7:J7"/>
    <mergeCell ref="L7:O7"/>
    <mergeCell ref="N12:O12"/>
    <mergeCell ref="T12:U12"/>
  </mergeCells>
  <hyperlinks>
    <hyperlink ref="C5" location="'✔️ Bank Statement (T)'!A1" display="❗️  TAMPERING DETECTED"/>
    <hyperlink ref="N12" location="'✔️ Monthly Balance'!A1" display="2,78,436.23"/>
    <hyperlink ref="N13" location="'✔️ CAM Analysis'!A1" display="6,74,186.83"/>
    <hyperlink ref="N16" location="null!A1" display="No"/>
    <hyperlink ref="N26" location="'✔️ Bounced Transactions'!A1" display="No"/>
  </hyperlinks>
  <pageMargins left="0.75" right="0.75" top="1" bottom="1" header="0" footer="0"/>
  <pageSetup paperSize="9" fitToHeight="0" orientation="landscape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showGridLines="0" workbookViewId="0">
      <selection activeCell="D10" sqref="D10:I10"/>
    </sheetView>
  </sheetViews>
  <sheetFormatPr defaultColWidth="14.42578125" defaultRowHeight="15" customHeight="1"/>
  <cols>
    <col min="1" max="2" width="4.42578125" customWidth="1"/>
    <col min="3" max="3" width="5.28515625" customWidth="1"/>
    <col min="4" max="4" width="30.140625" customWidth="1"/>
    <col min="5" max="5" width="14.5703125" customWidth="1"/>
    <col min="6" max="6" width="9" customWidth="1"/>
    <col min="7" max="7" width="74.5703125" customWidth="1"/>
    <col min="8" max="8" width="20.28515625" customWidth="1"/>
    <col min="9" max="9" width="19.7109375" customWidth="1"/>
    <col min="10" max="10" width="12.7109375" customWidth="1"/>
    <col min="11" max="30" width="4" customWidth="1"/>
  </cols>
  <sheetData>
    <row r="1" spans="1:30">
      <c r="A1" s="432"/>
      <c r="B1" s="1"/>
      <c r="C1" s="1"/>
      <c r="D1" s="1"/>
      <c r="E1" s="1"/>
      <c r="F1" s="1"/>
      <c r="G1" s="1"/>
      <c r="H1" s="1"/>
      <c r="I1" s="1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</row>
    <row r="2" spans="1:30" ht="22.5" customHeight="1">
      <c r="A2" s="432"/>
      <c r="B2" s="500"/>
      <c r="C2" s="501"/>
      <c r="D2" s="501"/>
      <c r="E2" s="501"/>
      <c r="F2" s="501"/>
      <c r="G2" s="501"/>
      <c r="H2" s="501"/>
      <c r="I2" s="501"/>
      <c r="J2" s="178"/>
      <c r="K2" s="179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</row>
    <row r="3" spans="1:30" ht="18" customHeight="1">
      <c r="A3" s="366"/>
      <c r="B3" s="904"/>
      <c r="C3" s="538"/>
      <c r="D3" s="538" t="s">
        <v>2915</v>
      </c>
      <c r="E3" s="308"/>
      <c r="F3" s="308"/>
      <c r="G3" s="308"/>
      <c r="H3" s="308"/>
      <c r="I3" s="308"/>
      <c r="J3" s="1131" t="s">
        <v>389</v>
      </c>
      <c r="K3" s="201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</row>
    <row r="4" spans="1:30">
      <c r="A4" s="196"/>
      <c r="B4" s="428"/>
      <c r="C4" s="265"/>
      <c r="D4" s="265"/>
      <c r="E4" s="265"/>
      <c r="F4" s="265"/>
      <c r="G4" s="265"/>
      <c r="H4" s="265"/>
      <c r="I4" s="265"/>
      <c r="J4" s="124"/>
      <c r="K4" s="16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</row>
    <row r="5" spans="1:30" ht="36" customHeight="1">
      <c r="A5" s="432"/>
      <c r="B5" s="544"/>
      <c r="C5" s="1491" t="s">
        <v>3614</v>
      </c>
      <c r="D5" s="1327"/>
      <c r="E5" s="1327"/>
      <c r="F5" s="1327"/>
      <c r="G5" s="1327"/>
      <c r="H5" s="1327"/>
      <c r="I5" s="1327"/>
      <c r="J5" s="1532"/>
      <c r="K5" s="16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</row>
    <row r="6" spans="1:30" ht="19.5">
      <c r="A6" s="196"/>
      <c r="B6" s="431"/>
      <c r="C6" s="461"/>
      <c r="D6" s="461"/>
      <c r="E6" s="461"/>
      <c r="F6" s="461"/>
      <c r="G6" s="461"/>
      <c r="H6" s="461"/>
      <c r="I6" s="461"/>
      <c r="J6" s="461"/>
      <c r="K6" s="2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42.75" customHeight="1">
      <c r="A7" s="196"/>
      <c r="B7" s="428"/>
      <c r="C7" s="1348" t="s">
        <v>3164</v>
      </c>
      <c r="D7" s="1349"/>
      <c r="E7" s="1349"/>
      <c r="F7" s="1349"/>
      <c r="G7" s="1349"/>
      <c r="H7" s="1349"/>
      <c r="I7" s="1349"/>
      <c r="J7" s="1350"/>
      <c r="K7" s="16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</row>
    <row r="8" spans="1:30" ht="30">
      <c r="A8" s="196"/>
      <c r="B8" s="428"/>
      <c r="C8" s="1351" t="s">
        <v>435</v>
      </c>
      <c r="D8" s="1473"/>
      <c r="E8" s="387" t="s">
        <v>3116</v>
      </c>
      <c r="F8" s="387" t="s">
        <v>3615</v>
      </c>
      <c r="G8" s="387" t="s">
        <v>3273</v>
      </c>
      <c r="H8" s="387" t="s">
        <v>3424</v>
      </c>
      <c r="I8" s="387" t="s">
        <v>3425</v>
      </c>
      <c r="J8" s="387" t="s">
        <v>3437</v>
      </c>
      <c r="K8" s="16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</row>
    <row r="9" spans="1:30" ht="30">
      <c r="A9" s="196"/>
      <c r="B9" s="428"/>
      <c r="C9" s="1151" t="s">
        <v>8</v>
      </c>
      <c r="D9" s="1170" t="s">
        <v>3616</v>
      </c>
      <c r="E9" s="1171">
        <v>43874</v>
      </c>
      <c r="F9" s="1172" t="s">
        <v>437</v>
      </c>
      <c r="G9" s="1172" t="s">
        <v>2825</v>
      </c>
      <c r="H9" s="1172" t="s">
        <v>1063</v>
      </c>
      <c r="I9" s="1173">
        <v>1</v>
      </c>
      <c r="J9" s="1174">
        <v>20000</v>
      </c>
      <c r="K9" s="16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</row>
    <row r="10" spans="1:30" ht="18" customHeight="1">
      <c r="A10" s="196"/>
      <c r="B10" s="428"/>
      <c r="C10" s="1175"/>
      <c r="D10" s="1837"/>
      <c r="E10" s="1652"/>
      <c r="F10" s="1652"/>
      <c r="G10" s="1652"/>
      <c r="H10" s="1652"/>
      <c r="I10" s="1838"/>
      <c r="J10" s="1176"/>
      <c r="K10" s="16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</row>
    <row r="11" spans="1:30">
      <c r="A11" s="732"/>
      <c r="B11" s="546"/>
      <c r="C11" s="1177" t="s">
        <v>12</v>
      </c>
      <c r="D11" s="1170" t="s">
        <v>3617</v>
      </c>
      <c r="E11" s="1178"/>
      <c r="F11" s="1179"/>
      <c r="G11" s="1179"/>
      <c r="H11" s="1179"/>
      <c r="I11" s="1180"/>
      <c r="J11" s="1181"/>
      <c r="K11" s="211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</row>
    <row r="12" spans="1:30" ht="18" customHeight="1">
      <c r="A12" s="196"/>
      <c r="B12" s="428"/>
      <c r="C12" s="1175"/>
      <c r="D12" s="4"/>
      <c r="E12" s="4"/>
      <c r="F12" s="4"/>
      <c r="G12" s="4"/>
      <c r="H12" s="4"/>
      <c r="I12" s="657"/>
      <c r="J12" s="20"/>
      <c r="K12" s="16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</row>
    <row r="13" spans="1:30" ht="15.75" customHeight="1">
      <c r="A13" s="196"/>
      <c r="B13" s="428"/>
      <c r="C13" s="1177" t="s">
        <v>18</v>
      </c>
      <c r="D13" s="1170" t="s">
        <v>3618</v>
      </c>
      <c r="E13" s="1182"/>
      <c r="F13" s="1183"/>
      <c r="G13" s="1183"/>
      <c r="H13" s="1183"/>
      <c r="I13" s="1184"/>
      <c r="J13" s="1185"/>
      <c r="K13" s="16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</row>
    <row r="14" spans="1:30" ht="18" customHeight="1">
      <c r="A14" s="196"/>
      <c r="B14" s="428"/>
      <c r="C14" s="1175"/>
      <c r="D14" s="1839"/>
      <c r="E14" s="1294"/>
      <c r="F14" s="1294"/>
      <c r="G14" s="1294"/>
      <c r="H14" s="1294"/>
      <c r="I14" s="1294"/>
      <c r="J14" s="1295"/>
      <c r="K14" s="16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</row>
    <row r="15" spans="1:30" ht="18" customHeight="1">
      <c r="A15" s="732"/>
      <c r="B15" s="546"/>
      <c r="C15" s="1186" t="s">
        <v>22</v>
      </c>
      <c r="D15" s="1170" t="s">
        <v>3619</v>
      </c>
      <c r="E15" s="1187"/>
      <c r="F15" s="1188"/>
      <c r="G15" s="1188"/>
      <c r="H15" s="1188"/>
      <c r="I15" s="1189"/>
      <c r="J15" s="1190"/>
      <c r="K15" s="211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  <c r="X15" s="212"/>
      <c r="Y15" s="212"/>
      <c r="Z15" s="212"/>
      <c r="AA15" s="212"/>
      <c r="AB15" s="212"/>
      <c r="AC15" s="212"/>
      <c r="AD15" s="212"/>
    </row>
    <row r="16" spans="1:30" ht="15.75" customHeight="1">
      <c r="A16" s="4"/>
      <c r="B16" s="191"/>
      <c r="C16" s="121"/>
      <c r="D16" s="121"/>
      <c r="E16" s="121"/>
      <c r="F16" s="121"/>
      <c r="G16" s="121"/>
      <c r="H16" s="121"/>
      <c r="I16" s="121"/>
      <c r="J16" s="121"/>
      <c r="K16" s="133"/>
    </row>
    <row r="17" spans="1:30" ht="15.75" customHeight="1">
      <c r="A17" s="4"/>
    </row>
    <row r="18" spans="1:30" ht="15.75" hidden="1" customHeight="1">
      <c r="A18" s="4"/>
    </row>
    <row r="19" spans="1:30" ht="15.75" hidden="1" customHeight="1">
      <c r="A19" s="4"/>
    </row>
    <row r="20" spans="1:30" ht="15.75" hidden="1" customHeight="1">
      <c r="A20" s="4"/>
    </row>
    <row r="21" spans="1:30" ht="15.75" hidden="1" customHeight="1">
      <c r="A21" s="4"/>
    </row>
    <row r="22" spans="1:30" ht="15.75" hidden="1" customHeight="1">
      <c r="A22" s="4"/>
    </row>
    <row r="23" spans="1:30" ht="15.75" hidden="1" customHeight="1">
      <c r="A23" s="4"/>
    </row>
    <row r="24" spans="1:30" ht="15.75" hidden="1" customHeight="1">
      <c r="A24" s="4"/>
    </row>
    <row r="25" spans="1:30" ht="15.75" hidden="1" customHeight="1">
      <c r="A25" s="4"/>
    </row>
    <row r="26" spans="1:30" ht="15.75" hidden="1" customHeight="1">
      <c r="A26" s="4"/>
    </row>
    <row r="27" spans="1:30" ht="15.75" hidden="1" customHeight="1">
      <c r="A27" s="4"/>
    </row>
    <row r="28" spans="1:30" ht="15.75" hidden="1" customHeight="1">
      <c r="A28" s="4"/>
    </row>
    <row r="29" spans="1:30" ht="27" customHeight="1">
      <c r="A29" s="4"/>
      <c r="B29" s="1370" t="s">
        <v>199</v>
      </c>
      <c r="C29" s="1321"/>
      <c r="D29" s="1321"/>
      <c r="E29" s="1321"/>
      <c r="F29" s="1321"/>
      <c r="G29" s="1321"/>
      <c r="H29" s="1321"/>
      <c r="I29" s="1321"/>
      <c r="J29" s="1321"/>
      <c r="K29" s="1371"/>
    </row>
    <row r="30" spans="1:30" ht="15.75" customHeight="1">
      <c r="A30" s="4"/>
      <c r="B30" s="30"/>
      <c r="C30" s="123"/>
      <c r="D30" s="123"/>
      <c r="E30" s="123"/>
      <c r="F30" s="123"/>
      <c r="G30" s="124"/>
      <c r="H30" s="124"/>
      <c r="K30" s="16"/>
    </row>
    <row r="31" spans="1:30" ht="18" customHeight="1">
      <c r="A31" s="4"/>
      <c r="B31" s="605" t="s">
        <v>3006</v>
      </c>
      <c r="C31" s="354"/>
      <c r="D31" s="354"/>
      <c r="E31" s="1346" t="s">
        <v>201</v>
      </c>
      <c r="F31" s="1294"/>
      <c r="G31" s="1294"/>
      <c r="H31" s="1294"/>
      <c r="I31" s="1294"/>
      <c r="J31" s="1294"/>
      <c r="K31" s="1295"/>
      <c r="M31" s="212"/>
      <c r="N31" s="212"/>
      <c r="O31" s="212"/>
      <c r="P31" s="212"/>
      <c r="Q31" s="212"/>
      <c r="R31" s="212"/>
      <c r="S31" s="212"/>
      <c r="T31" s="212"/>
      <c r="U31" s="212"/>
      <c r="V31" s="212"/>
      <c r="W31" s="212"/>
      <c r="X31" s="212"/>
      <c r="Y31" s="212"/>
      <c r="Z31" s="212"/>
      <c r="AA31" s="212"/>
      <c r="AB31" s="212"/>
      <c r="AC31" s="212"/>
      <c r="AD31" s="212"/>
    </row>
    <row r="32" spans="1:30" ht="15.75" customHeight="1">
      <c r="A32" s="4"/>
      <c r="B32" s="125" t="s">
        <v>8</v>
      </c>
      <c r="C32" s="1293" t="s">
        <v>3620</v>
      </c>
      <c r="D32" s="1298"/>
      <c r="E32" s="1577" t="s">
        <v>3621</v>
      </c>
      <c r="F32" s="1324"/>
      <c r="G32" s="1324"/>
      <c r="H32" s="1324"/>
      <c r="I32" s="1324"/>
      <c r="J32" s="1324"/>
      <c r="K32" s="1428"/>
      <c r="L32" s="124"/>
    </row>
    <row r="33" spans="1:18" ht="15.75" customHeight="1">
      <c r="A33" s="4"/>
      <c r="B33" s="127" t="s">
        <v>12</v>
      </c>
      <c r="C33" s="1296" t="s">
        <v>3617</v>
      </c>
      <c r="D33" s="1298"/>
      <c r="E33" s="1577" t="s">
        <v>3622</v>
      </c>
      <c r="F33" s="1324"/>
      <c r="G33" s="1324"/>
      <c r="H33" s="1324"/>
      <c r="I33" s="1324"/>
      <c r="J33" s="1324"/>
      <c r="K33" s="1428"/>
      <c r="L33" s="124"/>
    </row>
    <row r="34" spans="1:18" ht="15.75" customHeight="1">
      <c r="A34" s="4"/>
      <c r="B34" s="125" t="s">
        <v>18</v>
      </c>
      <c r="C34" s="1293" t="s">
        <v>3618</v>
      </c>
      <c r="D34" s="1298"/>
      <c r="E34" s="1577" t="s">
        <v>3623</v>
      </c>
      <c r="F34" s="1324"/>
      <c r="G34" s="1324"/>
      <c r="H34" s="1324"/>
      <c r="I34" s="1324"/>
      <c r="J34" s="1324"/>
      <c r="K34" s="1428"/>
    </row>
    <row r="35" spans="1:18" ht="15.75" customHeight="1">
      <c r="A35" s="4"/>
      <c r="B35" s="1169" t="s">
        <v>22</v>
      </c>
      <c r="C35" s="1657" t="s">
        <v>3619</v>
      </c>
      <c r="D35" s="1515"/>
      <c r="E35" s="1840" t="s">
        <v>3624</v>
      </c>
      <c r="F35" s="1431"/>
      <c r="G35" s="1431"/>
      <c r="H35" s="1431"/>
      <c r="I35" s="1431"/>
      <c r="J35" s="1431"/>
      <c r="K35" s="1841"/>
      <c r="L35" s="1842"/>
      <c r="M35" s="1433"/>
      <c r="N35" s="1433"/>
      <c r="O35" s="1433"/>
      <c r="P35" s="1433"/>
      <c r="Q35" s="1433"/>
      <c r="R35" s="1434"/>
    </row>
    <row r="36" spans="1:18" ht="15.75" customHeight="1">
      <c r="A36" s="4"/>
      <c r="L36" s="124"/>
    </row>
    <row r="37" spans="1:18" ht="15.75" customHeight="1">
      <c r="A37" s="4"/>
    </row>
    <row r="38" spans="1:18" ht="15.75" customHeight="1">
      <c r="A38" s="4"/>
    </row>
    <row r="39" spans="1:18" ht="15.75" customHeight="1">
      <c r="A39" s="4"/>
    </row>
    <row r="40" spans="1:18" ht="15.75" customHeight="1">
      <c r="A40" s="4"/>
    </row>
    <row r="41" spans="1:18" ht="15.75" customHeight="1">
      <c r="A41" s="4"/>
    </row>
    <row r="42" spans="1:18" ht="15.75" customHeight="1">
      <c r="A42" s="4"/>
    </row>
    <row r="43" spans="1:18" ht="15.75" customHeight="1">
      <c r="A43" s="4"/>
    </row>
    <row r="44" spans="1:18" ht="15.75" customHeight="1">
      <c r="A44" s="4"/>
    </row>
    <row r="45" spans="1:18" ht="15.75" customHeight="1">
      <c r="A45" s="4"/>
    </row>
    <row r="46" spans="1:18" ht="15.75" customHeight="1">
      <c r="A46" s="4"/>
    </row>
    <row r="47" spans="1:18" ht="15.75" customHeight="1">
      <c r="A47" s="4"/>
    </row>
    <row r="48" spans="1:18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/>
    <row r="237" spans="1:1" ht="15.75" customHeight="1"/>
    <row r="238" spans="1:1" ht="15.75" customHeight="1"/>
    <row r="239" spans="1:1" ht="15.75" customHeight="1"/>
    <row r="240" spans="1: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29:K29"/>
    <mergeCell ref="E31:K31"/>
    <mergeCell ref="E35:K35"/>
    <mergeCell ref="L35:R35"/>
    <mergeCell ref="C32:D32"/>
    <mergeCell ref="E32:K32"/>
    <mergeCell ref="C33:D33"/>
    <mergeCell ref="E33:K33"/>
    <mergeCell ref="C34:D34"/>
    <mergeCell ref="E34:K34"/>
    <mergeCell ref="C35:D35"/>
    <mergeCell ref="C5:J5"/>
    <mergeCell ref="C7:J7"/>
    <mergeCell ref="C8:D8"/>
    <mergeCell ref="D10:I10"/>
    <mergeCell ref="D14:J14"/>
  </mergeCells>
  <hyperlinks>
    <hyperlink ref="J3" location="'✔️ Index'!A1" display="INDEX"/>
  </hyperlinks>
  <pageMargins left="0.75" right="0.75" top="1" bottom="1" header="0" footer="0"/>
  <pageSetup orientation="landscape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showGridLines="0" workbookViewId="0">
      <selection activeCell="C9" sqref="A1:XFD1048576"/>
    </sheetView>
  </sheetViews>
  <sheetFormatPr defaultColWidth="14.42578125" defaultRowHeight="15" customHeight="1"/>
  <cols>
    <col min="1" max="2" width="4.42578125" customWidth="1"/>
    <col min="3" max="3" width="12.28515625" customWidth="1"/>
    <col min="4" max="4" width="19.140625" customWidth="1"/>
    <col min="5" max="5" width="33.140625" customWidth="1"/>
    <col min="6" max="6" width="46.7109375" customWidth="1"/>
    <col min="7" max="7" width="15.85546875" customWidth="1"/>
    <col min="8" max="8" width="4.42578125" customWidth="1"/>
    <col min="10" max="10" width="18" customWidth="1"/>
  </cols>
  <sheetData>
    <row r="1" spans="1:27">
      <c r="A1" s="432"/>
      <c r="B1" s="1"/>
      <c r="C1" s="614"/>
      <c r="D1" s="1"/>
      <c r="E1" s="1"/>
      <c r="F1" s="1"/>
      <c r="G1" s="1"/>
    </row>
    <row r="2" spans="1:27" ht="22.5" customHeight="1">
      <c r="A2" s="432"/>
      <c r="B2" s="500"/>
      <c r="C2" s="616"/>
      <c r="D2" s="501"/>
      <c r="E2" s="501"/>
      <c r="F2" s="501"/>
      <c r="G2" s="501"/>
      <c r="H2" s="179"/>
    </row>
    <row r="3" spans="1:27" ht="18" customHeight="1">
      <c r="A3" s="366"/>
      <c r="B3" s="904"/>
      <c r="C3" s="538" t="s">
        <v>2915</v>
      </c>
      <c r="D3" s="538"/>
      <c r="E3" s="538"/>
      <c r="F3" s="308"/>
      <c r="G3" s="309" t="s">
        <v>389</v>
      </c>
      <c r="H3" s="201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</row>
    <row r="4" spans="1:27">
      <c r="A4" s="4"/>
      <c r="B4" s="186"/>
      <c r="C4" s="697"/>
      <c r="H4" s="16"/>
    </row>
    <row r="5" spans="1:27" ht="36" customHeight="1">
      <c r="A5" s="196"/>
      <c r="B5" s="428"/>
      <c r="C5" s="1491" t="s">
        <v>3625</v>
      </c>
      <c r="D5" s="1327"/>
      <c r="E5" s="1327"/>
      <c r="F5" s="1327"/>
      <c r="G5" s="1532"/>
      <c r="H5" s="16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</row>
    <row r="6" spans="1:27">
      <c r="A6" s="4"/>
      <c r="B6" s="186"/>
      <c r="C6" s="697"/>
      <c r="H6" s="16"/>
    </row>
    <row r="7" spans="1:27" ht="30" customHeight="1">
      <c r="A7" s="196"/>
      <c r="B7" s="1191"/>
      <c r="C7" s="1348" t="s">
        <v>3577</v>
      </c>
      <c r="D7" s="1349"/>
      <c r="E7" s="1349"/>
      <c r="F7" s="1349"/>
      <c r="G7" s="1350"/>
      <c r="H7" s="16"/>
    </row>
    <row r="8" spans="1:27" ht="30">
      <c r="A8" s="1192"/>
      <c r="B8" s="1193"/>
      <c r="C8" s="1351" t="s">
        <v>3626</v>
      </c>
      <c r="D8" s="1349"/>
      <c r="E8" s="1349"/>
      <c r="F8" s="1473"/>
      <c r="G8" s="387" t="s">
        <v>3627</v>
      </c>
      <c r="H8" s="211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</row>
    <row r="9" spans="1:27">
      <c r="A9" s="196"/>
      <c r="B9" s="431"/>
      <c r="C9" s="1194" t="s">
        <v>8</v>
      </c>
      <c r="D9" s="1843" t="s">
        <v>3628</v>
      </c>
      <c r="E9" s="1697"/>
      <c r="F9" s="1698"/>
      <c r="G9" s="1195" t="s">
        <v>60</v>
      </c>
      <c r="H9" s="16"/>
    </row>
    <row r="10" spans="1:27">
      <c r="A10" s="196"/>
      <c r="B10" s="431"/>
      <c r="C10" s="1196" t="s">
        <v>12</v>
      </c>
      <c r="D10" s="1632" t="s">
        <v>3629</v>
      </c>
      <c r="E10" s="1354"/>
      <c r="F10" s="1415"/>
      <c r="G10" s="1197" t="s">
        <v>60</v>
      </c>
      <c r="H10" s="16"/>
    </row>
    <row r="11" spans="1:27">
      <c r="A11" s="196"/>
      <c r="B11" s="431"/>
      <c r="C11" s="1198" t="s">
        <v>18</v>
      </c>
      <c r="D11" s="1424" t="s">
        <v>3630</v>
      </c>
      <c r="E11" s="1354"/>
      <c r="F11" s="1415"/>
      <c r="G11" s="1199" t="s">
        <v>60</v>
      </c>
      <c r="H11" s="16"/>
    </row>
    <row r="12" spans="1:27">
      <c r="A12" s="196"/>
      <c r="B12" s="431"/>
      <c r="C12" s="1196" t="s">
        <v>22</v>
      </c>
      <c r="D12" s="1844" t="s">
        <v>3631</v>
      </c>
      <c r="E12" s="1354"/>
      <c r="F12" s="1415"/>
      <c r="G12" s="1197" t="s">
        <v>60</v>
      </c>
      <c r="H12" s="16"/>
      <c r="I12" s="212"/>
      <c r="J12" s="212"/>
      <c r="K12" s="212"/>
    </row>
    <row r="13" spans="1:27">
      <c r="A13" s="196"/>
      <c r="B13" s="431"/>
      <c r="C13" s="1198" t="s">
        <v>27</v>
      </c>
      <c r="D13" s="1844" t="s">
        <v>3632</v>
      </c>
      <c r="E13" s="1354"/>
      <c r="F13" s="1415"/>
      <c r="G13" s="1199" t="s">
        <v>60</v>
      </c>
      <c r="H13" s="16"/>
      <c r="I13" s="212"/>
      <c r="J13" s="212"/>
      <c r="K13" s="212"/>
    </row>
    <row r="14" spans="1:27">
      <c r="A14" s="196"/>
      <c r="B14" s="431"/>
      <c r="C14" s="1196" t="s">
        <v>2923</v>
      </c>
      <c r="D14" s="1632" t="s">
        <v>3633</v>
      </c>
      <c r="E14" s="1354"/>
      <c r="F14" s="1415"/>
      <c r="G14" s="1197" t="s">
        <v>60</v>
      </c>
      <c r="H14" s="16"/>
    </row>
    <row r="15" spans="1:27">
      <c r="A15" s="196"/>
      <c r="B15" s="431"/>
      <c r="C15" s="1198" t="s">
        <v>2925</v>
      </c>
      <c r="D15" s="1424" t="s">
        <v>3634</v>
      </c>
      <c r="E15" s="1354"/>
      <c r="F15" s="1415"/>
      <c r="G15" s="1199" t="s">
        <v>60</v>
      </c>
      <c r="H15" s="16"/>
    </row>
    <row r="16" spans="1:27">
      <c r="A16" s="196"/>
      <c r="B16" s="431"/>
      <c r="C16" s="1196" t="s">
        <v>2927</v>
      </c>
      <c r="D16" s="1632" t="s">
        <v>3635</v>
      </c>
      <c r="E16" s="1354"/>
      <c r="F16" s="1415"/>
      <c r="G16" s="1197" t="s">
        <v>60</v>
      </c>
      <c r="H16" s="16"/>
    </row>
    <row r="17" spans="1:9">
      <c r="A17" s="196"/>
      <c r="B17" s="431"/>
      <c r="C17" s="1200" t="s">
        <v>2929</v>
      </c>
      <c r="D17" s="1845" t="s">
        <v>3636</v>
      </c>
      <c r="E17" s="1629"/>
      <c r="F17" s="1472"/>
      <c r="G17" s="1201" t="s">
        <v>60</v>
      </c>
      <c r="H17" s="16"/>
    </row>
    <row r="18" spans="1:9">
      <c r="A18" s="4"/>
      <c r="B18" s="186"/>
      <c r="C18" s="1202"/>
      <c r="H18" s="16"/>
    </row>
    <row r="19" spans="1:9" ht="15.75">
      <c r="A19" s="4"/>
      <c r="B19" s="186"/>
      <c r="C19" s="1203" t="s">
        <v>3637</v>
      </c>
      <c r="D19" s="1204"/>
      <c r="E19" s="1846" t="s">
        <v>3638</v>
      </c>
      <c r="F19" s="1847"/>
      <c r="G19" s="1848"/>
      <c r="H19" s="16"/>
    </row>
    <row r="20" spans="1:9" ht="24" customHeight="1">
      <c r="A20" s="17"/>
      <c r="B20" s="13"/>
      <c r="C20" s="1205"/>
      <c r="D20" s="12"/>
      <c r="E20" s="12"/>
      <c r="F20" s="12"/>
      <c r="G20" s="12"/>
      <c r="H20" s="16"/>
    </row>
    <row r="21" spans="1:9" ht="30" hidden="1" customHeight="1">
      <c r="A21" s="17"/>
      <c r="B21" s="13"/>
      <c r="C21" s="1491" t="s">
        <v>3639</v>
      </c>
      <c r="D21" s="1327"/>
      <c r="E21" s="1327"/>
      <c r="F21" s="1327"/>
      <c r="G21" s="1532"/>
      <c r="H21" s="16"/>
      <c r="I21" s="124"/>
    </row>
    <row r="22" spans="1:9" ht="15.75" hidden="1" customHeight="1">
      <c r="A22" s="17"/>
      <c r="B22" s="13"/>
      <c r="C22" s="1205"/>
      <c r="D22" s="12"/>
      <c r="E22" s="12"/>
      <c r="F22" s="12"/>
      <c r="G22" s="12"/>
      <c r="H22" s="16"/>
    </row>
    <row r="23" spans="1:9" ht="15.75" hidden="1" customHeight="1">
      <c r="A23" s="17"/>
      <c r="B23" s="13"/>
      <c r="C23" s="1351" t="s">
        <v>435</v>
      </c>
      <c r="D23" s="1473"/>
      <c r="E23" s="387" t="s">
        <v>3116</v>
      </c>
      <c r="F23" s="387" t="s">
        <v>3166</v>
      </c>
      <c r="G23" s="387" t="s">
        <v>101</v>
      </c>
      <c r="H23" s="464"/>
      <c r="I23" s="385"/>
    </row>
    <row r="24" spans="1:9" ht="15.75" hidden="1" customHeight="1">
      <c r="A24" s="17"/>
      <c r="B24" s="13"/>
      <c r="C24" s="1849" t="s">
        <v>3640</v>
      </c>
      <c r="D24" s="1850"/>
      <c r="E24" s="1206">
        <v>45142</v>
      </c>
      <c r="F24" s="1207" t="s">
        <v>915</v>
      </c>
      <c r="G24" s="1208">
        <v>98000</v>
      </c>
      <c r="H24" s="468"/>
      <c r="I24" s="1209"/>
    </row>
    <row r="25" spans="1:9" ht="15.75" hidden="1" customHeight="1">
      <c r="A25" s="17"/>
      <c r="B25" s="13"/>
      <c r="C25" s="1644"/>
      <c r="D25" s="1428"/>
      <c r="E25" s="1210">
        <v>45167</v>
      </c>
      <c r="F25" s="1211" t="s">
        <v>993</v>
      </c>
      <c r="G25" s="1212">
        <v>62500</v>
      </c>
      <c r="H25" s="468"/>
      <c r="I25" s="1209"/>
    </row>
    <row r="26" spans="1:9" ht="15.75" hidden="1" customHeight="1">
      <c r="A26" s="17"/>
      <c r="B26" s="13"/>
      <c r="C26" s="1644"/>
      <c r="D26" s="1428"/>
      <c r="E26" s="1206">
        <v>45173</v>
      </c>
      <c r="F26" s="1207" t="s">
        <v>1027</v>
      </c>
      <c r="G26" s="1208">
        <v>4000</v>
      </c>
      <c r="H26" s="468"/>
      <c r="I26" s="1209"/>
    </row>
    <row r="27" spans="1:9" ht="15.75" hidden="1" customHeight="1">
      <c r="A27" s="17"/>
      <c r="B27" s="13"/>
      <c r="C27" s="1644"/>
      <c r="D27" s="1428"/>
      <c r="E27" s="1210">
        <v>45173</v>
      </c>
      <c r="F27" s="1211" t="s">
        <v>1045</v>
      </c>
      <c r="G27" s="1212">
        <v>40000</v>
      </c>
      <c r="H27" s="468"/>
      <c r="I27" s="1209"/>
    </row>
    <row r="28" spans="1:9" ht="15.75" hidden="1" customHeight="1">
      <c r="A28" s="17"/>
      <c r="B28" s="13"/>
      <c r="C28" s="1644"/>
      <c r="D28" s="1428"/>
      <c r="E28" s="1206">
        <v>45194</v>
      </c>
      <c r="F28" s="1207" t="s">
        <v>1124</v>
      </c>
      <c r="G28" s="1208">
        <v>49000</v>
      </c>
      <c r="H28" s="468"/>
      <c r="I28" s="1209"/>
    </row>
    <row r="29" spans="1:9" ht="15.75" hidden="1" customHeight="1">
      <c r="A29" s="17"/>
      <c r="B29" s="13"/>
      <c r="C29" s="1644"/>
      <c r="D29" s="1428"/>
      <c r="E29" s="1210">
        <v>45195</v>
      </c>
      <c r="F29" s="1211" t="s">
        <v>1135</v>
      </c>
      <c r="G29" s="1212">
        <v>35000</v>
      </c>
      <c r="H29" s="468"/>
      <c r="I29" s="1209"/>
    </row>
    <row r="30" spans="1:9" ht="15.75" hidden="1" customHeight="1">
      <c r="A30" s="17"/>
      <c r="B30" s="13"/>
      <c r="C30" s="1644"/>
      <c r="D30" s="1428"/>
      <c r="E30" s="1213">
        <v>45211</v>
      </c>
      <c r="F30" s="1207" t="s">
        <v>1203</v>
      </c>
      <c r="G30" s="1208">
        <v>49000</v>
      </c>
      <c r="H30" s="468"/>
      <c r="I30" s="1209"/>
    </row>
    <row r="31" spans="1:9" ht="15.75" hidden="1" customHeight="1">
      <c r="A31" s="17"/>
      <c r="B31" s="13"/>
      <c r="C31" s="1644"/>
      <c r="D31" s="1428"/>
      <c r="E31" s="1214">
        <v>45248</v>
      </c>
      <c r="F31" s="1211" t="s">
        <v>1368</v>
      </c>
      <c r="G31" s="1212">
        <v>500000</v>
      </c>
      <c r="H31" s="468"/>
      <c r="I31" s="1209"/>
    </row>
    <row r="32" spans="1:9" ht="15.75" hidden="1" customHeight="1">
      <c r="A32" s="17"/>
      <c r="B32" s="13"/>
      <c r="C32" s="1644"/>
      <c r="D32" s="1428"/>
      <c r="E32" s="1213">
        <v>45275</v>
      </c>
      <c r="F32" s="1215" t="s">
        <v>1604</v>
      </c>
      <c r="G32" s="1216">
        <v>53200</v>
      </c>
      <c r="H32" s="468"/>
      <c r="I32" s="469"/>
    </row>
    <row r="33" spans="1:9" ht="15.75" hidden="1" customHeight="1">
      <c r="A33" s="17"/>
      <c r="B33" s="13"/>
      <c r="C33" s="1644"/>
      <c r="D33" s="1428"/>
      <c r="E33" s="1214">
        <v>45280</v>
      </c>
      <c r="F33" s="1217" t="s">
        <v>1642</v>
      </c>
      <c r="G33" s="1218">
        <v>49000</v>
      </c>
      <c r="H33" s="468"/>
      <c r="I33" s="469"/>
    </row>
    <row r="34" spans="1:9" ht="15.75" hidden="1" customHeight="1">
      <c r="A34" s="17"/>
      <c r="B34" s="13"/>
      <c r="C34" s="1644"/>
      <c r="D34" s="1428"/>
      <c r="E34" s="1219">
        <v>45288</v>
      </c>
      <c r="F34" s="1215" t="s">
        <v>1670</v>
      </c>
      <c r="G34" s="1216">
        <v>50000</v>
      </c>
      <c r="H34" s="468"/>
      <c r="I34" s="469"/>
    </row>
    <row r="35" spans="1:9" ht="15.75" hidden="1" customHeight="1">
      <c r="A35" s="17"/>
      <c r="B35" s="13"/>
      <c r="C35" s="1644"/>
      <c r="D35" s="1428"/>
      <c r="E35" s="1220">
        <v>45308</v>
      </c>
      <c r="F35" s="1217" t="s">
        <v>1805</v>
      </c>
      <c r="G35" s="1218">
        <v>87150</v>
      </c>
      <c r="H35" s="468"/>
      <c r="I35" s="469"/>
    </row>
    <row r="36" spans="1:9" ht="15.75" hidden="1" customHeight="1">
      <c r="A36" s="17"/>
      <c r="B36" s="13"/>
      <c r="C36" s="1644"/>
      <c r="D36" s="1428"/>
      <c r="E36" s="1221">
        <v>45378</v>
      </c>
      <c r="F36" s="1215" t="s">
        <v>2223</v>
      </c>
      <c r="G36" s="1216">
        <v>50000</v>
      </c>
      <c r="H36" s="468"/>
      <c r="I36" s="469"/>
    </row>
    <row r="37" spans="1:9" ht="15.75" hidden="1" customHeight="1">
      <c r="A37" s="17"/>
      <c r="B37" s="13"/>
      <c r="C37" s="1851"/>
      <c r="D37" s="1852"/>
      <c r="E37" s="1222">
        <v>45378</v>
      </c>
      <c r="F37" s="1223" t="s">
        <v>2225</v>
      </c>
      <c r="G37" s="1224">
        <v>50000</v>
      </c>
      <c r="H37" s="468"/>
      <c r="I37" s="469"/>
    </row>
    <row r="38" spans="1:9" ht="15.75" hidden="1" customHeight="1">
      <c r="A38" s="17"/>
      <c r="B38" s="13"/>
      <c r="C38" s="1225"/>
      <c r="D38" s="12"/>
      <c r="E38" s="12"/>
      <c r="G38" s="1226"/>
      <c r="H38" s="16"/>
    </row>
    <row r="39" spans="1:9" ht="15.75" hidden="1" customHeight="1">
      <c r="A39" s="17"/>
      <c r="B39" s="13"/>
      <c r="C39" s="1849" t="s">
        <v>3641</v>
      </c>
      <c r="D39" s="1850"/>
      <c r="E39" s="1227" t="s">
        <v>914</v>
      </c>
      <c r="F39" s="1228" t="s">
        <v>915</v>
      </c>
      <c r="G39" s="1229">
        <v>98000</v>
      </c>
      <c r="H39" s="16"/>
    </row>
    <row r="40" spans="1:9" ht="15.75" hidden="1" customHeight="1">
      <c r="A40" s="17"/>
      <c r="B40" s="13"/>
      <c r="C40" s="1644"/>
      <c r="D40" s="1428"/>
      <c r="E40" s="1230" t="s">
        <v>1123</v>
      </c>
      <c r="F40" s="1231" t="s">
        <v>1124</v>
      </c>
      <c r="G40" s="1232">
        <v>49000</v>
      </c>
      <c r="H40" s="16"/>
    </row>
    <row r="41" spans="1:9" ht="15.75" hidden="1" customHeight="1">
      <c r="A41" s="17"/>
      <c r="B41" s="13"/>
      <c r="C41" s="1644"/>
      <c r="D41" s="1428"/>
      <c r="E41" s="1233" t="s">
        <v>1202</v>
      </c>
      <c r="F41" s="1234" t="s">
        <v>1203</v>
      </c>
      <c r="G41" s="1235">
        <v>49000</v>
      </c>
      <c r="H41" s="16"/>
    </row>
    <row r="42" spans="1:9" ht="15.75" hidden="1" customHeight="1">
      <c r="A42" s="17"/>
      <c r="B42" s="13"/>
      <c r="C42" s="1851"/>
      <c r="D42" s="1852"/>
      <c r="E42" s="1236" t="s">
        <v>1638</v>
      </c>
      <c r="F42" s="1237" t="s">
        <v>1642</v>
      </c>
      <c r="G42" s="1238">
        <v>49000</v>
      </c>
      <c r="H42" s="16"/>
    </row>
    <row r="43" spans="1:9" ht="15.75" hidden="1" customHeight="1">
      <c r="A43" s="17"/>
      <c r="B43" s="13"/>
      <c r="C43" s="1225"/>
      <c r="D43" s="12"/>
      <c r="E43" s="12"/>
      <c r="F43" s="12"/>
      <c r="G43" s="593"/>
      <c r="H43" s="16"/>
    </row>
    <row r="44" spans="1:9" ht="15.75" hidden="1" customHeight="1">
      <c r="A44" s="17"/>
      <c r="B44" s="13"/>
      <c r="C44" s="1849" t="s">
        <v>3629</v>
      </c>
      <c r="D44" s="1850"/>
      <c r="E44" s="1239" t="s">
        <v>644</v>
      </c>
      <c r="F44" s="1240" t="s">
        <v>649</v>
      </c>
      <c r="G44" s="1241">
        <v>200000</v>
      </c>
      <c r="H44" s="16"/>
    </row>
    <row r="45" spans="1:9" ht="15.75" hidden="1" customHeight="1">
      <c r="A45" s="17"/>
      <c r="B45" s="13"/>
      <c r="C45" s="1644"/>
      <c r="D45" s="1428"/>
      <c r="E45" s="1242" t="s">
        <v>684</v>
      </c>
      <c r="F45" s="1211" t="s">
        <v>688</v>
      </c>
      <c r="G45" s="1243">
        <v>700000</v>
      </c>
      <c r="H45" s="16"/>
    </row>
    <row r="46" spans="1:9" ht="15.75" hidden="1" customHeight="1">
      <c r="A46" s="17"/>
      <c r="B46" s="13"/>
      <c r="C46" s="1644"/>
      <c r="D46" s="1428"/>
      <c r="E46" s="1244" t="s">
        <v>694</v>
      </c>
      <c r="F46" s="1207" t="s">
        <v>697</v>
      </c>
      <c r="G46" s="1245">
        <v>900000</v>
      </c>
      <c r="H46" s="16"/>
    </row>
    <row r="47" spans="1:9" ht="15.75" hidden="1" customHeight="1">
      <c r="A47" s="17"/>
      <c r="B47" s="13"/>
      <c r="C47" s="1644"/>
      <c r="D47" s="1428"/>
      <c r="E47" s="1242" t="s">
        <v>704</v>
      </c>
      <c r="F47" s="1211" t="s">
        <v>705</v>
      </c>
      <c r="G47" s="1243">
        <v>900000</v>
      </c>
      <c r="H47" s="16"/>
    </row>
    <row r="48" spans="1:9" ht="15.75" hidden="1" customHeight="1">
      <c r="A48" s="17"/>
      <c r="B48" s="13"/>
      <c r="C48" s="1644"/>
      <c r="D48" s="1428"/>
      <c r="E48" s="1244" t="s">
        <v>764</v>
      </c>
      <c r="F48" s="1207" t="s">
        <v>767</v>
      </c>
      <c r="G48" s="1245">
        <v>10000</v>
      </c>
      <c r="H48" s="16"/>
    </row>
    <row r="49" spans="1:8" ht="15.75" hidden="1" customHeight="1">
      <c r="A49" s="17"/>
      <c r="B49" s="13"/>
      <c r="C49" s="1644"/>
      <c r="D49" s="1428"/>
      <c r="E49" s="1242" t="s">
        <v>764</v>
      </c>
      <c r="F49" s="1211" t="s">
        <v>767</v>
      </c>
      <c r="G49" s="1243">
        <v>10000</v>
      </c>
      <c r="H49" s="16"/>
    </row>
    <row r="50" spans="1:8" ht="15.75" hidden="1" customHeight="1">
      <c r="A50" s="17"/>
      <c r="B50" s="13"/>
      <c r="C50" s="1644"/>
      <c r="D50" s="1428"/>
      <c r="E50" s="1244" t="s">
        <v>764</v>
      </c>
      <c r="F50" s="1207" t="s">
        <v>767</v>
      </c>
      <c r="G50" s="1245">
        <v>10000</v>
      </c>
      <c r="H50" s="16"/>
    </row>
    <row r="51" spans="1:8" ht="15.75" hidden="1" customHeight="1">
      <c r="A51" s="17"/>
      <c r="B51" s="13"/>
      <c r="C51" s="1644"/>
      <c r="D51" s="1428"/>
      <c r="E51" s="1242" t="s">
        <v>825</v>
      </c>
      <c r="F51" s="1211" t="s">
        <v>826</v>
      </c>
      <c r="G51" s="1243">
        <v>900000</v>
      </c>
      <c r="H51" s="16"/>
    </row>
    <row r="52" spans="1:8" ht="15.75" hidden="1" customHeight="1">
      <c r="A52" s="17"/>
      <c r="B52" s="13"/>
      <c r="C52" s="1644"/>
      <c r="D52" s="1428"/>
      <c r="E52" s="1244" t="s">
        <v>1017</v>
      </c>
      <c r="F52" s="1215" t="s">
        <v>1042</v>
      </c>
      <c r="G52" s="1246">
        <v>550000</v>
      </c>
      <c r="H52" s="16"/>
    </row>
    <row r="53" spans="1:8" ht="15.75" hidden="1" customHeight="1">
      <c r="A53" s="17"/>
      <c r="B53" s="13"/>
      <c r="C53" s="1644"/>
      <c r="D53" s="1428"/>
      <c r="E53" s="1242" t="s">
        <v>1142</v>
      </c>
      <c r="F53" s="1217" t="s">
        <v>1143</v>
      </c>
      <c r="G53" s="1247">
        <v>10000</v>
      </c>
      <c r="H53" s="16"/>
    </row>
    <row r="54" spans="1:8" ht="15.75" hidden="1" customHeight="1">
      <c r="A54" s="17"/>
      <c r="B54" s="13"/>
      <c r="C54" s="1644"/>
      <c r="D54" s="1428"/>
      <c r="E54" s="1248" t="s">
        <v>1167</v>
      </c>
      <c r="F54" s="1215" t="s">
        <v>1168</v>
      </c>
      <c r="G54" s="1246">
        <v>9000</v>
      </c>
      <c r="H54" s="16"/>
    </row>
    <row r="55" spans="1:8" ht="15.75" hidden="1" customHeight="1">
      <c r="A55" s="17"/>
      <c r="B55" s="13"/>
      <c r="C55" s="1644"/>
      <c r="D55" s="1428"/>
      <c r="E55" s="1249" t="s">
        <v>1170</v>
      </c>
      <c r="F55" s="1217" t="s">
        <v>1173</v>
      </c>
      <c r="G55" s="1247">
        <v>10000</v>
      </c>
      <c r="H55" s="16"/>
    </row>
    <row r="56" spans="1:8" ht="15.75" hidden="1" customHeight="1">
      <c r="A56" s="17"/>
      <c r="B56" s="13"/>
      <c r="C56" s="1644"/>
      <c r="D56" s="1428"/>
      <c r="E56" s="1248" t="s">
        <v>1287</v>
      </c>
      <c r="F56" s="1215" t="s">
        <v>1292</v>
      </c>
      <c r="G56" s="1246">
        <v>700000</v>
      </c>
      <c r="H56" s="16"/>
    </row>
    <row r="57" spans="1:8" ht="15.75" hidden="1" customHeight="1">
      <c r="A57" s="17"/>
      <c r="B57" s="13"/>
      <c r="C57" s="1644"/>
      <c r="D57" s="1428"/>
      <c r="E57" s="1249" t="s">
        <v>1343</v>
      </c>
      <c r="F57" s="1217" t="s">
        <v>1350</v>
      </c>
      <c r="G57" s="1247">
        <v>140000</v>
      </c>
      <c r="H57" s="16"/>
    </row>
    <row r="58" spans="1:8" ht="15.75" hidden="1" customHeight="1">
      <c r="A58" s="17"/>
      <c r="B58" s="13"/>
      <c r="C58" s="1644"/>
      <c r="D58" s="1428"/>
      <c r="E58" s="1244" t="s">
        <v>1521</v>
      </c>
      <c r="F58" s="1207" t="s">
        <v>1528</v>
      </c>
      <c r="G58" s="1245">
        <v>20000</v>
      </c>
      <c r="H58" s="16"/>
    </row>
    <row r="59" spans="1:8" ht="15.75" hidden="1" customHeight="1">
      <c r="A59" s="17"/>
      <c r="B59" s="13"/>
      <c r="C59" s="1644"/>
      <c r="D59" s="1428"/>
      <c r="E59" s="1242" t="s">
        <v>1521</v>
      </c>
      <c r="F59" s="1211" t="s">
        <v>1530</v>
      </c>
      <c r="G59" s="1243">
        <v>20000</v>
      </c>
      <c r="H59" s="16"/>
    </row>
    <row r="60" spans="1:8" ht="15.75" hidden="1" customHeight="1">
      <c r="A60" s="17"/>
      <c r="B60" s="13"/>
      <c r="C60" s="1644"/>
      <c r="D60" s="1428"/>
      <c r="E60" s="1244" t="s">
        <v>1521</v>
      </c>
      <c r="F60" s="1215" t="s">
        <v>1534</v>
      </c>
      <c r="G60" s="1246">
        <v>10000</v>
      </c>
      <c r="H60" s="16"/>
    </row>
    <row r="61" spans="1:8" ht="15.75" hidden="1" customHeight="1">
      <c r="A61" s="17"/>
      <c r="B61" s="13"/>
      <c r="C61" s="1644"/>
      <c r="D61" s="1428"/>
      <c r="E61" s="1242" t="s">
        <v>1521</v>
      </c>
      <c r="F61" s="1217" t="s">
        <v>1536</v>
      </c>
      <c r="G61" s="1247">
        <v>20000</v>
      </c>
      <c r="H61" s="16"/>
    </row>
    <row r="62" spans="1:8" ht="15.75" hidden="1" customHeight="1">
      <c r="A62" s="17"/>
      <c r="B62" s="13"/>
      <c r="C62" s="1644"/>
      <c r="D62" s="1428"/>
      <c r="E62" s="1248" t="s">
        <v>1521</v>
      </c>
      <c r="F62" s="1215" t="s">
        <v>1540</v>
      </c>
      <c r="G62" s="1246">
        <v>10000</v>
      </c>
      <c r="H62" s="16"/>
    </row>
    <row r="63" spans="1:8" ht="15.75" hidden="1" customHeight="1">
      <c r="A63" s="17"/>
      <c r="B63" s="13"/>
      <c r="C63" s="1644"/>
      <c r="D63" s="1428"/>
      <c r="E63" s="1249" t="s">
        <v>1521</v>
      </c>
      <c r="F63" s="1217" t="s">
        <v>1543</v>
      </c>
      <c r="G63" s="1247">
        <v>20000</v>
      </c>
      <c r="H63" s="16"/>
    </row>
    <row r="64" spans="1:8" ht="15.75" hidden="1" customHeight="1">
      <c r="A64" s="17"/>
      <c r="B64" s="13"/>
      <c r="C64" s="1644"/>
      <c r="D64" s="1428"/>
      <c r="E64" s="1248" t="s">
        <v>1521</v>
      </c>
      <c r="F64" s="1215" t="s">
        <v>1545</v>
      </c>
      <c r="G64" s="1246">
        <v>20000</v>
      </c>
      <c r="H64" s="16"/>
    </row>
    <row r="65" spans="1:11" ht="15.75" hidden="1" customHeight="1">
      <c r="A65" s="17"/>
      <c r="B65" s="13"/>
      <c r="C65" s="1851"/>
      <c r="D65" s="1852"/>
      <c r="E65" s="1250" t="s">
        <v>1891</v>
      </c>
      <c r="F65" s="1223" t="s">
        <v>1893</v>
      </c>
      <c r="G65" s="1251">
        <v>200000</v>
      </c>
      <c r="H65" s="16"/>
    </row>
    <row r="66" spans="1:11" ht="15.75" hidden="1" customHeight="1">
      <c r="A66" s="17"/>
      <c r="B66" s="18"/>
      <c r="C66" s="724"/>
      <c r="D66" s="722"/>
      <c r="E66" s="17"/>
      <c r="F66" s="12"/>
      <c r="G66" s="1252"/>
      <c r="H66" s="16"/>
    </row>
    <row r="67" spans="1:11" ht="15.75" hidden="1" customHeight="1">
      <c r="A67" s="17"/>
      <c r="B67" s="18"/>
      <c r="C67" s="1849" t="s">
        <v>3642</v>
      </c>
      <c r="D67" s="1850"/>
      <c r="E67" s="1227" t="s">
        <v>1313</v>
      </c>
      <c r="F67" s="1228" t="s">
        <v>1314</v>
      </c>
      <c r="G67" s="1229">
        <v>335000</v>
      </c>
      <c r="H67" s="16"/>
    </row>
    <row r="68" spans="1:11" ht="15.75" hidden="1" customHeight="1">
      <c r="A68" s="17"/>
      <c r="B68" s="18"/>
      <c r="C68" s="1644"/>
      <c r="D68" s="1428"/>
      <c r="E68" s="1230" t="s">
        <v>1313</v>
      </c>
      <c r="F68" s="1231" t="s">
        <v>1318</v>
      </c>
      <c r="G68" s="1232">
        <v>100000</v>
      </c>
      <c r="H68" s="16"/>
    </row>
    <row r="69" spans="1:11" ht="15.75" hidden="1" customHeight="1">
      <c r="A69" s="17"/>
      <c r="B69" s="18"/>
      <c r="C69" s="1853"/>
      <c r="D69" s="1841"/>
      <c r="E69" s="1253" t="s">
        <v>1313</v>
      </c>
      <c r="F69" s="1254" t="s">
        <v>1321</v>
      </c>
      <c r="G69" s="1255">
        <v>230011.8</v>
      </c>
      <c r="H69" s="16"/>
    </row>
    <row r="70" spans="1:11" ht="15.75" customHeight="1">
      <c r="A70" s="17"/>
      <c r="B70" s="1256"/>
      <c r="C70" s="1257"/>
      <c r="D70" s="1257"/>
      <c r="E70" s="854"/>
      <c r="F70" s="603"/>
      <c r="G70" s="603"/>
      <c r="H70" s="133"/>
    </row>
    <row r="71" spans="1:11" ht="30" customHeight="1">
      <c r="A71" s="17"/>
      <c r="B71" s="12"/>
      <c r="C71" s="1205"/>
      <c r="D71" s="12"/>
      <c r="E71" s="12"/>
      <c r="F71" s="12"/>
      <c r="G71" s="12"/>
    </row>
    <row r="72" spans="1:11" ht="15.75" customHeight="1">
      <c r="A72" s="17"/>
      <c r="B72" s="1166" t="s">
        <v>199</v>
      </c>
      <c r="C72" s="1167"/>
      <c r="D72" s="1167"/>
      <c r="E72" s="1167"/>
      <c r="F72" s="1167"/>
      <c r="G72" s="1167"/>
      <c r="H72" s="1168"/>
      <c r="I72" s="1258"/>
      <c r="J72" s="1258"/>
      <c r="K72" s="1258"/>
    </row>
    <row r="73" spans="1:11" ht="15.75" customHeight="1">
      <c r="A73" s="17"/>
      <c r="B73" s="30"/>
      <c r="C73" s="123"/>
      <c r="D73" s="123"/>
      <c r="E73" s="123"/>
      <c r="F73" s="123"/>
      <c r="G73" s="124"/>
      <c r="H73" s="16"/>
      <c r="I73" s="4"/>
      <c r="J73" s="4"/>
      <c r="K73" s="4"/>
    </row>
    <row r="74" spans="1:11" ht="15.75" customHeight="1">
      <c r="A74" s="17"/>
      <c r="B74" s="605" t="s">
        <v>3006</v>
      </c>
      <c r="C74" s="354"/>
      <c r="D74" s="354"/>
      <c r="E74" s="354"/>
      <c r="F74" s="354" t="s">
        <v>201</v>
      </c>
      <c r="G74" s="354"/>
      <c r="H74" s="355"/>
      <c r="I74" s="1854"/>
      <c r="J74" s="1294"/>
      <c r="K74" s="1298"/>
    </row>
    <row r="75" spans="1:11" ht="15.75" customHeight="1">
      <c r="A75" s="17"/>
      <c r="B75" s="125" t="s">
        <v>8</v>
      </c>
      <c r="C75" s="1307" t="s">
        <v>3628</v>
      </c>
      <c r="D75" s="1294"/>
      <c r="E75" s="1298"/>
      <c r="F75" s="64" t="s">
        <v>3643</v>
      </c>
      <c r="G75" s="64"/>
      <c r="H75" s="16"/>
      <c r="I75" s="126"/>
      <c r="J75" s="126"/>
      <c r="K75" s="126"/>
    </row>
    <row r="76" spans="1:11" ht="15.75" customHeight="1">
      <c r="A76" s="17"/>
      <c r="B76" s="127" t="s">
        <v>12</v>
      </c>
      <c r="C76" s="1430" t="s">
        <v>3629</v>
      </c>
      <c r="D76" s="1294"/>
      <c r="E76" s="1298"/>
      <c r="F76" s="1430" t="s">
        <v>3644</v>
      </c>
      <c r="G76" s="1298"/>
      <c r="H76" s="355"/>
      <c r="I76" s="124"/>
      <c r="J76" s="126"/>
      <c r="K76" s="126"/>
    </row>
    <row r="77" spans="1:11" ht="15.75" customHeight="1">
      <c r="A77" s="17"/>
      <c r="B77" s="125" t="s">
        <v>18</v>
      </c>
      <c r="C77" s="1307" t="s">
        <v>3630</v>
      </c>
      <c r="D77" s="1294"/>
      <c r="E77" s="1298"/>
      <c r="F77" s="1307" t="s">
        <v>3645</v>
      </c>
      <c r="G77" s="1298"/>
      <c r="H77" s="16"/>
      <c r="I77" s="126"/>
      <c r="J77" s="126"/>
      <c r="K77" s="126"/>
    </row>
    <row r="78" spans="1:11" ht="15.75" customHeight="1">
      <c r="A78" s="17"/>
      <c r="B78" s="127" t="s">
        <v>22</v>
      </c>
      <c r="C78" s="1430" t="s">
        <v>3631</v>
      </c>
      <c r="D78" s="1294"/>
      <c r="E78" s="1298"/>
      <c r="F78" s="1430" t="s">
        <v>3646</v>
      </c>
      <c r="G78" s="1298"/>
      <c r="H78" s="355"/>
      <c r="I78" s="76"/>
      <c r="J78" s="124"/>
      <c r="K78" s="126"/>
    </row>
    <row r="79" spans="1:11" ht="15.75" customHeight="1">
      <c r="A79" s="17"/>
      <c r="B79" s="125" t="s">
        <v>27</v>
      </c>
      <c r="C79" s="1307" t="s">
        <v>3632</v>
      </c>
      <c r="D79" s="1294"/>
      <c r="E79" s="1298"/>
      <c r="F79" s="1855" t="s">
        <v>3647</v>
      </c>
      <c r="G79" s="1298"/>
      <c r="H79" s="16"/>
      <c r="I79" s="1297"/>
      <c r="J79" s="1298"/>
      <c r="K79" s="126"/>
    </row>
    <row r="80" spans="1:11" ht="15.75" customHeight="1">
      <c r="A80" s="17"/>
      <c r="B80" s="127" t="s">
        <v>2923</v>
      </c>
      <c r="C80" s="1430" t="s">
        <v>3633</v>
      </c>
      <c r="D80" s="1294"/>
      <c r="E80" s="1298"/>
      <c r="F80" s="1430" t="s">
        <v>3648</v>
      </c>
      <c r="G80" s="1298"/>
      <c r="H80" s="355"/>
      <c r="I80" s="126"/>
      <c r="J80" s="126"/>
      <c r="K80" s="126"/>
    </row>
    <row r="81" spans="1:11" ht="15.75" customHeight="1">
      <c r="A81" s="17"/>
      <c r="B81" s="125" t="s">
        <v>2925</v>
      </c>
      <c r="C81" s="1307" t="s">
        <v>3634</v>
      </c>
      <c r="D81" s="1294"/>
      <c r="E81" s="1298"/>
      <c r="F81" s="1307" t="s">
        <v>3649</v>
      </c>
      <c r="G81" s="1298"/>
      <c r="H81" s="16"/>
      <c r="I81" s="126"/>
      <c r="J81" s="126"/>
      <c r="K81" s="126"/>
    </row>
    <row r="82" spans="1:11" ht="15.75" customHeight="1">
      <c r="A82" s="17"/>
      <c r="B82" s="127" t="s">
        <v>2927</v>
      </c>
      <c r="C82" s="1430" t="s">
        <v>3635</v>
      </c>
      <c r="D82" s="1294"/>
      <c r="E82" s="1298"/>
      <c r="F82" s="1430" t="s">
        <v>3650</v>
      </c>
      <c r="G82" s="1298"/>
      <c r="H82" s="355"/>
      <c r="I82" s="126"/>
      <c r="J82" s="126"/>
      <c r="K82" s="126"/>
    </row>
    <row r="83" spans="1:11" ht="15.75">
      <c r="A83" s="17"/>
      <c r="B83" s="1259" t="s">
        <v>2929</v>
      </c>
      <c r="C83" s="1825" t="s">
        <v>3636</v>
      </c>
      <c r="D83" s="1433"/>
      <c r="E83" s="1515"/>
      <c r="F83" s="1825" t="s">
        <v>3651</v>
      </c>
      <c r="G83" s="1515"/>
      <c r="H83" s="133"/>
      <c r="I83" s="126"/>
      <c r="J83" s="126"/>
      <c r="K83" s="126"/>
    </row>
    <row r="84" spans="1:11" ht="15.75" customHeight="1">
      <c r="A84" s="17"/>
      <c r="B84" s="12"/>
      <c r="C84" s="1205"/>
      <c r="D84" s="12"/>
      <c r="E84" s="12"/>
      <c r="F84" s="12"/>
      <c r="G84" s="12"/>
    </row>
    <row r="85" spans="1:11" ht="15.75" customHeight="1">
      <c r="A85" s="17"/>
      <c r="B85" s="12"/>
      <c r="C85" s="1205"/>
      <c r="D85" s="12"/>
      <c r="E85" s="12"/>
      <c r="F85" s="12"/>
      <c r="G85" s="12"/>
    </row>
    <row r="86" spans="1:11" ht="15.75" customHeight="1">
      <c r="A86" s="17"/>
      <c r="B86" s="12"/>
      <c r="C86" s="1205"/>
      <c r="D86" s="12"/>
      <c r="E86" s="12"/>
      <c r="F86" s="12"/>
      <c r="G86" s="12"/>
    </row>
    <row r="87" spans="1:11" ht="15.75" customHeight="1">
      <c r="A87" s="17"/>
      <c r="B87" s="12"/>
      <c r="C87" s="1205"/>
      <c r="D87" s="12"/>
      <c r="E87" s="12"/>
      <c r="F87" s="12"/>
      <c r="G87" s="12"/>
    </row>
    <row r="88" spans="1:11" ht="15.75" customHeight="1">
      <c r="A88" s="17"/>
      <c r="B88" s="12"/>
      <c r="C88" s="1205"/>
      <c r="D88" s="12"/>
      <c r="E88" s="12"/>
      <c r="F88" s="12"/>
      <c r="G88" s="12"/>
    </row>
    <row r="89" spans="1:11" ht="15.75" customHeight="1">
      <c r="A89" s="17"/>
      <c r="B89" s="12"/>
      <c r="C89" s="1205"/>
      <c r="D89" s="12"/>
      <c r="E89" s="12"/>
      <c r="F89" s="12"/>
      <c r="G89" s="12"/>
    </row>
    <row r="90" spans="1:11" ht="15.75" customHeight="1">
      <c r="A90" s="17"/>
      <c r="B90" s="12"/>
      <c r="C90" s="1205"/>
      <c r="D90" s="12"/>
      <c r="E90" s="12"/>
      <c r="F90" s="12"/>
      <c r="G90" s="12"/>
    </row>
    <row r="91" spans="1:11" ht="15.75" customHeight="1">
      <c r="A91" s="17"/>
      <c r="B91" s="12"/>
      <c r="C91" s="1205"/>
      <c r="D91" s="12"/>
      <c r="E91" s="12"/>
      <c r="F91" s="12"/>
      <c r="G91" s="12"/>
    </row>
    <row r="92" spans="1:11" ht="15.75" customHeight="1">
      <c r="A92" s="17"/>
      <c r="B92" s="12"/>
      <c r="C92" s="1205"/>
      <c r="D92" s="12"/>
      <c r="E92" s="12"/>
      <c r="F92" s="12"/>
      <c r="G92" s="12"/>
    </row>
    <row r="93" spans="1:11" ht="15.75" customHeight="1">
      <c r="A93" s="17"/>
      <c r="B93" s="12"/>
      <c r="C93" s="1205"/>
      <c r="D93" s="12"/>
      <c r="E93" s="12"/>
      <c r="F93" s="12"/>
      <c r="G93" s="12"/>
    </row>
    <row r="94" spans="1:11" ht="15.75" customHeight="1">
      <c r="A94" s="17"/>
      <c r="B94" s="12"/>
      <c r="C94" s="1205"/>
      <c r="D94" s="12"/>
      <c r="E94" s="12"/>
      <c r="F94" s="12"/>
      <c r="G94" s="12"/>
    </row>
    <row r="95" spans="1:11" ht="15.75" customHeight="1">
      <c r="A95" s="17"/>
      <c r="B95" s="17"/>
      <c r="C95" s="1260"/>
      <c r="D95" s="17"/>
      <c r="E95" s="17"/>
      <c r="F95" s="17"/>
      <c r="G95" s="17"/>
      <c r="H95" s="4"/>
      <c r="I95" s="4"/>
    </row>
    <row r="96" spans="1:11" ht="15.75" customHeight="1">
      <c r="A96" s="196"/>
      <c r="B96" s="196"/>
      <c r="C96" s="1856"/>
      <c r="D96" s="1294"/>
      <c r="E96" s="1294"/>
      <c r="F96" s="1294"/>
      <c r="G96" s="1298"/>
      <c r="H96" s="4"/>
      <c r="I96" s="4"/>
    </row>
    <row r="97" spans="1:9" ht="15.75" customHeight="1">
      <c r="A97" s="196"/>
      <c r="B97" s="196"/>
      <c r="C97" s="1261"/>
      <c r="D97" s="859"/>
      <c r="E97" s="859"/>
      <c r="F97" s="859"/>
      <c r="G97" s="859"/>
      <c r="H97" s="4"/>
      <c r="I97" s="4"/>
    </row>
    <row r="98" spans="1:9" ht="15.75" customHeight="1">
      <c r="A98" s="196"/>
      <c r="B98" s="196"/>
      <c r="C98" s="32"/>
      <c r="D98" s="32"/>
      <c r="E98" s="32"/>
      <c r="F98" s="32"/>
      <c r="G98" s="1262"/>
      <c r="H98" s="4"/>
      <c r="I98" s="4"/>
    </row>
    <row r="99" spans="1:9" ht="15.75" customHeight="1">
      <c r="A99" s="196"/>
      <c r="B99" s="196"/>
      <c r="C99" s="32"/>
      <c r="D99" s="32"/>
      <c r="E99" s="32"/>
      <c r="F99" s="32"/>
      <c r="G99" s="1262"/>
      <c r="H99" s="4"/>
      <c r="I99" s="4"/>
    </row>
    <row r="100" spans="1:9" ht="15.75" customHeight="1">
      <c r="A100" s="196"/>
      <c r="B100" s="196"/>
      <c r="C100" s="32"/>
      <c r="D100" s="32"/>
      <c r="E100" s="32"/>
      <c r="F100" s="32"/>
      <c r="G100" s="1262"/>
      <c r="H100" s="4"/>
      <c r="I100" s="4"/>
    </row>
    <row r="101" spans="1:9" ht="15.75" customHeight="1">
      <c r="A101" s="196"/>
      <c r="B101" s="196"/>
      <c r="C101" s="32"/>
      <c r="D101" s="32"/>
      <c r="E101" s="32"/>
      <c r="F101" s="32"/>
      <c r="G101" s="1262"/>
      <c r="H101" s="4"/>
      <c r="I101" s="4"/>
    </row>
    <row r="102" spans="1:9" ht="15.75" customHeight="1">
      <c r="A102" s="196"/>
      <c r="B102" s="196"/>
      <c r="C102" s="32"/>
      <c r="D102" s="32"/>
      <c r="E102" s="32"/>
      <c r="F102" s="32"/>
      <c r="G102" s="1262"/>
      <c r="H102" s="4"/>
      <c r="I102" s="4"/>
    </row>
    <row r="103" spans="1:9" ht="15.75" customHeight="1">
      <c r="A103" s="196"/>
      <c r="B103" s="196"/>
      <c r="C103" s="32"/>
      <c r="D103" s="32"/>
      <c r="E103" s="32"/>
      <c r="F103" s="32"/>
      <c r="G103" s="1262"/>
      <c r="H103" s="4"/>
      <c r="I103" s="4"/>
    </row>
    <row r="104" spans="1:9" ht="15.75" customHeight="1">
      <c r="A104" s="196"/>
      <c r="B104" s="196"/>
      <c r="C104" s="32"/>
      <c r="D104" s="32"/>
      <c r="E104" s="32"/>
      <c r="F104" s="32"/>
      <c r="G104" s="1262"/>
      <c r="H104" s="4"/>
      <c r="I104" s="4"/>
    </row>
    <row r="105" spans="1:9" ht="15.75" customHeight="1">
      <c r="A105" s="196"/>
      <c r="B105" s="196"/>
      <c r="C105" s="32"/>
      <c r="D105" s="32"/>
      <c r="E105" s="32"/>
      <c r="F105" s="32"/>
      <c r="G105" s="1262"/>
      <c r="H105" s="4"/>
      <c r="I105" s="4"/>
    </row>
    <row r="106" spans="1:9" ht="15.75" customHeight="1">
      <c r="A106" s="196"/>
      <c r="B106" s="196"/>
      <c r="C106" s="32"/>
      <c r="D106" s="32"/>
      <c r="E106" s="32"/>
      <c r="F106" s="32"/>
      <c r="G106" s="1262"/>
      <c r="H106" s="4"/>
      <c r="I106" s="4"/>
    </row>
    <row r="107" spans="1:9" ht="15.75" customHeight="1">
      <c r="A107" s="196"/>
      <c r="B107" s="196"/>
      <c r="C107" s="32"/>
      <c r="D107" s="32"/>
      <c r="E107" s="32"/>
      <c r="F107" s="32"/>
      <c r="G107" s="1262"/>
      <c r="H107" s="4"/>
      <c r="I107" s="4"/>
    </row>
    <row r="108" spans="1:9" ht="15.75" customHeight="1">
      <c r="A108" s="196"/>
      <c r="B108" s="196"/>
      <c r="C108" s="32"/>
      <c r="D108" s="32"/>
      <c r="E108" s="32"/>
      <c r="F108" s="32"/>
      <c r="G108" s="1262"/>
      <c r="H108" s="4"/>
      <c r="I108" s="4"/>
    </row>
    <row r="109" spans="1:9" ht="15.75" customHeight="1">
      <c r="A109" s="196"/>
      <c r="B109" s="196"/>
      <c r="C109" s="32"/>
      <c r="D109" s="32"/>
      <c r="E109" s="32"/>
      <c r="F109" s="32"/>
      <c r="G109" s="1262"/>
      <c r="H109" s="4"/>
      <c r="I109" s="4"/>
    </row>
    <row r="110" spans="1:9" ht="15.75" customHeight="1">
      <c r="A110" s="196"/>
      <c r="B110" s="196"/>
      <c r="C110" s="32"/>
      <c r="D110" s="32"/>
      <c r="E110" s="32"/>
      <c r="F110" s="32"/>
      <c r="G110" s="1262"/>
      <c r="H110" s="4"/>
      <c r="I110" s="4"/>
    </row>
    <row r="111" spans="1:9" ht="15.75" customHeight="1">
      <c r="A111" s="4"/>
      <c r="C111" s="697"/>
    </row>
    <row r="112" spans="1:9" ht="15.75" customHeight="1">
      <c r="A112" s="4"/>
      <c r="C112" s="697"/>
    </row>
    <row r="113" spans="1:3" ht="15.75" customHeight="1">
      <c r="A113" s="4"/>
      <c r="C113" s="697"/>
    </row>
    <row r="114" spans="1:3" ht="15.75" customHeight="1">
      <c r="A114" s="4"/>
      <c r="C114" s="697"/>
    </row>
    <row r="115" spans="1:3" ht="15.75" customHeight="1">
      <c r="A115" s="4"/>
      <c r="C115" s="697"/>
    </row>
    <row r="116" spans="1:3" ht="15.75" customHeight="1">
      <c r="A116" s="4"/>
      <c r="C116" s="697"/>
    </row>
    <row r="117" spans="1:3" ht="15.75" customHeight="1">
      <c r="A117" s="4"/>
      <c r="C117" s="697"/>
    </row>
    <row r="118" spans="1:3" ht="15.75" customHeight="1">
      <c r="A118" s="4"/>
      <c r="C118" s="697"/>
    </row>
    <row r="119" spans="1:3" ht="15.75" customHeight="1">
      <c r="A119" s="4"/>
      <c r="C119" s="697"/>
    </row>
    <row r="120" spans="1:3" ht="15.75" customHeight="1">
      <c r="A120" s="4"/>
      <c r="C120" s="697"/>
    </row>
    <row r="121" spans="1:3" ht="15.75" customHeight="1">
      <c r="A121" s="4"/>
      <c r="C121" s="697"/>
    </row>
    <row r="122" spans="1:3" ht="15.75" customHeight="1">
      <c r="A122" s="4"/>
      <c r="C122" s="697"/>
    </row>
    <row r="123" spans="1:3" ht="15.75" customHeight="1">
      <c r="A123" s="4"/>
      <c r="C123" s="697"/>
    </row>
    <row r="124" spans="1:3" ht="15.75" customHeight="1">
      <c r="A124" s="4"/>
      <c r="C124" s="697"/>
    </row>
    <row r="125" spans="1:3" ht="15.75" customHeight="1">
      <c r="A125" s="4"/>
      <c r="C125" s="697"/>
    </row>
    <row r="126" spans="1:3" ht="15.75" customHeight="1">
      <c r="A126" s="4"/>
      <c r="C126" s="697"/>
    </row>
    <row r="127" spans="1:3" ht="15.75" customHeight="1">
      <c r="A127" s="4"/>
      <c r="C127" s="697"/>
    </row>
    <row r="128" spans="1:3" ht="15.75" customHeight="1">
      <c r="A128" s="4"/>
      <c r="C128" s="697"/>
    </row>
    <row r="129" spans="1:3" ht="15.75" customHeight="1">
      <c r="A129" s="4"/>
      <c r="C129" s="697"/>
    </row>
    <row r="130" spans="1:3" ht="15.75" customHeight="1">
      <c r="A130" s="4"/>
      <c r="C130" s="697"/>
    </row>
    <row r="131" spans="1:3" ht="15.75" customHeight="1">
      <c r="A131" s="4"/>
      <c r="C131" s="697"/>
    </row>
    <row r="132" spans="1:3" ht="15.75" customHeight="1">
      <c r="A132" s="4"/>
      <c r="C132" s="697"/>
    </row>
    <row r="133" spans="1:3" ht="15.75" customHeight="1">
      <c r="A133" s="4"/>
      <c r="C133" s="697"/>
    </row>
    <row r="134" spans="1:3" ht="15.75" customHeight="1">
      <c r="A134" s="4"/>
      <c r="C134" s="697"/>
    </row>
    <row r="135" spans="1:3" ht="15.75" customHeight="1">
      <c r="A135" s="4"/>
      <c r="C135" s="697"/>
    </row>
    <row r="136" spans="1:3" ht="15.75" customHeight="1">
      <c r="A136" s="4"/>
      <c r="C136" s="697"/>
    </row>
    <row r="137" spans="1:3" ht="15.75" customHeight="1">
      <c r="A137" s="4"/>
      <c r="C137" s="697"/>
    </row>
    <row r="138" spans="1:3" ht="15.75" customHeight="1">
      <c r="A138" s="4"/>
      <c r="C138" s="697"/>
    </row>
    <row r="139" spans="1:3" ht="15.75" customHeight="1">
      <c r="A139" s="4"/>
      <c r="C139" s="697"/>
    </row>
    <row r="140" spans="1:3" ht="15.75" customHeight="1">
      <c r="A140" s="4"/>
      <c r="C140" s="697"/>
    </row>
    <row r="141" spans="1:3" ht="15.75" customHeight="1">
      <c r="A141" s="4"/>
      <c r="C141" s="697"/>
    </row>
    <row r="142" spans="1:3" ht="15.75" customHeight="1">
      <c r="A142" s="4"/>
      <c r="C142" s="697"/>
    </row>
    <row r="143" spans="1:3" ht="15.75" customHeight="1">
      <c r="A143" s="4"/>
      <c r="C143" s="697"/>
    </row>
    <row r="144" spans="1:3" ht="15.75" customHeight="1">
      <c r="A144" s="4"/>
      <c r="C144" s="697"/>
    </row>
    <row r="145" spans="1:3" ht="15.75" customHeight="1">
      <c r="A145" s="4"/>
      <c r="C145" s="697"/>
    </row>
    <row r="146" spans="1:3" ht="15.75" customHeight="1">
      <c r="A146" s="4"/>
      <c r="C146" s="697"/>
    </row>
    <row r="147" spans="1:3" ht="15.75" customHeight="1">
      <c r="A147" s="4"/>
      <c r="C147" s="697"/>
    </row>
    <row r="148" spans="1:3" ht="15.75" customHeight="1">
      <c r="A148" s="4"/>
      <c r="C148" s="697"/>
    </row>
    <row r="149" spans="1:3" ht="15.75" customHeight="1">
      <c r="A149" s="4"/>
      <c r="C149" s="697"/>
    </row>
    <row r="150" spans="1:3" ht="15.75" customHeight="1">
      <c r="A150" s="4"/>
      <c r="C150" s="697"/>
    </row>
    <row r="151" spans="1:3" ht="15.75" customHeight="1">
      <c r="A151" s="4"/>
      <c r="C151" s="697"/>
    </row>
    <row r="152" spans="1:3" ht="15.75" customHeight="1">
      <c r="A152" s="4"/>
      <c r="C152" s="697"/>
    </row>
    <row r="153" spans="1:3" ht="15.75" customHeight="1">
      <c r="A153" s="4"/>
      <c r="C153" s="697"/>
    </row>
    <row r="154" spans="1:3" ht="15.75" customHeight="1">
      <c r="A154" s="4"/>
      <c r="C154" s="697"/>
    </row>
    <row r="155" spans="1:3" ht="15.75" customHeight="1">
      <c r="A155" s="4"/>
      <c r="C155" s="697"/>
    </row>
    <row r="156" spans="1:3" ht="15.75" customHeight="1">
      <c r="A156" s="4"/>
      <c r="C156" s="697"/>
    </row>
    <row r="157" spans="1:3" ht="15.75" customHeight="1">
      <c r="A157" s="4"/>
      <c r="C157" s="697"/>
    </row>
    <row r="158" spans="1:3" ht="15.75" customHeight="1">
      <c r="A158" s="4"/>
      <c r="C158" s="697"/>
    </row>
    <row r="159" spans="1:3" ht="15.75" customHeight="1">
      <c r="A159" s="4"/>
      <c r="C159" s="697"/>
    </row>
    <row r="160" spans="1:3" ht="15.75" customHeight="1">
      <c r="A160" s="4"/>
      <c r="C160" s="697"/>
    </row>
    <row r="161" spans="1:3" ht="15.75" customHeight="1">
      <c r="A161" s="4"/>
      <c r="C161" s="697"/>
    </row>
    <row r="162" spans="1:3" ht="15.75" customHeight="1">
      <c r="A162" s="4"/>
      <c r="C162" s="697"/>
    </row>
    <row r="163" spans="1:3" ht="15.75" customHeight="1">
      <c r="A163" s="4"/>
      <c r="C163" s="697"/>
    </row>
    <row r="164" spans="1:3" ht="15.75" customHeight="1">
      <c r="A164" s="4"/>
      <c r="C164" s="697"/>
    </row>
    <row r="165" spans="1:3" ht="15.75" customHeight="1">
      <c r="A165" s="4"/>
      <c r="C165" s="697"/>
    </row>
    <row r="166" spans="1:3" ht="15.75" customHeight="1">
      <c r="A166" s="4"/>
      <c r="C166" s="697"/>
    </row>
    <row r="167" spans="1:3" ht="15.75" customHeight="1">
      <c r="A167" s="4"/>
      <c r="C167" s="697"/>
    </row>
    <row r="168" spans="1:3" ht="15.75" customHeight="1">
      <c r="A168" s="4"/>
      <c r="C168" s="697"/>
    </row>
    <row r="169" spans="1:3" ht="15.75" customHeight="1">
      <c r="A169" s="4"/>
      <c r="C169" s="697"/>
    </row>
    <row r="170" spans="1:3" ht="15.75" customHeight="1">
      <c r="A170" s="4"/>
      <c r="C170" s="697"/>
    </row>
    <row r="171" spans="1:3" ht="15.75" customHeight="1">
      <c r="A171" s="4"/>
      <c r="C171" s="697"/>
    </row>
    <row r="172" spans="1:3" ht="15.75" customHeight="1">
      <c r="A172" s="4"/>
      <c r="C172" s="697"/>
    </row>
    <row r="173" spans="1:3" ht="15.75" customHeight="1">
      <c r="A173" s="4"/>
      <c r="C173" s="697"/>
    </row>
    <row r="174" spans="1:3" ht="15.75" customHeight="1">
      <c r="A174" s="4"/>
      <c r="C174" s="697"/>
    </row>
    <row r="175" spans="1:3" ht="15.75" customHeight="1">
      <c r="A175" s="4"/>
      <c r="C175" s="697"/>
    </row>
    <row r="176" spans="1:3" ht="15.75" customHeight="1">
      <c r="A176" s="4"/>
      <c r="C176" s="697"/>
    </row>
    <row r="177" spans="1:3" ht="15.75" customHeight="1">
      <c r="A177" s="4"/>
      <c r="C177" s="697"/>
    </row>
    <row r="178" spans="1:3" ht="15.75" customHeight="1">
      <c r="A178" s="4"/>
      <c r="C178" s="697"/>
    </row>
    <row r="179" spans="1:3" ht="15.75" customHeight="1">
      <c r="A179" s="4"/>
      <c r="C179" s="697"/>
    </row>
    <row r="180" spans="1:3" ht="15.75" customHeight="1">
      <c r="A180" s="4"/>
      <c r="C180" s="697"/>
    </row>
    <row r="181" spans="1:3" ht="15.75" customHeight="1">
      <c r="A181" s="4"/>
      <c r="C181" s="697"/>
    </row>
    <row r="182" spans="1:3" ht="15.75" customHeight="1">
      <c r="A182" s="4"/>
      <c r="C182" s="697"/>
    </row>
    <row r="183" spans="1:3" ht="15.75" customHeight="1">
      <c r="A183" s="4"/>
      <c r="C183" s="697"/>
    </row>
    <row r="184" spans="1:3" ht="15.75" customHeight="1">
      <c r="A184" s="4"/>
      <c r="C184" s="697"/>
    </row>
    <row r="185" spans="1:3" ht="15.75" customHeight="1">
      <c r="A185" s="4"/>
      <c r="C185" s="697"/>
    </row>
    <row r="186" spans="1:3" ht="15.75" customHeight="1">
      <c r="A186" s="4"/>
      <c r="C186" s="697"/>
    </row>
    <row r="187" spans="1:3" ht="15.75" customHeight="1">
      <c r="A187" s="4"/>
      <c r="C187" s="697"/>
    </row>
    <row r="188" spans="1:3" ht="15.75" customHeight="1">
      <c r="A188" s="4"/>
      <c r="C188" s="697"/>
    </row>
    <row r="189" spans="1:3" ht="15.75" customHeight="1">
      <c r="A189" s="4"/>
      <c r="C189" s="697"/>
    </row>
    <row r="190" spans="1:3" ht="15.75" customHeight="1">
      <c r="A190" s="4"/>
      <c r="C190" s="697"/>
    </row>
    <row r="191" spans="1:3" ht="15.75" customHeight="1">
      <c r="A191" s="4"/>
      <c r="C191" s="697"/>
    </row>
    <row r="192" spans="1:3" ht="15.75" customHeight="1">
      <c r="A192" s="4"/>
      <c r="C192" s="697"/>
    </row>
    <row r="193" spans="1:3" ht="15.75" customHeight="1">
      <c r="A193" s="4"/>
      <c r="C193" s="697"/>
    </row>
    <row r="194" spans="1:3" ht="15.75" customHeight="1">
      <c r="A194" s="4"/>
      <c r="C194" s="697"/>
    </row>
    <row r="195" spans="1:3" ht="15.75" customHeight="1">
      <c r="A195" s="4"/>
      <c r="C195" s="697"/>
    </row>
    <row r="196" spans="1:3" ht="15.75" customHeight="1">
      <c r="A196" s="4"/>
      <c r="C196" s="697"/>
    </row>
    <row r="197" spans="1:3" ht="15.75" customHeight="1">
      <c r="A197" s="4"/>
      <c r="C197" s="697"/>
    </row>
    <row r="198" spans="1:3" ht="15.75" customHeight="1">
      <c r="A198" s="4"/>
      <c r="C198" s="697"/>
    </row>
    <row r="199" spans="1:3" ht="15.75" customHeight="1">
      <c r="A199" s="4"/>
      <c r="C199" s="697"/>
    </row>
    <row r="200" spans="1:3" ht="15.75" customHeight="1">
      <c r="A200" s="4"/>
      <c r="C200" s="697"/>
    </row>
    <row r="201" spans="1:3" ht="15.75" customHeight="1">
      <c r="A201" s="4"/>
      <c r="C201" s="697"/>
    </row>
    <row r="202" spans="1:3" ht="15.75" customHeight="1">
      <c r="A202" s="4"/>
      <c r="C202" s="697"/>
    </row>
    <row r="203" spans="1:3" ht="15.75" customHeight="1">
      <c r="A203" s="4"/>
      <c r="C203" s="697"/>
    </row>
    <row r="204" spans="1:3" ht="15.75" customHeight="1">
      <c r="A204" s="4"/>
      <c r="C204" s="697"/>
    </row>
    <row r="205" spans="1:3" ht="15.75" customHeight="1">
      <c r="A205" s="4"/>
      <c r="C205" s="697"/>
    </row>
    <row r="206" spans="1:3" ht="15.75" customHeight="1">
      <c r="A206" s="4"/>
      <c r="C206" s="697"/>
    </row>
    <row r="207" spans="1:3" ht="15.75" customHeight="1">
      <c r="A207" s="4"/>
      <c r="C207" s="697"/>
    </row>
    <row r="208" spans="1:3" ht="15.75" customHeight="1">
      <c r="A208" s="4"/>
      <c r="C208" s="697"/>
    </row>
    <row r="209" spans="1:3" ht="15.75" customHeight="1">
      <c r="A209" s="4"/>
      <c r="C209" s="697"/>
    </row>
    <row r="210" spans="1:3" ht="15.75" customHeight="1">
      <c r="A210" s="4"/>
      <c r="C210" s="697"/>
    </row>
    <row r="211" spans="1:3" ht="15.75" customHeight="1">
      <c r="A211" s="4"/>
      <c r="C211" s="697"/>
    </row>
    <row r="212" spans="1:3" ht="15.75" customHeight="1">
      <c r="A212" s="4"/>
      <c r="C212" s="697"/>
    </row>
    <row r="213" spans="1:3" ht="15.75" customHeight="1">
      <c r="A213" s="4"/>
      <c r="C213" s="697"/>
    </row>
    <row r="214" spans="1:3" ht="15.75" customHeight="1">
      <c r="A214" s="4"/>
      <c r="C214" s="697"/>
    </row>
    <row r="215" spans="1:3" ht="15.75" customHeight="1">
      <c r="A215" s="4"/>
      <c r="C215" s="697"/>
    </row>
    <row r="216" spans="1:3" ht="15.75" customHeight="1">
      <c r="A216" s="4"/>
      <c r="C216" s="697"/>
    </row>
    <row r="217" spans="1:3" ht="15.75" customHeight="1">
      <c r="A217" s="4"/>
      <c r="C217" s="697"/>
    </row>
    <row r="218" spans="1:3" ht="15.75" customHeight="1">
      <c r="A218" s="4"/>
      <c r="C218" s="697"/>
    </row>
    <row r="219" spans="1:3" ht="15.75" customHeight="1">
      <c r="A219" s="4"/>
      <c r="C219" s="697"/>
    </row>
    <row r="220" spans="1:3" ht="15.75" customHeight="1">
      <c r="A220" s="4"/>
      <c r="C220" s="697"/>
    </row>
    <row r="221" spans="1:3" ht="15.75" customHeight="1">
      <c r="A221" s="4"/>
      <c r="C221" s="697"/>
    </row>
    <row r="222" spans="1:3" ht="15.75" customHeight="1">
      <c r="A222" s="4"/>
      <c r="C222" s="697"/>
    </row>
    <row r="223" spans="1:3" ht="15.75" customHeight="1">
      <c r="A223" s="4"/>
      <c r="C223" s="697"/>
    </row>
    <row r="224" spans="1:3" ht="15.75" customHeight="1">
      <c r="A224" s="4"/>
      <c r="C224" s="697"/>
    </row>
    <row r="225" spans="1:3" ht="15.75" customHeight="1">
      <c r="A225" s="4"/>
      <c r="C225" s="697"/>
    </row>
    <row r="226" spans="1:3" ht="15.75" customHeight="1">
      <c r="A226" s="4"/>
      <c r="C226" s="697"/>
    </row>
    <row r="227" spans="1:3" ht="15.75" customHeight="1">
      <c r="A227" s="4"/>
      <c r="C227" s="697"/>
    </row>
    <row r="228" spans="1:3" ht="15.75" customHeight="1">
      <c r="A228" s="4"/>
      <c r="C228" s="697"/>
    </row>
    <row r="229" spans="1:3" ht="15.75" customHeight="1">
      <c r="A229" s="4"/>
      <c r="C229" s="697"/>
    </row>
    <row r="230" spans="1:3" ht="15.75" customHeight="1">
      <c r="A230" s="4"/>
      <c r="C230" s="697"/>
    </row>
    <row r="231" spans="1:3" ht="15.75" customHeight="1">
      <c r="A231" s="4"/>
      <c r="C231" s="697"/>
    </row>
    <row r="232" spans="1:3" ht="15.75" customHeight="1">
      <c r="A232" s="4"/>
      <c r="C232" s="697"/>
    </row>
    <row r="233" spans="1:3" ht="15.75" customHeight="1">
      <c r="A233" s="4"/>
      <c r="C233" s="697"/>
    </row>
    <row r="234" spans="1:3" ht="15.75" customHeight="1">
      <c r="A234" s="4"/>
      <c r="C234" s="697"/>
    </row>
    <row r="235" spans="1:3" ht="15.75" customHeight="1">
      <c r="A235" s="4"/>
      <c r="C235" s="697"/>
    </row>
    <row r="236" spans="1:3" ht="15.75" customHeight="1">
      <c r="A236" s="4"/>
      <c r="C236" s="697"/>
    </row>
    <row r="237" spans="1:3" ht="15.75" customHeight="1">
      <c r="A237" s="4"/>
      <c r="C237" s="697"/>
    </row>
    <row r="238" spans="1:3" ht="15.75" customHeight="1">
      <c r="A238" s="4"/>
      <c r="C238" s="697"/>
    </row>
    <row r="239" spans="1:3" ht="15.75" customHeight="1">
      <c r="A239" s="4"/>
      <c r="C239" s="697"/>
    </row>
    <row r="240" spans="1:3" ht="15.75" customHeight="1">
      <c r="A240" s="4"/>
      <c r="C240" s="697"/>
    </row>
    <row r="241" spans="1:3" ht="15.75" customHeight="1">
      <c r="A241" s="4"/>
      <c r="C241" s="697"/>
    </row>
    <row r="242" spans="1:3" ht="15.75" customHeight="1">
      <c r="A242" s="4"/>
      <c r="C242" s="697"/>
    </row>
    <row r="243" spans="1:3" ht="15.75" customHeight="1">
      <c r="A243" s="4"/>
      <c r="C243" s="697"/>
    </row>
    <row r="244" spans="1:3" ht="15.75" customHeight="1">
      <c r="A244" s="4"/>
      <c r="C244" s="697"/>
    </row>
    <row r="245" spans="1:3" ht="15.75" customHeight="1">
      <c r="A245" s="4"/>
      <c r="C245" s="697"/>
    </row>
    <row r="246" spans="1:3" ht="15.75" customHeight="1">
      <c r="A246" s="4"/>
      <c r="C246" s="697"/>
    </row>
    <row r="247" spans="1:3" ht="15.75" customHeight="1">
      <c r="A247" s="4"/>
      <c r="C247" s="697"/>
    </row>
    <row r="248" spans="1:3" ht="15.75" customHeight="1">
      <c r="A248" s="4"/>
      <c r="C248" s="697"/>
    </row>
    <row r="249" spans="1:3" ht="15.75" customHeight="1">
      <c r="A249" s="4"/>
      <c r="C249" s="697"/>
    </row>
    <row r="250" spans="1:3" ht="15.75" customHeight="1">
      <c r="A250" s="4"/>
      <c r="C250" s="697"/>
    </row>
    <row r="251" spans="1:3" ht="15.75" customHeight="1">
      <c r="A251" s="4"/>
      <c r="C251" s="697"/>
    </row>
    <row r="252" spans="1:3" ht="15.75" customHeight="1">
      <c r="A252" s="4"/>
      <c r="C252" s="697"/>
    </row>
    <row r="253" spans="1:3" ht="15.75" customHeight="1">
      <c r="A253" s="4"/>
      <c r="C253" s="697"/>
    </row>
    <row r="254" spans="1:3" ht="15.75" customHeight="1">
      <c r="A254" s="4"/>
      <c r="C254" s="697"/>
    </row>
    <row r="255" spans="1:3" ht="15.75" customHeight="1">
      <c r="A255" s="4"/>
      <c r="C255" s="697"/>
    </row>
    <row r="256" spans="1:3" ht="15.75" customHeight="1">
      <c r="A256" s="4"/>
      <c r="C256" s="697"/>
    </row>
    <row r="257" spans="1:3" ht="15.75" customHeight="1">
      <c r="A257" s="4"/>
      <c r="C257" s="697"/>
    </row>
    <row r="258" spans="1:3" ht="15.75" customHeight="1">
      <c r="A258" s="4"/>
      <c r="C258" s="697"/>
    </row>
    <row r="259" spans="1:3" ht="15.75" customHeight="1">
      <c r="A259" s="4"/>
      <c r="C259" s="697"/>
    </row>
    <row r="260" spans="1:3" ht="15.75" customHeight="1">
      <c r="A260" s="4"/>
      <c r="C260" s="697"/>
    </row>
    <row r="261" spans="1:3" ht="15.75" customHeight="1">
      <c r="A261" s="4"/>
      <c r="C261" s="697"/>
    </row>
    <row r="262" spans="1:3" ht="15.75" customHeight="1">
      <c r="A262" s="4"/>
      <c r="C262" s="697"/>
    </row>
    <row r="263" spans="1:3" ht="15.75" customHeight="1">
      <c r="A263" s="4"/>
      <c r="C263" s="697"/>
    </row>
    <row r="264" spans="1:3" ht="15.75" customHeight="1">
      <c r="A264" s="4"/>
      <c r="C264" s="697"/>
    </row>
    <row r="265" spans="1:3" ht="15.75" customHeight="1">
      <c r="A265" s="4"/>
      <c r="C265" s="697"/>
    </row>
    <row r="266" spans="1:3" ht="15.75" customHeight="1">
      <c r="A266" s="4"/>
      <c r="C266" s="697"/>
    </row>
    <row r="267" spans="1:3" ht="15.75" customHeight="1">
      <c r="A267" s="4"/>
      <c r="C267" s="697"/>
    </row>
    <row r="268" spans="1:3" ht="15.75" customHeight="1">
      <c r="A268" s="4"/>
      <c r="C268" s="697"/>
    </row>
    <row r="269" spans="1:3" ht="15.75" customHeight="1">
      <c r="A269" s="4"/>
      <c r="C269" s="697"/>
    </row>
    <row r="270" spans="1:3" ht="15.75" customHeight="1">
      <c r="A270" s="4"/>
      <c r="C270" s="697"/>
    </row>
    <row r="271" spans="1:3" ht="15.75" customHeight="1">
      <c r="A271" s="4"/>
      <c r="C271" s="697"/>
    </row>
    <row r="272" spans="1:3" ht="15.75" customHeight="1">
      <c r="A272" s="4"/>
      <c r="C272" s="697"/>
    </row>
    <row r="273" spans="1:3" ht="15.75" customHeight="1">
      <c r="A273" s="4"/>
      <c r="C273" s="697"/>
    </row>
    <row r="274" spans="1:3" ht="15.75" customHeight="1">
      <c r="A274" s="4"/>
      <c r="C274" s="697"/>
    </row>
    <row r="275" spans="1:3" ht="15.75" customHeight="1">
      <c r="A275" s="4"/>
      <c r="C275" s="697"/>
    </row>
    <row r="276" spans="1:3" ht="15.75" customHeight="1">
      <c r="A276" s="4"/>
      <c r="C276" s="697"/>
    </row>
    <row r="277" spans="1:3" ht="15.75" customHeight="1">
      <c r="A277" s="4"/>
      <c r="C277" s="697"/>
    </row>
    <row r="278" spans="1:3" ht="15.75" customHeight="1">
      <c r="A278" s="4"/>
      <c r="C278" s="697"/>
    </row>
    <row r="279" spans="1:3" ht="15.75" customHeight="1">
      <c r="A279" s="4"/>
      <c r="C279" s="697"/>
    </row>
    <row r="280" spans="1:3" ht="15.75" customHeight="1">
      <c r="A280" s="4"/>
      <c r="C280" s="697"/>
    </row>
    <row r="281" spans="1:3" ht="15.75" customHeight="1">
      <c r="A281" s="4"/>
      <c r="C281" s="697"/>
    </row>
    <row r="282" spans="1:3" ht="15.75" customHeight="1">
      <c r="A282" s="4"/>
      <c r="C282" s="697"/>
    </row>
    <row r="283" spans="1:3" ht="15.75" customHeight="1">
      <c r="A283" s="4"/>
      <c r="C283" s="697"/>
    </row>
    <row r="284" spans="1:3" ht="15.75" customHeight="1"/>
    <row r="285" spans="1:3" ht="15.75" customHeight="1"/>
    <row r="286" spans="1:3" ht="15.75" customHeight="1"/>
    <row r="287" spans="1:3" ht="15.75" customHeight="1"/>
    <row r="288" spans="1: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C83:E83"/>
    <mergeCell ref="C96:G96"/>
    <mergeCell ref="C80:E80"/>
    <mergeCell ref="F80:G80"/>
    <mergeCell ref="C81:E81"/>
    <mergeCell ref="F81:G81"/>
    <mergeCell ref="C82:E82"/>
    <mergeCell ref="F82:G82"/>
    <mergeCell ref="F83:G83"/>
    <mergeCell ref="C75:E75"/>
    <mergeCell ref="F79:G79"/>
    <mergeCell ref="I79:J79"/>
    <mergeCell ref="C76:E76"/>
    <mergeCell ref="F76:G76"/>
    <mergeCell ref="C77:E77"/>
    <mergeCell ref="F77:G77"/>
    <mergeCell ref="C78:E78"/>
    <mergeCell ref="F78:G78"/>
    <mergeCell ref="C79:E79"/>
    <mergeCell ref="C24:D37"/>
    <mergeCell ref="C39:D42"/>
    <mergeCell ref="C44:D65"/>
    <mergeCell ref="C67:D69"/>
    <mergeCell ref="I74:K74"/>
    <mergeCell ref="D16:F16"/>
    <mergeCell ref="D17:F17"/>
    <mergeCell ref="E19:G19"/>
    <mergeCell ref="C21:G21"/>
    <mergeCell ref="C23:D23"/>
    <mergeCell ref="D11:F11"/>
    <mergeCell ref="D12:F12"/>
    <mergeCell ref="D13:F13"/>
    <mergeCell ref="D14:F14"/>
    <mergeCell ref="D15:F15"/>
    <mergeCell ref="C5:G5"/>
    <mergeCell ref="C7:G7"/>
    <mergeCell ref="C8:F8"/>
    <mergeCell ref="D9:F9"/>
    <mergeCell ref="D10:F10"/>
  </mergeCells>
  <hyperlinks>
    <hyperlink ref="G3" location="'✔️ Index'!A1" display="INDEX"/>
  </hyperlinks>
  <pageMargins left="0.75" right="0.75" top="1" bottom="1" header="0" footer="0"/>
  <pageSetup orientation="landscape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F15" sqref="A1:XFD1048576"/>
    </sheetView>
  </sheetViews>
  <sheetFormatPr defaultColWidth="14.42578125" defaultRowHeight="15" customHeight="1"/>
  <cols>
    <col min="1" max="2" width="4.42578125" customWidth="1"/>
    <col min="3" max="3" width="5.28515625" customWidth="1"/>
    <col min="4" max="4" width="18.7109375" customWidth="1"/>
    <col min="5" max="5" width="20.28515625" customWidth="1"/>
    <col min="6" max="6" width="31.85546875" customWidth="1"/>
    <col min="7" max="8" width="23" customWidth="1"/>
    <col min="9" max="9" width="4.42578125" customWidth="1"/>
  </cols>
  <sheetData>
    <row r="1" spans="1:26">
      <c r="A1" s="59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59"/>
      <c r="B2" s="301"/>
      <c r="C2" s="302"/>
      <c r="D2" s="302"/>
      <c r="E2" s="302"/>
      <c r="F2" s="302"/>
      <c r="G2" s="302"/>
      <c r="H2" s="302"/>
      <c r="I2" s="305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8" customHeight="1">
      <c r="A3" s="366"/>
      <c r="B3" s="904"/>
      <c r="C3" s="538"/>
      <c r="D3" s="538" t="s">
        <v>2915</v>
      </c>
      <c r="E3" s="308"/>
      <c r="F3" s="308"/>
      <c r="G3" s="308"/>
      <c r="H3" s="309" t="s">
        <v>389</v>
      </c>
      <c r="I3" s="201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</row>
    <row r="4" spans="1:26">
      <c r="A4" s="59"/>
      <c r="B4" s="30"/>
      <c r="C4" s="28"/>
      <c r="D4" s="28"/>
      <c r="E4" s="28"/>
      <c r="F4" s="28"/>
      <c r="G4" s="28"/>
      <c r="H4" s="28"/>
      <c r="I4" s="5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36" customHeight="1">
      <c r="A5" s="196"/>
      <c r="B5" s="428"/>
      <c r="C5" s="1491" t="s">
        <v>421</v>
      </c>
      <c r="D5" s="1327"/>
      <c r="E5" s="1327"/>
      <c r="F5" s="1327"/>
      <c r="G5" s="1327"/>
      <c r="H5" s="1532"/>
      <c r="I5" s="16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</row>
    <row r="6" spans="1:26" ht="18">
      <c r="A6" s="59"/>
      <c r="B6" s="71"/>
      <c r="C6" s="436"/>
      <c r="D6" s="436"/>
      <c r="E6" s="436"/>
      <c r="F6" s="436"/>
      <c r="G6" s="436"/>
      <c r="H6" s="436"/>
      <c r="I6" s="72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30" customHeight="1">
      <c r="A7" s="59"/>
      <c r="B7" s="30"/>
      <c r="C7" s="1348" t="s">
        <v>3652</v>
      </c>
      <c r="D7" s="1349"/>
      <c r="E7" s="1349"/>
      <c r="F7" s="1349"/>
      <c r="G7" s="1349"/>
      <c r="H7" s="1350"/>
      <c r="I7" s="5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8" customHeight="1">
      <c r="A8" s="732"/>
      <c r="B8" s="546"/>
      <c r="C8" s="1351" t="s">
        <v>430</v>
      </c>
      <c r="D8" s="1473"/>
      <c r="E8" s="387" t="s">
        <v>3653</v>
      </c>
      <c r="F8" s="387" t="s">
        <v>3654</v>
      </c>
      <c r="G8" s="387" t="s">
        <v>3655</v>
      </c>
      <c r="H8" s="387" t="s">
        <v>3656</v>
      </c>
      <c r="I8" s="770"/>
      <c r="J8" s="545"/>
      <c r="K8" s="545"/>
      <c r="L8" s="545"/>
      <c r="M8" s="545"/>
      <c r="N8" s="545"/>
      <c r="O8" s="545"/>
      <c r="P8" s="545"/>
      <c r="Q8" s="545"/>
      <c r="R8" s="545"/>
      <c r="S8" s="545"/>
      <c r="T8" s="545"/>
      <c r="U8" s="545"/>
      <c r="V8" s="545"/>
      <c r="W8" s="545"/>
      <c r="X8" s="545"/>
      <c r="Y8" s="545"/>
      <c r="Z8" s="545"/>
    </row>
    <row r="9" spans="1:26">
      <c r="A9" s="59"/>
      <c r="B9" s="30"/>
      <c r="C9" s="1857">
        <v>43556</v>
      </c>
      <c r="D9" s="1698"/>
      <c r="E9" s="1263">
        <v>0</v>
      </c>
      <c r="F9" s="1264">
        <v>17.7</v>
      </c>
      <c r="G9" s="1264">
        <v>0</v>
      </c>
      <c r="H9" s="1265">
        <f>SUM(E9,F9,G9)</f>
        <v>17.7</v>
      </c>
      <c r="I9" s="5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59"/>
      <c r="B10" s="30"/>
      <c r="C10" s="1858">
        <v>43647</v>
      </c>
      <c r="D10" s="1415"/>
      <c r="E10" s="1266">
        <v>0</v>
      </c>
      <c r="F10" s="1267">
        <v>5.9</v>
      </c>
      <c r="G10" s="1267">
        <v>0</v>
      </c>
      <c r="H10" s="1268">
        <f>E10+F10+G10</f>
        <v>5.9</v>
      </c>
      <c r="I10" s="5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59"/>
      <c r="B11" s="30"/>
      <c r="C11" s="1859">
        <v>43709</v>
      </c>
      <c r="D11" s="1415"/>
      <c r="E11" s="1269">
        <v>0</v>
      </c>
      <c r="F11" s="1270">
        <v>5.9</v>
      </c>
      <c r="G11" s="1270">
        <v>0</v>
      </c>
      <c r="H11" s="1271">
        <f>SUM(E11,F11,G11)</f>
        <v>5.9</v>
      </c>
      <c r="I11" s="5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59"/>
      <c r="B12" s="30"/>
      <c r="C12" s="1858">
        <v>43739</v>
      </c>
      <c r="D12" s="1415"/>
      <c r="E12" s="1266">
        <v>0</v>
      </c>
      <c r="F12" s="1267">
        <v>59</v>
      </c>
      <c r="G12" s="1267">
        <v>0</v>
      </c>
      <c r="H12" s="1268">
        <f>E12+F12+G12</f>
        <v>59</v>
      </c>
      <c r="I12" s="5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59"/>
      <c r="B13" s="30"/>
      <c r="C13" s="1859">
        <v>43770</v>
      </c>
      <c r="D13" s="1415"/>
      <c r="E13" s="1269">
        <v>1180</v>
      </c>
      <c r="F13" s="1270">
        <v>5.9</v>
      </c>
      <c r="G13" s="1270">
        <v>0</v>
      </c>
      <c r="H13" s="1271">
        <f>SUM(E13,F13,G13)</f>
        <v>1185.9000000000001</v>
      </c>
      <c r="I13" s="5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59"/>
      <c r="B14" s="30"/>
      <c r="C14" s="1858">
        <v>43800</v>
      </c>
      <c r="D14" s="1415"/>
      <c r="E14" s="1266">
        <v>1180</v>
      </c>
      <c r="F14" s="1267">
        <v>29.5</v>
      </c>
      <c r="G14" s="1267">
        <v>0</v>
      </c>
      <c r="H14" s="1268">
        <f>E14+F14+G14</f>
        <v>1209.5</v>
      </c>
      <c r="I14" s="5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59"/>
      <c r="B15" s="30"/>
      <c r="C15" s="1859">
        <v>44256</v>
      </c>
      <c r="D15" s="1415"/>
      <c r="E15" s="1269">
        <v>0</v>
      </c>
      <c r="F15" s="1270">
        <v>64.900000000000006</v>
      </c>
      <c r="G15" s="1270">
        <v>0</v>
      </c>
      <c r="H15" s="1271">
        <f>SUM(E15,F15,G15)</f>
        <v>64.900000000000006</v>
      </c>
      <c r="I15" s="5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59"/>
      <c r="B16" s="30"/>
      <c r="C16" s="1420" t="s">
        <v>169</v>
      </c>
      <c r="D16" s="1421"/>
      <c r="E16" s="522">
        <f t="shared" ref="E16:H16" si="0">SUM(E9:E15)</f>
        <v>2360</v>
      </c>
      <c r="F16" s="522">
        <f t="shared" si="0"/>
        <v>188.8</v>
      </c>
      <c r="G16" s="522">
        <f t="shared" si="0"/>
        <v>0</v>
      </c>
      <c r="H16" s="522">
        <f t="shared" si="0"/>
        <v>2548.8000000000002</v>
      </c>
      <c r="I16" s="5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59"/>
      <c r="B17" s="30"/>
      <c r="C17" s="1272"/>
      <c r="D17" s="1272"/>
      <c r="E17" s="267"/>
      <c r="F17" s="267"/>
      <c r="G17" s="267"/>
      <c r="H17" s="267"/>
      <c r="I17" s="5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59"/>
      <c r="B18" s="30"/>
      <c r="C18" s="1272"/>
      <c r="D18" s="1272"/>
      <c r="E18" s="267"/>
      <c r="F18" s="267"/>
      <c r="G18" s="267"/>
      <c r="H18" s="267"/>
      <c r="I18" s="5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9.5">
      <c r="A19" s="59"/>
      <c r="B19" s="30"/>
      <c r="C19" s="1348" t="s">
        <v>3657</v>
      </c>
      <c r="D19" s="1349"/>
      <c r="E19" s="1349"/>
      <c r="F19" s="1349"/>
      <c r="G19" s="1349"/>
      <c r="H19" s="1350"/>
      <c r="I19" s="5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30">
      <c r="A20" s="59"/>
      <c r="B20" s="30"/>
      <c r="C20" s="1351" t="s">
        <v>435</v>
      </c>
      <c r="D20" s="1473"/>
      <c r="E20" s="387" t="s">
        <v>3116</v>
      </c>
      <c r="F20" s="387" t="s">
        <v>3273</v>
      </c>
      <c r="G20" s="387" t="s">
        <v>101</v>
      </c>
      <c r="H20" s="387" t="s">
        <v>3658</v>
      </c>
      <c r="I20" s="5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30" customHeight="1">
      <c r="A21" s="59"/>
      <c r="B21" s="30"/>
      <c r="C21" s="721" t="s">
        <v>8</v>
      </c>
      <c r="D21" s="1865" t="s">
        <v>3659</v>
      </c>
      <c r="E21" s="1273" t="s">
        <v>2672</v>
      </c>
      <c r="F21" s="1274" t="s">
        <v>2673</v>
      </c>
      <c r="G21" s="1275">
        <v>590</v>
      </c>
      <c r="H21" s="1276">
        <v>3226.46</v>
      </c>
      <c r="I21" s="5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59"/>
      <c r="B22" s="30"/>
      <c r="C22" s="1151"/>
      <c r="D22" s="1866"/>
      <c r="E22" s="1277" t="s">
        <v>2675</v>
      </c>
      <c r="F22" s="1278" t="s">
        <v>2678</v>
      </c>
      <c r="G22" s="1279">
        <v>590</v>
      </c>
      <c r="H22" s="1280">
        <v>2630.56</v>
      </c>
      <c r="I22" s="5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59"/>
      <c r="B23" s="30"/>
      <c r="C23" s="1151"/>
      <c r="D23" s="1866"/>
      <c r="E23" s="798" t="s">
        <v>2702</v>
      </c>
      <c r="F23" s="1281" t="s">
        <v>2703</v>
      </c>
      <c r="G23" s="317">
        <v>590</v>
      </c>
      <c r="H23" s="393">
        <v>4275.75</v>
      </c>
      <c r="I23" s="5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59"/>
      <c r="B24" s="30"/>
      <c r="C24" s="1151"/>
      <c r="D24" s="1867"/>
      <c r="E24" s="1277" t="s">
        <v>2702</v>
      </c>
      <c r="F24" s="1278" t="s">
        <v>2705</v>
      </c>
      <c r="G24" s="1279">
        <v>590</v>
      </c>
      <c r="H24" s="1280">
        <v>3685.75</v>
      </c>
      <c r="I24" s="5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59"/>
      <c r="B25" s="30"/>
      <c r="C25" s="1282"/>
      <c r="D25" s="1283"/>
      <c r="E25" s="267"/>
      <c r="F25" s="267"/>
      <c r="G25" s="267"/>
      <c r="H25" s="1284"/>
      <c r="I25" s="5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59"/>
      <c r="B26" s="30"/>
      <c r="C26" s="1860" t="s">
        <v>12</v>
      </c>
      <c r="D26" s="1862" t="s">
        <v>421</v>
      </c>
      <c r="E26" s="1273" t="s">
        <v>2323</v>
      </c>
      <c r="F26" s="1274" t="s">
        <v>2324</v>
      </c>
      <c r="G26" s="1275">
        <v>5.9</v>
      </c>
      <c r="H26" s="1276">
        <v>571.89</v>
      </c>
      <c r="I26" s="5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59"/>
      <c r="B27" s="30"/>
      <c r="C27" s="1757"/>
      <c r="D27" s="1863"/>
      <c r="E27" s="1277" t="s">
        <v>2323</v>
      </c>
      <c r="F27" s="1278" t="s">
        <v>2326</v>
      </c>
      <c r="G27" s="1279">
        <v>5.9</v>
      </c>
      <c r="H27" s="1280">
        <v>565.99</v>
      </c>
      <c r="I27" s="5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59"/>
      <c r="B28" s="30"/>
      <c r="C28" s="1757"/>
      <c r="D28" s="1863"/>
      <c r="E28" s="798" t="s">
        <v>2323</v>
      </c>
      <c r="F28" s="1281" t="s">
        <v>2327</v>
      </c>
      <c r="G28" s="317">
        <v>5.9</v>
      </c>
      <c r="H28" s="393">
        <v>560.09</v>
      </c>
      <c r="I28" s="5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59"/>
      <c r="B29" s="30"/>
      <c r="C29" s="1757"/>
      <c r="D29" s="1863"/>
      <c r="E29" s="1277" t="s">
        <v>2488</v>
      </c>
      <c r="F29" s="1278" t="s">
        <v>2489</v>
      </c>
      <c r="G29" s="1279">
        <v>5.9</v>
      </c>
      <c r="H29" s="1280">
        <v>549.20000000000005</v>
      </c>
      <c r="I29" s="5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>
      <c r="A30" s="59"/>
      <c r="B30" s="30"/>
      <c r="C30" s="1757"/>
      <c r="D30" s="1863"/>
      <c r="E30" s="798" t="s">
        <v>2545</v>
      </c>
      <c r="F30" s="1281" t="s">
        <v>2548</v>
      </c>
      <c r="G30" s="317">
        <v>5.9</v>
      </c>
      <c r="H30" s="393">
        <v>26.51</v>
      </c>
      <c r="I30" s="5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59"/>
      <c r="B31" s="30"/>
      <c r="C31" s="1757"/>
      <c r="D31" s="1863"/>
      <c r="E31" s="1277" t="s">
        <v>2607</v>
      </c>
      <c r="F31" s="1278" t="s">
        <v>2608</v>
      </c>
      <c r="G31" s="1279">
        <v>59</v>
      </c>
      <c r="H31" s="1280">
        <v>5167.29</v>
      </c>
      <c r="I31" s="5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59"/>
      <c r="B32" s="30"/>
      <c r="C32" s="1757"/>
      <c r="D32" s="1863"/>
      <c r="E32" s="798" t="s">
        <v>2675</v>
      </c>
      <c r="F32" s="1281" t="s">
        <v>2676</v>
      </c>
      <c r="G32" s="317">
        <v>5.9</v>
      </c>
      <c r="H32" s="393">
        <v>3220.56</v>
      </c>
      <c r="I32" s="5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59"/>
      <c r="B33" s="30"/>
      <c r="C33" s="1757"/>
      <c r="D33" s="1863"/>
      <c r="E33" s="1277" t="s">
        <v>2735</v>
      </c>
      <c r="F33" s="1278" t="s">
        <v>2736</v>
      </c>
      <c r="G33" s="1279">
        <v>29.5</v>
      </c>
      <c r="H33" s="1280">
        <v>281.31</v>
      </c>
      <c r="I33" s="5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>
      <c r="A34" s="59"/>
      <c r="B34" s="30"/>
      <c r="C34" s="1757"/>
      <c r="D34" s="1863"/>
      <c r="E34" s="798" t="s">
        <v>2867</v>
      </c>
      <c r="F34" s="1281" t="s">
        <v>2868</v>
      </c>
      <c r="G34" s="317">
        <v>5.9</v>
      </c>
      <c r="H34" s="393">
        <v>269.89999999999998</v>
      </c>
      <c r="I34" s="5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73"/>
      <c r="B35" s="27"/>
      <c r="C35" s="1861"/>
      <c r="D35" s="1864"/>
      <c r="E35" s="1285" t="s">
        <v>2892</v>
      </c>
      <c r="F35" s="1278" t="s">
        <v>2893</v>
      </c>
      <c r="G35" s="1279">
        <v>59</v>
      </c>
      <c r="H35" s="1280">
        <v>12747.92</v>
      </c>
      <c r="I35" s="5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>
      <c r="A36" s="73"/>
      <c r="B36" s="27"/>
      <c r="C36" s="1282"/>
      <c r="D36" s="1272"/>
      <c r="H36" s="16"/>
      <c r="I36" s="5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30" customHeight="1">
      <c r="A37" s="73"/>
      <c r="B37" s="27"/>
      <c r="C37" s="725" t="s">
        <v>18</v>
      </c>
      <c r="D37" s="1286" t="s">
        <v>3655</v>
      </c>
      <c r="E37" s="1654" t="s">
        <v>3660</v>
      </c>
      <c r="F37" s="1655"/>
      <c r="G37" s="1655"/>
      <c r="H37" s="1656"/>
      <c r="I37" s="5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22.5" customHeight="1">
      <c r="A38" s="59"/>
      <c r="B38" s="117"/>
      <c r="C38" s="119"/>
      <c r="D38" s="119"/>
      <c r="E38" s="119"/>
      <c r="F38" s="119"/>
      <c r="G38" s="119"/>
      <c r="H38" s="119"/>
      <c r="I38" s="122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30" customHeight="1">
      <c r="A39" s="59"/>
      <c r="B39" s="28"/>
      <c r="C39" s="123"/>
      <c r="D39" s="123"/>
      <c r="E39" s="124"/>
      <c r="F39" s="124"/>
      <c r="G39" s="124"/>
      <c r="H39" s="124"/>
      <c r="I39" s="124"/>
      <c r="J39" s="124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>
      <c r="A40" s="59"/>
      <c r="B40" s="1166" t="s">
        <v>199</v>
      </c>
      <c r="C40" s="1167"/>
      <c r="D40" s="1167"/>
      <c r="E40" s="1167"/>
      <c r="F40" s="1167"/>
      <c r="G40" s="1167"/>
      <c r="H40" s="1167"/>
      <c r="I40" s="1168"/>
      <c r="J40" s="1258"/>
      <c r="K40" s="1258"/>
      <c r="L40" s="1258"/>
      <c r="M40" s="1258"/>
      <c r="N40" s="1258"/>
      <c r="O40" s="1258"/>
      <c r="P40" s="59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>
      <c r="A41" s="59"/>
      <c r="B41" s="30"/>
      <c r="C41" s="123"/>
      <c r="D41" s="123"/>
      <c r="E41" s="124"/>
      <c r="F41" s="124"/>
      <c r="G41" s="124"/>
      <c r="H41" s="124"/>
      <c r="I41" s="16"/>
      <c r="J41" s="4"/>
      <c r="K41" s="59"/>
      <c r="L41" s="59"/>
      <c r="M41" s="59"/>
      <c r="N41" s="59"/>
      <c r="O41" s="59"/>
      <c r="P41" s="59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59"/>
      <c r="B42" s="1345" t="s">
        <v>3006</v>
      </c>
      <c r="C42" s="1294"/>
      <c r="D42" s="1298"/>
      <c r="E42" s="354" t="s">
        <v>201</v>
      </c>
      <c r="F42" s="354"/>
      <c r="G42" s="1346"/>
      <c r="H42" s="1294"/>
      <c r="I42" s="1295"/>
      <c r="J42" s="4"/>
      <c r="K42" s="1287"/>
      <c r="L42" s="4"/>
      <c r="M42" s="4"/>
      <c r="N42" s="4"/>
      <c r="O42" s="64"/>
      <c r="P42" s="59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>
      <c r="A43" s="59"/>
      <c r="B43" s="125" t="s">
        <v>8</v>
      </c>
      <c r="C43" s="1293" t="s">
        <v>3659</v>
      </c>
      <c r="D43" s="1298"/>
      <c r="E43" s="76" t="s">
        <v>3661</v>
      </c>
      <c r="F43" s="126"/>
      <c r="G43" s="126"/>
      <c r="H43" s="126"/>
      <c r="I43" s="1288"/>
      <c r="J43" s="126"/>
      <c r="K43" s="4"/>
      <c r="L43" s="59"/>
      <c r="M43" s="59"/>
      <c r="N43" s="59"/>
      <c r="O43" s="59"/>
      <c r="P43" s="59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59"/>
      <c r="B44" s="127" t="s">
        <v>12</v>
      </c>
      <c r="C44" s="1296" t="s">
        <v>421</v>
      </c>
      <c r="D44" s="1298"/>
      <c r="E44" s="76" t="s">
        <v>3662</v>
      </c>
      <c r="F44" s="128"/>
      <c r="G44" s="128"/>
      <c r="H44" s="128"/>
      <c r="I44" s="1289"/>
      <c r="J44" s="126"/>
      <c r="K44" s="4"/>
      <c r="L44" s="59"/>
      <c r="M44" s="59"/>
      <c r="N44" s="59"/>
      <c r="O44" s="59"/>
      <c r="P44" s="59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59"/>
      <c r="B45" s="1259" t="s">
        <v>205</v>
      </c>
      <c r="C45" s="1637" t="s">
        <v>3655</v>
      </c>
      <c r="D45" s="1515"/>
      <c r="E45" s="1290" t="s">
        <v>3663</v>
      </c>
      <c r="F45" s="1291"/>
      <c r="G45" s="1291"/>
      <c r="H45" s="1291"/>
      <c r="I45" s="1292"/>
      <c r="J45" s="126"/>
      <c r="K45" s="4"/>
      <c r="L45" s="59"/>
      <c r="M45" s="59"/>
      <c r="N45" s="59"/>
      <c r="O45" s="59"/>
      <c r="P45" s="59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59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>
      <c r="A47" s="59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59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59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>
      <c r="A50" s="59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>
      <c r="A51" s="59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59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59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59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59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59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>
      <c r="A57" s="59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59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>
      <c r="A59" s="59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59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>
      <c r="A61" s="59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59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59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>
      <c r="A64" s="59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59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>
      <c r="A66" s="59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59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>
      <c r="A68" s="59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>
      <c r="A69" s="59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59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>
      <c r="A71" s="59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customHeight="1">
      <c r="A72" s="59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59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customHeight="1">
      <c r="A74" s="59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customHeight="1">
      <c r="A75" s="59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59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>
      <c r="A77" s="59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59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59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customHeight="1">
      <c r="A80" s="59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59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59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>
      <c r="A83" s="59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59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>
      <c r="A85" s="59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59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59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59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59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customHeight="1">
      <c r="A90" s="59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59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59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customHeight="1">
      <c r="A93" s="59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59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59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59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59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customHeight="1">
      <c r="A98" s="59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>
      <c r="A99" s="59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customHeight="1">
      <c r="A100" s="59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>
      <c r="A101" s="59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59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59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59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59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customHeight="1">
      <c r="A106" s="59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customHeight="1">
      <c r="A107" s="59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customHeight="1">
      <c r="A108" s="59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59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.75" customHeight="1">
      <c r="A110" s="59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.75" customHeight="1">
      <c r="A111" s="59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59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>
      <c r="A113" s="59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59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59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>
      <c r="A116" s="59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59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>
      <c r="A118" s="59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>
      <c r="A119" s="59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>
      <c r="A120" s="59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59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59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59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59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59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>
      <c r="A126" s="59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>
      <c r="A127" s="59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customHeight="1">
      <c r="A128" s="59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customHeight="1">
      <c r="A129" s="59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>
      <c r="A130" s="59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customHeight="1">
      <c r="A131" s="59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customHeight="1">
      <c r="A132" s="59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59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>
      <c r="A134" s="59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>
      <c r="A135" s="59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>
      <c r="A136" s="59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>
      <c r="A137" s="59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59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59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59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>
      <c r="A141" s="59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59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customHeight="1">
      <c r="A143" s="59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9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.75" customHeight="1">
      <c r="A145" s="59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customHeight="1">
      <c r="A146" s="59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customHeight="1">
      <c r="A147" s="59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59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59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customHeight="1">
      <c r="A150" s="59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59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59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59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.75" customHeight="1">
      <c r="A154" s="59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59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59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.75" customHeight="1">
      <c r="A157" s="59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.75" customHeight="1">
      <c r="A158" s="59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59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.75" customHeight="1">
      <c r="A160" s="59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.75" customHeight="1">
      <c r="A161" s="59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.75" customHeight="1">
      <c r="A162" s="59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.75" customHeight="1">
      <c r="A163" s="59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59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59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59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59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59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59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59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.75" customHeight="1">
      <c r="A171" s="59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59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.75" customHeight="1">
      <c r="A173" s="59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.75" customHeight="1">
      <c r="A174" s="59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59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.75" customHeight="1">
      <c r="A176" s="59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59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59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customHeight="1">
      <c r="A179" s="59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59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59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.75" customHeight="1">
      <c r="A182" s="59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.75" customHeight="1">
      <c r="A183" s="59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.75" customHeight="1">
      <c r="A184" s="59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.75" customHeight="1">
      <c r="A185" s="59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.75" customHeight="1">
      <c r="A186" s="59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.75" customHeight="1">
      <c r="A187" s="59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59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.75" customHeight="1">
      <c r="A189" s="59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.75" customHeight="1">
      <c r="A190" s="59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59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.75" customHeight="1">
      <c r="A192" s="59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59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.75" customHeight="1">
      <c r="A194" s="59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.75" customHeight="1">
      <c r="A195" s="59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.75" customHeight="1">
      <c r="A196" s="59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.75" customHeight="1">
      <c r="A197" s="59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.75" customHeight="1">
      <c r="A198" s="59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59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.75" customHeight="1">
      <c r="A200" s="59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59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.75" customHeight="1">
      <c r="A202" s="59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59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59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59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.75" customHeight="1">
      <c r="A206" s="59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.75" customHeight="1">
      <c r="A207" s="59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59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59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59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59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.75" customHeight="1">
      <c r="A212" s="59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59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59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59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>
      <c r="A216" s="59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59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59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59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.75" customHeight="1">
      <c r="A220" s="59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59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59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59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59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.75" customHeight="1">
      <c r="A225" s="59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59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.75" customHeight="1">
      <c r="A227" s="59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59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.75" customHeight="1">
      <c r="A229" s="59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59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.75" customHeight="1">
      <c r="A231" s="59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59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59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.75" customHeight="1">
      <c r="A234" s="59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.75" customHeight="1">
      <c r="A235" s="59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.75" customHeight="1">
      <c r="A236" s="59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.75" customHeight="1">
      <c r="A237" s="59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.75" customHeight="1">
      <c r="A238" s="59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.75" customHeight="1">
      <c r="A239" s="59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59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59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59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59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59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.75" customHeight="1">
      <c r="A245" s="59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B42:D42"/>
    <mergeCell ref="G42:I42"/>
    <mergeCell ref="C43:D43"/>
    <mergeCell ref="C44:D44"/>
    <mergeCell ref="C45:D45"/>
    <mergeCell ref="C11:D11"/>
    <mergeCell ref="C12:D12"/>
    <mergeCell ref="C26:C35"/>
    <mergeCell ref="D26:D35"/>
    <mergeCell ref="E37:H37"/>
    <mergeCell ref="C13:D13"/>
    <mergeCell ref="C14:D14"/>
    <mergeCell ref="C15:D15"/>
    <mergeCell ref="C16:D16"/>
    <mergeCell ref="C19:H19"/>
    <mergeCell ref="C20:D20"/>
    <mergeCell ref="D21:D24"/>
    <mergeCell ref="C5:H5"/>
    <mergeCell ref="C7:H7"/>
    <mergeCell ref="C8:D8"/>
    <mergeCell ref="C9:D9"/>
    <mergeCell ref="C10:D10"/>
  </mergeCells>
  <hyperlinks>
    <hyperlink ref="H3" location="'✔️ Index'!A1" display="INDEX"/>
  </hyperlink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showGridLines="0" topLeftCell="A11" workbookViewId="0">
      <selection activeCell="E20" sqref="E20"/>
    </sheetView>
  </sheetViews>
  <sheetFormatPr defaultColWidth="14.42578125" defaultRowHeight="15" customHeight="1"/>
  <cols>
    <col min="1" max="2" width="4.42578125" customWidth="1"/>
    <col min="3" max="3" width="5.140625" customWidth="1"/>
    <col min="4" max="4" width="40.140625" customWidth="1"/>
    <col min="5" max="5" width="114.42578125" customWidth="1"/>
    <col min="6" max="6" width="4.42578125" customWidth="1"/>
  </cols>
  <sheetData>
    <row r="1" spans="1:26" ht="18" customHeight="1">
      <c r="C1" s="175"/>
    </row>
    <row r="2" spans="1:26">
      <c r="B2" s="176"/>
      <c r="C2" s="177"/>
      <c r="D2" s="178"/>
      <c r="E2" s="178"/>
      <c r="F2" s="179"/>
    </row>
    <row r="3" spans="1:26" ht="36" customHeight="1">
      <c r="A3" s="73"/>
      <c r="B3" s="74"/>
      <c r="C3" s="1326" t="s">
        <v>389</v>
      </c>
      <c r="D3" s="1327"/>
      <c r="E3" s="1328"/>
      <c r="F3" s="180"/>
      <c r="G3" s="181"/>
      <c r="H3" s="181"/>
      <c r="I3" s="181"/>
      <c r="J3" s="181"/>
      <c r="K3" s="181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5.75">
      <c r="A4" s="4"/>
      <c r="B4" s="182"/>
      <c r="C4" s="183"/>
      <c r="D4" s="184"/>
      <c r="E4" s="185"/>
      <c r="F4" s="20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2.5" customHeight="1">
      <c r="B5" s="186"/>
      <c r="C5" s="187">
        <v>1</v>
      </c>
      <c r="D5" s="188" t="s">
        <v>390</v>
      </c>
      <c r="E5" s="189" t="s">
        <v>391</v>
      </c>
      <c r="F5" s="16"/>
    </row>
    <row r="6" spans="1:26" ht="22.5" customHeight="1">
      <c r="B6" s="186"/>
      <c r="C6" s="187">
        <v>2</v>
      </c>
      <c r="D6" s="188" t="s">
        <v>392</v>
      </c>
      <c r="E6" s="190" t="s">
        <v>393</v>
      </c>
      <c r="F6" s="16"/>
    </row>
    <row r="7" spans="1:26" ht="22.5" customHeight="1">
      <c r="B7" s="186"/>
      <c r="C7" s="187">
        <v>3</v>
      </c>
      <c r="D7" s="188" t="s">
        <v>394</v>
      </c>
      <c r="E7" s="190" t="s">
        <v>395</v>
      </c>
      <c r="F7" s="16"/>
    </row>
    <row r="8" spans="1:26" ht="22.5" customHeight="1">
      <c r="B8" s="186"/>
      <c r="C8" s="187">
        <v>4</v>
      </c>
      <c r="D8" s="188" t="s">
        <v>396</v>
      </c>
      <c r="E8" s="190" t="s">
        <v>397</v>
      </c>
      <c r="F8" s="16"/>
    </row>
    <row r="9" spans="1:26" ht="22.5" customHeight="1">
      <c r="B9" s="186"/>
      <c r="C9" s="187">
        <v>5</v>
      </c>
      <c r="D9" s="188" t="s">
        <v>398</v>
      </c>
      <c r="E9" s="190" t="s">
        <v>399</v>
      </c>
      <c r="F9" s="16"/>
    </row>
    <row r="10" spans="1:26" ht="22.5" customHeight="1">
      <c r="B10" s="186"/>
      <c r="C10" s="187">
        <v>6</v>
      </c>
      <c r="D10" s="188" t="s">
        <v>400</v>
      </c>
      <c r="E10" s="190" t="s">
        <v>401</v>
      </c>
      <c r="F10" s="16"/>
    </row>
    <row r="11" spans="1:26" ht="22.5" customHeight="1">
      <c r="B11" s="186"/>
      <c r="C11" s="187">
        <v>7</v>
      </c>
      <c r="D11" s="188" t="s">
        <v>402</v>
      </c>
      <c r="E11" s="190" t="s">
        <v>403</v>
      </c>
      <c r="F11" s="16"/>
    </row>
    <row r="12" spans="1:26" ht="22.5" customHeight="1">
      <c r="B12" s="186"/>
      <c r="C12" s="187">
        <v>8</v>
      </c>
      <c r="D12" s="188" t="s">
        <v>404</v>
      </c>
      <c r="E12" s="190" t="s">
        <v>405</v>
      </c>
      <c r="F12" s="16"/>
    </row>
    <row r="13" spans="1:26" ht="22.5" customHeight="1">
      <c r="B13" s="186"/>
      <c r="C13" s="187">
        <v>9</v>
      </c>
      <c r="D13" s="188" t="s">
        <v>406</v>
      </c>
      <c r="E13" s="190" t="s">
        <v>407</v>
      </c>
      <c r="F13" s="16"/>
    </row>
    <row r="14" spans="1:26" ht="22.5" customHeight="1">
      <c r="B14" s="186"/>
      <c r="C14" s="187">
        <v>10</v>
      </c>
      <c r="D14" s="188" t="s">
        <v>408</v>
      </c>
      <c r="E14" s="190" t="s">
        <v>409</v>
      </c>
      <c r="F14" s="16"/>
    </row>
    <row r="15" spans="1:26" ht="22.5" customHeight="1">
      <c r="B15" s="186"/>
      <c r="C15" s="187">
        <v>11</v>
      </c>
      <c r="D15" s="188" t="s">
        <v>410</v>
      </c>
      <c r="E15" s="190" t="s">
        <v>411</v>
      </c>
      <c r="F15" s="16"/>
    </row>
    <row r="16" spans="1:26" ht="22.5" customHeight="1">
      <c r="B16" s="186"/>
      <c r="C16" s="187">
        <v>12</v>
      </c>
      <c r="D16" s="188" t="s">
        <v>412</v>
      </c>
      <c r="E16" s="190" t="s">
        <v>413</v>
      </c>
      <c r="F16" s="16"/>
    </row>
    <row r="17" spans="2:6" ht="22.5" customHeight="1">
      <c r="B17" s="186"/>
      <c r="C17" s="187">
        <v>13</v>
      </c>
      <c r="D17" s="188" t="s">
        <v>173</v>
      </c>
      <c r="E17" s="190" t="s">
        <v>414</v>
      </c>
      <c r="F17" s="16"/>
    </row>
    <row r="18" spans="2:6" ht="22.5" customHeight="1">
      <c r="B18" s="186"/>
      <c r="C18" s="187">
        <v>14</v>
      </c>
      <c r="D18" s="188" t="s">
        <v>415</v>
      </c>
      <c r="E18" s="190" t="s">
        <v>416</v>
      </c>
      <c r="F18" s="16"/>
    </row>
    <row r="19" spans="2:6" ht="22.5" customHeight="1">
      <c r="B19" s="186"/>
      <c r="C19" s="187">
        <v>15</v>
      </c>
      <c r="D19" s="188" t="s">
        <v>417</v>
      </c>
      <c r="E19" s="190" t="s">
        <v>418</v>
      </c>
      <c r="F19" s="16"/>
    </row>
    <row r="20" spans="2:6" ht="22.5" customHeight="1">
      <c r="B20" s="186"/>
      <c r="C20" s="187">
        <v>16</v>
      </c>
      <c r="D20" s="188" t="s">
        <v>419</v>
      </c>
      <c r="E20" s="189" t="s">
        <v>420</v>
      </c>
      <c r="F20" s="16"/>
    </row>
    <row r="21" spans="2:6" ht="22.5" customHeight="1">
      <c r="B21" s="186"/>
      <c r="C21" s="187">
        <v>17</v>
      </c>
      <c r="D21" s="188" t="s">
        <v>421</v>
      </c>
      <c r="E21" s="189" t="s">
        <v>422</v>
      </c>
      <c r="F21" s="16"/>
    </row>
    <row r="22" spans="2:6" ht="18" customHeight="1">
      <c r="B22" s="191"/>
      <c r="C22" s="192"/>
      <c r="D22" s="121"/>
      <c r="E22" s="121"/>
      <c r="F22" s="133"/>
    </row>
    <row r="23" spans="2:6" ht="15.75" customHeight="1">
      <c r="C23" s="193"/>
      <c r="D23" s="194"/>
      <c r="E23" s="194"/>
    </row>
    <row r="24" spans="2:6" ht="15.75" customHeight="1">
      <c r="C24" s="195"/>
      <c r="D24" s="59"/>
      <c r="E24" s="196"/>
    </row>
    <row r="25" spans="2:6" ht="15.75" customHeight="1">
      <c r="C25" s="195"/>
      <c r="D25" s="59"/>
      <c r="E25" s="196"/>
    </row>
    <row r="26" spans="2:6" ht="15.75" customHeight="1">
      <c r="C26" s="195"/>
      <c r="D26" s="59"/>
      <c r="E26" s="196"/>
    </row>
    <row r="27" spans="2:6" ht="15.75" customHeight="1">
      <c r="C27" s="195"/>
      <c r="D27" s="59"/>
      <c r="E27" s="196"/>
    </row>
    <row r="28" spans="2:6" ht="15.75" customHeight="1">
      <c r="C28" s="195"/>
      <c r="D28" s="59"/>
      <c r="E28" s="196"/>
    </row>
    <row r="29" spans="2:6" ht="15.75" customHeight="1">
      <c r="C29" s="193"/>
      <c r="D29" s="194"/>
      <c r="E29" s="194"/>
    </row>
    <row r="30" spans="2:6" ht="15.75" customHeight="1">
      <c r="C30" s="195"/>
      <c r="D30" s="59"/>
      <c r="E30" s="196"/>
    </row>
    <row r="31" spans="2:6" ht="15.75" customHeight="1">
      <c r="C31" s="195"/>
      <c r="D31" s="59"/>
      <c r="E31" s="196"/>
    </row>
    <row r="32" spans="2:6" ht="15.75" customHeight="1">
      <c r="C32" s="175"/>
      <c r="D32" s="124"/>
      <c r="E32" s="124"/>
    </row>
    <row r="33" spans="3:3" ht="15.75" customHeight="1">
      <c r="C33" s="175"/>
    </row>
    <row r="34" spans="3:3" ht="15.75" customHeight="1">
      <c r="C34" s="175"/>
    </row>
    <row r="35" spans="3:3" ht="15.75" customHeight="1">
      <c r="C35" s="175"/>
    </row>
    <row r="36" spans="3:3" ht="15.75" customHeight="1">
      <c r="C36" s="175"/>
    </row>
    <row r="37" spans="3:3" ht="15.75" customHeight="1">
      <c r="C37" s="175"/>
    </row>
    <row r="38" spans="3:3" ht="15.75" customHeight="1">
      <c r="C38" s="175"/>
    </row>
    <row r="39" spans="3:3" ht="15.75" customHeight="1">
      <c r="C39" s="175"/>
    </row>
    <row r="40" spans="3:3" ht="15.75" customHeight="1">
      <c r="C40" s="175"/>
    </row>
    <row r="41" spans="3:3" ht="15.75" customHeight="1">
      <c r="C41" s="175"/>
    </row>
    <row r="42" spans="3:3" ht="15.75" customHeight="1">
      <c r="C42" s="175"/>
    </row>
    <row r="43" spans="3:3" ht="15.75" customHeight="1">
      <c r="C43" s="175"/>
    </row>
    <row r="44" spans="3:3" ht="15.75" customHeight="1">
      <c r="C44" s="175"/>
    </row>
    <row r="45" spans="3:3" ht="15.75" customHeight="1">
      <c r="C45" s="175"/>
    </row>
    <row r="46" spans="3:3" ht="15.75" customHeight="1">
      <c r="C46" s="175"/>
    </row>
    <row r="47" spans="3:3" ht="15.75" customHeight="1">
      <c r="C47" s="175"/>
    </row>
    <row r="48" spans="3:3" ht="15.75" customHeight="1">
      <c r="C48" s="175"/>
    </row>
    <row r="49" spans="3:3" ht="15.75" customHeight="1">
      <c r="C49" s="175"/>
    </row>
    <row r="50" spans="3:3" ht="15.75" customHeight="1">
      <c r="C50" s="175"/>
    </row>
    <row r="51" spans="3:3" ht="15.75" customHeight="1">
      <c r="C51" s="175"/>
    </row>
    <row r="52" spans="3:3" ht="15.75" customHeight="1">
      <c r="C52" s="175"/>
    </row>
    <row r="53" spans="3:3" ht="15.75" customHeight="1">
      <c r="C53" s="175"/>
    </row>
    <row r="54" spans="3:3" ht="15.75" customHeight="1">
      <c r="C54" s="175"/>
    </row>
    <row r="55" spans="3:3" ht="15.75" customHeight="1">
      <c r="C55" s="175"/>
    </row>
    <row r="56" spans="3:3" ht="15.75" customHeight="1">
      <c r="C56" s="175"/>
    </row>
    <row r="57" spans="3:3" ht="15.75" customHeight="1">
      <c r="C57" s="175"/>
    </row>
    <row r="58" spans="3:3" ht="15.75" customHeight="1">
      <c r="C58" s="175"/>
    </row>
    <row r="59" spans="3:3" ht="15.75" customHeight="1">
      <c r="C59" s="175"/>
    </row>
    <row r="60" spans="3:3" ht="15.75" customHeight="1">
      <c r="C60" s="175"/>
    </row>
    <row r="61" spans="3:3" ht="15.75" customHeight="1">
      <c r="C61" s="175"/>
    </row>
    <row r="62" spans="3:3" ht="15.75" customHeight="1">
      <c r="C62" s="175"/>
    </row>
    <row r="63" spans="3:3" ht="15.75" customHeight="1">
      <c r="C63" s="175"/>
    </row>
    <row r="64" spans="3:3" ht="15.75" customHeight="1">
      <c r="C64" s="175"/>
    </row>
    <row r="65" spans="3:3" ht="15.75" customHeight="1">
      <c r="C65" s="175"/>
    </row>
    <row r="66" spans="3:3" ht="15.75" customHeight="1">
      <c r="C66" s="175"/>
    </row>
    <row r="67" spans="3:3" ht="15.75" customHeight="1">
      <c r="C67" s="175"/>
    </row>
    <row r="68" spans="3:3" ht="15.75" customHeight="1">
      <c r="C68" s="175"/>
    </row>
    <row r="69" spans="3:3" ht="15.75" customHeight="1">
      <c r="C69" s="175"/>
    </row>
    <row r="70" spans="3:3" ht="15.75" customHeight="1">
      <c r="C70" s="175"/>
    </row>
    <row r="71" spans="3:3" ht="15.75" customHeight="1">
      <c r="C71" s="175"/>
    </row>
    <row r="72" spans="3:3" ht="15.75" customHeight="1">
      <c r="C72" s="175"/>
    </row>
    <row r="73" spans="3:3" ht="15.75" customHeight="1">
      <c r="C73" s="175"/>
    </row>
    <row r="74" spans="3:3" ht="15.75" customHeight="1">
      <c r="C74" s="175"/>
    </row>
    <row r="75" spans="3:3" ht="15.75" customHeight="1">
      <c r="C75" s="175"/>
    </row>
    <row r="76" spans="3:3" ht="15.75" customHeight="1">
      <c r="C76" s="175"/>
    </row>
    <row r="77" spans="3:3" ht="15.75" customHeight="1">
      <c r="C77" s="175"/>
    </row>
    <row r="78" spans="3:3" ht="15.75" customHeight="1">
      <c r="C78" s="175"/>
    </row>
    <row r="79" spans="3:3" ht="15.75" customHeight="1">
      <c r="C79" s="175"/>
    </row>
    <row r="80" spans="3:3" ht="15.75" customHeight="1">
      <c r="C80" s="175"/>
    </row>
    <row r="81" spans="3:3" ht="15.75" customHeight="1">
      <c r="C81" s="175"/>
    </row>
    <row r="82" spans="3:3" ht="15.75" customHeight="1">
      <c r="C82" s="175"/>
    </row>
    <row r="83" spans="3:3" ht="15.75" customHeight="1">
      <c r="C83" s="175"/>
    </row>
    <row r="84" spans="3:3" ht="15.75" customHeight="1">
      <c r="C84" s="175"/>
    </row>
    <row r="85" spans="3:3" ht="15.75" customHeight="1">
      <c r="C85" s="175"/>
    </row>
    <row r="86" spans="3:3" ht="15.75" customHeight="1">
      <c r="C86" s="175"/>
    </row>
    <row r="87" spans="3:3" ht="15.75" customHeight="1">
      <c r="C87" s="175"/>
    </row>
    <row r="88" spans="3:3" ht="15.75" customHeight="1">
      <c r="C88" s="175"/>
    </row>
    <row r="89" spans="3:3" ht="15.75" customHeight="1">
      <c r="C89" s="175"/>
    </row>
    <row r="90" spans="3:3" ht="15.75" customHeight="1">
      <c r="C90" s="175"/>
    </row>
    <row r="91" spans="3:3" ht="15.75" customHeight="1">
      <c r="C91" s="175"/>
    </row>
    <row r="92" spans="3:3" ht="15.75" customHeight="1">
      <c r="C92" s="175"/>
    </row>
    <row r="93" spans="3:3" ht="15.75" customHeight="1">
      <c r="C93" s="175"/>
    </row>
    <row r="94" spans="3:3" ht="15.75" customHeight="1">
      <c r="C94" s="175"/>
    </row>
    <row r="95" spans="3:3" ht="15.75" customHeight="1">
      <c r="C95" s="175"/>
    </row>
    <row r="96" spans="3:3" ht="15.75" customHeight="1">
      <c r="C96" s="175"/>
    </row>
    <row r="97" spans="3:3" ht="15.75" customHeight="1">
      <c r="C97" s="175"/>
    </row>
    <row r="98" spans="3:3" ht="15.75" customHeight="1">
      <c r="C98" s="175"/>
    </row>
    <row r="99" spans="3:3" ht="15.75" customHeight="1">
      <c r="C99" s="175"/>
    </row>
    <row r="100" spans="3:3" ht="15.75" customHeight="1">
      <c r="C100" s="175"/>
    </row>
    <row r="101" spans="3:3" ht="15.75" customHeight="1">
      <c r="C101" s="175"/>
    </row>
    <row r="102" spans="3:3" ht="15.75" customHeight="1">
      <c r="C102" s="175"/>
    </row>
    <row r="103" spans="3:3" ht="15.75" customHeight="1">
      <c r="C103" s="175"/>
    </row>
    <row r="104" spans="3:3" ht="15.75" customHeight="1">
      <c r="C104" s="175"/>
    </row>
    <row r="105" spans="3:3" ht="15.75" customHeight="1">
      <c r="C105" s="175"/>
    </row>
    <row r="106" spans="3:3" ht="15.75" customHeight="1">
      <c r="C106" s="175"/>
    </row>
    <row r="107" spans="3:3" ht="15.75" customHeight="1">
      <c r="C107" s="175"/>
    </row>
    <row r="108" spans="3:3" ht="15.75" customHeight="1">
      <c r="C108" s="175"/>
    </row>
    <row r="109" spans="3:3" ht="15.75" customHeight="1">
      <c r="C109" s="175"/>
    </row>
    <row r="110" spans="3:3" ht="15.75" customHeight="1">
      <c r="C110" s="175"/>
    </row>
    <row r="111" spans="3:3" ht="15.75" customHeight="1">
      <c r="C111" s="175"/>
    </row>
    <row r="112" spans="3:3" ht="15.75" customHeight="1">
      <c r="C112" s="175"/>
    </row>
    <row r="113" spans="3:3" ht="15.75" customHeight="1">
      <c r="C113" s="175"/>
    </row>
    <row r="114" spans="3:3" ht="15.75" customHeight="1">
      <c r="C114" s="175"/>
    </row>
    <row r="115" spans="3:3" ht="15.75" customHeight="1">
      <c r="C115" s="175"/>
    </row>
    <row r="116" spans="3:3" ht="15.75" customHeight="1">
      <c r="C116" s="175"/>
    </row>
    <row r="117" spans="3:3" ht="15.75" customHeight="1">
      <c r="C117" s="175"/>
    </row>
    <row r="118" spans="3:3" ht="15.75" customHeight="1">
      <c r="C118" s="175"/>
    </row>
    <row r="119" spans="3:3" ht="15.75" customHeight="1">
      <c r="C119" s="175"/>
    </row>
    <row r="120" spans="3:3" ht="15.75" customHeight="1">
      <c r="C120" s="175"/>
    </row>
    <row r="121" spans="3:3" ht="15.75" customHeight="1">
      <c r="C121" s="175"/>
    </row>
    <row r="122" spans="3:3" ht="15.75" customHeight="1">
      <c r="C122" s="175"/>
    </row>
    <row r="123" spans="3:3" ht="15.75" customHeight="1">
      <c r="C123" s="175"/>
    </row>
    <row r="124" spans="3:3" ht="15.75" customHeight="1">
      <c r="C124" s="175"/>
    </row>
    <row r="125" spans="3:3" ht="15.75" customHeight="1">
      <c r="C125" s="175"/>
    </row>
    <row r="126" spans="3:3" ht="15.75" customHeight="1">
      <c r="C126" s="175"/>
    </row>
    <row r="127" spans="3:3" ht="15.75" customHeight="1">
      <c r="C127" s="175"/>
    </row>
    <row r="128" spans="3:3" ht="15.75" customHeight="1">
      <c r="C128" s="175"/>
    </row>
    <row r="129" spans="3:3" ht="15.75" customHeight="1">
      <c r="C129" s="175"/>
    </row>
    <row r="130" spans="3:3" ht="15.75" customHeight="1">
      <c r="C130" s="175"/>
    </row>
    <row r="131" spans="3:3" ht="15.75" customHeight="1">
      <c r="C131" s="175"/>
    </row>
    <row r="132" spans="3:3" ht="15.75" customHeight="1">
      <c r="C132" s="175"/>
    </row>
    <row r="133" spans="3:3" ht="15.75" customHeight="1">
      <c r="C133" s="175"/>
    </row>
    <row r="134" spans="3:3" ht="15.75" customHeight="1">
      <c r="C134" s="175"/>
    </row>
    <row r="135" spans="3:3" ht="15.75" customHeight="1">
      <c r="C135" s="175"/>
    </row>
    <row r="136" spans="3:3" ht="15.75" customHeight="1">
      <c r="C136" s="175"/>
    </row>
    <row r="137" spans="3:3" ht="15.75" customHeight="1">
      <c r="C137" s="175"/>
    </row>
    <row r="138" spans="3:3" ht="15.75" customHeight="1">
      <c r="C138" s="175"/>
    </row>
    <row r="139" spans="3:3" ht="15.75" customHeight="1">
      <c r="C139" s="175"/>
    </row>
    <row r="140" spans="3:3" ht="15.75" customHeight="1">
      <c r="C140" s="175"/>
    </row>
    <row r="141" spans="3:3" ht="15.75" customHeight="1">
      <c r="C141" s="175"/>
    </row>
    <row r="142" spans="3:3" ht="15.75" customHeight="1">
      <c r="C142" s="175"/>
    </row>
    <row r="143" spans="3:3" ht="15.75" customHeight="1">
      <c r="C143" s="175"/>
    </row>
    <row r="144" spans="3:3" ht="15.75" customHeight="1">
      <c r="C144" s="175"/>
    </row>
    <row r="145" spans="3:3" ht="15.75" customHeight="1">
      <c r="C145" s="175"/>
    </row>
    <row r="146" spans="3:3" ht="15.75" customHeight="1">
      <c r="C146" s="175"/>
    </row>
    <row r="147" spans="3:3" ht="15.75" customHeight="1">
      <c r="C147" s="175"/>
    </row>
    <row r="148" spans="3:3" ht="15.75" customHeight="1">
      <c r="C148" s="175"/>
    </row>
    <row r="149" spans="3:3" ht="15.75" customHeight="1">
      <c r="C149" s="175"/>
    </row>
    <row r="150" spans="3:3" ht="15.75" customHeight="1">
      <c r="C150" s="175"/>
    </row>
    <row r="151" spans="3:3" ht="15.75" customHeight="1">
      <c r="C151" s="175"/>
    </row>
    <row r="152" spans="3:3" ht="15.75" customHeight="1">
      <c r="C152" s="175"/>
    </row>
    <row r="153" spans="3:3" ht="15.75" customHeight="1">
      <c r="C153" s="175"/>
    </row>
    <row r="154" spans="3:3" ht="15.75" customHeight="1">
      <c r="C154" s="175"/>
    </row>
    <row r="155" spans="3:3" ht="15.75" customHeight="1">
      <c r="C155" s="175"/>
    </row>
    <row r="156" spans="3:3" ht="15.75" customHeight="1">
      <c r="C156" s="175"/>
    </row>
    <row r="157" spans="3:3" ht="15.75" customHeight="1">
      <c r="C157" s="175"/>
    </row>
    <row r="158" spans="3:3" ht="15.75" customHeight="1">
      <c r="C158" s="175"/>
    </row>
    <row r="159" spans="3:3" ht="15.75" customHeight="1">
      <c r="C159" s="175"/>
    </row>
    <row r="160" spans="3:3" ht="15.75" customHeight="1">
      <c r="C160" s="175"/>
    </row>
    <row r="161" spans="3:3" ht="15.75" customHeight="1">
      <c r="C161" s="175"/>
    </row>
    <row r="162" spans="3:3" ht="15.75" customHeight="1">
      <c r="C162" s="175"/>
    </row>
    <row r="163" spans="3:3" ht="15.75" customHeight="1">
      <c r="C163" s="175"/>
    </row>
    <row r="164" spans="3:3" ht="15.75" customHeight="1">
      <c r="C164" s="175"/>
    </row>
    <row r="165" spans="3:3" ht="15.75" customHeight="1">
      <c r="C165" s="175"/>
    </row>
    <row r="166" spans="3:3" ht="15.75" customHeight="1">
      <c r="C166" s="175"/>
    </row>
    <row r="167" spans="3:3" ht="15.75" customHeight="1">
      <c r="C167" s="175"/>
    </row>
    <row r="168" spans="3:3" ht="15.75" customHeight="1">
      <c r="C168" s="175"/>
    </row>
    <row r="169" spans="3:3" ht="15.75" customHeight="1">
      <c r="C169" s="175"/>
    </row>
    <row r="170" spans="3:3" ht="15.75" customHeight="1">
      <c r="C170" s="175"/>
    </row>
    <row r="171" spans="3:3" ht="15.75" customHeight="1">
      <c r="C171" s="175"/>
    </row>
    <row r="172" spans="3:3" ht="15.75" customHeight="1">
      <c r="C172" s="175"/>
    </row>
    <row r="173" spans="3:3" ht="15.75" customHeight="1">
      <c r="C173" s="175"/>
    </row>
    <row r="174" spans="3:3" ht="15.75" customHeight="1">
      <c r="C174" s="175"/>
    </row>
    <row r="175" spans="3:3" ht="15.75" customHeight="1">
      <c r="C175" s="175"/>
    </row>
    <row r="176" spans="3:3" ht="15.75" customHeight="1">
      <c r="C176" s="175"/>
    </row>
    <row r="177" spans="3:3" ht="15.75" customHeight="1">
      <c r="C177" s="175"/>
    </row>
    <row r="178" spans="3:3" ht="15.75" customHeight="1">
      <c r="C178" s="175"/>
    </row>
    <row r="179" spans="3:3" ht="15.75" customHeight="1">
      <c r="C179" s="175"/>
    </row>
    <row r="180" spans="3:3" ht="15.75" customHeight="1">
      <c r="C180" s="175"/>
    </row>
    <row r="181" spans="3:3" ht="15.75" customHeight="1">
      <c r="C181" s="175"/>
    </row>
    <row r="182" spans="3:3" ht="15.75" customHeight="1">
      <c r="C182" s="175"/>
    </row>
    <row r="183" spans="3:3" ht="15.75" customHeight="1">
      <c r="C183" s="175"/>
    </row>
    <row r="184" spans="3:3" ht="15.75" customHeight="1">
      <c r="C184" s="175"/>
    </row>
    <row r="185" spans="3:3" ht="15.75" customHeight="1">
      <c r="C185" s="175"/>
    </row>
    <row r="186" spans="3:3" ht="15.75" customHeight="1">
      <c r="C186" s="175"/>
    </row>
    <row r="187" spans="3:3" ht="15.75" customHeight="1">
      <c r="C187" s="175"/>
    </row>
    <row r="188" spans="3:3" ht="15.75" customHeight="1">
      <c r="C188" s="175"/>
    </row>
    <row r="189" spans="3:3" ht="15.75" customHeight="1">
      <c r="C189" s="175"/>
    </row>
    <row r="190" spans="3:3" ht="15.75" customHeight="1">
      <c r="C190" s="175"/>
    </row>
    <row r="191" spans="3:3" ht="15.75" customHeight="1">
      <c r="C191" s="175"/>
    </row>
    <row r="192" spans="3:3" ht="15.75" customHeight="1">
      <c r="C192" s="175"/>
    </row>
    <row r="193" spans="3:3" ht="15.75" customHeight="1">
      <c r="C193" s="175"/>
    </row>
    <row r="194" spans="3:3" ht="15.75" customHeight="1">
      <c r="C194" s="175"/>
    </row>
    <row r="195" spans="3:3" ht="15.75" customHeight="1">
      <c r="C195" s="175"/>
    </row>
    <row r="196" spans="3:3" ht="15.75" customHeight="1">
      <c r="C196" s="175"/>
    </row>
    <row r="197" spans="3:3" ht="15.75" customHeight="1">
      <c r="C197" s="175"/>
    </row>
    <row r="198" spans="3:3" ht="15.75" customHeight="1">
      <c r="C198" s="175"/>
    </row>
    <row r="199" spans="3:3" ht="15.75" customHeight="1">
      <c r="C199" s="175"/>
    </row>
    <row r="200" spans="3:3" ht="15.75" customHeight="1">
      <c r="C200" s="175"/>
    </row>
    <row r="201" spans="3:3" ht="15.75" customHeight="1">
      <c r="C201" s="175"/>
    </row>
    <row r="202" spans="3:3" ht="15.75" customHeight="1">
      <c r="C202" s="175"/>
    </row>
    <row r="203" spans="3:3" ht="15.75" customHeight="1">
      <c r="C203" s="175"/>
    </row>
    <row r="204" spans="3:3" ht="15.75" customHeight="1">
      <c r="C204" s="175"/>
    </row>
    <row r="205" spans="3:3" ht="15.75" customHeight="1">
      <c r="C205" s="175"/>
    </row>
    <row r="206" spans="3:3" ht="15.75" customHeight="1">
      <c r="C206" s="175"/>
    </row>
    <row r="207" spans="3:3" ht="15.75" customHeight="1">
      <c r="C207" s="175"/>
    </row>
    <row r="208" spans="3:3" ht="15.75" customHeight="1">
      <c r="C208" s="175"/>
    </row>
    <row r="209" spans="3:3" ht="15.75" customHeight="1">
      <c r="C209" s="175"/>
    </row>
    <row r="210" spans="3:3" ht="15.75" customHeight="1">
      <c r="C210" s="175"/>
    </row>
    <row r="211" spans="3:3" ht="15.75" customHeight="1">
      <c r="C211" s="175"/>
    </row>
    <row r="212" spans="3:3" ht="15.75" customHeight="1">
      <c r="C212" s="175"/>
    </row>
    <row r="213" spans="3:3" ht="15.75" customHeight="1">
      <c r="C213" s="175"/>
    </row>
    <row r="214" spans="3:3" ht="15.75" customHeight="1">
      <c r="C214" s="175"/>
    </row>
    <row r="215" spans="3:3" ht="15.75" customHeight="1">
      <c r="C215" s="175"/>
    </row>
    <row r="216" spans="3:3" ht="15.75" customHeight="1">
      <c r="C216" s="175"/>
    </row>
    <row r="217" spans="3:3" ht="15.75" customHeight="1">
      <c r="C217" s="175"/>
    </row>
    <row r="218" spans="3:3" ht="15.75" customHeight="1">
      <c r="C218" s="175"/>
    </row>
    <row r="219" spans="3:3" ht="15.75" customHeight="1">
      <c r="C219" s="175"/>
    </row>
    <row r="220" spans="3:3" ht="15.75" customHeight="1">
      <c r="C220" s="175"/>
    </row>
    <row r="221" spans="3:3" ht="15.75" customHeight="1">
      <c r="C221" s="175"/>
    </row>
    <row r="222" spans="3:3" ht="15.75" customHeight="1"/>
    <row r="223" spans="3:3" ht="15.75" customHeight="1"/>
    <row r="224" spans="3: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C3:E3"/>
  </mergeCells>
  <hyperlinks>
    <hyperlink ref="D5" location="'Bank Statement'!A1" display="Bank Statement"/>
    <hyperlink ref="D6" location="'CAM Analysis'!A1" display="CAM Analysis"/>
    <hyperlink ref="D7" location="'Monthly Balance'!A1" display="Monthly Balance"/>
    <hyperlink ref="D8" location="'Daily Balance'!A1" display="Daily Balance"/>
    <hyperlink ref="D9" location="'Salary &amp; Occupation (Salarie'!A1" display="Salary &amp; Occupation"/>
    <hyperlink ref="D10" location="'Investments &amp; Insurance'!A1" display="Investments &amp; Insurance"/>
    <hyperlink ref="D11" location="'Loans &amp; EMI'!A1" display="Loans &amp; EMI"/>
    <hyperlink ref="D12" location="'Bounced Transactions'!A1" display="Bounced Transactions"/>
    <hyperlink ref="D13" location="'TOP 5 Debits &amp; Credits'!A1" display="Top 5 Debits &amp; Credits"/>
    <hyperlink ref="D14" location="'Cash Flow'!A1" display="Cash Flow"/>
    <hyperlink ref="D15" location="'Source &amp; Utilizations'!A1" display="Source &amp; Utilization"/>
    <hyperlink ref="D16" location="'Recurring Transactions '!A1" display="Recurring Transactions"/>
    <hyperlink ref="D17" location="'Personal Expenses'!A1" display="Personal Expenses"/>
    <hyperlink ref="D18" location="'Behaviour &amp; Fraud Signals'!A1" display="Fraud Signals"/>
    <hyperlink ref="D19" location="'Reversal &amp; Circular Txn'!A1" display="Reversal &amp; Circular Txns."/>
    <hyperlink ref="D20" location="'AML Signals'!A1" display="AML Signals"/>
    <hyperlink ref="D21" location="'Bank Charges'!A1" display="Bank Charges"/>
  </hyperlink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82"/>
  <sheetViews>
    <sheetView showGridLines="0" workbookViewId="0">
      <selection activeCell="C9" sqref="C9:AE13"/>
    </sheetView>
  </sheetViews>
  <sheetFormatPr defaultColWidth="14.42578125" defaultRowHeight="15" customHeight="1"/>
  <cols>
    <col min="1" max="2" width="4.42578125" customWidth="1"/>
    <col min="3" max="3" width="8.140625" customWidth="1"/>
    <col min="4" max="4" width="14.7109375" customWidth="1"/>
    <col min="5" max="5" width="11.28515625" customWidth="1"/>
    <col min="6" max="6" width="38.28515625" customWidth="1"/>
    <col min="7" max="7" width="8.28515625" customWidth="1"/>
    <col min="8" max="8" width="8.42578125" customWidth="1"/>
    <col min="9" max="9" width="15.7109375" customWidth="1"/>
    <col min="10" max="10" width="17.85546875" customWidth="1"/>
    <col min="11" max="11" width="6" customWidth="1"/>
    <col min="12" max="13" width="19.5703125" customWidth="1"/>
    <col min="14" max="14" width="11.85546875" customWidth="1"/>
    <col min="15" max="15" width="4.42578125" customWidth="1"/>
  </cols>
  <sheetData>
    <row r="1" spans="1:34" ht="16.5" customHeight="1">
      <c r="A1" s="197"/>
      <c r="B1" s="197"/>
    </row>
    <row r="2" spans="1:34" ht="16.5" customHeight="1">
      <c r="A2" s="197"/>
      <c r="B2" s="19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9"/>
    </row>
    <row r="3" spans="1:34" ht="22.5" customHeight="1">
      <c r="B3" s="199"/>
      <c r="C3" s="1405" t="s">
        <v>424</v>
      </c>
      <c r="D3" s="1354"/>
      <c r="E3" s="1354"/>
      <c r="F3" s="1354"/>
      <c r="G3" s="1354"/>
      <c r="H3" s="1354"/>
      <c r="I3" s="1354"/>
      <c r="J3" s="1354"/>
      <c r="K3" s="1354"/>
      <c r="L3" s="1354"/>
      <c r="M3" s="1355"/>
      <c r="N3" s="200" t="s">
        <v>389</v>
      </c>
      <c r="O3" s="201"/>
      <c r="P3" s="202"/>
      <c r="Q3" s="202"/>
      <c r="R3" s="12"/>
      <c r="S3" s="12"/>
      <c r="T3" s="12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</row>
    <row r="4" spans="1:34" ht="18" customHeight="1">
      <c r="A4" s="73"/>
      <c r="B4" s="74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72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</row>
    <row r="5" spans="1:34" ht="36" customHeight="1">
      <c r="A5" s="73"/>
      <c r="B5" s="74"/>
      <c r="C5" s="1326" t="s">
        <v>425</v>
      </c>
      <c r="D5" s="1327"/>
      <c r="E5" s="1327"/>
      <c r="F5" s="1327"/>
      <c r="G5" s="1327"/>
      <c r="H5" s="1327"/>
      <c r="I5" s="1327"/>
      <c r="J5" s="1327"/>
      <c r="K5" s="1327"/>
      <c r="L5" s="1327"/>
      <c r="M5" s="1327"/>
      <c r="N5" s="1328"/>
      <c r="O5" s="72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</row>
    <row r="6" spans="1:34" ht="15.75">
      <c r="A6" s="17"/>
      <c r="B6" s="18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21" customHeight="1">
      <c r="A7" s="12"/>
      <c r="B7" s="13"/>
      <c r="C7" s="1406" t="s">
        <v>426</v>
      </c>
      <c r="D7" s="1375"/>
      <c r="E7" s="1375"/>
      <c r="F7" s="1375"/>
      <c r="G7" s="1375"/>
      <c r="H7" s="1375"/>
      <c r="I7" s="1375"/>
      <c r="J7" s="1375"/>
      <c r="K7" s="1375"/>
      <c r="L7" s="1375"/>
      <c r="M7" s="1375"/>
      <c r="N7" s="1376"/>
      <c r="O7" s="16"/>
    </row>
    <row r="8" spans="1:34" ht="15.75">
      <c r="A8" s="12"/>
      <c r="B8" s="13"/>
      <c r="C8" s="12"/>
      <c r="D8" s="12"/>
      <c r="E8" s="12"/>
      <c r="F8" s="12"/>
      <c r="G8" s="14"/>
      <c r="H8" s="12"/>
      <c r="I8" s="204"/>
      <c r="J8" s="205"/>
      <c r="K8" s="206"/>
      <c r="L8" s="207"/>
      <c r="M8" s="207"/>
      <c r="N8" s="208"/>
      <c r="O8" s="16"/>
    </row>
    <row r="9" spans="1:34" ht="21" customHeight="1">
      <c r="A9" s="12"/>
      <c r="B9" s="13"/>
      <c r="C9" s="1407" t="s">
        <v>427</v>
      </c>
      <c r="D9" s="1408"/>
      <c r="E9" s="1408"/>
      <c r="F9" s="1408"/>
      <c r="G9" s="1408"/>
      <c r="H9" s="1408"/>
      <c r="I9" s="1408"/>
      <c r="J9" s="1408"/>
      <c r="K9" s="1408"/>
      <c r="L9" s="1408"/>
      <c r="M9" s="1408"/>
      <c r="N9" s="1409"/>
      <c r="O9" s="16"/>
    </row>
    <row r="10" spans="1:34" ht="15.75">
      <c r="A10" s="12"/>
      <c r="B10" s="13"/>
      <c r="C10" s="12"/>
      <c r="D10" s="12"/>
      <c r="E10" s="12"/>
      <c r="F10" s="12"/>
      <c r="G10" s="14"/>
      <c r="H10" s="12"/>
      <c r="I10" s="204"/>
      <c r="J10" s="205"/>
      <c r="K10" s="206"/>
      <c r="L10" s="207"/>
      <c r="M10" s="207"/>
      <c r="N10" s="208"/>
      <c r="O10" s="16"/>
    </row>
    <row r="11" spans="1:34" ht="20.25" customHeight="1">
      <c r="A11" s="209"/>
      <c r="B11" s="210"/>
      <c r="C11" s="1398" t="s">
        <v>428</v>
      </c>
      <c r="D11" s="1398" t="s">
        <v>429</v>
      </c>
      <c r="E11" s="1398" t="s">
        <v>430</v>
      </c>
      <c r="F11" s="1398" t="s">
        <v>100</v>
      </c>
      <c r="G11" s="1398" t="s">
        <v>431</v>
      </c>
      <c r="H11" s="1398" t="s">
        <v>432</v>
      </c>
      <c r="I11" s="1398" t="s">
        <v>433</v>
      </c>
      <c r="J11" s="1398" t="s">
        <v>434</v>
      </c>
      <c r="K11" s="1398" t="s">
        <v>435</v>
      </c>
      <c r="L11" s="88" t="s">
        <v>436</v>
      </c>
      <c r="M11" s="88" t="s">
        <v>437</v>
      </c>
      <c r="N11" s="1398" t="s">
        <v>438</v>
      </c>
      <c r="O11" s="211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12"/>
      <c r="AH11" s="212"/>
    </row>
    <row r="12" spans="1:34" ht="15.75">
      <c r="A12" s="209"/>
      <c r="B12" s="210"/>
      <c r="C12" s="1399"/>
      <c r="D12" s="1399"/>
      <c r="E12" s="1399"/>
      <c r="F12" s="1399"/>
      <c r="G12" s="1399"/>
      <c r="H12" s="1399"/>
      <c r="I12" s="1399"/>
      <c r="J12" s="1399"/>
      <c r="K12" s="1399"/>
      <c r="L12" s="88" t="s">
        <v>439</v>
      </c>
      <c r="M12" s="88" t="s">
        <v>440</v>
      </c>
      <c r="N12" s="1399"/>
      <c r="O12" s="211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  <c r="AD12" s="212"/>
      <c r="AE12" s="212"/>
      <c r="AF12" s="212"/>
      <c r="AG12" s="212"/>
      <c r="AH12" s="212"/>
    </row>
    <row r="13" spans="1:34" ht="15.75">
      <c r="A13" s="209"/>
      <c r="B13" s="210"/>
      <c r="C13" s="1400"/>
      <c r="D13" s="1400"/>
      <c r="E13" s="1400"/>
      <c r="F13" s="1400"/>
      <c r="G13" s="1400"/>
      <c r="H13" s="1400"/>
      <c r="I13" s="1400"/>
      <c r="J13" s="1400"/>
      <c r="K13" s="1400"/>
      <c r="L13" s="88" t="s">
        <v>441</v>
      </c>
      <c r="M13" s="88" t="s">
        <v>442</v>
      </c>
      <c r="N13" s="1400"/>
      <c r="O13" s="211"/>
      <c r="P13" s="212"/>
      <c r="Q13" s="212"/>
      <c r="R13" s="212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212"/>
      <c r="AD13" s="212"/>
      <c r="AE13" s="212"/>
      <c r="AF13" s="212"/>
      <c r="AG13" s="212"/>
      <c r="AH13" s="212"/>
    </row>
    <row r="14" spans="1:34">
      <c r="A14" s="213"/>
      <c r="B14" s="214"/>
      <c r="C14" s="215" t="s">
        <v>443</v>
      </c>
      <c r="D14" s="216" t="s">
        <v>444</v>
      </c>
      <c r="E14" s="216" t="s">
        <v>445</v>
      </c>
      <c r="F14" s="217" t="s">
        <v>446</v>
      </c>
      <c r="G14" s="218" t="s">
        <v>14</v>
      </c>
      <c r="H14" s="216" t="s">
        <v>355</v>
      </c>
      <c r="I14" s="219" t="s">
        <v>447</v>
      </c>
      <c r="J14" s="219" t="s">
        <v>448</v>
      </c>
      <c r="K14" s="216" t="s">
        <v>436</v>
      </c>
      <c r="L14" s="220">
        <v>2000</v>
      </c>
      <c r="M14" s="218" t="s">
        <v>14</v>
      </c>
      <c r="N14" s="221">
        <v>17928.009999999998</v>
      </c>
      <c r="O14" s="222"/>
      <c r="P14" s="223"/>
      <c r="Q14" s="223"/>
      <c r="R14" s="223"/>
      <c r="S14" s="223"/>
      <c r="T14" s="223"/>
      <c r="U14" s="223"/>
      <c r="V14" s="223"/>
      <c r="W14" s="223"/>
      <c r="X14" s="223"/>
      <c r="Y14" s="223"/>
      <c r="Z14" s="223"/>
      <c r="AA14" s="223"/>
      <c r="AB14" s="223"/>
      <c r="AC14" s="223"/>
      <c r="AD14" s="223"/>
      <c r="AE14" s="223"/>
      <c r="AF14" s="223"/>
      <c r="AG14" s="223"/>
      <c r="AH14" s="223"/>
    </row>
    <row r="15" spans="1:34" ht="28.5">
      <c r="A15" s="213"/>
      <c r="B15" s="214"/>
      <c r="C15" s="224" t="s">
        <v>380</v>
      </c>
      <c r="D15" s="225" t="s">
        <v>449</v>
      </c>
      <c r="E15" s="225" t="s">
        <v>445</v>
      </c>
      <c r="F15" s="226" t="s">
        <v>450</v>
      </c>
      <c r="G15" s="227" t="s">
        <v>14</v>
      </c>
      <c r="H15" s="225" t="s">
        <v>357</v>
      </c>
      <c r="I15" s="228" t="s">
        <v>173</v>
      </c>
      <c r="J15" s="228" t="s">
        <v>451</v>
      </c>
      <c r="K15" s="225" t="s">
        <v>436</v>
      </c>
      <c r="L15" s="229">
        <v>116.21</v>
      </c>
      <c r="M15" s="227" t="s">
        <v>14</v>
      </c>
      <c r="N15" s="230">
        <v>17811.8</v>
      </c>
      <c r="O15" s="222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23"/>
      <c r="AF15" s="223"/>
      <c r="AG15" s="223"/>
      <c r="AH15" s="223"/>
    </row>
    <row r="16" spans="1:34" ht="28.5">
      <c r="A16" s="213"/>
      <c r="B16" s="214"/>
      <c r="C16" s="224" t="s">
        <v>452</v>
      </c>
      <c r="D16" s="225" t="s">
        <v>453</v>
      </c>
      <c r="E16" s="225" t="s">
        <v>445</v>
      </c>
      <c r="F16" s="226" t="s">
        <v>454</v>
      </c>
      <c r="G16" s="227" t="s">
        <v>14</v>
      </c>
      <c r="H16" s="225" t="s">
        <v>357</v>
      </c>
      <c r="I16" s="228" t="s">
        <v>455</v>
      </c>
      <c r="J16" s="228" t="s">
        <v>456</v>
      </c>
      <c r="K16" s="225" t="s">
        <v>437</v>
      </c>
      <c r="L16" s="227" t="s">
        <v>14</v>
      </c>
      <c r="M16" s="229">
        <v>1</v>
      </c>
      <c r="N16" s="230">
        <v>17812.8</v>
      </c>
      <c r="O16" s="222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  <c r="AA16" s="223"/>
      <c r="AB16" s="223"/>
      <c r="AC16" s="223"/>
      <c r="AD16" s="223"/>
      <c r="AE16" s="223"/>
      <c r="AF16" s="223"/>
      <c r="AG16" s="223"/>
      <c r="AH16" s="223"/>
    </row>
    <row r="17" spans="1:34" ht="28.5">
      <c r="A17" s="213"/>
      <c r="B17" s="214"/>
      <c r="C17" s="224" t="s">
        <v>379</v>
      </c>
      <c r="D17" s="225" t="s">
        <v>453</v>
      </c>
      <c r="E17" s="225" t="s">
        <v>445</v>
      </c>
      <c r="F17" s="226" t="s">
        <v>457</v>
      </c>
      <c r="G17" s="227" t="s">
        <v>14</v>
      </c>
      <c r="H17" s="225" t="s">
        <v>357</v>
      </c>
      <c r="I17" s="228" t="s">
        <v>455</v>
      </c>
      <c r="J17" s="228" t="s">
        <v>458</v>
      </c>
      <c r="K17" s="225" t="s">
        <v>436</v>
      </c>
      <c r="L17" s="229">
        <v>1500</v>
      </c>
      <c r="M17" s="227" t="s">
        <v>14</v>
      </c>
      <c r="N17" s="230">
        <v>16312.8</v>
      </c>
      <c r="O17" s="222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</row>
    <row r="18" spans="1:34" ht="28.5">
      <c r="A18" s="213"/>
      <c r="B18" s="214"/>
      <c r="C18" s="231" t="s">
        <v>459</v>
      </c>
      <c r="D18" s="232">
        <v>45022</v>
      </c>
      <c r="E18" s="233" t="s">
        <v>445</v>
      </c>
      <c r="F18" s="234" t="s">
        <v>460</v>
      </c>
      <c r="G18" s="235" t="s">
        <v>14</v>
      </c>
      <c r="H18" s="233" t="s">
        <v>461</v>
      </c>
      <c r="I18" s="236" t="s">
        <v>455</v>
      </c>
      <c r="J18" s="236" t="s">
        <v>462</v>
      </c>
      <c r="K18" s="233" t="s">
        <v>437</v>
      </c>
      <c r="L18" s="235" t="s">
        <v>14</v>
      </c>
      <c r="M18" s="237">
        <v>60000</v>
      </c>
      <c r="N18" s="238">
        <v>76312.800000000003</v>
      </c>
      <c r="O18" s="222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3"/>
      <c r="AB18" s="223"/>
      <c r="AC18" s="223"/>
      <c r="AD18" s="223"/>
      <c r="AE18" s="223"/>
      <c r="AF18" s="223"/>
      <c r="AG18" s="223"/>
      <c r="AH18" s="223"/>
    </row>
    <row r="19" spans="1:34" ht="28.5">
      <c r="A19" s="213"/>
      <c r="B19" s="214"/>
      <c r="C19" s="224" t="s">
        <v>378</v>
      </c>
      <c r="D19" s="225" t="s">
        <v>463</v>
      </c>
      <c r="E19" s="225" t="s">
        <v>445</v>
      </c>
      <c r="F19" s="226" t="s">
        <v>464</v>
      </c>
      <c r="G19" s="227" t="s">
        <v>14</v>
      </c>
      <c r="H19" s="225" t="s">
        <v>357</v>
      </c>
      <c r="I19" s="228" t="s">
        <v>173</v>
      </c>
      <c r="J19" s="228" t="s">
        <v>451</v>
      </c>
      <c r="K19" s="225" t="s">
        <v>436</v>
      </c>
      <c r="L19" s="229">
        <v>85</v>
      </c>
      <c r="M19" s="227" t="s">
        <v>14</v>
      </c>
      <c r="N19" s="230">
        <v>76227.8</v>
      </c>
      <c r="O19" s="222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</row>
    <row r="20" spans="1:34" ht="28.5">
      <c r="A20" s="213"/>
      <c r="B20" s="214"/>
      <c r="C20" s="231" t="s">
        <v>465</v>
      </c>
      <c r="D20" s="233" t="s">
        <v>466</v>
      </c>
      <c r="E20" s="233" t="s">
        <v>445</v>
      </c>
      <c r="F20" s="234" t="s">
        <v>467</v>
      </c>
      <c r="G20" s="235" t="s">
        <v>14</v>
      </c>
      <c r="H20" s="233" t="s">
        <v>357</v>
      </c>
      <c r="I20" s="236" t="s">
        <v>355</v>
      </c>
      <c r="J20" s="236" t="s">
        <v>355</v>
      </c>
      <c r="K20" s="233" t="s">
        <v>436</v>
      </c>
      <c r="L20" s="237">
        <v>310</v>
      </c>
      <c r="M20" s="235" t="s">
        <v>14</v>
      </c>
      <c r="N20" s="239">
        <v>75917.8</v>
      </c>
      <c r="O20" s="222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23"/>
      <c r="AA20" s="223"/>
      <c r="AB20" s="223"/>
      <c r="AC20" s="223"/>
      <c r="AD20" s="223"/>
      <c r="AE20" s="223"/>
      <c r="AF20" s="223"/>
      <c r="AG20" s="223"/>
      <c r="AH20" s="223"/>
    </row>
    <row r="21" spans="1:34" ht="15.75" customHeight="1">
      <c r="A21" s="213"/>
      <c r="B21" s="214"/>
      <c r="C21" s="224" t="s">
        <v>468</v>
      </c>
      <c r="D21" s="225" t="s">
        <v>466</v>
      </c>
      <c r="E21" s="225" t="s">
        <v>445</v>
      </c>
      <c r="F21" s="226" t="s">
        <v>469</v>
      </c>
      <c r="G21" s="227" t="s">
        <v>14</v>
      </c>
      <c r="H21" s="225" t="s">
        <v>355</v>
      </c>
      <c r="I21" s="228" t="s">
        <v>470</v>
      </c>
      <c r="J21" s="228" t="s">
        <v>471</v>
      </c>
      <c r="K21" s="225" t="s">
        <v>436</v>
      </c>
      <c r="L21" s="229">
        <v>1500</v>
      </c>
      <c r="M21" s="227" t="s">
        <v>14</v>
      </c>
      <c r="N21" s="230">
        <v>74417.8</v>
      </c>
      <c r="O21" s="222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  <c r="AD21" s="223"/>
      <c r="AE21" s="223"/>
      <c r="AF21" s="223"/>
      <c r="AG21" s="223"/>
      <c r="AH21" s="223"/>
    </row>
    <row r="22" spans="1:34" ht="15.75" customHeight="1">
      <c r="A22" s="213"/>
      <c r="B22" s="214"/>
      <c r="C22" s="224" t="s">
        <v>472</v>
      </c>
      <c r="D22" s="225" t="s">
        <v>466</v>
      </c>
      <c r="E22" s="225" t="s">
        <v>445</v>
      </c>
      <c r="F22" s="226" t="s">
        <v>473</v>
      </c>
      <c r="G22" s="227" t="s">
        <v>14</v>
      </c>
      <c r="H22" s="225" t="s">
        <v>357</v>
      </c>
      <c r="I22" s="228" t="s">
        <v>474</v>
      </c>
      <c r="J22" s="228" t="s">
        <v>474</v>
      </c>
      <c r="K22" s="225" t="s">
        <v>436</v>
      </c>
      <c r="L22" s="229">
        <v>273.10000000000002</v>
      </c>
      <c r="M22" s="227" t="s">
        <v>14</v>
      </c>
      <c r="N22" s="230">
        <v>74144.7</v>
      </c>
      <c r="O22" s="222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</row>
    <row r="23" spans="1:34" ht="15.75" customHeight="1">
      <c r="A23" s="213"/>
      <c r="B23" s="214"/>
      <c r="C23" s="224" t="s">
        <v>475</v>
      </c>
      <c r="D23" s="225" t="s">
        <v>476</v>
      </c>
      <c r="E23" s="225" t="s">
        <v>445</v>
      </c>
      <c r="F23" s="226" t="s">
        <v>477</v>
      </c>
      <c r="G23" s="227" t="s">
        <v>14</v>
      </c>
      <c r="H23" s="225" t="s">
        <v>357</v>
      </c>
      <c r="I23" s="228" t="s">
        <v>173</v>
      </c>
      <c r="J23" s="228" t="s">
        <v>478</v>
      </c>
      <c r="K23" s="225" t="s">
        <v>436</v>
      </c>
      <c r="L23" s="229">
        <v>2200</v>
      </c>
      <c r="M23" s="227" t="s">
        <v>14</v>
      </c>
      <c r="N23" s="230">
        <v>71944.7</v>
      </c>
      <c r="O23" s="222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3"/>
      <c r="AB23" s="223"/>
      <c r="AC23" s="223"/>
      <c r="AD23" s="223"/>
      <c r="AE23" s="223"/>
      <c r="AF23" s="223"/>
      <c r="AG23" s="223"/>
      <c r="AH23" s="223"/>
    </row>
    <row r="24" spans="1:34" ht="15.75" customHeight="1">
      <c r="A24" s="213"/>
      <c r="B24" s="214"/>
      <c r="C24" s="224" t="s">
        <v>479</v>
      </c>
      <c r="D24" s="225" t="s">
        <v>480</v>
      </c>
      <c r="E24" s="225" t="s">
        <v>445</v>
      </c>
      <c r="F24" s="226" t="s">
        <v>481</v>
      </c>
      <c r="G24" s="227" t="s">
        <v>14</v>
      </c>
      <c r="H24" s="225" t="s">
        <v>357</v>
      </c>
      <c r="I24" s="228" t="s">
        <v>455</v>
      </c>
      <c r="J24" s="228" t="s">
        <v>482</v>
      </c>
      <c r="K24" s="225" t="s">
        <v>437</v>
      </c>
      <c r="L24" s="227" t="s">
        <v>14</v>
      </c>
      <c r="M24" s="229">
        <v>41000</v>
      </c>
      <c r="N24" s="230">
        <v>112944.7</v>
      </c>
      <c r="O24" s="222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  <c r="AA24" s="223"/>
      <c r="AB24" s="223"/>
      <c r="AC24" s="223"/>
      <c r="AD24" s="223"/>
      <c r="AE24" s="223"/>
      <c r="AF24" s="223"/>
      <c r="AG24" s="223"/>
      <c r="AH24" s="223"/>
    </row>
    <row r="25" spans="1:34" ht="15.75" customHeight="1">
      <c r="A25" s="213"/>
      <c r="B25" s="214"/>
      <c r="C25" s="224" t="s">
        <v>483</v>
      </c>
      <c r="D25" s="225" t="s">
        <v>480</v>
      </c>
      <c r="E25" s="225" t="s">
        <v>445</v>
      </c>
      <c r="F25" s="226" t="s">
        <v>484</v>
      </c>
      <c r="G25" s="227" t="s">
        <v>14</v>
      </c>
      <c r="H25" s="225" t="s">
        <v>357</v>
      </c>
      <c r="I25" s="228" t="s">
        <v>485</v>
      </c>
      <c r="J25" s="228" t="s">
        <v>486</v>
      </c>
      <c r="K25" s="225" t="s">
        <v>436</v>
      </c>
      <c r="L25" s="229">
        <v>2350</v>
      </c>
      <c r="M25" s="227" t="s">
        <v>14</v>
      </c>
      <c r="N25" s="230">
        <v>110594.7</v>
      </c>
      <c r="O25" s="222"/>
      <c r="P25" s="223"/>
      <c r="Q25" s="223"/>
      <c r="R25" s="223"/>
      <c r="S25" s="223"/>
      <c r="T25" s="223"/>
      <c r="U25" s="223"/>
      <c r="V25" s="223"/>
      <c r="W25" s="223"/>
      <c r="X25" s="223"/>
      <c r="Y25" s="223"/>
      <c r="Z25" s="223"/>
      <c r="AA25" s="223"/>
      <c r="AB25" s="223"/>
      <c r="AC25" s="223"/>
      <c r="AD25" s="223"/>
      <c r="AE25" s="223"/>
      <c r="AF25" s="223"/>
      <c r="AG25" s="223"/>
      <c r="AH25" s="223"/>
    </row>
    <row r="26" spans="1:34" ht="15.75" customHeight="1">
      <c r="A26" s="213"/>
      <c r="B26" s="214"/>
      <c r="C26" s="224" t="s">
        <v>487</v>
      </c>
      <c r="D26" s="225" t="s">
        <v>488</v>
      </c>
      <c r="E26" s="225" t="s">
        <v>445</v>
      </c>
      <c r="F26" s="226" t="s">
        <v>489</v>
      </c>
      <c r="G26" s="227" t="s">
        <v>14</v>
      </c>
      <c r="H26" s="225" t="s">
        <v>357</v>
      </c>
      <c r="I26" s="228" t="s">
        <v>455</v>
      </c>
      <c r="J26" s="228" t="s">
        <v>490</v>
      </c>
      <c r="K26" s="225" t="s">
        <v>436</v>
      </c>
      <c r="L26" s="229">
        <v>20000</v>
      </c>
      <c r="M26" s="227" t="s">
        <v>14</v>
      </c>
      <c r="N26" s="230">
        <v>90594.7</v>
      </c>
      <c r="O26" s="222"/>
      <c r="P26" s="223"/>
      <c r="Q26" s="223"/>
      <c r="R26" s="223"/>
      <c r="S26" s="223"/>
      <c r="T26" s="223"/>
      <c r="U26" s="223"/>
      <c r="V26" s="223"/>
      <c r="W26" s="223"/>
      <c r="X26" s="223"/>
      <c r="Y26" s="223"/>
      <c r="Z26" s="223"/>
      <c r="AA26" s="223"/>
      <c r="AB26" s="223"/>
      <c r="AC26" s="223"/>
      <c r="AD26" s="223"/>
      <c r="AE26" s="223"/>
      <c r="AF26" s="223"/>
      <c r="AG26" s="223"/>
      <c r="AH26" s="223"/>
    </row>
    <row r="27" spans="1:34" ht="15.75" customHeight="1">
      <c r="A27" s="213"/>
      <c r="B27" s="214"/>
      <c r="C27" s="224" t="s">
        <v>491</v>
      </c>
      <c r="D27" s="225" t="s">
        <v>488</v>
      </c>
      <c r="E27" s="225" t="s">
        <v>445</v>
      </c>
      <c r="F27" s="226" t="s">
        <v>492</v>
      </c>
      <c r="G27" s="227" t="s">
        <v>14</v>
      </c>
      <c r="H27" s="225" t="s">
        <v>357</v>
      </c>
      <c r="I27" s="228" t="s">
        <v>455</v>
      </c>
      <c r="J27" s="228" t="s">
        <v>493</v>
      </c>
      <c r="K27" s="225" t="s">
        <v>437</v>
      </c>
      <c r="L27" s="227" t="s">
        <v>14</v>
      </c>
      <c r="M27" s="229">
        <v>20000</v>
      </c>
      <c r="N27" s="230">
        <v>110594.7</v>
      </c>
      <c r="O27" s="222"/>
      <c r="P27" s="223"/>
      <c r="Q27" s="223"/>
      <c r="R27" s="223"/>
      <c r="S27" s="223"/>
      <c r="T27" s="223"/>
      <c r="U27" s="223"/>
      <c r="V27" s="223"/>
      <c r="W27" s="223"/>
      <c r="X27" s="223"/>
      <c r="Y27" s="223"/>
      <c r="Z27" s="223"/>
      <c r="AA27" s="223"/>
      <c r="AB27" s="223"/>
      <c r="AC27" s="223"/>
      <c r="AD27" s="223"/>
      <c r="AE27" s="223"/>
      <c r="AF27" s="223"/>
      <c r="AG27" s="223"/>
      <c r="AH27" s="223"/>
    </row>
    <row r="28" spans="1:34" ht="15.75" customHeight="1">
      <c r="A28" s="213"/>
      <c r="B28" s="214"/>
      <c r="C28" s="224" t="s">
        <v>494</v>
      </c>
      <c r="D28" s="225" t="s">
        <v>488</v>
      </c>
      <c r="E28" s="225" t="s">
        <v>445</v>
      </c>
      <c r="F28" s="226" t="s">
        <v>495</v>
      </c>
      <c r="G28" s="227" t="s">
        <v>14</v>
      </c>
      <c r="H28" s="225" t="s">
        <v>461</v>
      </c>
      <c r="I28" s="228" t="s">
        <v>455</v>
      </c>
      <c r="J28" s="228" t="s">
        <v>496</v>
      </c>
      <c r="K28" s="225" t="s">
        <v>437</v>
      </c>
      <c r="L28" s="227" t="s">
        <v>14</v>
      </c>
      <c r="M28" s="229">
        <v>30000</v>
      </c>
      <c r="N28" s="230">
        <v>140594.70000000001</v>
      </c>
      <c r="O28" s="222"/>
      <c r="P28" s="223"/>
      <c r="Q28" s="223"/>
      <c r="R28" s="223"/>
      <c r="S28" s="223"/>
      <c r="T28" s="223"/>
      <c r="U28" s="223"/>
      <c r="V28" s="223"/>
      <c r="W28" s="223"/>
      <c r="X28" s="223"/>
      <c r="Y28" s="223"/>
      <c r="Z28" s="223"/>
      <c r="AA28" s="223"/>
      <c r="AB28" s="223"/>
      <c r="AC28" s="223"/>
      <c r="AD28" s="223"/>
      <c r="AE28" s="223"/>
      <c r="AF28" s="223"/>
      <c r="AG28" s="223"/>
      <c r="AH28" s="223"/>
    </row>
    <row r="29" spans="1:34" ht="15.75" customHeight="1">
      <c r="A29" s="213"/>
      <c r="B29" s="214"/>
      <c r="C29" s="224" t="s">
        <v>497</v>
      </c>
      <c r="D29" s="225" t="s">
        <v>488</v>
      </c>
      <c r="E29" s="225" t="s">
        <v>445</v>
      </c>
      <c r="F29" s="226" t="s">
        <v>498</v>
      </c>
      <c r="G29" s="227" t="s">
        <v>14</v>
      </c>
      <c r="H29" s="225" t="s">
        <v>357</v>
      </c>
      <c r="I29" s="228" t="s">
        <v>455</v>
      </c>
      <c r="J29" s="228" t="s">
        <v>499</v>
      </c>
      <c r="K29" s="225" t="s">
        <v>437</v>
      </c>
      <c r="L29" s="227" t="s">
        <v>14</v>
      </c>
      <c r="M29" s="229">
        <v>4000</v>
      </c>
      <c r="N29" s="230">
        <v>144594.70000000001</v>
      </c>
      <c r="O29" s="222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</row>
    <row r="30" spans="1:34" ht="15.75" customHeight="1">
      <c r="A30" s="213"/>
      <c r="B30" s="214"/>
      <c r="C30" s="224" t="s">
        <v>500</v>
      </c>
      <c r="D30" s="225" t="s">
        <v>501</v>
      </c>
      <c r="E30" s="225" t="s">
        <v>445</v>
      </c>
      <c r="F30" s="226" t="s">
        <v>502</v>
      </c>
      <c r="G30" s="227" t="s">
        <v>14</v>
      </c>
      <c r="H30" s="225" t="s">
        <v>357</v>
      </c>
      <c r="I30" s="228" t="s">
        <v>455</v>
      </c>
      <c r="J30" s="228" t="s">
        <v>490</v>
      </c>
      <c r="K30" s="225" t="s">
        <v>436</v>
      </c>
      <c r="L30" s="229">
        <v>100000</v>
      </c>
      <c r="M30" s="227" t="s">
        <v>14</v>
      </c>
      <c r="N30" s="230">
        <v>44594.7</v>
      </c>
      <c r="O30" s="222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</row>
    <row r="31" spans="1:34" ht="15.75" customHeight="1">
      <c r="A31" s="213"/>
      <c r="B31" s="214"/>
      <c r="C31" s="240" t="s">
        <v>503</v>
      </c>
      <c r="D31" s="241" t="s">
        <v>504</v>
      </c>
      <c r="E31" s="241" t="s">
        <v>445</v>
      </c>
      <c r="F31" s="242" t="s">
        <v>505</v>
      </c>
      <c r="G31" s="243" t="s">
        <v>14</v>
      </c>
      <c r="H31" s="241" t="s">
        <v>357</v>
      </c>
      <c r="I31" s="244" t="s">
        <v>355</v>
      </c>
      <c r="J31" s="244" t="s">
        <v>355</v>
      </c>
      <c r="K31" s="241" t="s">
        <v>436</v>
      </c>
      <c r="L31" s="245">
        <v>44598.7</v>
      </c>
      <c r="M31" s="243" t="s">
        <v>14</v>
      </c>
      <c r="N31" s="246">
        <v>-4</v>
      </c>
      <c r="O31" s="222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</row>
    <row r="32" spans="1:34" ht="15.75" customHeight="1">
      <c r="A32" s="213"/>
      <c r="B32" s="214"/>
      <c r="C32" s="224" t="s">
        <v>506</v>
      </c>
      <c r="D32" s="225" t="s">
        <v>504</v>
      </c>
      <c r="E32" s="225" t="s">
        <v>445</v>
      </c>
      <c r="F32" s="226" t="s">
        <v>507</v>
      </c>
      <c r="G32" s="227" t="s">
        <v>14</v>
      </c>
      <c r="H32" s="225" t="s">
        <v>357</v>
      </c>
      <c r="I32" s="228" t="s">
        <v>355</v>
      </c>
      <c r="J32" s="228" t="s">
        <v>355</v>
      </c>
      <c r="K32" s="225" t="s">
        <v>436</v>
      </c>
      <c r="L32" s="229">
        <v>44249.7</v>
      </c>
      <c r="M32" s="227" t="s">
        <v>14</v>
      </c>
      <c r="N32" s="230">
        <v>44245.7</v>
      </c>
      <c r="O32" s="222"/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  <c r="AA32" s="223"/>
      <c r="AB32" s="223"/>
      <c r="AC32" s="223"/>
      <c r="AD32" s="223"/>
      <c r="AE32" s="223"/>
      <c r="AF32" s="223"/>
      <c r="AG32" s="223"/>
      <c r="AH32" s="223"/>
    </row>
    <row r="33" spans="1:34" ht="15.75" customHeight="1">
      <c r="A33" s="213"/>
      <c r="B33" s="214"/>
      <c r="C33" s="224" t="s">
        <v>508</v>
      </c>
      <c r="D33" s="225" t="s">
        <v>509</v>
      </c>
      <c r="E33" s="225" t="s">
        <v>445</v>
      </c>
      <c r="F33" s="226" t="s">
        <v>510</v>
      </c>
      <c r="G33" s="227" t="s">
        <v>14</v>
      </c>
      <c r="H33" s="225" t="s">
        <v>357</v>
      </c>
      <c r="I33" s="228" t="s">
        <v>173</v>
      </c>
      <c r="J33" s="228" t="s">
        <v>451</v>
      </c>
      <c r="K33" s="225" t="s">
        <v>436</v>
      </c>
      <c r="L33" s="229">
        <v>242.5</v>
      </c>
      <c r="M33" s="227" t="s">
        <v>14</v>
      </c>
      <c r="N33" s="230">
        <v>44003.199999999997</v>
      </c>
      <c r="O33" s="22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23"/>
      <c r="AB33" s="223"/>
      <c r="AC33" s="223"/>
      <c r="AD33" s="223"/>
      <c r="AE33" s="223"/>
      <c r="AF33" s="223"/>
      <c r="AG33" s="223"/>
      <c r="AH33" s="223"/>
    </row>
    <row r="34" spans="1:34" ht="15.75" customHeight="1">
      <c r="A34" s="213"/>
      <c r="B34" s="214"/>
      <c r="C34" s="224" t="s">
        <v>511</v>
      </c>
      <c r="D34" s="225" t="s">
        <v>509</v>
      </c>
      <c r="E34" s="225" t="s">
        <v>445</v>
      </c>
      <c r="F34" s="226" t="s">
        <v>512</v>
      </c>
      <c r="G34" s="227" t="s">
        <v>14</v>
      </c>
      <c r="H34" s="225" t="s">
        <v>355</v>
      </c>
      <c r="I34" s="228" t="s">
        <v>173</v>
      </c>
      <c r="J34" s="228" t="s">
        <v>451</v>
      </c>
      <c r="K34" s="225" t="s">
        <v>436</v>
      </c>
      <c r="L34" s="229">
        <v>1</v>
      </c>
      <c r="M34" s="227" t="s">
        <v>14</v>
      </c>
      <c r="N34" s="230">
        <v>44002.2</v>
      </c>
      <c r="O34" s="22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23"/>
      <c r="AB34" s="223"/>
      <c r="AC34" s="223"/>
      <c r="AD34" s="223"/>
      <c r="AE34" s="223"/>
      <c r="AF34" s="223"/>
      <c r="AG34" s="223"/>
      <c r="AH34" s="223"/>
    </row>
    <row r="35" spans="1:34" ht="15.75" customHeight="1">
      <c r="A35" s="213"/>
      <c r="B35" s="214"/>
      <c r="C35" s="224" t="s">
        <v>513</v>
      </c>
      <c r="D35" s="225" t="s">
        <v>514</v>
      </c>
      <c r="E35" s="225" t="s">
        <v>445</v>
      </c>
      <c r="F35" s="226" t="s">
        <v>515</v>
      </c>
      <c r="G35" s="227" t="s">
        <v>14</v>
      </c>
      <c r="H35" s="225" t="s">
        <v>357</v>
      </c>
      <c r="I35" s="228" t="s">
        <v>455</v>
      </c>
      <c r="J35" s="228" t="s">
        <v>516</v>
      </c>
      <c r="K35" s="225" t="s">
        <v>436</v>
      </c>
      <c r="L35" s="229">
        <v>20000</v>
      </c>
      <c r="M35" s="227" t="s">
        <v>14</v>
      </c>
      <c r="N35" s="230">
        <v>24002.2</v>
      </c>
      <c r="O35" s="22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23"/>
      <c r="AB35" s="223"/>
      <c r="AC35" s="223"/>
      <c r="AD35" s="223"/>
      <c r="AE35" s="223"/>
      <c r="AF35" s="223"/>
      <c r="AG35" s="223"/>
      <c r="AH35" s="223"/>
    </row>
    <row r="36" spans="1:34" ht="15.75" customHeight="1">
      <c r="A36" s="213"/>
      <c r="B36" s="214"/>
      <c r="C36" s="224" t="s">
        <v>517</v>
      </c>
      <c r="D36" s="225" t="s">
        <v>514</v>
      </c>
      <c r="E36" s="225" t="s">
        <v>445</v>
      </c>
      <c r="F36" s="226" t="s">
        <v>518</v>
      </c>
      <c r="G36" s="227" t="s">
        <v>14</v>
      </c>
      <c r="H36" s="225" t="s">
        <v>355</v>
      </c>
      <c r="I36" s="228" t="s">
        <v>173</v>
      </c>
      <c r="J36" s="228" t="s">
        <v>519</v>
      </c>
      <c r="K36" s="225" t="s">
        <v>436</v>
      </c>
      <c r="L36" s="229">
        <v>79</v>
      </c>
      <c r="M36" s="227" t="s">
        <v>14</v>
      </c>
      <c r="N36" s="230">
        <v>23923.200000000001</v>
      </c>
      <c r="O36" s="22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23"/>
      <c r="AB36" s="223"/>
      <c r="AC36" s="223"/>
      <c r="AD36" s="223"/>
      <c r="AE36" s="223"/>
      <c r="AF36" s="223"/>
      <c r="AG36" s="223"/>
      <c r="AH36" s="223"/>
    </row>
    <row r="37" spans="1:34" ht="15.75" customHeight="1">
      <c r="A37" s="213"/>
      <c r="B37" s="214"/>
      <c r="C37" s="224" t="s">
        <v>520</v>
      </c>
      <c r="D37" s="225" t="s">
        <v>521</v>
      </c>
      <c r="E37" s="225" t="s">
        <v>445</v>
      </c>
      <c r="F37" s="226" t="s">
        <v>522</v>
      </c>
      <c r="G37" s="227" t="s">
        <v>14</v>
      </c>
      <c r="H37" s="225" t="s">
        <v>523</v>
      </c>
      <c r="I37" s="228" t="s">
        <v>455</v>
      </c>
      <c r="J37" s="228" t="s">
        <v>524</v>
      </c>
      <c r="K37" s="225" t="s">
        <v>437</v>
      </c>
      <c r="L37" s="227" t="s">
        <v>14</v>
      </c>
      <c r="M37" s="229">
        <v>800000</v>
      </c>
      <c r="N37" s="230">
        <v>823923.19999999995</v>
      </c>
      <c r="O37" s="22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  <c r="AF37" s="223"/>
      <c r="AG37" s="223"/>
      <c r="AH37" s="223"/>
    </row>
    <row r="38" spans="1:34" ht="15.75" customHeight="1">
      <c r="A38" s="213"/>
      <c r="B38" s="214"/>
      <c r="C38" s="224" t="s">
        <v>525</v>
      </c>
      <c r="D38" s="225" t="s">
        <v>521</v>
      </c>
      <c r="E38" s="225" t="s">
        <v>445</v>
      </c>
      <c r="F38" s="226" t="s">
        <v>526</v>
      </c>
      <c r="G38" s="227" t="s">
        <v>14</v>
      </c>
      <c r="H38" s="225" t="s">
        <v>461</v>
      </c>
      <c r="I38" s="228" t="s">
        <v>455</v>
      </c>
      <c r="J38" s="228" t="s">
        <v>527</v>
      </c>
      <c r="K38" s="225" t="s">
        <v>436</v>
      </c>
      <c r="L38" s="229">
        <v>800000</v>
      </c>
      <c r="M38" s="227" t="s">
        <v>14</v>
      </c>
      <c r="N38" s="230">
        <v>23923.200000000001</v>
      </c>
      <c r="O38" s="222"/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  <c r="AA38" s="223"/>
      <c r="AB38" s="223"/>
      <c r="AC38" s="223"/>
      <c r="AD38" s="223"/>
      <c r="AE38" s="223"/>
      <c r="AF38" s="223"/>
      <c r="AG38" s="223"/>
      <c r="AH38" s="223"/>
    </row>
    <row r="39" spans="1:34" ht="15.75" customHeight="1">
      <c r="A39" s="213"/>
      <c r="B39" s="214"/>
      <c r="C39" s="224" t="s">
        <v>528</v>
      </c>
      <c r="D39" s="225" t="s">
        <v>529</v>
      </c>
      <c r="E39" s="225" t="s">
        <v>445</v>
      </c>
      <c r="F39" s="226" t="s">
        <v>530</v>
      </c>
      <c r="G39" s="227" t="s">
        <v>14</v>
      </c>
      <c r="H39" s="225" t="s">
        <v>355</v>
      </c>
      <c r="I39" s="228" t="s">
        <v>470</v>
      </c>
      <c r="J39" s="228" t="s">
        <v>471</v>
      </c>
      <c r="K39" s="225" t="s">
        <v>436</v>
      </c>
      <c r="L39" s="229">
        <v>524</v>
      </c>
      <c r="M39" s="227" t="s">
        <v>14</v>
      </c>
      <c r="N39" s="230">
        <v>23399.200000000001</v>
      </c>
      <c r="O39" s="222"/>
      <c r="P39" s="223"/>
      <c r="Q39" s="223"/>
      <c r="R39" s="223"/>
      <c r="S39" s="223"/>
      <c r="T39" s="223"/>
      <c r="U39" s="223"/>
      <c r="V39" s="223"/>
      <c r="W39" s="223"/>
      <c r="X39" s="223"/>
      <c r="Y39" s="223"/>
      <c r="Z39" s="223"/>
      <c r="AA39" s="223"/>
      <c r="AB39" s="223"/>
      <c r="AC39" s="223"/>
      <c r="AD39" s="223"/>
      <c r="AE39" s="223"/>
      <c r="AF39" s="223"/>
      <c r="AG39" s="223"/>
      <c r="AH39" s="223"/>
    </row>
    <row r="40" spans="1:34" ht="15.75" customHeight="1">
      <c r="A40" s="213"/>
      <c r="B40" s="214"/>
      <c r="C40" s="224" t="s">
        <v>531</v>
      </c>
      <c r="D40" s="225" t="s">
        <v>529</v>
      </c>
      <c r="E40" s="225" t="s">
        <v>445</v>
      </c>
      <c r="F40" s="226" t="s">
        <v>532</v>
      </c>
      <c r="G40" s="227" t="s">
        <v>14</v>
      </c>
      <c r="H40" s="225" t="s">
        <v>357</v>
      </c>
      <c r="I40" s="228" t="s">
        <v>455</v>
      </c>
      <c r="J40" s="228" t="s">
        <v>533</v>
      </c>
      <c r="K40" s="225" t="s">
        <v>436</v>
      </c>
      <c r="L40" s="229">
        <v>20</v>
      </c>
      <c r="M40" s="227" t="s">
        <v>14</v>
      </c>
      <c r="N40" s="230">
        <v>23379.200000000001</v>
      </c>
      <c r="O40" s="222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</row>
    <row r="41" spans="1:34" ht="15.75" customHeight="1">
      <c r="A41" s="213"/>
      <c r="B41" s="214"/>
      <c r="C41" s="224" t="s">
        <v>534</v>
      </c>
      <c r="D41" s="225" t="s">
        <v>535</v>
      </c>
      <c r="E41" s="225" t="s">
        <v>445</v>
      </c>
      <c r="F41" s="226" t="s">
        <v>536</v>
      </c>
      <c r="G41" s="227" t="s">
        <v>14</v>
      </c>
      <c r="H41" s="225" t="s">
        <v>357</v>
      </c>
      <c r="I41" s="228" t="s">
        <v>355</v>
      </c>
      <c r="J41" s="228" t="s">
        <v>355</v>
      </c>
      <c r="K41" s="225" t="s">
        <v>436</v>
      </c>
      <c r="L41" s="229">
        <v>270</v>
      </c>
      <c r="M41" s="227" t="s">
        <v>14</v>
      </c>
      <c r="N41" s="230">
        <v>23109.200000000001</v>
      </c>
      <c r="O41" s="22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23"/>
      <c r="AB41" s="223"/>
      <c r="AC41" s="223"/>
      <c r="AD41" s="223"/>
      <c r="AE41" s="223"/>
      <c r="AF41" s="223"/>
      <c r="AG41" s="223"/>
      <c r="AH41" s="223"/>
    </row>
    <row r="42" spans="1:34" ht="15.75" customHeight="1">
      <c r="A42" s="213"/>
      <c r="B42" s="214"/>
      <c r="C42" s="224" t="s">
        <v>537</v>
      </c>
      <c r="D42" s="225" t="s">
        <v>538</v>
      </c>
      <c r="E42" s="225" t="s">
        <v>445</v>
      </c>
      <c r="F42" s="226" t="s">
        <v>539</v>
      </c>
      <c r="G42" s="227" t="s">
        <v>14</v>
      </c>
      <c r="H42" s="225" t="s">
        <v>355</v>
      </c>
      <c r="I42" s="228" t="s">
        <v>540</v>
      </c>
      <c r="J42" s="228" t="s">
        <v>541</v>
      </c>
      <c r="K42" s="225" t="s">
        <v>436</v>
      </c>
      <c r="L42" s="229">
        <v>270.89999999999998</v>
      </c>
      <c r="M42" s="227" t="s">
        <v>14</v>
      </c>
      <c r="N42" s="230">
        <v>22838.3</v>
      </c>
      <c r="O42" s="22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223"/>
      <c r="AH42" s="223"/>
    </row>
    <row r="43" spans="1:34" ht="15.75" customHeight="1">
      <c r="A43" s="213"/>
      <c r="B43" s="214"/>
      <c r="C43" s="224" t="s">
        <v>542</v>
      </c>
      <c r="D43" s="225" t="s">
        <v>538</v>
      </c>
      <c r="E43" s="225" t="s">
        <v>445</v>
      </c>
      <c r="F43" s="226" t="s">
        <v>543</v>
      </c>
      <c r="G43" s="227" t="s">
        <v>14</v>
      </c>
      <c r="H43" s="225" t="s">
        <v>355</v>
      </c>
      <c r="I43" s="228" t="s">
        <v>421</v>
      </c>
      <c r="J43" s="228" t="s">
        <v>544</v>
      </c>
      <c r="K43" s="225" t="s">
        <v>436</v>
      </c>
      <c r="L43" s="229">
        <v>1505</v>
      </c>
      <c r="M43" s="227" t="s">
        <v>14</v>
      </c>
      <c r="N43" s="230">
        <v>21333.3</v>
      </c>
      <c r="O43" s="22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223"/>
    </row>
    <row r="44" spans="1:34" ht="15.75" customHeight="1">
      <c r="A44" s="213"/>
      <c r="B44" s="214"/>
      <c r="C44" s="224" t="s">
        <v>545</v>
      </c>
      <c r="D44" s="225" t="s">
        <v>546</v>
      </c>
      <c r="E44" s="225" t="s">
        <v>445</v>
      </c>
      <c r="F44" s="226" t="s">
        <v>547</v>
      </c>
      <c r="G44" s="227" t="s">
        <v>14</v>
      </c>
      <c r="H44" s="225" t="s">
        <v>355</v>
      </c>
      <c r="I44" s="228" t="s">
        <v>470</v>
      </c>
      <c r="J44" s="228" t="s">
        <v>471</v>
      </c>
      <c r="K44" s="225" t="s">
        <v>436</v>
      </c>
      <c r="L44" s="229">
        <v>343</v>
      </c>
      <c r="M44" s="227" t="s">
        <v>14</v>
      </c>
      <c r="N44" s="230">
        <v>20990.3</v>
      </c>
      <c r="O44" s="22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/>
      <c r="AB44" s="223"/>
      <c r="AC44" s="223"/>
      <c r="AD44" s="223"/>
      <c r="AE44" s="223"/>
      <c r="AF44" s="223"/>
      <c r="AG44" s="223"/>
      <c r="AH44" s="223"/>
    </row>
    <row r="45" spans="1:34" ht="15.75" customHeight="1">
      <c r="A45" s="213"/>
      <c r="B45" s="214"/>
      <c r="C45" s="224" t="s">
        <v>548</v>
      </c>
      <c r="D45" s="225" t="s">
        <v>549</v>
      </c>
      <c r="E45" s="225" t="s">
        <v>445</v>
      </c>
      <c r="F45" s="226" t="s">
        <v>550</v>
      </c>
      <c r="G45" s="227" t="s">
        <v>14</v>
      </c>
      <c r="H45" s="225" t="s">
        <v>357</v>
      </c>
      <c r="I45" s="228" t="s">
        <v>173</v>
      </c>
      <c r="J45" s="228" t="s">
        <v>551</v>
      </c>
      <c r="K45" s="225" t="s">
        <v>436</v>
      </c>
      <c r="L45" s="229">
        <v>250</v>
      </c>
      <c r="M45" s="227" t="s">
        <v>14</v>
      </c>
      <c r="N45" s="230">
        <v>20740.3</v>
      </c>
      <c r="O45" s="22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23"/>
      <c r="AB45" s="223"/>
      <c r="AC45" s="223"/>
      <c r="AD45" s="223"/>
      <c r="AE45" s="223"/>
      <c r="AF45" s="223"/>
      <c r="AG45" s="223"/>
      <c r="AH45" s="223"/>
    </row>
    <row r="46" spans="1:34" ht="15.75" customHeight="1">
      <c r="A46" s="213"/>
      <c r="B46" s="214"/>
      <c r="C46" s="224" t="s">
        <v>552</v>
      </c>
      <c r="D46" s="225" t="s">
        <v>553</v>
      </c>
      <c r="E46" s="225" t="s">
        <v>445</v>
      </c>
      <c r="F46" s="226" t="s">
        <v>554</v>
      </c>
      <c r="G46" s="227" t="s">
        <v>14</v>
      </c>
      <c r="H46" s="225" t="s">
        <v>357</v>
      </c>
      <c r="I46" s="228" t="s">
        <v>455</v>
      </c>
      <c r="J46" s="228" t="s">
        <v>555</v>
      </c>
      <c r="K46" s="225" t="s">
        <v>436</v>
      </c>
      <c r="L46" s="229">
        <v>9500</v>
      </c>
      <c r="M46" s="227" t="s">
        <v>14</v>
      </c>
      <c r="N46" s="230">
        <v>11240.3</v>
      </c>
      <c r="O46" s="22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3"/>
      <c r="AE46" s="223"/>
      <c r="AF46" s="223"/>
      <c r="AG46" s="223"/>
      <c r="AH46" s="223"/>
    </row>
    <row r="47" spans="1:34" ht="15.75" customHeight="1">
      <c r="A47" s="213"/>
      <c r="B47" s="214"/>
      <c r="C47" s="224" t="s">
        <v>556</v>
      </c>
      <c r="D47" s="225" t="s">
        <v>553</v>
      </c>
      <c r="E47" s="225" t="s">
        <v>445</v>
      </c>
      <c r="F47" s="226" t="s">
        <v>557</v>
      </c>
      <c r="G47" s="227" t="s">
        <v>14</v>
      </c>
      <c r="H47" s="225" t="s">
        <v>357</v>
      </c>
      <c r="I47" s="228" t="s">
        <v>355</v>
      </c>
      <c r="J47" s="228" t="s">
        <v>355</v>
      </c>
      <c r="K47" s="225" t="s">
        <v>436</v>
      </c>
      <c r="L47" s="229">
        <v>40</v>
      </c>
      <c r="M47" s="227" t="s">
        <v>14</v>
      </c>
      <c r="N47" s="230">
        <v>11200.3</v>
      </c>
      <c r="O47" s="22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23"/>
      <c r="AB47" s="223"/>
      <c r="AC47" s="223"/>
      <c r="AD47" s="223"/>
      <c r="AE47" s="223"/>
      <c r="AF47" s="223"/>
      <c r="AG47" s="223"/>
      <c r="AH47" s="223"/>
    </row>
    <row r="48" spans="1:34" ht="15.75" customHeight="1">
      <c r="A48" s="213"/>
      <c r="B48" s="214"/>
      <c r="C48" s="224" t="s">
        <v>558</v>
      </c>
      <c r="D48" s="225" t="s">
        <v>559</v>
      </c>
      <c r="E48" s="225" t="s">
        <v>445</v>
      </c>
      <c r="F48" s="226" t="s">
        <v>560</v>
      </c>
      <c r="G48" s="227" t="s">
        <v>14</v>
      </c>
      <c r="H48" s="225" t="s">
        <v>357</v>
      </c>
      <c r="I48" s="228" t="s">
        <v>355</v>
      </c>
      <c r="J48" s="228" t="s">
        <v>355</v>
      </c>
      <c r="K48" s="225" t="s">
        <v>436</v>
      </c>
      <c r="L48" s="229">
        <v>100</v>
      </c>
      <c r="M48" s="227" t="s">
        <v>14</v>
      </c>
      <c r="N48" s="230">
        <v>11100.3</v>
      </c>
      <c r="O48" s="22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23"/>
      <c r="AB48" s="223"/>
      <c r="AC48" s="223"/>
      <c r="AD48" s="223"/>
      <c r="AE48" s="223"/>
      <c r="AF48" s="223"/>
      <c r="AG48" s="223"/>
      <c r="AH48" s="223"/>
    </row>
    <row r="49" spans="1:34" ht="15.75" customHeight="1">
      <c r="A49" s="213"/>
      <c r="B49" s="214"/>
      <c r="C49" s="224" t="s">
        <v>561</v>
      </c>
      <c r="D49" s="225" t="s">
        <v>559</v>
      </c>
      <c r="E49" s="225" t="s">
        <v>445</v>
      </c>
      <c r="F49" s="226" t="s">
        <v>562</v>
      </c>
      <c r="G49" s="227" t="s">
        <v>14</v>
      </c>
      <c r="H49" s="225" t="s">
        <v>357</v>
      </c>
      <c r="I49" s="228" t="s">
        <v>455</v>
      </c>
      <c r="J49" s="228" t="s">
        <v>563</v>
      </c>
      <c r="K49" s="225" t="s">
        <v>437</v>
      </c>
      <c r="L49" s="227" t="s">
        <v>14</v>
      </c>
      <c r="M49" s="229">
        <v>3000</v>
      </c>
      <c r="N49" s="230">
        <v>14100.3</v>
      </c>
      <c r="O49" s="22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</row>
    <row r="50" spans="1:34" ht="15.75" customHeight="1">
      <c r="A50" s="213"/>
      <c r="B50" s="214"/>
      <c r="C50" s="224" t="s">
        <v>564</v>
      </c>
      <c r="D50" s="225" t="s">
        <v>559</v>
      </c>
      <c r="E50" s="225" t="s">
        <v>445</v>
      </c>
      <c r="F50" s="226" t="s">
        <v>565</v>
      </c>
      <c r="G50" s="227" t="s">
        <v>14</v>
      </c>
      <c r="H50" s="225" t="s">
        <v>357</v>
      </c>
      <c r="I50" s="228" t="s">
        <v>455</v>
      </c>
      <c r="J50" s="228" t="s">
        <v>566</v>
      </c>
      <c r="K50" s="225" t="s">
        <v>436</v>
      </c>
      <c r="L50" s="229">
        <v>14000</v>
      </c>
      <c r="M50" s="227" t="s">
        <v>14</v>
      </c>
      <c r="N50" s="230">
        <v>100.3</v>
      </c>
      <c r="O50" s="222"/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  <c r="AA50" s="223"/>
      <c r="AB50" s="223"/>
      <c r="AC50" s="223"/>
      <c r="AD50" s="223"/>
      <c r="AE50" s="223"/>
      <c r="AF50" s="223"/>
      <c r="AG50" s="223"/>
      <c r="AH50" s="223"/>
    </row>
    <row r="51" spans="1:34" ht="15.75" customHeight="1">
      <c r="A51" s="213"/>
      <c r="B51" s="214"/>
      <c r="C51" s="224" t="s">
        <v>567</v>
      </c>
      <c r="D51" s="225" t="s">
        <v>568</v>
      </c>
      <c r="E51" s="225" t="s">
        <v>569</v>
      </c>
      <c r="F51" s="226" t="s">
        <v>570</v>
      </c>
      <c r="G51" s="227" t="s">
        <v>14</v>
      </c>
      <c r="H51" s="225" t="s">
        <v>357</v>
      </c>
      <c r="I51" s="228" t="s">
        <v>455</v>
      </c>
      <c r="J51" s="228" t="s">
        <v>499</v>
      </c>
      <c r="K51" s="225" t="s">
        <v>437</v>
      </c>
      <c r="L51" s="227" t="s">
        <v>14</v>
      </c>
      <c r="M51" s="229">
        <v>3000</v>
      </c>
      <c r="N51" s="230">
        <v>3100.3</v>
      </c>
      <c r="O51" s="222"/>
      <c r="P51" s="223"/>
      <c r="Q51" s="223"/>
      <c r="R51" s="223"/>
      <c r="S51" s="223"/>
      <c r="T51" s="223"/>
      <c r="U51" s="223"/>
      <c r="V51" s="223"/>
      <c r="W51" s="223"/>
      <c r="X51" s="223"/>
      <c r="Y51" s="223"/>
      <c r="Z51" s="223"/>
      <c r="AA51" s="223"/>
      <c r="AB51" s="223"/>
      <c r="AC51" s="223"/>
      <c r="AD51" s="223"/>
      <c r="AE51" s="223"/>
      <c r="AF51" s="223"/>
      <c r="AG51" s="223"/>
      <c r="AH51" s="223"/>
    </row>
    <row r="52" spans="1:34" ht="15.75" customHeight="1">
      <c r="A52" s="213"/>
      <c r="B52" s="214"/>
      <c r="C52" s="224" t="s">
        <v>571</v>
      </c>
      <c r="D52" s="225" t="s">
        <v>572</v>
      </c>
      <c r="E52" s="225" t="s">
        <v>569</v>
      </c>
      <c r="F52" s="226" t="s">
        <v>573</v>
      </c>
      <c r="G52" s="227" t="s">
        <v>14</v>
      </c>
      <c r="H52" s="225" t="s">
        <v>355</v>
      </c>
      <c r="I52" s="228" t="s">
        <v>447</v>
      </c>
      <c r="J52" s="228" t="s">
        <v>448</v>
      </c>
      <c r="K52" s="225" t="s">
        <v>436</v>
      </c>
      <c r="L52" s="229">
        <v>2000</v>
      </c>
      <c r="M52" s="227" t="s">
        <v>14</v>
      </c>
      <c r="N52" s="230">
        <v>1100.3</v>
      </c>
      <c r="O52" s="222"/>
      <c r="P52" s="223"/>
      <c r="Q52" s="223"/>
      <c r="R52" s="223"/>
      <c r="S52" s="223"/>
      <c r="T52" s="223"/>
      <c r="U52" s="223"/>
      <c r="V52" s="223"/>
      <c r="W52" s="223"/>
      <c r="X52" s="223"/>
      <c r="Y52" s="223"/>
      <c r="Z52" s="223"/>
      <c r="AA52" s="223"/>
      <c r="AB52" s="223"/>
      <c r="AC52" s="223"/>
      <c r="AD52" s="223"/>
      <c r="AE52" s="223"/>
      <c r="AF52" s="223"/>
      <c r="AG52" s="223"/>
      <c r="AH52" s="223"/>
    </row>
    <row r="53" spans="1:34" ht="15.75" customHeight="1">
      <c r="A53" s="213"/>
      <c r="B53" s="214"/>
      <c r="C53" s="224" t="s">
        <v>574</v>
      </c>
      <c r="D53" s="225" t="s">
        <v>572</v>
      </c>
      <c r="E53" s="225" t="s">
        <v>569</v>
      </c>
      <c r="F53" s="226" t="s">
        <v>575</v>
      </c>
      <c r="G53" s="227" t="s">
        <v>14</v>
      </c>
      <c r="H53" s="225" t="s">
        <v>357</v>
      </c>
      <c r="I53" s="228" t="s">
        <v>455</v>
      </c>
      <c r="J53" s="228" t="s">
        <v>576</v>
      </c>
      <c r="K53" s="225" t="s">
        <v>436</v>
      </c>
      <c r="L53" s="229">
        <v>26</v>
      </c>
      <c r="M53" s="227" t="s">
        <v>14</v>
      </c>
      <c r="N53" s="230">
        <v>1074.3</v>
      </c>
      <c r="O53" s="222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23"/>
      <c r="AD53" s="223"/>
      <c r="AE53" s="223"/>
      <c r="AF53" s="223"/>
      <c r="AG53" s="223"/>
      <c r="AH53" s="223"/>
    </row>
    <row r="54" spans="1:34" ht="15.75" customHeight="1">
      <c r="A54" s="213"/>
      <c r="B54" s="214"/>
      <c r="C54" s="224" t="s">
        <v>577</v>
      </c>
      <c r="D54" s="225" t="s">
        <v>578</v>
      </c>
      <c r="E54" s="225" t="s">
        <v>569</v>
      </c>
      <c r="F54" s="226" t="s">
        <v>579</v>
      </c>
      <c r="G54" s="227" t="s">
        <v>14</v>
      </c>
      <c r="H54" s="225" t="s">
        <v>357</v>
      </c>
      <c r="I54" s="228" t="s">
        <v>355</v>
      </c>
      <c r="J54" s="228" t="s">
        <v>355</v>
      </c>
      <c r="K54" s="225" t="s">
        <v>436</v>
      </c>
      <c r="L54" s="229">
        <v>70</v>
      </c>
      <c r="M54" s="227" t="s">
        <v>14</v>
      </c>
      <c r="N54" s="230">
        <v>1004.3</v>
      </c>
      <c r="O54" s="222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</row>
    <row r="55" spans="1:34" ht="15.75" customHeight="1">
      <c r="A55" s="213"/>
      <c r="B55" s="214"/>
      <c r="C55" s="224" t="s">
        <v>580</v>
      </c>
      <c r="D55" s="225" t="s">
        <v>578</v>
      </c>
      <c r="E55" s="225" t="s">
        <v>569</v>
      </c>
      <c r="F55" s="226" t="s">
        <v>581</v>
      </c>
      <c r="G55" s="227" t="s">
        <v>14</v>
      </c>
      <c r="H55" s="225" t="s">
        <v>582</v>
      </c>
      <c r="I55" s="228" t="s">
        <v>455</v>
      </c>
      <c r="J55" s="228" t="s">
        <v>499</v>
      </c>
      <c r="K55" s="225" t="s">
        <v>437</v>
      </c>
      <c r="L55" s="227" t="s">
        <v>14</v>
      </c>
      <c r="M55" s="229">
        <v>116000</v>
      </c>
      <c r="N55" s="230">
        <v>117004.3</v>
      </c>
      <c r="O55" s="222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  <c r="AA55" s="223"/>
      <c r="AB55" s="223"/>
      <c r="AC55" s="223"/>
      <c r="AD55" s="223"/>
      <c r="AE55" s="223"/>
      <c r="AF55" s="223"/>
      <c r="AG55" s="223"/>
      <c r="AH55" s="223"/>
    </row>
    <row r="56" spans="1:34" ht="15.75" customHeight="1">
      <c r="A56" s="213"/>
      <c r="B56" s="214"/>
      <c r="C56" s="224" t="s">
        <v>583</v>
      </c>
      <c r="D56" s="225" t="s">
        <v>584</v>
      </c>
      <c r="E56" s="225" t="s">
        <v>569</v>
      </c>
      <c r="F56" s="226" t="s">
        <v>585</v>
      </c>
      <c r="G56" s="227" t="s">
        <v>14</v>
      </c>
      <c r="H56" s="225" t="s">
        <v>355</v>
      </c>
      <c r="I56" s="228" t="s">
        <v>485</v>
      </c>
      <c r="J56" s="228" t="s">
        <v>486</v>
      </c>
      <c r="K56" s="225" t="s">
        <v>436</v>
      </c>
      <c r="L56" s="229">
        <v>5177</v>
      </c>
      <c r="M56" s="227" t="s">
        <v>14</v>
      </c>
      <c r="N56" s="230">
        <v>111827.3</v>
      </c>
      <c r="O56" s="222"/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/>
      <c r="AB56" s="223"/>
      <c r="AC56" s="223"/>
      <c r="AD56" s="223"/>
      <c r="AE56" s="223"/>
      <c r="AF56" s="223"/>
      <c r="AG56" s="223"/>
      <c r="AH56" s="223"/>
    </row>
    <row r="57" spans="1:34" ht="15.75" customHeight="1">
      <c r="A57" s="213"/>
      <c r="B57" s="214"/>
      <c r="C57" s="224" t="s">
        <v>586</v>
      </c>
      <c r="D57" s="225" t="s">
        <v>584</v>
      </c>
      <c r="E57" s="225" t="s">
        <v>569</v>
      </c>
      <c r="F57" s="226" t="s">
        <v>587</v>
      </c>
      <c r="G57" s="227" t="s">
        <v>14</v>
      </c>
      <c r="H57" s="225" t="s">
        <v>357</v>
      </c>
      <c r="I57" s="228" t="s">
        <v>455</v>
      </c>
      <c r="J57" s="228" t="s">
        <v>588</v>
      </c>
      <c r="K57" s="225" t="s">
        <v>436</v>
      </c>
      <c r="L57" s="229">
        <v>168</v>
      </c>
      <c r="M57" s="227" t="s">
        <v>14</v>
      </c>
      <c r="N57" s="230">
        <v>111659.3</v>
      </c>
      <c r="O57" s="222"/>
      <c r="P57" s="223"/>
      <c r="Q57" s="223"/>
      <c r="R57" s="223"/>
      <c r="S57" s="223"/>
      <c r="T57" s="223"/>
      <c r="U57" s="223"/>
      <c r="V57" s="223"/>
      <c r="W57" s="223"/>
      <c r="X57" s="223"/>
      <c r="Y57" s="223"/>
      <c r="Z57" s="223"/>
      <c r="AA57" s="223"/>
      <c r="AB57" s="223"/>
      <c r="AC57" s="223"/>
      <c r="AD57" s="223"/>
      <c r="AE57" s="223"/>
      <c r="AF57" s="223"/>
      <c r="AG57" s="223"/>
      <c r="AH57" s="223"/>
    </row>
    <row r="58" spans="1:34" ht="15.75" customHeight="1">
      <c r="A58" s="213"/>
      <c r="B58" s="214"/>
      <c r="C58" s="224" t="s">
        <v>589</v>
      </c>
      <c r="D58" s="225" t="s">
        <v>590</v>
      </c>
      <c r="E58" s="225" t="s">
        <v>569</v>
      </c>
      <c r="F58" s="226" t="s">
        <v>591</v>
      </c>
      <c r="G58" s="227" t="s">
        <v>14</v>
      </c>
      <c r="H58" s="225" t="s">
        <v>357</v>
      </c>
      <c r="I58" s="228" t="s">
        <v>485</v>
      </c>
      <c r="J58" s="228" t="s">
        <v>486</v>
      </c>
      <c r="K58" s="225" t="s">
        <v>436</v>
      </c>
      <c r="L58" s="229">
        <v>32179</v>
      </c>
      <c r="M58" s="227" t="s">
        <v>14</v>
      </c>
      <c r="N58" s="230">
        <v>79480.3</v>
      </c>
      <c r="O58" s="222"/>
      <c r="P58" s="223"/>
      <c r="Q58" s="223"/>
      <c r="R58" s="223"/>
      <c r="S58" s="223"/>
      <c r="T58" s="223"/>
      <c r="U58" s="223"/>
      <c r="V58" s="223"/>
      <c r="W58" s="223"/>
      <c r="X58" s="223"/>
      <c r="Y58" s="223"/>
      <c r="Z58" s="223"/>
      <c r="AA58" s="223"/>
      <c r="AB58" s="223"/>
      <c r="AC58" s="223"/>
      <c r="AD58" s="223"/>
      <c r="AE58" s="223"/>
      <c r="AF58" s="223"/>
      <c r="AG58" s="223"/>
      <c r="AH58" s="223"/>
    </row>
    <row r="59" spans="1:34" ht="15.75" customHeight="1">
      <c r="A59" s="213"/>
      <c r="B59" s="214"/>
      <c r="C59" s="224" t="s">
        <v>592</v>
      </c>
      <c r="D59" s="225" t="s">
        <v>590</v>
      </c>
      <c r="E59" s="225" t="s">
        <v>569</v>
      </c>
      <c r="F59" s="226" t="s">
        <v>593</v>
      </c>
      <c r="G59" s="227" t="s">
        <v>14</v>
      </c>
      <c r="H59" s="225" t="s">
        <v>461</v>
      </c>
      <c r="I59" s="228" t="s">
        <v>455</v>
      </c>
      <c r="J59" s="228" t="s">
        <v>527</v>
      </c>
      <c r="K59" s="225" t="s">
        <v>436</v>
      </c>
      <c r="L59" s="229">
        <v>5000</v>
      </c>
      <c r="M59" s="227" t="s">
        <v>14</v>
      </c>
      <c r="N59" s="230">
        <v>74480.3</v>
      </c>
      <c r="O59" s="222"/>
      <c r="P59" s="223"/>
      <c r="Q59" s="223"/>
      <c r="R59" s="223"/>
      <c r="S59" s="223"/>
      <c r="T59" s="223"/>
      <c r="U59" s="223"/>
      <c r="V59" s="223"/>
      <c r="W59" s="223"/>
      <c r="X59" s="223"/>
      <c r="Y59" s="223"/>
      <c r="Z59" s="223"/>
      <c r="AA59" s="223"/>
      <c r="AB59" s="223"/>
      <c r="AC59" s="223"/>
      <c r="AD59" s="223"/>
      <c r="AE59" s="223"/>
      <c r="AF59" s="223"/>
      <c r="AG59" s="223"/>
      <c r="AH59" s="223"/>
    </row>
    <row r="60" spans="1:34" ht="15.75" customHeight="1">
      <c r="A60" s="213"/>
      <c r="B60" s="214"/>
      <c r="C60" s="224" t="s">
        <v>594</v>
      </c>
      <c r="D60" s="225" t="s">
        <v>595</v>
      </c>
      <c r="E60" s="225" t="s">
        <v>569</v>
      </c>
      <c r="F60" s="226" t="s">
        <v>596</v>
      </c>
      <c r="G60" s="227" t="s">
        <v>14</v>
      </c>
      <c r="H60" s="225" t="s">
        <v>355</v>
      </c>
      <c r="I60" s="228" t="s">
        <v>173</v>
      </c>
      <c r="J60" s="228" t="s">
        <v>597</v>
      </c>
      <c r="K60" s="225" t="s">
        <v>436</v>
      </c>
      <c r="L60" s="229">
        <v>599</v>
      </c>
      <c r="M60" s="227" t="s">
        <v>14</v>
      </c>
      <c r="N60" s="230">
        <v>73881.3</v>
      </c>
      <c r="O60" s="222"/>
      <c r="P60" s="223"/>
      <c r="Q60" s="223"/>
      <c r="R60" s="223"/>
      <c r="S60" s="223"/>
      <c r="T60" s="223"/>
      <c r="U60" s="223"/>
      <c r="V60" s="223"/>
      <c r="W60" s="223"/>
      <c r="X60" s="223"/>
      <c r="Y60" s="223"/>
      <c r="Z60" s="223"/>
      <c r="AA60" s="223"/>
      <c r="AB60" s="223"/>
      <c r="AC60" s="223"/>
      <c r="AD60" s="223"/>
      <c r="AE60" s="223"/>
      <c r="AF60" s="223"/>
      <c r="AG60" s="223"/>
      <c r="AH60" s="223"/>
    </row>
    <row r="61" spans="1:34" ht="15.75" customHeight="1">
      <c r="A61" s="213"/>
      <c r="B61" s="214"/>
      <c r="C61" s="224" t="s">
        <v>598</v>
      </c>
      <c r="D61" s="225" t="s">
        <v>599</v>
      </c>
      <c r="E61" s="225" t="s">
        <v>569</v>
      </c>
      <c r="F61" s="226" t="s">
        <v>600</v>
      </c>
      <c r="G61" s="227" t="s">
        <v>14</v>
      </c>
      <c r="H61" s="225" t="s">
        <v>357</v>
      </c>
      <c r="I61" s="228" t="s">
        <v>470</v>
      </c>
      <c r="J61" s="228" t="s">
        <v>601</v>
      </c>
      <c r="K61" s="225" t="s">
        <v>436</v>
      </c>
      <c r="L61" s="229">
        <v>1107</v>
      </c>
      <c r="M61" s="227" t="s">
        <v>14</v>
      </c>
      <c r="N61" s="230">
        <v>72774.3</v>
      </c>
      <c r="O61" s="222"/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  <c r="AA61" s="223"/>
      <c r="AB61" s="223"/>
      <c r="AC61" s="223"/>
      <c r="AD61" s="223"/>
      <c r="AE61" s="223"/>
      <c r="AF61" s="223"/>
      <c r="AG61" s="223"/>
      <c r="AH61" s="223"/>
    </row>
    <row r="62" spans="1:34" ht="15.75" customHeight="1">
      <c r="A62" s="213"/>
      <c r="B62" s="214"/>
      <c r="C62" s="224" t="s">
        <v>602</v>
      </c>
      <c r="D62" s="225" t="s">
        <v>603</v>
      </c>
      <c r="E62" s="225" t="s">
        <v>569</v>
      </c>
      <c r="F62" s="226" t="s">
        <v>604</v>
      </c>
      <c r="G62" s="227" t="s">
        <v>14</v>
      </c>
      <c r="H62" s="225" t="s">
        <v>523</v>
      </c>
      <c r="I62" s="228" t="s">
        <v>455</v>
      </c>
      <c r="J62" s="228" t="s">
        <v>524</v>
      </c>
      <c r="K62" s="225" t="s">
        <v>437</v>
      </c>
      <c r="L62" s="227" t="s">
        <v>14</v>
      </c>
      <c r="M62" s="229">
        <v>1000000</v>
      </c>
      <c r="N62" s="230">
        <v>1072774.3</v>
      </c>
      <c r="O62" s="222"/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  <c r="AA62" s="223"/>
      <c r="AB62" s="223"/>
      <c r="AC62" s="223"/>
      <c r="AD62" s="223"/>
      <c r="AE62" s="223"/>
      <c r="AF62" s="223"/>
      <c r="AG62" s="223"/>
      <c r="AH62" s="223"/>
    </row>
    <row r="63" spans="1:34" ht="15.75" customHeight="1">
      <c r="A63" s="213"/>
      <c r="B63" s="214"/>
      <c r="C63" s="224" t="s">
        <v>605</v>
      </c>
      <c r="D63" s="225" t="s">
        <v>603</v>
      </c>
      <c r="E63" s="225" t="s">
        <v>569</v>
      </c>
      <c r="F63" s="226" t="s">
        <v>606</v>
      </c>
      <c r="G63" s="227" t="s">
        <v>14</v>
      </c>
      <c r="H63" s="225" t="s">
        <v>357</v>
      </c>
      <c r="I63" s="228" t="s">
        <v>455</v>
      </c>
      <c r="J63" s="228" t="s">
        <v>607</v>
      </c>
      <c r="K63" s="225" t="s">
        <v>436</v>
      </c>
      <c r="L63" s="229">
        <v>13000</v>
      </c>
      <c r="M63" s="227" t="s">
        <v>14</v>
      </c>
      <c r="N63" s="230">
        <v>1059774.3</v>
      </c>
      <c r="O63" s="222"/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  <c r="AA63" s="223"/>
      <c r="AB63" s="223"/>
      <c r="AC63" s="223"/>
      <c r="AD63" s="223"/>
      <c r="AE63" s="223"/>
      <c r="AF63" s="223"/>
      <c r="AG63" s="223"/>
      <c r="AH63" s="223"/>
    </row>
    <row r="64" spans="1:34" ht="15.75" customHeight="1">
      <c r="A64" s="213"/>
      <c r="B64" s="214"/>
      <c r="C64" s="224" t="s">
        <v>608</v>
      </c>
      <c r="D64" s="225" t="s">
        <v>603</v>
      </c>
      <c r="E64" s="225" t="s">
        <v>569</v>
      </c>
      <c r="F64" s="226" t="s">
        <v>609</v>
      </c>
      <c r="G64" s="227" t="s">
        <v>14</v>
      </c>
      <c r="H64" s="225" t="s">
        <v>461</v>
      </c>
      <c r="I64" s="228" t="s">
        <v>455</v>
      </c>
      <c r="J64" s="228" t="s">
        <v>527</v>
      </c>
      <c r="K64" s="225" t="s">
        <v>436</v>
      </c>
      <c r="L64" s="229">
        <v>300000</v>
      </c>
      <c r="M64" s="227" t="s">
        <v>14</v>
      </c>
      <c r="N64" s="230">
        <v>759774.3</v>
      </c>
      <c r="O64" s="222"/>
      <c r="P64" s="223"/>
      <c r="Q64" s="223"/>
      <c r="R64" s="223"/>
      <c r="S64" s="223"/>
      <c r="T64" s="223"/>
      <c r="U64" s="223"/>
      <c r="V64" s="223"/>
      <c r="W64" s="223"/>
      <c r="X64" s="223"/>
      <c r="Y64" s="223"/>
      <c r="Z64" s="223"/>
      <c r="AA64" s="223"/>
      <c r="AB64" s="223"/>
      <c r="AC64" s="223"/>
      <c r="AD64" s="223"/>
      <c r="AE64" s="223"/>
      <c r="AF64" s="223"/>
      <c r="AG64" s="223"/>
      <c r="AH64" s="223"/>
    </row>
    <row r="65" spans="1:34" ht="15.75" customHeight="1">
      <c r="A65" s="213"/>
      <c r="B65" s="214"/>
      <c r="C65" s="224" t="s">
        <v>610</v>
      </c>
      <c r="D65" s="225" t="s">
        <v>611</v>
      </c>
      <c r="E65" s="225" t="s">
        <v>569</v>
      </c>
      <c r="F65" s="226" t="s">
        <v>612</v>
      </c>
      <c r="G65" s="227" t="s">
        <v>14</v>
      </c>
      <c r="H65" s="225" t="s">
        <v>357</v>
      </c>
      <c r="I65" s="228" t="s">
        <v>355</v>
      </c>
      <c r="J65" s="228" t="s">
        <v>355</v>
      </c>
      <c r="K65" s="225" t="s">
        <v>436</v>
      </c>
      <c r="L65" s="229">
        <v>431</v>
      </c>
      <c r="M65" s="227" t="s">
        <v>14</v>
      </c>
      <c r="N65" s="230">
        <v>759343.3</v>
      </c>
      <c r="O65" s="222"/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  <c r="AA65" s="223"/>
      <c r="AB65" s="223"/>
      <c r="AC65" s="223"/>
      <c r="AD65" s="223"/>
      <c r="AE65" s="223"/>
      <c r="AF65" s="223"/>
      <c r="AG65" s="223"/>
      <c r="AH65" s="223"/>
    </row>
    <row r="66" spans="1:34" ht="15.75" customHeight="1">
      <c r="A66" s="213"/>
      <c r="B66" s="214"/>
      <c r="C66" s="224" t="s">
        <v>613</v>
      </c>
      <c r="D66" s="225" t="s">
        <v>614</v>
      </c>
      <c r="E66" s="225" t="s">
        <v>569</v>
      </c>
      <c r="F66" s="226" t="s">
        <v>615</v>
      </c>
      <c r="G66" s="227" t="s">
        <v>14</v>
      </c>
      <c r="H66" s="225" t="s">
        <v>357</v>
      </c>
      <c r="I66" s="228" t="s">
        <v>455</v>
      </c>
      <c r="J66" s="228" t="s">
        <v>616</v>
      </c>
      <c r="K66" s="225" t="s">
        <v>436</v>
      </c>
      <c r="L66" s="229">
        <v>14000</v>
      </c>
      <c r="M66" s="227" t="s">
        <v>14</v>
      </c>
      <c r="N66" s="230">
        <v>745343.3</v>
      </c>
      <c r="O66" s="222"/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  <c r="AA66" s="223"/>
      <c r="AB66" s="223"/>
      <c r="AC66" s="223"/>
      <c r="AD66" s="223"/>
      <c r="AE66" s="223"/>
      <c r="AF66" s="223"/>
      <c r="AG66" s="223"/>
      <c r="AH66" s="223"/>
    </row>
    <row r="67" spans="1:34" ht="15.75" customHeight="1">
      <c r="A67" s="213"/>
      <c r="B67" s="214"/>
      <c r="C67" s="224" t="s">
        <v>617</v>
      </c>
      <c r="D67" s="225" t="s">
        <v>614</v>
      </c>
      <c r="E67" s="225" t="s">
        <v>569</v>
      </c>
      <c r="F67" s="226" t="s">
        <v>618</v>
      </c>
      <c r="G67" s="227" t="s">
        <v>14</v>
      </c>
      <c r="H67" s="225" t="s">
        <v>357</v>
      </c>
      <c r="I67" s="228" t="s">
        <v>455</v>
      </c>
      <c r="J67" s="228" t="s">
        <v>619</v>
      </c>
      <c r="K67" s="225" t="s">
        <v>436</v>
      </c>
      <c r="L67" s="229">
        <v>60000</v>
      </c>
      <c r="M67" s="227" t="s">
        <v>14</v>
      </c>
      <c r="N67" s="230">
        <v>685343.3</v>
      </c>
      <c r="O67" s="222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3"/>
    </row>
    <row r="68" spans="1:34" ht="15.75" customHeight="1">
      <c r="A68" s="213"/>
      <c r="B68" s="214"/>
      <c r="C68" s="224" t="s">
        <v>620</v>
      </c>
      <c r="D68" s="225" t="s">
        <v>614</v>
      </c>
      <c r="E68" s="225" t="s">
        <v>569</v>
      </c>
      <c r="F68" s="226" t="s">
        <v>621</v>
      </c>
      <c r="G68" s="227" t="s">
        <v>14</v>
      </c>
      <c r="H68" s="225" t="s">
        <v>357</v>
      </c>
      <c r="I68" s="228" t="s">
        <v>455</v>
      </c>
      <c r="J68" s="228" t="s">
        <v>622</v>
      </c>
      <c r="K68" s="225" t="s">
        <v>436</v>
      </c>
      <c r="L68" s="229">
        <v>2500</v>
      </c>
      <c r="M68" s="227" t="s">
        <v>14</v>
      </c>
      <c r="N68" s="230">
        <v>682843.3</v>
      </c>
      <c r="O68" s="222"/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  <c r="AA68" s="223"/>
      <c r="AB68" s="223"/>
      <c r="AC68" s="223"/>
      <c r="AD68" s="223"/>
      <c r="AE68" s="223"/>
      <c r="AF68" s="223"/>
      <c r="AG68" s="223"/>
      <c r="AH68" s="223"/>
    </row>
    <row r="69" spans="1:34" ht="15.75" customHeight="1">
      <c r="A69" s="213"/>
      <c r="B69" s="214"/>
      <c r="C69" s="224" t="s">
        <v>623</v>
      </c>
      <c r="D69" s="225" t="s">
        <v>624</v>
      </c>
      <c r="E69" s="225" t="s">
        <v>569</v>
      </c>
      <c r="F69" s="226" t="s">
        <v>625</v>
      </c>
      <c r="G69" s="247" t="s">
        <v>626</v>
      </c>
      <c r="H69" s="225" t="s">
        <v>627</v>
      </c>
      <c r="I69" s="228" t="s">
        <v>455</v>
      </c>
      <c r="J69" s="228" t="s">
        <v>493</v>
      </c>
      <c r="K69" s="225" t="s">
        <v>437</v>
      </c>
      <c r="L69" s="227" t="s">
        <v>14</v>
      </c>
      <c r="M69" s="229">
        <v>2507000</v>
      </c>
      <c r="N69" s="230">
        <v>3189843.3</v>
      </c>
      <c r="O69" s="222"/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  <c r="AA69" s="223"/>
      <c r="AB69" s="223"/>
      <c r="AC69" s="223"/>
      <c r="AD69" s="223"/>
      <c r="AE69" s="223"/>
      <c r="AF69" s="223"/>
      <c r="AG69" s="223"/>
      <c r="AH69" s="223"/>
    </row>
    <row r="70" spans="1:34" ht="15.75" customHeight="1">
      <c r="A70" s="213"/>
      <c r="B70" s="214"/>
      <c r="C70" s="224" t="s">
        <v>628</v>
      </c>
      <c r="D70" s="225" t="s">
        <v>624</v>
      </c>
      <c r="E70" s="225" t="s">
        <v>569</v>
      </c>
      <c r="F70" s="226" t="s">
        <v>629</v>
      </c>
      <c r="G70" s="227" t="s">
        <v>14</v>
      </c>
      <c r="H70" s="225" t="s">
        <v>627</v>
      </c>
      <c r="I70" s="228" t="s">
        <v>355</v>
      </c>
      <c r="J70" s="228" t="s">
        <v>355</v>
      </c>
      <c r="K70" s="225" t="s">
        <v>436</v>
      </c>
      <c r="L70" s="229">
        <v>2507000</v>
      </c>
      <c r="M70" s="227" t="s">
        <v>14</v>
      </c>
      <c r="N70" s="230">
        <v>682843.3</v>
      </c>
      <c r="O70" s="222"/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  <c r="AA70" s="223"/>
      <c r="AB70" s="223"/>
      <c r="AC70" s="223"/>
      <c r="AD70" s="223"/>
      <c r="AE70" s="223"/>
      <c r="AF70" s="223"/>
      <c r="AG70" s="223"/>
      <c r="AH70" s="223"/>
    </row>
    <row r="71" spans="1:34" ht="15.75" customHeight="1">
      <c r="A71" s="213"/>
      <c r="B71" s="214"/>
      <c r="C71" s="224" t="s">
        <v>630</v>
      </c>
      <c r="D71" s="225" t="s">
        <v>631</v>
      </c>
      <c r="E71" s="225" t="s">
        <v>569</v>
      </c>
      <c r="F71" s="226" t="s">
        <v>632</v>
      </c>
      <c r="G71" s="227" t="s">
        <v>14</v>
      </c>
      <c r="H71" s="225" t="s">
        <v>461</v>
      </c>
      <c r="I71" s="228" t="s">
        <v>455</v>
      </c>
      <c r="J71" s="228" t="s">
        <v>633</v>
      </c>
      <c r="K71" s="225" t="s">
        <v>436</v>
      </c>
      <c r="L71" s="229">
        <v>50000</v>
      </c>
      <c r="M71" s="227" t="s">
        <v>14</v>
      </c>
      <c r="N71" s="230">
        <v>632843.30000000005</v>
      </c>
      <c r="O71" s="222"/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  <c r="AA71" s="223"/>
      <c r="AB71" s="223"/>
      <c r="AC71" s="223"/>
      <c r="AD71" s="223"/>
      <c r="AE71" s="223"/>
      <c r="AF71" s="223"/>
      <c r="AG71" s="223"/>
      <c r="AH71" s="223"/>
    </row>
    <row r="72" spans="1:34" ht="15.75" customHeight="1">
      <c r="A72" s="213"/>
      <c r="B72" s="214"/>
      <c r="C72" s="224" t="s">
        <v>634</v>
      </c>
      <c r="D72" s="225" t="s">
        <v>631</v>
      </c>
      <c r="E72" s="225" t="s">
        <v>569</v>
      </c>
      <c r="F72" s="226" t="s">
        <v>635</v>
      </c>
      <c r="G72" s="227" t="s">
        <v>14</v>
      </c>
      <c r="H72" s="225" t="s">
        <v>357</v>
      </c>
      <c r="I72" s="228" t="s">
        <v>447</v>
      </c>
      <c r="J72" s="228" t="s">
        <v>448</v>
      </c>
      <c r="K72" s="225" t="s">
        <v>436</v>
      </c>
      <c r="L72" s="229">
        <v>100000</v>
      </c>
      <c r="M72" s="227" t="s">
        <v>14</v>
      </c>
      <c r="N72" s="230">
        <v>532843.30000000005</v>
      </c>
      <c r="O72" s="222"/>
      <c r="P72" s="223"/>
      <c r="Q72" s="223"/>
      <c r="R72" s="223"/>
      <c r="S72" s="223"/>
      <c r="T72" s="223"/>
      <c r="U72" s="223"/>
      <c r="V72" s="223"/>
      <c r="W72" s="223"/>
      <c r="X72" s="223"/>
      <c r="Y72" s="223"/>
      <c r="Z72" s="223"/>
      <c r="AA72" s="223"/>
      <c r="AB72" s="223"/>
      <c r="AC72" s="223"/>
      <c r="AD72" s="223"/>
      <c r="AE72" s="223"/>
      <c r="AF72" s="223"/>
      <c r="AG72" s="223"/>
      <c r="AH72" s="223"/>
    </row>
    <row r="73" spans="1:34" ht="15.75" customHeight="1">
      <c r="A73" s="213"/>
      <c r="B73" s="214"/>
      <c r="C73" s="224" t="s">
        <v>636</v>
      </c>
      <c r="D73" s="225" t="s">
        <v>637</v>
      </c>
      <c r="E73" s="225" t="s">
        <v>569</v>
      </c>
      <c r="F73" s="226" t="s">
        <v>638</v>
      </c>
      <c r="G73" s="227" t="s">
        <v>14</v>
      </c>
      <c r="H73" s="225" t="s">
        <v>357</v>
      </c>
      <c r="I73" s="228" t="s">
        <v>455</v>
      </c>
      <c r="J73" s="228" t="s">
        <v>639</v>
      </c>
      <c r="K73" s="225" t="s">
        <v>437</v>
      </c>
      <c r="L73" s="227" t="s">
        <v>14</v>
      </c>
      <c r="M73" s="229">
        <v>89509.19</v>
      </c>
      <c r="N73" s="230">
        <v>622352.49</v>
      </c>
      <c r="O73" s="222"/>
      <c r="P73" s="223"/>
      <c r="Q73" s="223"/>
      <c r="R73" s="223"/>
      <c r="S73" s="223"/>
      <c r="T73" s="223"/>
      <c r="U73" s="223"/>
      <c r="V73" s="223"/>
      <c r="W73" s="223"/>
      <c r="X73" s="223"/>
      <c r="Y73" s="223"/>
      <c r="Z73" s="223"/>
      <c r="AA73" s="223"/>
      <c r="AB73" s="223"/>
      <c r="AC73" s="223"/>
      <c r="AD73" s="223"/>
      <c r="AE73" s="223"/>
      <c r="AF73" s="223"/>
      <c r="AG73" s="223"/>
      <c r="AH73" s="223"/>
    </row>
    <row r="74" spans="1:34" ht="15.75" customHeight="1">
      <c r="A74" s="213"/>
      <c r="B74" s="214"/>
      <c r="C74" s="224" t="s">
        <v>640</v>
      </c>
      <c r="D74" s="225" t="s">
        <v>637</v>
      </c>
      <c r="E74" s="225" t="s">
        <v>569</v>
      </c>
      <c r="F74" s="226" t="s">
        <v>641</v>
      </c>
      <c r="G74" s="247" t="s">
        <v>642</v>
      </c>
      <c r="H74" s="225" t="s">
        <v>627</v>
      </c>
      <c r="I74" s="228" t="s">
        <v>455</v>
      </c>
      <c r="J74" s="228" t="s">
        <v>493</v>
      </c>
      <c r="K74" s="225" t="s">
        <v>437</v>
      </c>
      <c r="L74" s="227" t="s">
        <v>14</v>
      </c>
      <c r="M74" s="229">
        <v>495000</v>
      </c>
      <c r="N74" s="230">
        <v>1117352.49</v>
      </c>
      <c r="O74" s="222"/>
      <c r="P74" s="223"/>
      <c r="Q74" s="223"/>
      <c r="R74" s="223"/>
      <c r="S74" s="223"/>
      <c r="T74" s="223"/>
      <c r="U74" s="223"/>
      <c r="V74" s="223"/>
      <c r="W74" s="223"/>
      <c r="X74" s="223"/>
      <c r="Y74" s="223"/>
      <c r="Z74" s="223"/>
      <c r="AA74" s="223"/>
      <c r="AB74" s="223"/>
      <c r="AC74" s="223"/>
      <c r="AD74" s="223"/>
      <c r="AE74" s="223"/>
      <c r="AF74" s="223"/>
      <c r="AG74" s="223"/>
      <c r="AH74" s="223"/>
    </row>
    <row r="75" spans="1:34" ht="15.75" customHeight="1">
      <c r="A75" s="213"/>
      <c r="B75" s="214"/>
      <c r="C75" s="224" t="s">
        <v>643</v>
      </c>
      <c r="D75" s="225" t="s">
        <v>644</v>
      </c>
      <c r="E75" s="225" t="s">
        <v>569</v>
      </c>
      <c r="F75" s="226" t="s">
        <v>645</v>
      </c>
      <c r="G75" s="227" t="s">
        <v>14</v>
      </c>
      <c r="H75" s="225" t="s">
        <v>357</v>
      </c>
      <c r="I75" s="228" t="s">
        <v>173</v>
      </c>
      <c r="J75" s="228" t="s">
        <v>451</v>
      </c>
      <c r="K75" s="225" t="s">
        <v>436</v>
      </c>
      <c r="L75" s="229">
        <v>352.49</v>
      </c>
      <c r="M75" s="248"/>
      <c r="N75" s="230">
        <v>1117000</v>
      </c>
      <c r="O75" s="222"/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D75" s="223"/>
      <c r="AE75" s="223"/>
      <c r="AF75" s="223"/>
      <c r="AG75" s="223"/>
      <c r="AH75" s="223"/>
    </row>
    <row r="76" spans="1:34" ht="15.75" customHeight="1">
      <c r="A76" s="213"/>
      <c r="B76" s="214"/>
      <c r="C76" s="224" t="s">
        <v>646</v>
      </c>
      <c r="D76" s="225" t="s">
        <v>644</v>
      </c>
      <c r="E76" s="225" t="s">
        <v>569</v>
      </c>
      <c r="F76" s="226" t="s">
        <v>647</v>
      </c>
      <c r="G76" s="227" t="s">
        <v>14</v>
      </c>
      <c r="H76" s="225" t="s">
        <v>357</v>
      </c>
      <c r="I76" s="228" t="s">
        <v>455</v>
      </c>
      <c r="J76" s="228" t="s">
        <v>639</v>
      </c>
      <c r="K76" s="225" t="s">
        <v>437</v>
      </c>
      <c r="L76" s="227" t="s">
        <v>14</v>
      </c>
      <c r="M76" s="229">
        <v>100000</v>
      </c>
      <c r="N76" s="230">
        <v>1217000</v>
      </c>
      <c r="O76" s="222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23"/>
      <c r="AH76" s="223"/>
    </row>
    <row r="77" spans="1:34" ht="15.75" customHeight="1">
      <c r="A77" s="213"/>
      <c r="B77" s="214"/>
      <c r="C77" s="224" t="s">
        <v>648</v>
      </c>
      <c r="D77" s="225" t="s">
        <v>644</v>
      </c>
      <c r="E77" s="225" t="s">
        <v>569</v>
      </c>
      <c r="F77" s="226" t="s">
        <v>649</v>
      </c>
      <c r="G77" s="247" t="s">
        <v>650</v>
      </c>
      <c r="H77" s="225" t="s">
        <v>355</v>
      </c>
      <c r="I77" s="228" t="s">
        <v>651</v>
      </c>
      <c r="J77" s="228" t="s">
        <v>179</v>
      </c>
      <c r="K77" s="225" t="s">
        <v>436</v>
      </c>
      <c r="L77" s="229">
        <v>200000</v>
      </c>
      <c r="M77" s="227" t="s">
        <v>14</v>
      </c>
      <c r="N77" s="230">
        <v>1017000</v>
      </c>
      <c r="O77" s="222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  <c r="AA77" s="223"/>
      <c r="AB77" s="223"/>
      <c r="AC77" s="223"/>
      <c r="AD77" s="223"/>
      <c r="AE77" s="223"/>
      <c r="AF77" s="223"/>
      <c r="AG77" s="223"/>
      <c r="AH77" s="223"/>
    </row>
    <row r="78" spans="1:34" ht="15.75" customHeight="1">
      <c r="A78" s="213"/>
      <c r="B78" s="214"/>
      <c r="C78" s="224" t="s">
        <v>652</v>
      </c>
      <c r="D78" s="225" t="s">
        <v>644</v>
      </c>
      <c r="E78" s="225" t="s">
        <v>569</v>
      </c>
      <c r="F78" s="226" t="s">
        <v>653</v>
      </c>
      <c r="G78" s="227" t="s">
        <v>14</v>
      </c>
      <c r="H78" s="225" t="s">
        <v>357</v>
      </c>
      <c r="I78" s="228" t="s">
        <v>470</v>
      </c>
      <c r="J78" s="228" t="s">
        <v>654</v>
      </c>
      <c r="K78" s="225" t="s">
        <v>436</v>
      </c>
      <c r="L78" s="229">
        <v>307</v>
      </c>
      <c r="M78" s="227" t="s">
        <v>14</v>
      </c>
      <c r="N78" s="230">
        <v>1016693</v>
      </c>
      <c r="O78" s="222"/>
      <c r="P78" s="223"/>
      <c r="Q78" s="223"/>
      <c r="R78" s="223"/>
      <c r="S78" s="223"/>
      <c r="T78" s="223"/>
      <c r="U78" s="223"/>
      <c r="V78" s="223"/>
      <c r="W78" s="223"/>
      <c r="X78" s="223"/>
      <c r="Y78" s="223"/>
      <c r="Z78" s="223"/>
      <c r="AA78" s="223"/>
      <c r="AB78" s="223"/>
      <c r="AC78" s="223"/>
      <c r="AD78" s="223"/>
      <c r="AE78" s="223"/>
      <c r="AF78" s="223"/>
      <c r="AG78" s="223"/>
      <c r="AH78" s="223"/>
    </row>
    <row r="79" spans="1:34" ht="15.75" customHeight="1">
      <c r="A79" s="213"/>
      <c r="B79" s="214"/>
      <c r="C79" s="224" t="s">
        <v>655</v>
      </c>
      <c r="D79" s="225" t="s">
        <v>656</v>
      </c>
      <c r="E79" s="225" t="s">
        <v>569</v>
      </c>
      <c r="F79" s="226" t="s">
        <v>657</v>
      </c>
      <c r="G79" s="227" t="s">
        <v>14</v>
      </c>
      <c r="H79" s="225" t="s">
        <v>357</v>
      </c>
      <c r="I79" s="228" t="s">
        <v>455</v>
      </c>
      <c r="J79" s="228" t="s">
        <v>658</v>
      </c>
      <c r="K79" s="225" t="s">
        <v>437</v>
      </c>
      <c r="L79" s="227" t="s">
        <v>14</v>
      </c>
      <c r="M79" s="229">
        <v>300</v>
      </c>
      <c r="N79" s="230">
        <v>1016993</v>
      </c>
      <c r="O79" s="222"/>
      <c r="P79" s="223"/>
      <c r="Q79" s="223"/>
      <c r="R79" s="223"/>
      <c r="S79" s="223"/>
      <c r="T79" s="223"/>
      <c r="U79" s="223"/>
      <c r="V79" s="223"/>
      <c r="W79" s="223"/>
      <c r="X79" s="223"/>
      <c r="Y79" s="223"/>
      <c r="Z79" s="223"/>
      <c r="AA79" s="223"/>
      <c r="AB79" s="223"/>
      <c r="AC79" s="223"/>
      <c r="AD79" s="223"/>
      <c r="AE79" s="223"/>
      <c r="AF79" s="223"/>
      <c r="AG79" s="223"/>
      <c r="AH79" s="223"/>
    </row>
    <row r="80" spans="1:34" ht="15.75" customHeight="1">
      <c r="A80" s="213"/>
      <c r="B80" s="214"/>
      <c r="C80" s="224" t="s">
        <v>659</v>
      </c>
      <c r="D80" s="225" t="s">
        <v>656</v>
      </c>
      <c r="E80" s="225" t="s">
        <v>569</v>
      </c>
      <c r="F80" s="226" t="s">
        <v>660</v>
      </c>
      <c r="G80" s="227" t="s">
        <v>14</v>
      </c>
      <c r="H80" s="225" t="s">
        <v>357</v>
      </c>
      <c r="I80" s="228" t="s">
        <v>455</v>
      </c>
      <c r="J80" s="228" t="s">
        <v>658</v>
      </c>
      <c r="K80" s="225" t="s">
        <v>437</v>
      </c>
      <c r="L80" s="227" t="s">
        <v>14</v>
      </c>
      <c r="M80" s="229">
        <v>100</v>
      </c>
      <c r="N80" s="230">
        <v>1017093</v>
      </c>
      <c r="O80" s="222"/>
      <c r="P80" s="223"/>
      <c r="Q80" s="223"/>
      <c r="R80" s="223"/>
      <c r="S80" s="223"/>
      <c r="T80" s="223"/>
      <c r="U80" s="223"/>
      <c r="V80" s="223"/>
      <c r="W80" s="223"/>
      <c r="X80" s="223"/>
      <c r="Y80" s="223"/>
      <c r="Z80" s="223"/>
      <c r="AA80" s="223"/>
      <c r="AB80" s="223"/>
      <c r="AC80" s="223"/>
      <c r="AD80" s="223"/>
      <c r="AE80" s="223"/>
      <c r="AF80" s="223"/>
      <c r="AG80" s="223"/>
      <c r="AH80" s="223"/>
    </row>
    <row r="81" spans="1:34" ht="15.75" customHeight="1">
      <c r="A81" s="213"/>
      <c r="B81" s="214"/>
      <c r="C81" s="224" t="s">
        <v>661</v>
      </c>
      <c r="D81" s="225" t="s">
        <v>656</v>
      </c>
      <c r="E81" s="225" t="s">
        <v>569</v>
      </c>
      <c r="F81" s="226" t="s">
        <v>662</v>
      </c>
      <c r="G81" s="247" t="s">
        <v>663</v>
      </c>
      <c r="H81" s="225" t="s">
        <v>627</v>
      </c>
      <c r="I81" s="228" t="s">
        <v>455</v>
      </c>
      <c r="J81" s="228" t="s">
        <v>493</v>
      </c>
      <c r="K81" s="225" t="s">
        <v>437</v>
      </c>
      <c r="L81" s="227" t="s">
        <v>14</v>
      </c>
      <c r="M81" s="229">
        <v>490000</v>
      </c>
      <c r="N81" s="230">
        <v>1507093</v>
      </c>
      <c r="O81" s="222"/>
      <c r="P81" s="223"/>
      <c r="Q81" s="223"/>
      <c r="R81" s="223"/>
      <c r="S81" s="223"/>
      <c r="T81" s="223"/>
      <c r="U81" s="223"/>
      <c r="V81" s="223"/>
      <c r="W81" s="223"/>
      <c r="X81" s="223"/>
      <c r="Y81" s="223"/>
      <c r="Z81" s="223"/>
      <c r="AA81" s="223"/>
      <c r="AB81" s="223"/>
      <c r="AC81" s="223"/>
      <c r="AD81" s="223"/>
      <c r="AE81" s="223"/>
      <c r="AF81" s="223"/>
      <c r="AG81" s="223"/>
      <c r="AH81" s="223"/>
    </row>
    <row r="82" spans="1:34" ht="15.75" customHeight="1">
      <c r="A82" s="213"/>
      <c r="B82" s="214"/>
      <c r="C82" s="224" t="s">
        <v>664</v>
      </c>
      <c r="D82" s="225" t="s">
        <v>665</v>
      </c>
      <c r="E82" s="225" t="s">
        <v>569</v>
      </c>
      <c r="F82" s="226" t="s">
        <v>666</v>
      </c>
      <c r="G82" s="227" t="s">
        <v>14</v>
      </c>
      <c r="H82" s="225" t="s">
        <v>357</v>
      </c>
      <c r="I82" s="228" t="s">
        <v>173</v>
      </c>
      <c r="J82" s="228" t="s">
        <v>478</v>
      </c>
      <c r="K82" s="225" t="s">
        <v>436</v>
      </c>
      <c r="L82" s="229">
        <v>470</v>
      </c>
      <c r="M82" s="227" t="s">
        <v>14</v>
      </c>
      <c r="N82" s="230">
        <v>1506623</v>
      </c>
      <c r="O82" s="222"/>
      <c r="P82" s="223"/>
      <c r="Q82" s="223"/>
      <c r="R82" s="223"/>
      <c r="S82" s="223"/>
      <c r="T82" s="223"/>
      <c r="U82" s="223"/>
      <c r="V82" s="223"/>
      <c r="W82" s="223"/>
      <c r="X82" s="223"/>
      <c r="Y82" s="223"/>
      <c r="Z82" s="223"/>
      <c r="AA82" s="223"/>
      <c r="AB82" s="223"/>
      <c r="AC82" s="223"/>
      <c r="AD82" s="223"/>
      <c r="AE82" s="223"/>
      <c r="AF82" s="223"/>
      <c r="AG82" s="223"/>
      <c r="AH82" s="223"/>
    </row>
    <row r="83" spans="1:34" ht="15.75" customHeight="1">
      <c r="A83" s="213"/>
      <c r="B83" s="214"/>
      <c r="C83" s="224" t="s">
        <v>667</v>
      </c>
      <c r="D83" s="225" t="s">
        <v>665</v>
      </c>
      <c r="E83" s="225" t="s">
        <v>569</v>
      </c>
      <c r="F83" s="226" t="s">
        <v>668</v>
      </c>
      <c r="G83" s="227" t="s">
        <v>14</v>
      </c>
      <c r="H83" s="225" t="s">
        <v>357</v>
      </c>
      <c r="I83" s="228" t="s">
        <v>455</v>
      </c>
      <c r="J83" s="228" t="s">
        <v>639</v>
      </c>
      <c r="K83" s="225" t="s">
        <v>437</v>
      </c>
      <c r="L83" s="227" t="s">
        <v>14</v>
      </c>
      <c r="M83" s="229">
        <v>100000</v>
      </c>
      <c r="N83" s="230">
        <v>1606623</v>
      </c>
      <c r="O83" s="222"/>
      <c r="P83" s="223"/>
      <c r="Q83" s="223"/>
      <c r="R83" s="223"/>
      <c r="S83" s="223"/>
      <c r="T83" s="223"/>
      <c r="U83" s="223"/>
      <c r="V83" s="223"/>
      <c r="W83" s="223"/>
      <c r="X83" s="223"/>
      <c r="Y83" s="223"/>
      <c r="Z83" s="223"/>
      <c r="AA83" s="223"/>
      <c r="AB83" s="223"/>
      <c r="AC83" s="223"/>
      <c r="AD83" s="223"/>
      <c r="AE83" s="223"/>
      <c r="AF83" s="223"/>
      <c r="AG83" s="223"/>
      <c r="AH83" s="223"/>
    </row>
    <row r="84" spans="1:34" ht="15.75" customHeight="1">
      <c r="A84" s="213"/>
      <c r="B84" s="214"/>
      <c r="C84" s="224" t="s">
        <v>669</v>
      </c>
      <c r="D84" s="225" t="s">
        <v>670</v>
      </c>
      <c r="E84" s="225" t="s">
        <v>569</v>
      </c>
      <c r="F84" s="226" t="s">
        <v>671</v>
      </c>
      <c r="G84" s="247" t="s">
        <v>672</v>
      </c>
      <c r="H84" s="225" t="s">
        <v>627</v>
      </c>
      <c r="I84" s="228" t="s">
        <v>455</v>
      </c>
      <c r="J84" s="228" t="s">
        <v>493</v>
      </c>
      <c r="K84" s="225" t="s">
        <v>437</v>
      </c>
      <c r="L84" s="227" t="s">
        <v>14</v>
      </c>
      <c r="M84" s="229">
        <v>498000</v>
      </c>
      <c r="N84" s="230">
        <v>2104623</v>
      </c>
      <c r="O84" s="222"/>
      <c r="P84" s="223"/>
      <c r="Q84" s="223"/>
      <c r="R84" s="223"/>
      <c r="S84" s="223"/>
      <c r="T84" s="223"/>
      <c r="U84" s="223"/>
      <c r="V84" s="223"/>
      <c r="W84" s="223"/>
      <c r="X84" s="223"/>
      <c r="Y84" s="223"/>
      <c r="Z84" s="223"/>
      <c r="AA84" s="223"/>
      <c r="AB84" s="223"/>
      <c r="AC84" s="223"/>
      <c r="AD84" s="223"/>
      <c r="AE84" s="223"/>
      <c r="AF84" s="223"/>
      <c r="AG84" s="223"/>
      <c r="AH84" s="223"/>
    </row>
    <row r="85" spans="1:34" ht="15.75" customHeight="1">
      <c r="A85" s="213"/>
      <c r="B85" s="214"/>
      <c r="C85" s="224" t="s">
        <v>673</v>
      </c>
      <c r="D85" s="225" t="s">
        <v>670</v>
      </c>
      <c r="E85" s="225" t="s">
        <v>569</v>
      </c>
      <c r="F85" s="226" t="s">
        <v>674</v>
      </c>
      <c r="G85" s="247" t="s">
        <v>675</v>
      </c>
      <c r="H85" s="225" t="s">
        <v>627</v>
      </c>
      <c r="I85" s="228" t="s">
        <v>455</v>
      </c>
      <c r="J85" s="228" t="s">
        <v>493</v>
      </c>
      <c r="K85" s="225" t="s">
        <v>437</v>
      </c>
      <c r="L85" s="227" t="s">
        <v>14</v>
      </c>
      <c r="M85" s="229">
        <v>496000</v>
      </c>
      <c r="N85" s="230">
        <v>2600623</v>
      </c>
      <c r="O85" s="222"/>
      <c r="P85" s="223"/>
      <c r="Q85" s="223"/>
      <c r="R85" s="223"/>
      <c r="S85" s="223"/>
      <c r="T85" s="223"/>
      <c r="U85" s="223"/>
      <c r="V85" s="223"/>
      <c r="W85" s="223"/>
      <c r="X85" s="223"/>
      <c r="Y85" s="223"/>
      <c r="Z85" s="223"/>
      <c r="AA85" s="223"/>
      <c r="AB85" s="223"/>
      <c r="AC85" s="223"/>
      <c r="AD85" s="223"/>
      <c r="AE85" s="223"/>
      <c r="AF85" s="223"/>
      <c r="AG85" s="223"/>
      <c r="AH85" s="223"/>
    </row>
    <row r="86" spans="1:34" ht="15.75" customHeight="1">
      <c r="A86" s="213"/>
      <c r="B86" s="214"/>
      <c r="C86" s="224" t="s">
        <v>676</v>
      </c>
      <c r="D86" s="225" t="s">
        <v>670</v>
      </c>
      <c r="E86" s="225" t="s">
        <v>569</v>
      </c>
      <c r="F86" s="226" t="s">
        <v>677</v>
      </c>
      <c r="G86" s="227" t="s">
        <v>14</v>
      </c>
      <c r="H86" s="225" t="s">
        <v>357</v>
      </c>
      <c r="I86" s="228" t="s">
        <v>455</v>
      </c>
      <c r="J86" s="228" t="s">
        <v>639</v>
      </c>
      <c r="K86" s="225" t="s">
        <v>437</v>
      </c>
      <c r="L86" s="227" t="s">
        <v>14</v>
      </c>
      <c r="M86" s="229">
        <v>50000</v>
      </c>
      <c r="N86" s="230">
        <v>2650623</v>
      </c>
      <c r="O86" s="222"/>
      <c r="P86" s="223"/>
      <c r="Q86" s="223"/>
      <c r="R86" s="223"/>
      <c r="S86" s="223"/>
      <c r="T86" s="223"/>
      <c r="U86" s="223"/>
      <c r="V86" s="223"/>
      <c r="W86" s="223"/>
      <c r="X86" s="223"/>
      <c r="Y86" s="223"/>
      <c r="Z86" s="223"/>
      <c r="AA86" s="223"/>
      <c r="AB86" s="223"/>
      <c r="AC86" s="223"/>
      <c r="AD86" s="223"/>
      <c r="AE86" s="223"/>
      <c r="AF86" s="223"/>
      <c r="AG86" s="223"/>
      <c r="AH86" s="223"/>
    </row>
    <row r="87" spans="1:34" ht="15.75" customHeight="1">
      <c r="A87" s="213"/>
      <c r="B87" s="214"/>
      <c r="C87" s="224" t="s">
        <v>678</v>
      </c>
      <c r="D87" s="225" t="s">
        <v>670</v>
      </c>
      <c r="E87" s="225" t="s">
        <v>569</v>
      </c>
      <c r="F87" s="226" t="s">
        <v>679</v>
      </c>
      <c r="G87" s="227" t="s">
        <v>14</v>
      </c>
      <c r="H87" s="225" t="s">
        <v>357</v>
      </c>
      <c r="I87" s="228" t="s">
        <v>455</v>
      </c>
      <c r="J87" s="228" t="s">
        <v>639</v>
      </c>
      <c r="K87" s="225" t="s">
        <v>437</v>
      </c>
      <c r="L87" s="227" t="s">
        <v>14</v>
      </c>
      <c r="M87" s="229">
        <v>50000</v>
      </c>
      <c r="N87" s="230">
        <v>2700623</v>
      </c>
      <c r="O87" s="222"/>
      <c r="P87" s="223"/>
      <c r="Q87" s="223"/>
      <c r="R87" s="223"/>
      <c r="S87" s="223"/>
      <c r="T87" s="223"/>
      <c r="U87" s="223"/>
      <c r="V87" s="223"/>
      <c r="W87" s="223"/>
      <c r="X87" s="223"/>
      <c r="Y87" s="223"/>
      <c r="Z87" s="223"/>
      <c r="AA87" s="223"/>
      <c r="AB87" s="223"/>
      <c r="AC87" s="223"/>
      <c r="AD87" s="223"/>
      <c r="AE87" s="223"/>
      <c r="AF87" s="223"/>
      <c r="AG87" s="223"/>
      <c r="AH87" s="223"/>
    </row>
    <row r="88" spans="1:34" ht="15.75" customHeight="1">
      <c r="A88" s="213"/>
      <c r="B88" s="214"/>
      <c r="C88" s="224" t="s">
        <v>680</v>
      </c>
      <c r="D88" s="225" t="s">
        <v>681</v>
      </c>
      <c r="E88" s="225" t="s">
        <v>569</v>
      </c>
      <c r="F88" s="226" t="s">
        <v>682</v>
      </c>
      <c r="G88" s="227" t="s">
        <v>14</v>
      </c>
      <c r="H88" s="225" t="s">
        <v>357</v>
      </c>
      <c r="I88" s="228" t="s">
        <v>455</v>
      </c>
      <c r="J88" s="228" t="s">
        <v>639</v>
      </c>
      <c r="K88" s="225" t="s">
        <v>437</v>
      </c>
      <c r="L88" s="227" t="s">
        <v>14</v>
      </c>
      <c r="M88" s="229">
        <v>47000</v>
      </c>
      <c r="N88" s="230">
        <v>2747623</v>
      </c>
      <c r="O88" s="222"/>
      <c r="P88" s="223"/>
      <c r="Q88" s="223"/>
      <c r="R88" s="223"/>
      <c r="S88" s="223"/>
      <c r="T88" s="223"/>
      <c r="U88" s="223"/>
      <c r="V88" s="223"/>
      <c r="W88" s="223"/>
      <c r="X88" s="223"/>
      <c r="Y88" s="223"/>
      <c r="Z88" s="223"/>
      <c r="AA88" s="223"/>
      <c r="AB88" s="223"/>
      <c r="AC88" s="223"/>
      <c r="AD88" s="223"/>
      <c r="AE88" s="223"/>
      <c r="AF88" s="223"/>
      <c r="AG88" s="223"/>
      <c r="AH88" s="223"/>
    </row>
    <row r="89" spans="1:34" ht="15.75" customHeight="1">
      <c r="A89" s="213"/>
      <c r="B89" s="214"/>
      <c r="C89" s="224" t="s">
        <v>683</v>
      </c>
      <c r="D89" s="225" t="s">
        <v>684</v>
      </c>
      <c r="E89" s="225" t="s">
        <v>685</v>
      </c>
      <c r="F89" s="226" t="s">
        <v>686</v>
      </c>
      <c r="G89" s="227" t="s">
        <v>14</v>
      </c>
      <c r="H89" s="225" t="s">
        <v>357</v>
      </c>
      <c r="I89" s="228" t="s">
        <v>355</v>
      </c>
      <c r="J89" s="228" t="s">
        <v>355</v>
      </c>
      <c r="K89" s="225" t="s">
        <v>436</v>
      </c>
      <c r="L89" s="229">
        <v>6.28</v>
      </c>
      <c r="M89" s="227" t="s">
        <v>14</v>
      </c>
      <c r="N89" s="230">
        <v>2747616.72</v>
      </c>
      <c r="O89" s="222"/>
      <c r="P89" s="223"/>
      <c r="Q89" s="223"/>
      <c r="R89" s="223"/>
      <c r="S89" s="223"/>
      <c r="T89" s="223"/>
      <c r="U89" s="223"/>
      <c r="V89" s="223"/>
      <c r="W89" s="223"/>
      <c r="X89" s="223"/>
      <c r="Y89" s="223"/>
      <c r="Z89" s="223"/>
      <c r="AA89" s="223"/>
      <c r="AB89" s="223"/>
      <c r="AC89" s="223"/>
      <c r="AD89" s="223"/>
      <c r="AE89" s="223"/>
      <c r="AF89" s="223"/>
      <c r="AG89" s="223"/>
      <c r="AH89" s="223"/>
    </row>
    <row r="90" spans="1:34" ht="15.75" customHeight="1">
      <c r="A90" s="213"/>
      <c r="B90" s="214"/>
      <c r="C90" s="224" t="s">
        <v>687</v>
      </c>
      <c r="D90" s="225" t="s">
        <v>684</v>
      </c>
      <c r="E90" s="225" t="s">
        <v>685</v>
      </c>
      <c r="F90" s="226" t="s">
        <v>688</v>
      </c>
      <c r="G90" s="247" t="s">
        <v>689</v>
      </c>
      <c r="H90" s="225" t="s">
        <v>355</v>
      </c>
      <c r="I90" s="228" t="s">
        <v>651</v>
      </c>
      <c r="J90" s="228" t="s">
        <v>179</v>
      </c>
      <c r="K90" s="225" t="s">
        <v>436</v>
      </c>
      <c r="L90" s="229">
        <v>700000</v>
      </c>
      <c r="M90" s="227" t="s">
        <v>14</v>
      </c>
      <c r="N90" s="230">
        <v>2047616.72</v>
      </c>
      <c r="O90" s="222"/>
      <c r="P90" s="223"/>
      <c r="Q90" s="223"/>
      <c r="R90" s="223"/>
      <c r="S90" s="223"/>
      <c r="T90" s="223"/>
      <c r="U90" s="223"/>
      <c r="V90" s="223"/>
      <c r="W90" s="223"/>
      <c r="X90" s="223"/>
      <c r="Y90" s="223"/>
      <c r="Z90" s="223"/>
      <c r="AA90" s="223"/>
      <c r="AB90" s="223"/>
      <c r="AC90" s="223"/>
      <c r="AD90" s="223"/>
      <c r="AE90" s="223"/>
      <c r="AF90" s="223"/>
      <c r="AG90" s="223"/>
      <c r="AH90" s="223"/>
    </row>
    <row r="91" spans="1:34" ht="15.75" customHeight="1">
      <c r="A91" s="213"/>
      <c r="B91" s="214"/>
      <c r="C91" s="224" t="s">
        <v>690</v>
      </c>
      <c r="D91" s="225" t="s">
        <v>684</v>
      </c>
      <c r="E91" s="225" t="s">
        <v>685</v>
      </c>
      <c r="F91" s="226" t="s">
        <v>691</v>
      </c>
      <c r="G91" s="227" t="s">
        <v>14</v>
      </c>
      <c r="H91" s="225" t="s">
        <v>357</v>
      </c>
      <c r="I91" s="228" t="s">
        <v>455</v>
      </c>
      <c r="J91" s="228" t="s">
        <v>692</v>
      </c>
      <c r="K91" s="225" t="s">
        <v>436</v>
      </c>
      <c r="L91" s="229">
        <v>25000</v>
      </c>
      <c r="M91" s="227" t="s">
        <v>14</v>
      </c>
      <c r="N91" s="230">
        <v>2022616.72</v>
      </c>
      <c r="O91" s="222"/>
      <c r="P91" s="223"/>
      <c r="Q91" s="223"/>
      <c r="R91" s="223"/>
      <c r="S91" s="223"/>
      <c r="T91" s="223"/>
      <c r="U91" s="223"/>
      <c r="V91" s="223"/>
      <c r="W91" s="223"/>
      <c r="X91" s="223"/>
      <c r="Y91" s="223"/>
      <c r="Z91" s="223"/>
      <c r="AA91" s="223"/>
      <c r="AB91" s="223"/>
      <c r="AC91" s="223"/>
      <c r="AD91" s="223"/>
      <c r="AE91" s="223"/>
      <c r="AF91" s="223"/>
      <c r="AG91" s="223"/>
      <c r="AH91" s="223"/>
    </row>
    <row r="92" spans="1:34" ht="15.75" customHeight="1">
      <c r="A92" s="213"/>
      <c r="B92" s="214"/>
      <c r="C92" s="224" t="s">
        <v>693</v>
      </c>
      <c r="D92" s="225" t="s">
        <v>694</v>
      </c>
      <c r="E92" s="225" t="s">
        <v>685</v>
      </c>
      <c r="F92" s="226" t="s">
        <v>695</v>
      </c>
      <c r="G92" s="227" t="s">
        <v>14</v>
      </c>
      <c r="H92" s="225" t="s">
        <v>355</v>
      </c>
      <c r="I92" s="228" t="s">
        <v>447</v>
      </c>
      <c r="J92" s="228" t="s">
        <v>448</v>
      </c>
      <c r="K92" s="225" t="s">
        <v>436</v>
      </c>
      <c r="L92" s="229">
        <v>2000</v>
      </c>
      <c r="M92" s="227" t="s">
        <v>14</v>
      </c>
      <c r="N92" s="230">
        <v>2020616.72</v>
      </c>
      <c r="O92" s="222"/>
      <c r="P92" s="223"/>
      <c r="Q92" s="223"/>
      <c r="R92" s="223"/>
      <c r="S92" s="223"/>
      <c r="T92" s="223"/>
      <c r="U92" s="223"/>
      <c r="V92" s="223"/>
      <c r="W92" s="223"/>
      <c r="X92" s="223"/>
      <c r="Y92" s="223"/>
      <c r="Z92" s="223"/>
      <c r="AA92" s="223"/>
      <c r="AB92" s="223"/>
      <c r="AC92" s="223"/>
      <c r="AD92" s="223"/>
      <c r="AE92" s="223"/>
      <c r="AF92" s="223"/>
      <c r="AG92" s="223"/>
      <c r="AH92" s="223"/>
    </row>
    <row r="93" spans="1:34" ht="15.75" customHeight="1">
      <c r="A93" s="213"/>
      <c r="B93" s="214"/>
      <c r="C93" s="224" t="s">
        <v>696</v>
      </c>
      <c r="D93" s="225" t="s">
        <v>694</v>
      </c>
      <c r="E93" s="225" t="s">
        <v>685</v>
      </c>
      <c r="F93" s="226" t="s">
        <v>697</v>
      </c>
      <c r="G93" s="247" t="s">
        <v>698</v>
      </c>
      <c r="H93" s="225" t="s">
        <v>355</v>
      </c>
      <c r="I93" s="228" t="s">
        <v>651</v>
      </c>
      <c r="J93" s="228" t="s">
        <v>179</v>
      </c>
      <c r="K93" s="225" t="s">
        <v>436</v>
      </c>
      <c r="L93" s="229">
        <v>900000</v>
      </c>
      <c r="M93" s="227" t="s">
        <v>14</v>
      </c>
      <c r="N93" s="230">
        <v>1120616.72</v>
      </c>
      <c r="O93" s="222"/>
      <c r="P93" s="223"/>
      <c r="Q93" s="223"/>
      <c r="R93" s="223"/>
      <c r="S93" s="223"/>
      <c r="T93" s="223"/>
      <c r="U93" s="223"/>
      <c r="V93" s="223"/>
      <c r="W93" s="223"/>
      <c r="X93" s="223"/>
      <c r="Y93" s="223"/>
      <c r="Z93" s="223"/>
      <c r="AA93" s="223"/>
      <c r="AB93" s="223"/>
      <c r="AC93" s="223"/>
      <c r="AD93" s="223"/>
      <c r="AE93" s="223"/>
      <c r="AF93" s="223"/>
      <c r="AG93" s="223"/>
      <c r="AH93" s="223"/>
    </row>
    <row r="94" spans="1:34" ht="15.75" customHeight="1">
      <c r="A94" s="213"/>
      <c r="B94" s="214"/>
      <c r="C94" s="224" t="s">
        <v>699</v>
      </c>
      <c r="D94" s="225" t="s">
        <v>694</v>
      </c>
      <c r="E94" s="225" t="s">
        <v>685</v>
      </c>
      <c r="F94" s="226" t="s">
        <v>700</v>
      </c>
      <c r="G94" s="227" t="s">
        <v>14</v>
      </c>
      <c r="H94" s="225" t="s">
        <v>357</v>
      </c>
      <c r="I94" s="228" t="s">
        <v>455</v>
      </c>
      <c r="J94" s="228" t="s">
        <v>588</v>
      </c>
      <c r="K94" s="225" t="s">
        <v>436</v>
      </c>
      <c r="L94" s="229">
        <v>168</v>
      </c>
      <c r="M94" s="227" t="s">
        <v>14</v>
      </c>
      <c r="N94" s="230">
        <v>1120448.72</v>
      </c>
      <c r="O94" s="222"/>
      <c r="P94" s="223"/>
      <c r="Q94" s="223"/>
      <c r="R94" s="223"/>
      <c r="S94" s="223"/>
      <c r="T94" s="223"/>
      <c r="U94" s="223"/>
      <c r="V94" s="223"/>
      <c r="W94" s="223"/>
      <c r="X94" s="223"/>
      <c r="Y94" s="223"/>
      <c r="Z94" s="223"/>
      <c r="AA94" s="223"/>
      <c r="AB94" s="223"/>
      <c r="AC94" s="223"/>
      <c r="AD94" s="223"/>
      <c r="AE94" s="223"/>
      <c r="AF94" s="223"/>
      <c r="AG94" s="223"/>
      <c r="AH94" s="223"/>
    </row>
    <row r="95" spans="1:34" ht="15.75" customHeight="1">
      <c r="A95" s="213"/>
      <c r="B95" s="214"/>
      <c r="C95" s="224" t="s">
        <v>701</v>
      </c>
      <c r="D95" s="225" t="s">
        <v>694</v>
      </c>
      <c r="E95" s="225" t="s">
        <v>685</v>
      </c>
      <c r="F95" s="226" t="s">
        <v>702</v>
      </c>
      <c r="G95" s="227" t="s">
        <v>14</v>
      </c>
      <c r="H95" s="225" t="s">
        <v>357</v>
      </c>
      <c r="I95" s="228" t="s">
        <v>355</v>
      </c>
      <c r="J95" s="228" t="s">
        <v>355</v>
      </c>
      <c r="K95" s="225" t="s">
        <v>436</v>
      </c>
      <c r="L95" s="229">
        <v>285</v>
      </c>
      <c r="M95" s="227" t="s">
        <v>14</v>
      </c>
      <c r="N95" s="230">
        <v>1120163.72</v>
      </c>
      <c r="O95" s="222"/>
      <c r="P95" s="223"/>
      <c r="Q95" s="223"/>
      <c r="R95" s="223"/>
      <c r="S95" s="223"/>
      <c r="T95" s="223"/>
      <c r="U95" s="223"/>
      <c r="V95" s="223"/>
      <c r="W95" s="223"/>
      <c r="X95" s="223"/>
      <c r="Y95" s="223"/>
      <c r="Z95" s="223"/>
      <c r="AA95" s="223"/>
      <c r="AB95" s="223"/>
      <c r="AC95" s="223"/>
      <c r="AD95" s="223"/>
      <c r="AE95" s="223"/>
      <c r="AF95" s="223"/>
      <c r="AG95" s="223"/>
      <c r="AH95" s="223"/>
    </row>
    <row r="96" spans="1:34" ht="15.75" customHeight="1">
      <c r="A96" s="213"/>
      <c r="B96" s="214"/>
      <c r="C96" s="224" t="s">
        <v>703</v>
      </c>
      <c r="D96" s="225" t="s">
        <v>704</v>
      </c>
      <c r="E96" s="225" t="s">
        <v>685</v>
      </c>
      <c r="F96" s="226" t="s">
        <v>705</v>
      </c>
      <c r="G96" s="247" t="s">
        <v>706</v>
      </c>
      <c r="H96" s="225" t="s">
        <v>355</v>
      </c>
      <c r="I96" s="228" t="s">
        <v>651</v>
      </c>
      <c r="J96" s="228" t="s">
        <v>179</v>
      </c>
      <c r="K96" s="225" t="s">
        <v>436</v>
      </c>
      <c r="L96" s="229">
        <v>900000</v>
      </c>
      <c r="M96" s="227" t="s">
        <v>14</v>
      </c>
      <c r="N96" s="230">
        <v>220163.72</v>
      </c>
      <c r="O96" s="222"/>
      <c r="P96" s="223"/>
      <c r="Q96" s="223"/>
      <c r="R96" s="223"/>
      <c r="S96" s="223"/>
      <c r="T96" s="223"/>
      <c r="U96" s="223"/>
      <c r="V96" s="223"/>
      <c r="W96" s="223"/>
      <c r="X96" s="223"/>
      <c r="Y96" s="223"/>
      <c r="Z96" s="223"/>
      <c r="AA96" s="223"/>
      <c r="AB96" s="223"/>
      <c r="AC96" s="223"/>
      <c r="AD96" s="223"/>
      <c r="AE96" s="223"/>
      <c r="AF96" s="223"/>
      <c r="AG96" s="223"/>
      <c r="AH96" s="223"/>
    </row>
    <row r="97" spans="1:34" ht="15.75" customHeight="1">
      <c r="A97" s="213"/>
      <c r="B97" s="214"/>
      <c r="C97" s="224" t="s">
        <v>707</v>
      </c>
      <c r="D97" s="225" t="s">
        <v>704</v>
      </c>
      <c r="E97" s="225" t="s">
        <v>685</v>
      </c>
      <c r="F97" s="226" t="s">
        <v>708</v>
      </c>
      <c r="G97" s="227" t="s">
        <v>14</v>
      </c>
      <c r="H97" s="225" t="s">
        <v>355</v>
      </c>
      <c r="I97" s="228" t="s">
        <v>455</v>
      </c>
      <c r="J97" s="228" t="s">
        <v>709</v>
      </c>
      <c r="K97" s="225" t="s">
        <v>436</v>
      </c>
      <c r="L97" s="229">
        <v>5000</v>
      </c>
      <c r="M97" s="227" t="s">
        <v>14</v>
      </c>
      <c r="N97" s="230">
        <v>215163.72</v>
      </c>
      <c r="O97" s="222"/>
      <c r="P97" s="223"/>
      <c r="Q97" s="223"/>
      <c r="R97" s="223"/>
      <c r="S97" s="223"/>
      <c r="T97" s="223"/>
      <c r="U97" s="223"/>
      <c r="V97" s="223"/>
      <c r="W97" s="223"/>
      <c r="X97" s="223"/>
      <c r="Y97" s="223"/>
      <c r="Z97" s="223"/>
      <c r="AA97" s="223"/>
      <c r="AB97" s="223"/>
      <c r="AC97" s="223"/>
      <c r="AD97" s="223"/>
      <c r="AE97" s="223"/>
      <c r="AF97" s="223"/>
      <c r="AG97" s="223"/>
      <c r="AH97" s="223"/>
    </row>
    <row r="98" spans="1:34" ht="15.75" customHeight="1">
      <c r="A98" s="213"/>
      <c r="B98" s="214"/>
      <c r="C98" s="224" t="s">
        <v>710</v>
      </c>
      <c r="D98" s="225" t="s">
        <v>711</v>
      </c>
      <c r="E98" s="225" t="s">
        <v>685</v>
      </c>
      <c r="F98" s="226" t="s">
        <v>712</v>
      </c>
      <c r="G98" s="227" t="s">
        <v>14</v>
      </c>
      <c r="H98" s="225" t="s">
        <v>355</v>
      </c>
      <c r="I98" s="228" t="s">
        <v>173</v>
      </c>
      <c r="J98" s="228" t="s">
        <v>597</v>
      </c>
      <c r="K98" s="225" t="s">
        <v>436</v>
      </c>
      <c r="L98" s="229">
        <v>649</v>
      </c>
      <c r="M98" s="227" t="s">
        <v>14</v>
      </c>
      <c r="N98" s="230">
        <v>214514.72</v>
      </c>
      <c r="O98" s="222"/>
      <c r="P98" s="223"/>
      <c r="Q98" s="223"/>
      <c r="R98" s="223"/>
      <c r="S98" s="223"/>
      <c r="T98" s="223"/>
      <c r="U98" s="223"/>
      <c r="V98" s="223"/>
      <c r="W98" s="223"/>
      <c r="X98" s="223"/>
      <c r="Y98" s="223"/>
      <c r="Z98" s="223"/>
      <c r="AA98" s="223"/>
      <c r="AB98" s="223"/>
      <c r="AC98" s="223"/>
      <c r="AD98" s="223"/>
      <c r="AE98" s="223"/>
      <c r="AF98" s="223"/>
      <c r="AG98" s="223"/>
      <c r="AH98" s="223"/>
    </row>
    <row r="99" spans="1:34" ht="15.75" customHeight="1">
      <c r="A99" s="213"/>
      <c r="B99" s="214"/>
      <c r="C99" s="224" t="s">
        <v>713</v>
      </c>
      <c r="D99" s="225" t="s">
        <v>711</v>
      </c>
      <c r="E99" s="225" t="s">
        <v>685</v>
      </c>
      <c r="F99" s="226" t="s">
        <v>714</v>
      </c>
      <c r="G99" s="227" t="s">
        <v>14</v>
      </c>
      <c r="H99" s="225" t="s">
        <v>357</v>
      </c>
      <c r="I99" s="228" t="s">
        <v>455</v>
      </c>
      <c r="J99" s="228" t="s">
        <v>715</v>
      </c>
      <c r="K99" s="225" t="s">
        <v>436</v>
      </c>
      <c r="L99" s="229">
        <v>15000</v>
      </c>
      <c r="M99" s="227" t="s">
        <v>14</v>
      </c>
      <c r="N99" s="230">
        <v>199514.72</v>
      </c>
      <c r="O99" s="222"/>
      <c r="P99" s="223"/>
      <c r="Q99" s="223"/>
      <c r="R99" s="223"/>
      <c r="S99" s="223"/>
      <c r="T99" s="223"/>
      <c r="U99" s="223"/>
      <c r="V99" s="223"/>
      <c r="W99" s="223"/>
      <c r="X99" s="223"/>
      <c r="Y99" s="223"/>
      <c r="Z99" s="223"/>
      <c r="AA99" s="223"/>
      <c r="AB99" s="223"/>
      <c r="AC99" s="223"/>
      <c r="AD99" s="223"/>
      <c r="AE99" s="223"/>
      <c r="AF99" s="223"/>
      <c r="AG99" s="223"/>
      <c r="AH99" s="223"/>
    </row>
    <row r="100" spans="1:34" ht="15.75" customHeight="1">
      <c r="A100" s="213"/>
      <c r="B100" s="214"/>
      <c r="C100" s="224" t="s">
        <v>716</v>
      </c>
      <c r="D100" s="225" t="s">
        <v>717</v>
      </c>
      <c r="E100" s="225" t="s">
        <v>685</v>
      </c>
      <c r="F100" s="226" t="s">
        <v>718</v>
      </c>
      <c r="G100" s="227" t="s">
        <v>14</v>
      </c>
      <c r="H100" s="225" t="s">
        <v>355</v>
      </c>
      <c r="I100" s="228" t="s">
        <v>485</v>
      </c>
      <c r="J100" s="228" t="s">
        <v>719</v>
      </c>
      <c r="K100" s="225" t="s">
        <v>436</v>
      </c>
      <c r="L100" s="229">
        <v>41943</v>
      </c>
      <c r="M100" s="227" t="s">
        <v>14</v>
      </c>
      <c r="N100" s="230">
        <v>157571.72</v>
      </c>
      <c r="O100" s="222"/>
      <c r="P100" s="223"/>
      <c r="Q100" s="223"/>
      <c r="R100" s="223"/>
      <c r="S100" s="223"/>
      <c r="T100" s="223"/>
      <c r="U100" s="223"/>
      <c r="V100" s="223"/>
      <c r="W100" s="223"/>
      <c r="X100" s="223"/>
      <c r="Y100" s="223"/>
      <c r="Z100" s="223"/>
      <c r="AA100" s="223"/>
      <c r="AB100" s="223"/>
      <c r="AC100" s="223"/>
      <c r="AD100" s="223"/>
      <c r="AE100" s="223"/>
      <c r="AF100" s="223"/>
      <c r="AG100" s="223"/>
      <c r="AH100" s="223"/>
    </row>
    <row r="101" spans="1:34" ht="15.75" customHeight="1">
      <c r="A101" s="213"/>
      <c r="B101" s="214"/>
      <c r="C101" s="224" t="s">
        <v>720</v>
      </c>
      <c r="D101" s="225" t="s">
        <v>721</v>
      </c>
      <c r="E101" s="225" t="s">
        <v>685</v>
      </c>
      <c r="F101" s="226" t="s">
        <v>722</v>
      </c>
      <c r="G101" s="227" t="s">
        <v>14</v>
      </c>
      <c r="H101" s="225" t="s">
        <v>357</v>
      </c>
      <c r="I101" s="228" t="s">
        <v>455</v>
      </c>
      <c r="J101" s="228" t="s">
        <v>499</v>
      </c>
      <c r="K101" s="225" t="s">
        <v>437</v>
      </c>
      <c r="L101" s="227" t="s">
        <v>14</v>
      </c>
      <c r="M101" s="229">
        <v>40000</v>
      </c>
      <c r="N101" s="230">
        <v>197571.72</v>
      </c>
      <c r="O101" s="222"/>
      <c r="P101" s="223"/>
      <c r="Q101" s="223"/>
      <c r="R101" s="223"/>
      <c r="S101" s="223"/>
      <c r="T101" s="223"/>
      <c r="U101" s="223"/>
      <c r="V101" s="223"/>
      <c r="W101" s="223"/>
      <c r="X101" s="223"/>
      <c r="Y101" s="223"/>
      <c r="Z101" s="223"/>
      <c r="AA101" s="223"/>
      <c r="AB101" s="223"/>
      <c r="AC101" s="223"/>
      <c r="AD101" s="223"/>
      <c r="AE101" s="223"/>
      <c r="AF101" s="223"/>
      <c r="AG101" s="223"/>
      <c r="AH101" s="223"/>
    </row>
    <row r="102" spans="1:34" ht="15.75" customHeight="1">
      <c r="A102" s="213"/>
      <c r="B102" s="214"/>
      <c r="C102" s="224" t="s">
        <v>723</v>
      </c>
      <c r="D102" s="225" t="s">
        <v>721</v>
      </c>
      <c r="E102" s="225" t="s">
        <v>685</v>
      </c>
      <c r="F102" s="226" t="s">
        <v>724</v>
      </c>
      <c r="G102" s="227" t="s">
        <v>14</v>
      </c>
      <c r="H102" s="225" t="s">
        <v>357</v>
      </c>
      <c r="I102" s="228" t="s">
        <v>455</v>
      </c>
      <c r="J102" s="228" t="s">
        <v>725</v>
      </c>
      <c r="K102" s="225" t="s">
        <v>436</v>
      </c>
      <c r="L102" s="229">
        <v>40000</v>
      </c>
      <c r="M102" s="227" t="s">
        <v>14</v>
      </c>
      <c r="N102" s="230">
        <v>157571.72</v>
      </c>
      <c r="O102" s="222"/>
      <c r="P102" s="223"/>
      <c r="Q102" s="223"/>
      <c r="R102" s="223"/>
      <c r="S102" s="223"/>
      <c r="T102" s="223"/>
      <c r="U102" s="223"/>
      <c r="V102" s="223"/>
      <c r="W102" s="223"/>
      <c r="X102" s="223"/>
      <c r="Y102" s="223"/>
      <c r="Z102" s="223"/>
      <c r="AA102" s="223"/>
      <c r="AB102" s="223"/>
      <c r="AC102" s="223"/>
      <c r="AD102" s="223"/>
      <c r="AE102" s="223"/>
      <c r="AF102" s="223"/>
      <c r="AG102" s="223"/>
      <c r="AH102" s="223"/>
    </row>
    <row r="103" spans="1:34" ht="15.75" customHeight="1">
      <c r="A103" s="213"/>
      <c r="B103" s="214"/>
      <c r="C103" s="224" t="s">
        <v>726</v>
      </c>
      <c r="D103" s="225" t="s">
        <v>721</v>
      </c>
      <c r="E103" s="225" t="s">
        <v>685</v>
      </c>
      <c r="F103" s="226" t="s">
        <v>727</v>
      </c>
      <c r="G103" s="227" t="s">
        <v>14</v>
      </c>
      <c r="H103" s="225" t="s">
        <v>357</v>
      </c>
      <c r="I103" s="228" t="s">
        <v>470</v>
      </c>
      <c r="J103" s="228" t="s">
        <v>728</v>
      </c>
      <c r="K103" s="225" t="s">
        <v>436</v>
      </c>
      <c r="L103" s="229">
        <v>820.55</v>
      </c>
      <c r="M103" s="227" t="s">
        <v>14</v>
      </c>
      <c r="N103" s="230">
        <v>156751.17000000001</v>
      </c>
      <c r="O103" s="222"/>
      <c r="P103" s="223"/>
      <c r="Q103" s="223"/>
      <c r="R103" s="223"/>
      <c r="S103" s="223"/>
      <c r="T103" s="223"/>
      <c r="U103" s="223"/>
      <c r="V103" s="223"/>
      <c r="W103" s="223"/>
      <c r="X103" s="223"/>
      <c r="Y103" s="223"/>
      <c r="Z103" s="223"/>
      <c r="AA103" s="223"/>
      <c r="AB103" s="223"/>
      <c r="AC103" s="223"/>
      <c r="AD103" s="223"/>
      <c r="AE103" s="223"/>
      <c r="AF103" s="223"/>
      <c r="AG103" s="223"/>
      <c r="AH103" s="223"/>
    </row>
    <row r="104" spans="1:34" ht="15.75" customHeight="1">
      <c r="A104" s="213"/>
      <c r="B104" s="214"/>
      <c r="C104" s="224" t="s">
        <v>729</v>
      </c>
      <c r="D104" s="225" t="s">
        <v>721</v>
      </c>
      <c r="E104" s="225" t="s">
        <v>685</v>
      </c>
      <c r="F104" s="226" t="s">
        <v>730</v>
      </c>
      <c r="G104" s="227" t="s">
        <v>14</v>
      </c>
      <c r="H104" s="225" t="s">
        <v>357</v>
      </c>
      <c r="I104" s="228" t="s">
        <v>173</v>
      </c>
      <c r="J104" s="228" t="s">
        <v>551</v>
      </c>
      <c r="K104" s="225" t="s">
        <v>436</v>
      </c>
      <c r="L104" s="229">
        <v>90</v>
      </c>
      <c r="M104" s="227" t="s">
        <v>14</v>
      </c>
      <c r="N104" s="230">
        <v>156661.17000000001</v>
      </c>
      <c r="O104" s="222"/>
      <c r="P104" s="223"/>
      <c r="Q104" s="223"/>
      <c r="R104" s="223"/>
      <c r="S104" s="223"/>
      <c r="T104" s="223"/>
      <c r="U104" s="223"/>
      <c r="V104" s="223"/>
      <c r="W104" s="223"/>
      <c r="X104" s="223"/>
      <c r="Y104" s="223"/>
      <c r="Z104" s="223"/>
      <c r="AA104" s="223"/>
      <c r="AB104" s="223"/>
      <c r="AC104" s="223"/>
      <c r="AD104" s="223"/>
      <c r="AE104" s="223"/>
      <c r="AF104" s="223"/>
      <c r="AG104" s="223"/>
      <c r="AH104" s="223"/>
    </row>
    <row r="105" spans="1:34" ht="15.75" customHeight="1">
      <c r="A105" s="213"/>
      <c r="B105" s="214"/>
      <c r="C105" s="224" t="s">
        <v>731</v>
      </c>
      <c r="D105" s="225" t="s">
        <v>732</v>
      </c>
      <c r="E105" s="225" t="s">
        <v>685</v>
      </c>
      <c r="F105" s="226" t="s">
        <v>733</v>
      </c>
      <c r="G105" s="227" t="s">
        <v>14</v>
      </c>
      <c r="H105" s="225" t="s">
        <v>357</v>
      </c>
      <c r="I105" s="228" t="s">
        <v>355</v>
      </c>
      <c r="J105" s="228" t="s">
        <v>355</v>
      </c>
      <c r="K105" s="225" t="s">
        <v>436</v>
      </c>
      <c r="L105" s="229">
        <v>390</v>
      </c>
      <c r="M105" s="227" t="s">
        <v>14</v>
      </c>
      <c r="N105" s="230">
        <v>156271.17000000001</v>
      </c>
      <c r="O105" s="222"/>
      <c r="P105" s="223"/>
      <c r="Q105" s="223"/>
      <c r="R105" s="223"/>
      <c r="S105" s="223"/>
      <c r="T105" s="223"/>
      <c r="U105" s="223"/>
      <c r="V105" s="223"/>
      <c r="W105" s="223"/>
      <c r="X105" s="223"/>
      <c r="Y105" s="223"/>
      <c r="Z105" s="223"/>
      <c r="AA105" s="223"/>
      <c r="AB105" s="223"/>
      <c r="AC105" s="223"/>
      <c r="AD105" s="223"/>
      <c r="AE105" s="223"/>
      <c r="AF105" s="223"/>
      <c r="AG105" s="223"/>
      <c r="AH105" s="223"/>
    </row>
    <row r="106" spans="1:34" ht="15.75" customHeight="1">
      <c r="A106" s="213"/>
      <c r="B106" s="214"/>
      <c r="C106" s="224" t="s">
        <v>734</v>
      </c>
      <c r="D106" s="225" t="s">
        <v>735</v>
      </c>
      <c r="E106" s="225" t="s">
        <v>685</v>
      </c>
      <c r="F106" s="226" t="s">
        <v>736</v>
      </c>
      <c r="G106" s="227" t="s">
        <v>14</v>
      </c>
      <c r="H106" s="225" t="s">
        <v>355</v>
      </c>
      <c r="I106" s="228" t="s">
        <v>470</v>
      </c>
      <c r="J106" s="228" t="s">
        <v>471</v>
      </c>
      <c r="K106" s="225" t="s">
        <v>436</v>
      </c>
      <c r="L106" s="229">
        <v>315</v>
      </c>
      <c r="M106" s="227" t="s">
        <v>14</v>
      </c>
      <c r="N106" s="230">
        <v>155956.17000000001</v>
      </c>
      <c r="O106" s="222"/>
      <c r="P106" s="223"/>
      <c r="Q106" s="223"/>
      <c r="R106" s="223"/>
      <c r="S106" s="223"/>
      <c r="T106" s="223"/>
      <c r="U106" s="223"/>
      <c r="V106" s="223"/>
      <c r="W106" s="223"/>
      <c r="X106" s="223"/>
      <c r="Y106" s="223"/>
      <c r="Z106" s="223"/>
      <c r="AA106" s="223"/>
      <c r="AB106" s="223"/>
      <c r="AC106" s="223"/>
      <c r="AD106" s="223"/>
      <c r="AE106" s="223"/>
      <c r="AF106" s="223"/>
      <c r="AG106" s="223"/>
      <c r="AH106" s="223"/>
    </row>
    <row r="107" spans="1:34" ht="15.75" customHeight="1">
      <c r="A107" s="213"/>
      <c r="B107" s="214"/>
      <c r="C107" s="224" t="s">
        <v>737</v>
      </c>
      <c r="D107" s="225" t="s">
        <v>735</v>
      </c>
      <c r="E107" s="225" t="s">
        <v>685</v>
      </c>
      <c r="F107" s="226" t="s">
        <v>738</v>
      </c>
      <c r="G107" s="227" t="s">
        <v>14</v>
      </c>
      <c r="H107" s="225" t="s">
        <v>357</v>
      </c>
      <c r="I107" s="228" t="s">
        <v>474</v>
      </c>
      <c r="J107" s="228" t="s">
        <v>474</v>
      </c>
      <c r="K107" s="225" t="s">
        <v>436</v>
      </c>
      <c r="L107" s="229">
        <v>219</v>
      </c>
      <c r="M107" s="227" t="s">
        <v>14</v>
      </c>
      <c r="N107" s="230">
        <v>155737.17000000001</v>
      </c>
      <c r="O107" s="222"/>
      <c r="P107" s="223"/>
      <c r="Q107" s="223"/>
      <c r="R107" s="223"/>
      <c r="S107" s="223"/>
      <c r="T107" s="223"/>
      <c r="U107" s="223"/>
      <c r="V107" s="223"/>
      <c r="W107" s="223"/>
      <c r="X107" s="223"/>
      <c r="Y107" s="223"/>
      <c r="Z107" s="223"/>
      <c r="AA107" s="223"/>
      <c r="AB107" s="223"/>
      <c r="AC107" s="223"/>
      <c r="AD107" s="223"/>
      <c r="AE107" s="223"/>
      <c r="AF107" s="223"/>
      <c r="AG107" s="223"/>
      <c r="AH107" s="223"/>
    </row>
    <row r="108" spans="1:34" ht="15.75" customHeight="1">
      <c r="A108" s="213"/>
      <c r="B108" s="214"/>
      <c r="C108" s="224" t="s">
        <v>739</v>
      </c>
      <c r="D108" s="225" t="s">
        <v>735</v>
      </c>
      <c r="E108" s="225" t="s">
        <v>685</v>
      </c>
      <c r="F108" s="226" t="s">
        <v>740</v>
      </c>
      <c r="G108" s="227" t="s">
        <v>14</v>
      </c>
      <c r="H108" s="225" t="s">
        <v>357</v>
      </c>
      <c r="I108" s="228" t="s">
        <v>173</v>
      </c>
      <c r="J108" s="228" t="s">
        <v>451</v>
      </c>
      <c r="K108" s="225" t="s">
        <v>436</v>
      </c>
      <c r="L108" s="229">
        <v>5737.17</v>
      </c>
      <c r="M108" s="227" t="s">
        <v>14</v>
      </c>
      <c r="N108" s="230">
        <v>150000</v>
      </c>
      <c r="O108" s="222"/>
      <c r="P108" s="223"/>
      <c r="Q108" s="223"/>
      <c r="R108" s="223"/>
      <c r="S108" s="223"/>
      <c r="T108" s="223"/>
      <c r="U108" s="223"/>
      <c r="V108" s="223"/>
      <c r="W108" s="223"/>
      <c r="X108" s="223"/>
      <c r="Y108" s="223"/>
      <c r="Z108" s="223"/>
      <c r="AA108" s="223"/>
      <c r="AB108" s="223"/>
      <c r="AC108" s="223"/>
      <c r="AD108" s="223"/>
      <c r="AE108" s="223"/>
      <c r="AF108" s="223"/>
      <c r="AG108" s="223"/>
      <c r="AH108" s="223"/>
    </row>
    <row r="109" spans="1:34" ht="15.75" customHeight="1">
      <c r="A109" s="213"/>
      <c r="B109" s="214"/>
      <c r="C109" s="224" t="s">
        <v>741</v>
      </c>
      <c r="D109" s="225" t="s">
        <v>742</v>
      </c>
      <c r="E109" s="225" t="s">
        <v>685</v>
      </c>
      <c r="F109" s="226" t="s">
        <v>743</v>
      </c>
      <c r="G109" s="227" t="s">
        <v>14</v>
      </c>
      <c r="H109" s="225" t="s">
        <v>357</v>
      </c>
      <c r="I109" s="228" t="s">
        <v>474</v>
      </c>
      <c r="J109" s="228" t="s">
        <v>474</v>
      </c>
      <c r="K109" s="225" t="s">
        <v>436</v>
      </c>
      <c r="L109" s="229">
        <v>331.15</v>
      </c>
      <c r="M109" s="227" t="s">
        <v>14</v>
      </c>
      <c r="N109" s="230">
        <v>149668.85</v>
      </c>
      <c r="O109" s="222"/>
      <c r="P109" s="223"/>
      <c r="Q109" s="223"/>
      <c r="R109" s="223"/>
      <c r="S109" s="223"/>
      <c r="T109" s="223"/>
      <c r="U109" s="223"/>
      <c r="V109" s="223"/>
      <c r="W109" s="223"/>
      <c r="X109" s="223"/>
      <c r="Y109" s="223"/>
      <c r="Z109" s="223"/>
      <c r="AA109" s="223"/>
      <c r="AB109" s="223"/>
      <c r="AC109" s="223"/>
      <c r="AD109" s="223"/>
      <c r="AE109" s="223"/>
      <c r="AF109" s="223"/>
      <c r="AG109" s="223"/>
      <c r="AH109" s="223"/>
    </row>
    <row r="110" spans="1:34" ht="15.75" customHeight="1">
      <c r="A110" s="213"/>
      <c r="B110" s="214"/>
      <c r="C110" s="224" t="s">
        <v>744</v>
      </c>
      <c r="D110" s="225" t="s">
        <v>745</v>
      </c>
      <c r="E110" s="225" t="s">
        <v>685</v>
      </c>
      <c r="F110" s="226" t="s">
        <v>746</v>
      </c>
      <c r="G110" s="227" t="s">
        <v>14</v>
      </c>
      <c r="H110" s="225" t="s">
        <v>357</v>
      </c>
      <c r="I110" s="228" t="s">
        <v>455</v>
      </c>
      <c r="J110" s="228" t="s">
        <v>658</v>
      </c>
      <c r="K110" s="225" t="s">
        <v>437</v>
      </c>
      <c r="L110" s="227" t="s">
        <v>14</v>
      </c>
      <c r="M110" s="229">
        <v>489</v>
      </c>
      <c r="N110" s="230">
        <v>150157.85</v>
      </c>
      <c r="O110" s="222"/>
      <c r="P110" s="223"/>
      <c r="Q110" s="223"/>
      <c r="R110" s="223"/>
      <c r="S110" s="223"/>
      <c r="T110" s="223"/>
      <c r="U110" s="223"/>
      <c r="V110" s="223"/>
      <c r="W110" s="223"/>
      <c r="X110" s="223"/>
      <c r="Y110" s="223"/>
      <c r="Z110" s="223"/>
      <c r="AA110" s="223"/>
      <c r="AB110" s="223"/>
      <c r="AC110" s="223"/>
      <c r="AD110" s="223"/>
      <c r="AE110" s="223"/>
      <c r="AF110" s="223"/>
      <c r="AG110" s="223"/>
      <c r="AH110" s="223"/>
    </row>
    <row r="111" spans="1:34" ht="15.75" customHeight="1">
      <c r="A111" s="213"/>
      <c r="B111" s="214"/>
      <c r="C111" s="224" t="s">
        <v>747</v>
      </c>
      <c r="D111" s="225" t="s">
        <v>748</v>
      </c>
      <c r="E111" s="225" t="s">
        <v>685</v>
      </c>
      <c r="F111" s="226" t="s">
        <v>749</v>
      </c>
      <c r="G111" s="227" t="s">
        <v>14</v>
      </c>
      <c r="H111" s="225" t="s">
        <v>357</v>
      </c>
      <c r="I111" s="228" t="s">
        <v>355</v>
      </c>
      <c r="J111" s="228" t="s">
        <v>355</v>
      </c>
      <c r="K111" s="225" t="s">
        <v>436</v>
      </c>
      <c r="L111" s="229">
        <v>357</v>
      </c>
      <c r="M111" s="227" t="s">
        <v>14</v>
      </c>
      <c r="N111" s="230">
        <v>149800.85</v>
      </c>
      <c r="O111" s="222"/>
      <c r="P111" s="223"/>
      <c r="Q111" s="223"/>
      <c r="R111" s="223"/>
      <c r="S111" s="223"/>
      <c r="T111" s="223"/>
      <c r="U111" s="223"/>
      <c r="V111" s="223"/>
      <c r="W111" s="223"/>
      <c r="X111" s="223"/>
      <c r="Y111" s="223"/>
      <c r="Z111" s="223"/>
      <c r="AA111" s="223"/>
      <c r="AB111" s="223"/>
      <c r="AC111" s="223"/>
      <c r="AD111" s="223"/>
      <c r="AE111" s="223"/>
      <c r="AF111" s="223"/>
      <c r="AG111" s="223"/>
      <c r="AH111" s="223"/>
    </row>
    <row r="112" spans="1:34" ht="15.75" customHeight="1">
      <c r="A112" s="213"/>
      <c r="B112" s="214"/>
      <c r="C112" s="224" t="s">
        <v>750</v>
      </c>
      <c r="D112" s="225" t="s">
        <v>751</v>
      </c>
      <c r="E112" s="225" t="s">
        <v>685</v>
      </c>
      <c r="F112" s="226" t="s">
        <v>539</v>
      </c>
      <c r="G112" s="227" t="s">
        <v>14</v>
      </c>
      <c r="H112" s="225" t="s">
        <v>355</v>
      </c>
      <c r="I112" s="228" t="s">
        <v>540</v>
      </c>
      <c r="J112" s="228" t="s">
        <v>541</v>
      </c>
      <c r="K112" s="225" t="s">
        <v>436</v>
      </c>
      <c r="L112" s="229">
        <v>342</v>
      </c>
      <c r="M112" s="227" t="s">
        <v>14</v>
      </c>
      <c r="N112" s="230">
        <v>149458.85</v>
      </c>
      <c r="O112" s="222"/>
      <c r="P112" s="223"/>
      <c r="Q112" s="223"/>
      <c r="R112" s="223"/>
      <c r="S112" s="223"/>
      <c r="T112" s="223"/>
      <c r="U112" s="223"/>
      <c r="V112" s="223"/>
      <c r="W112" s="223"/>
      <c r="X112" s="223"/>
      <c r="Y112" s="223"/>
      <c r="Z112" s="223"/>
      <c r="AA112" s="223"/>
      <c r="AB112" s="223"/>
      <c r="AC112" s="223"/>
      <c r="AD112" s="223"/>
      <c r="AE112" s="223"/>
      <c r="AF112" s="223"/>
      <c r="AG112" s="223"/>
      <c r="AH112" s="223"/>
    </row>
    <row r="113" spans="1:34" ht="15.75" customHeight="1">
      <c r="A113" s="213"/>
      <c r="B113" s="214"/>
      <c r="C113" s="224" t="s">
        <v>752</v>
      </c>
      <c r="D113" s="225" t="s">
        <v>751</v>
      </c>
      <c r="E113" s="225" t="s">
        <v>685</v>
      </c>
      <c r="F113" s="226" t="s">
        <v>543</v>
      </c>
      <c r="G113" s="227" t="s">
        <v>14</v>
      </c>
      <c r="H113" s="225" t="s">
        <v>355</v>
      </c>
      <c r="I113" s="228" t="s">
        <v>421</v>
      </c>
      <c r="J113" s="228" t="s">
        <v>544</v>
      </c>
      <c r="K113" s="225" t="s">
        <v>436</v>
      </c>
      <c r="L113" s="229">
        <v>1900</v>
      </c>
      <c r="M113" s="227" t="s">
        <v>14</v>
      </c>
      <c r="N113" s="230">
        <v>147558.85</v>
      </c>
      <c r="O113" s="222"/>
      <c r="P113" s="223"/>
      <c r="Q113" s="223"/>
      <c r="R113" s="223"/>
      <c r="S113" s="223"/>
      <c r="T113" s="223"/>
      <c r="U113" s="223"/>
      <c r="V113" s="223"/>
      <c r="W113" s="223"/>
      <c r="X113" s="223"/>
      <c r="Y113" s="223"/>
      <c r="Z113" s="223"/>
      <c r="AA113" s="223"/>
      <c r="AB113" s="223"/>
      <c r="AC113" s="223"/>
      <c r="AD113" s="223"/>
      <c r="AE113" s="223"/>
      <c r="AF113" s="223"/>
      <c r="AG113" s="223"/>
      <c r="AH113" s="223"/>
    </row>
    <row r="114" spans="1:34" ht="15.75" customHeight="1">
      <c r="A114" s="213"/>
      <c r="B114" s="214"/>
      <c r="C114" s="224" t="s">
        <v>753</v>
      </c>
      <c r="D114" s="225" t="s">
        <v>754</v>
      </c>
      <c r="E114" s="225" t="s">
        <v>685</v>
      </c>
      <c r="F114" s="226" t="s">
        <v>755</v>
      </c>
      <c r="G114" s="227" t="s">
        <v>14</v>
      </c>
      <c r="H114" s="225" t="s">
        <v>357</v>
      </c>
      <c r="I114" s="228" t="s">
        <v>173</v>
      </c>
      <c r="J114" s="228" t="s">
        <v>451</v>
      </c>
      <c r="K114" s="225" t="s">
        <v>436</v>
      </c>
      <c r="L114" s="229">
        <v>212.3</v>
      </c>
      <c r="M114" s="227" t="s">
        <v>14</v>
      </c>
      <c r="N114" s="230">
        <v>147346.54999999999</v>
      </c>
      <c r="O114" s="222"/>
      <c r="P114" s="223"/>
      <c r="Q114" s="223"/>
      <c r="R114" s="223"/>
      <c r="S114" s="223"/>
      <c r="T114" s="223"/>
      <c r="U114" s="223"/>
      <c r="V114" s="223"/>
      <c r="W114" s="223"/>
      <c r="X114" s="223"/>
      <c r="Y114" s="223"/>
      <c r="Z114" s="223"/>
      <c r="AA114" s="223"/>
      <c r="AB114" s="223"/>
      <c r="AC114" s="223"/>
      <c r="AD114" s="223"/>
      <c r="AE114" s="223"/>
      <c r="AF114" s="223"/>
      <c r="AG114" s="223"/>
      <c r="AH114" s="223"/>
    </row>
    <row r="115" spans="1:34" ht="15.75" customHeight="1">
      <c r="A115" s="213"/>
      <c r="B115" s="214"/>
      <c r="C115" s="224" t="s">
        <v>756</v>
      </c>
      <c r="D115" s="225" t="s">
        <v>754</v>
      </c>
      <c r="E115" s="225" t="s">
        <v>685</v>
      </c>
      <c r="F115" s="226" t="s">
        <v>757</v>
      </c>
      <c r="G115" s="227" t="s">
        <v>14</v>
      </c>
      <c r="H115" s="225" t="s">
        <v>357</v>
      </c>
      <c r="I115" s="228" t="s">
        <v>355</v>
      </c>
      <c r="J115" s="228" t="s">
        <v>355</v>
      </c>
      <c r="K115" s="225" t="s">
        <v>436</v>
      </c>
      <c r="L115" s="229">
        <v>2250</v>
      </c>
      <c r="M115" s="227" t="s">
        <v>14</v>
      </c>
      <c r="N115" s="230">
        <v>145096.54999999999</v>
      </c>
      <c r="O115" s="222"/>
      <c r="P115" s="223"/>
      <c r="Q115" s="223"/>
      <c r="R115" s="223"/>
      <c r="S115" s="223"/>
      <c r="T115" s="223"/>
      <c r="U115" s="223"/>
      <c r="V115" s="223"/>
      <c r="W115" s="223"/>
      <c r="X115" s="223"/>
      <c r="Y115" s="223"/>
      <c r="Z115" s="223"/>
      <c r="AA115" s="223"/>
      <c r="AB115" s="223"/>
      <c r="AC115" s="223"/>
      <c r="AD115" s="223"/>
      <c r="AE115" s="223"/>
      <c r="AF115" s="223"/>
      <c r="AG115" s="223"/>
      <c r="AH115" s="223"/>
    </row>
    <row r="116" spans="1:34" ht="15.75" customHeight="1">
      <c r="A116" s="213"/>
      <c r="B116" s="214"/>
      <c r="C116" s="224" t="s">
        <v>758</v>
      </c>
      <c r="D116" s="225" t="s">
        <v>754</v>
      </c>
      <c r="E116" s="225" t="s">
        <v>685</v>
      </c>
      <c r="F116" s="226" t="s">
        <v>759</v>
      </c>
      <c r="G116" s="227" t="s">
        <v>14</v>
      </c>
      <c r="H116" s="225" t="s">
        <v>357</v>
      </c>
      <c r="I116" s="228" t="s">
        <v>474</v>
      </c>
      <c r="J116" s="228" t="s">
        <v>474</v>
      </c>
      <c r="K116" s="225" t="s">
        <v>436</v>
      </c>
      <c r="L116" s="229">
        <v>543</v>
      </c>
      <c r="M116" s="227" t="s">
        <v>14</v>
      </c>
      <c r="N116" s="230">
        <v>144553.54999999999</v>
      </c>
      <c r="O116" s="222"/>
      <c r="P116" s="223"/>
      <c r="Q116" s="223"/>
      <c r="R116" s="223"/>
      <c r="S116" s="223"/>
      <c r="T116" s="223"/>
      <c r="U116" s="223"/>
      <c r="V116" s="223"/>
      <c r="W116" s="223"/>
      <c r="X116" s="223"/>
      <c r="Y116" s="223"/>
      <c r="Z116" s="223"/>
      <c r="AA116" s="223"/>
      <c r="AB116" s="223"/>
      <c r="AC116" s="223"/>
      <c r="AD116" s="223"/>
      <c r="AE116" s="223"/>
      <c r="AF116" s="223"/>
      <c r="AG116" s="223"/>
      <c r="AH116" s="223"/>
    </row>
    <row r="117" spans="1:34" ht="15.75" customHeight="1">
      <c r="A117" s="213"/>
      <c r="B117" s="214"/>
      <c r="C117" s="224" t="s">
        <v>760</v>
      </c>
      <c r="D117" s="225" t="s">
        <v>761</v>
      </c>
      <c r="E117" s="225" t="s">
        <v>685</v>
      </c>
      <c r="F117" s="226" t="s">
        <v>762</v>
      </c>
      <c r="G117" s="227" t="s">
        <v>14</v>
      </c>
      <c r="H117" s="225" t="s">
        <v>357</v>
      </c>
      <c r="I117" s="228" t="s">
        <v>355</v>
      </c>
      <c r="J117" s="228" t="s">
        <v>355</v>
      </c>
      <c r="K117" s="225" t="s">
        <v>436</v>
      </c>
      <c r="L117" s="229">
        <v>185</v>
      </c>
      <c r="M117" s="227" t="s">
        <v>14</v>
      </c>
      <c r="N117" s="230">
        <v>144368.54999999999</v>
      </c>
      <c r="O117" s="222"/>
      <c r="P117" s="223"/>
      <c r="Q117" s="223"/>
      <c r="R117" s="223"/>
      <c r="S117" s="223"/>
      <c r="T117" s="223"/>
      <c r="U117" s="223"/>
      <c r="V117" s="223"/>
      <c r="W117" s="223"/>
      <c r="X117" s="223"/>
      <c r="Y117" s="223"/>
      <c r="Z117" s="223"/>
      <c r="AA117" s="223"/>
      <c r="AB117" s="223"/>
      <c r="AC117" s="223"/>
      <c r="AD117" s="223"/>
      <c r="AE117" s="223"/>
      <c r="AF117" s="223"/>
      <c r="AG117" s="223"/>
      <c r="AH117" s="223"/>
    </row>
    <row r="118" spans="1:34" ht="15.75" customHeight="1">
      <c r="A118" s="213"/>
      <c r="B118" s="214"/>
      <c r="C118" s="224" t="s">
        <v>763</v>
      </c>
      <c r="D118" s="225" t="s">
        <v>764</v>
      </c>
      <c r="E118" s="225" t="s">
        <v>685</v>
      </c>
      <c r="F118" s="226" t="s">
        <v>765</v>
      </c>
      <c r="G118" s="227" t="s">
        <v>14</v>
      </c>
      <c r="H118" s="225" t="s">
        <v>357</v>
      </c>
      <c r="I118" s="228" t="s">
        <v>173</v>
      </c>
      <c r="J118" s="228" t="s">
        <v>551</v>
      </c>
      <c r="K118" s="225" t="s">
        <v>436</v>
      </c>
      <c r="L118" s="229">
        <v>305</v>
      </c>
      <c r="M118" s="227" t="s">
        <v>14</v>
      </c>
      <c r="N118" s="230">
        <v>144063.54999999999</v>
      </c>
      <c r="O118" s="222"/>
      <c r="P118" s="223"/>
      <c r="Q118" s="223"/>
      <c r="R118" s="223"/>
      <c r="S118" s="223"/>
      <c r="T118" s="223"/>
      <c r="U118" s="223"/>
      <c r="V118" s="223"/>
      <c r="W118" s="223"/>
      <c r="X118" s="223"/>
      <c r="Y118" s="223"/>
      <c r="Z118" s="223"/>
      <c r="AA118" s="223"/>
      <c r="AB118" s="223"/>
      <c r="AC118" s="223"/>
      <c r="AD118" s="223"/>
      <c r="AE118" s="223"/>
      <c r="AF118" s="223"/>
      <c r="AG118" s="223"/>
      <c r="AH118" s="223"/>
    </row>
    <row r="119" spans="1:34" ht="15.75" customHeight="1">
      <c r="A119" s="213"/>
      <c r="B119" s="214"/>
      <c r="C119" s="224" t="s">
        <v>766</v>
      </c>
      <c r="D119" s="225" t="s">
        <v>764</v>
      </c>
      <c r="E119" s="225" t="s">
        <v>685</v>
      </c>
      <c r="F119" s="226" t="s">
        <v>767</v>
      </c>
      <c r="G119" s="227" t="s">
        <v>14</v>
      </c>
      <c r="H119" s="225" t="s">
        <v>355</v>
      </c>
      <c r="I119" s="228" t="s">
        <v>651</v>
      </c>
      <c r="J119" s="228" t="s">
        <v>179</v>
      </c>
      <c r="K119" s="225" t="s">
        <v>436</v>
      </c>
      <c r="L119" s="229">
        <v>10000</v>
      </c>
      <c r="M119" s="227" t="s">
        <v>14</v>
      </c>
      <c r="N119" s="230">
        <v>134063.54999999999</v>
      </c>
      <c r="O119" s="222"/>
      <c r="P119" s="223"/>
      <c r="Q119" s="223"/>
      <c r="R119" s="223"/>
      <c r="S119" s="223"/>
      <c r="T119" s="223"/>
      <c r="U119" s="223"/>
      <c r="V119" s="223"/>
      <c r="W119" s="223"/>
      <c r="X119" s="223"/>
      <c r="Y119" s="223"/>
      <c r="Z119" s="223"/>
      <c r="AA119" s="223"/>
      <c r="AB119" s="223"/>
      <c r="AC119" s="223"/>
      <c r="AD119" s="223"/>
      <c r="AE119" s="223"/>
      <c r="AF119" s="223"/>
      <c r="AG119" s="223"/>
      <c r="AH119" s="223"/>
    </row>
    <row r="120" spans="1:34" ht="15.75" customHeight="1">
      <c r="A120" s="213"/>
      <c r="B120" s="214"/>
      <c r="C120" s="224" t="s">
        <v>768</v>
      </c>
      <c r="D120" s="225" t="s">
        <v>764</v>
      </c>
      <c r="E120" s="225" t="s">
        <v>685</v>
      </c>
      <c r="F120" s="226" t="s">
        <v>767</v>
      </c>
      <c r="G120" s="227" t="s">
        <v>14</v>
      </c>
      <c r="H120" s="225" t="s">
        <v>355</v>
      </c>
      <c r="I120" s="228" t="s">
        <v>651</v>
      </c>
      <c r="J120" s="228" t="s">
        <v>179</v>
      </c>
      <c r="K120" s="225" t="s">
        <v>436</v>
      </c>
      <c r="L120" s="229">
        <v>10000</v>
      </c>
      <c r="M120" s="227" t="s">
        <v>14</v>
      </c>
      <c r="N120" s="230">
        <v>124063.55</v>
      </c>
      <c r="O120" s="222"/>
      <c r="P120" s="223"/>
      <c r="Q120" s="223"/>
      <c r="R120" s="223"/>
      <c r="S120" s="223"/>
      <c r="T120" s="223"/>
      <c r="U120" s="223"/>
      <c r="V120" s="223"/>
      <c r="W120" s="223"/>
      <c r="X120" s="223"/>
      <c r="Y120" s="223"/>
      <c r="Z120" s="223"/>
      <c r="AA120" s="223"/>
      <c r="AB120" s="223"/>
      <c r="AC120" s="223"/>
      <c r="AD120" s="223"/>
      <c r="AE120" s="223"/>
      <c r="AF120" s="223"/>
      <c r="AG120" s="223"/>
      <c r="AH120" s="223"/>
    </row>
    <row r="121" spans="1:34" ht="15.75" customHeight="1">
      <c r="A121" s="213"/>
      <c r="B121" s="214"/>
      <c r="C121" s="224" t="s">
        <v>769</v>
      </c>
      <c r="D121" s="225" t="s">
        <v>764</v>
      </c>
      <c r="E121" s="225" t="s">
        <v>685</v>
      </c>
      <c r="F121" s="226" t="s">
        <v>767</v>
      </c>
      <c r="G121" s="227" t="s">
        <v>14</v>
      </c>
      <c r="H121" s="225" t="s">
        <v>355</v>
      </c>
      <c r="I121" s="228" t="s">
        <v>651</v>
      </c>
      <c r="J121" s="228" t="s">
        <v>179</v>
      </c>
      <c r="K121" s="225" t="s">
        <v>436</v>
      </c>
      <c r="L121" s="229">
        <v>10000</v>
      </c>
      <c r="M121" s="227" t="s">
        <v>14</v>
      </c>
      <c r="N121" s="230">
        <v>114063.55</v>
      </c>
      <c r="O121" s="222"/>
      <c r="P121" s="223"/>
      <c r="Q121" s="223"/>
      <c r="R121" s="223"/>
      <c r="S121" s="223"/>
      <c r="T121" s="223"/>
      <c r="U121" s="223"/>
      <c r="V121" s="223"/>
      <c r="W121" s="223"/>
      <c r="X121" s="223"/>
      <c r="Y121" s="223"/>
      <c r="Z121" s="223"/>
      <c r="AA121" s="223"/>
      <c r="AB121" s="223"/>
      <c r="AC121" s="223"/>
      <c r="AD121" s="223"/>
      <c r="AE121" s="223"/>
      <c r="AF121" s="223"/>
      <c r="AG121" s="223"/>
      <c r="AH121" s="223"/>
    </row>
    <row r="122" spans="1:34" ht="15.75" customHeight="1">
      <c r="A122" s="213"/>
      <c r="B122" s="214"/>
      <c r="C122" s="224" t="s">
        <v>770</v>
      </c>
      <c r="D122" s="225" t="s">
        <v>764</v>
      </c>
      <c r="E122" s="225" t="s">
        <v>685</v>
      </c>
      <c r="F122" s="226" t="s">
        <v>771</v>
      </c>
      <c r="G122" s="227" t="s">
        <v>14</v>
      </c>
      <c r="H122" s="225" t="s">
        <v>357</v>
      </c>
      <c r="I122" s="228" t="s">
        <v>173</v>
      </c>
      <c r="J122" s="228" t="s">
        <v>478</v>
      </c>
      <c r="K122" s="225" t="s">
        <v>436</v>
      </c>
      <c r="L122" s="229">
        <v>616</v>
      </c>
      <c r="M122" s="227" t="s">
        <v>14</v>
      </c>
      <c r="N122" s="230">
        <v>113447.55</v>
      </c>
      <c r="O122" s="222"/>
      <c r="P122" s="223"/>
      <c r="Q122" s="223"/>
      <c r="R122" s="223"/>
      <c r="S122" s="223"/>
      <c r="T122" s="223"/>
      <c r="U122" s="223"/>
      <c r="V122" s="223"/>
      <c r="W122" s="223"/>
      <c r="X122" s="223"/>
      <c r="Y122" s="223"/>
      <c r="Z122" s="223"/>
      <c r="AA122" s="223"/>
      <c r="AB122" s="223"/>
      <c r="AC122" s="223"/>
      <c r="AD122" s="223"/>
      <c r="AE122" s="223"/>
      <c r="AF122" s="223"/>
      <c r="AG122" s="223"/>
      <c r="AH122" s="223"/>
    </row>
    <row r="123" spans="1:34" ht="15.75" customHeight="1">
      <c r="A123" s="213"/>
      <c r="B123" s="214"/>
      <c r="C123" s="224" t="s">
        <v>772</v>
      </c>
      <c r="D123" s="225" t="s">
        <v>773</v>
      </c>
      <c r="E123" s="225" t="s">
        <v>685</v>
      </c>
      <c r="F123" s="226" t="s">
        <v>774</v>
      </c>
      <c r="G123" s="227" t="s">
        <v>14</v>
      </c>
      <c r="H123" s="225" t="s">
        <v>357</v>
      </c>
      <c r="I123" s="228" t="s">
        <v>355</v>
      </c>
      <c r="J123" s="228" t="s">
        <v>355</v>
      </c>
      <c r="K123" s="225" t="s">
        <v>436</v>
      </c>
      <c r="L123" s="229">
        <v>80</v>
      </c>
      <c r="M123" s="227" t="s">
        <v>14</v>
      </c>
      <c r="N123" s="230">
        <v>113367.55</v>
      </c>
      <c r="O123" s="222"/>
      <c r="P123" s="223"/>
      <c r="Q123" s="223"/>
      <c r="R123" s="223"/>
      <c r="S123" s="223"/>
      <c r="T123" s="223"/>
      <c r="U123" s="223"/>
      <c r="V123" s="223"/>
      <c r="W123" s="223"/>
      <c r="X123" s="223"/>
      <c r="Y123" s="223"/>
      <c r="Z123" s="223"/>
      <c r="AA123" s="223"/>
      <c r="AB123" s="223"/>
      <c r="AC123" s="223"/>
      <c r="AD123" s="223"/>
      <c r="AE123" s="223"/>
      <c r="AF123" s="223"/>
      <c r="AG123" s="223"/>
      <c r="AH123" s="223"/>
    </row>
    <row r="124" spans="1:34" ht="15.75" customHeight="1">
      <c r="A124" s="213"/>
      <c r="B124" s="214"/>
      <c r="C124" s="224" t="s">
        <v>775</v>
      </c>
      <c r="D124" s="225" t="s">
        <v>773</v>
      </c>
      <c r="E124" s="225" t="s">
        <v>685</v>
      </c>
      <c r="F124" s="226" t="s">
        <v>776</v>
      </c>
      <c r="G124" s="227" t="s">
        <v>14</v>
      </c>
      <c r="H124" s="225" t="s">
        <v>357</v>
      </c>
      <c r="I124" s="228" t="s">
        <v>173</v>
      </c>
      <c r="J124" s="228" t="s">
        <v>451</v>
      </c>
      <c r="K124" s="225" t="s">
        <v>436</v>
      </c>
      <c r="L124" s="229">
        <v>13367.55</v>
      </c>
      <c r="M124" s="227" t="s">
        <v>14</v>
      </c>
      <c r="N124" s="230">
        <v>100000</v>
      </c>
      <c r="O124" s="222"/>
      <c r="P124" s="223"/>
      <c r="Q124" s="223"/>
      <c r="R124" s="223"/>
      <c r="S124" s="223"/>
      <c r="T124" s="223"/>
      <c r="U124" s="223"/>
      <c r="V124" s="223"/>
      <c r="W124" s="223"/>
      <c r="X124" s="223"/>
      <c r="Y124" s="223"/>
      <c r="Z124" s="223"/>
      <c r="AA124" s="223"/>
      <c r="AB124" s="223"/>
      <c r="AC124" s="223"/>
      <c r="AD124" s="223"/>
      <c r="AE124" s="223"/>
      <c r="AF124" s="223"/>
      <c r="AG124" s="223"/>
      <c r="AH124" s="223"/>
    </row>
    <row r="125" spans="1:34" ht="15.75" customHeight="1">
      <c r="A125" s="213"/>
      <c r="B125" s="214"/>
      <c r="C125" s="224" t="s">
        <v>777</v>
      </c>
      <c r="D125" s="225" t="s">
        <v>778</v>
      </c>
      <c r="E125" s="225" t="s">
        <v>685</v>
      </c>
      <c r="F125" s="226" t="s">
        <v>779</v>
      </c>
      <c r="G125" s="227" t="s">
        <v>14</v>
      </c>
      <c r="H125" s="225" t="s">
        <v>357</v>
      </c>
      <c r="I125" s="228" t="s">
        <v>455</v>
      </c>
      <c r="J125" s="228" t="s">
        <v>780</v>
      </c>
      <c r="K125" s="225" t="s">
        <v>436</v>
      </c>
      <c r="L125" s="229">
        <v>500</v>
      </c>
      <c r="M125" s="227" t="s">
        <v>14</v>
      </c>
      <c r="N125" s="230">
        <v>99500</v>
      </c>
      <c r="O125" s="222"/>
      <c r="P125" s="223"/>
      <c r="Q125" s="223"/>
      <c r="R125" s="223"/>
      <c r="S125" s="223"/>
      <c r="T125" s="223"/>
      <c r="U125" s="223"/>
      <c r="V125" s="223"/>
      <c r="W125" s="223"/>
      <c r="X125" s="223"/>
      <c r="Y125" s="223"/>
      <c r="Z125" s="223"/>
      <c r="AA125" s="223"/>
      <c r="AB125" s="223"/>
      <c r="AC125" s="223"/>
      <c r="AD125" s="223"/>
      <c r="AE125" s="223"/>
      <c r="AF125" s="223"/>
      <c r="AG125" s="223"/>
      <c r="AH125" s="223"/>
    </row>
    <row r="126" spans="1:34" ht="15.75" customHeight="1">
      <c r="A126" s="213"/>
      <c r="B126" s="214"/>
      <c r="C126" s="224" t="s">
        <v>781</v>
      </c>
      <c r="D126" s="225" t="s">
        <v>778</v>
      </c>
      <c r="E126" s="225" t="s">
        <v>685</v>
      </c>
      <c r="F126" s="226" t="s">
        <v>782</v>
      </c>
      <c r="G126" s="227" t="s">
        <v>14</v>
      </c>
      <c r="H126" s="225" t="s">
        <v>357</v>
      </c>
      <c r="I126" s="228" t="s">
        <v>455</v>
      </c>
      <c r="J126" s="228" t="s">
        <v>780</v>
      </c>
      <c r="K126" s="225" t="s">
        <v>436</v>
      </c>
      <c r="L126" s="229">
        <v>4500</v>
      </c>
      <c r="M126" s="227" t="s">
        <v>14</v>
      </c>
      <c r="N126" s="230">
        <v>95000</v>
      </c>
      <c r="O126" s="222"/>
      <c r="P126" s="223"/>
      <c r="Q126" s="223"/>
      <c r="R126" s="223"/>
      <c r="S126" s="223"/>
      <c r="T126" s="223"/>
      <c r="U126" s="223"/>
      <c r="V126" s="223"/>
      <c r="W126" s="223"/>
      <c r="X126" s="223"/>
      <c r="Y126" s="223"/>
      <c r="Z126" s="223"/>
      <c r="AA126" s="223"/>
      <c r="AB126" s="223"/>
      <c r="AC126" s="223"/>
      <c r="AD126" s="223"/>
      <c r="AE126" s="223"/>
      <c r="AF126" s="223"/>
      <c r="AG126" s="223"/>
      <c r="AH126" s="223"/>
    </row>
    <row r="127" spans="1:34" ht="15.75" customHeight="1">
      <c r="A127" s="213"/>
      <c r="B127" s="214"/>
      <c r="C127" s="224" t="s">
        <v>783</v>
      </c>
      <c r="D127" s="225" t="s">
        <v>784</v>
      </c>
      <c r="E127" s="225" t="s">
        <v>685</v>
      </c>
      <c r="F127" s="226" t="s">
        <v>785</v>
      </c>
      <c r="G127" s="227" t="s">
        <v>14</v>
      </c>
      <c r="H127" s="225" t="s">
        <v>355</v>
      </c>
      <c r="I127" s="228" t="s">
        <v>455</v>
      </c>
      <c r="J127" s="228" t="s">
        <v>786</v>
      </c>
      <c r="K127" s="225" t="s">
        <v>437</v>
      </c>
      <c r="L127" s="227" t="s">
        <v>14</v>
      </c>
      <c r="M127" s="229">
        <v>75</v>
      </c>
      <c r="N127" s="230">
        <v>95075</v>
      </c>
      <c r="O127" s="222"/>
      <c r="P127" s="223"/>
      <c r="Q127" s="223"/>
      <c r="R127" s="223"/>
      <c r="S127" s="223"/>
      <c r="T127" s="223"/>
      <c r="U127" s="223"/>
      <c r="V127" s="223"/>
      <c r="W127" s="223"/>
      <c r="X127" s="223"/>
      <c r="Y127" s="223"/>
      <c r="Z127" s="223"/>
      <c r="AA127" s="223"/>
      <c r="AB127" s="223"/>
      <c r="AC127" s="223"/>
      <c r="AD127" s="223"/>
      <c r="AE127" s="223"/>
      <c r="AF127" s="223"/>
      <c r="AG127" s="223"/>
      <c r="AH127" s="223"/>
    </row>
    <row r="128" spans="1:34" ht="15.75" customHeight="1">
      <c r="A128" s="213"/>
      <c r="B128" s="214"/>
      <c r="C128" s="224" t="s">
        <v>787</v>
      </c>
      <c r="D128" s="225" t="s">
        <v>788</v>
      </c>
      <c r="E128" s="225" t="s">
        <v>685</v>
      </c>
      <c r="F128" s="226" t="s">
        <v>789</v>
      </c>
      <c r="G128" s="227" t="s">
        <v>14</v>
      </c>
      <c r="H128" s="225" t="s">
        <v>357</v>
      </c>
      <c r="I128" s="228" t="s">
        <v>173</v>
      </c>
      <c r="J128" s="228" t="s">
        <v>551</v>
      </c>
      <c r="K128" s="225" t="s">
        <v>436</v>
      </c>
      <c r="L128" s="229">
        <v>6173.6</v>
      </c>
      <c r="M128" s="227" t="s">
        <v>14</v>
      </c>
      <c r="N128" s="230">
        <v>88901.4</v>
      </c>
      <c r="O128" s="222"/>
      <c r="P128" s="223"/>
      <c r="Q128" s="223"/>
      <c r="R128" s="223"/>
      <c r="S128" s="223"/>
      <c r="T128" s="223"/>
      <c r="U128" s="223"/>
      <c r="V128" s="223"/>
      <c r="W128" s="223"/>
      <c r="X128" s="223"/>
      <c r="Y128" s="223"/>
      <c r="Z128" s="223"/>
      <c r="AA128" s="223"/>
      <c r="AB128" s="223"/>
      <c r="AC128" s="223"/>
      <c r="AD128" s="223"/>
      <c r="AE128" s="223"/>
      <c r="AF128" s="223"/>
      <c r="AG128" s="223"/>
      <c r="AH128" s="223"/>
    </row>
    <row r="129" spans="1:34" ht="15.75" customHeight="1">
      <c r="A129" s="213"/>
      <c r="B129" s="214"/>
      <c r="C129" s="224" t="s">
        <v>790</v>
      </c>
      <c r="D129" s="225" t="s">
        <v>788</v>
      </c>
      <c r="E129" s="225" t="s">
        <v>685</v>
      </c>
      <c r="F129" s="226" t="s">
        <v>791</v>
      </c>
      <c r="G129" s="227" t="s">
        <v>14</v>
      </c>
      <c r="H129" s="225" t="s">
        <v>357</v>
      </c>
      <c r="I129" s="228" t="s">
        <v>173</v>
      </c>
      <c r="J129" s="228" t="s">
        <v>551</v>
      </c>
      <c r="K129" s="225" t="s">
        <v>436</v>
      </c>
      <c r="L129" s="229">
        <v>5573.6</v>
      </c>
      <c r="M129" s="227" t="s">
        <v>14</v>
      </c>
      <c r="N129" s="230">
        <v>83327.8</v>
      </c>
      <c r="O129" s="222"/>
      <c r="P129" s="223"/>
      <c r="Q129" s="223"/>
      <c r="R129" s="223"/>
      <c r="S129" s="223"/>
      <c r="T129" s="223"/>
      <c r="U129" s="223"/>
      <c r="V129" s="223"/>
      <c r="W129" s="223"/>
      <c r="X129" s="223"/>
      <c r="Y129" s="223"/>
      <c r="Z129" s="223"/>
      <c r="AA129" s="223"/>
      <c r="AB129" s="223"/>
      <c r="AC129" s="223"/>
      <c r="AD129" s="223"/>
      <c r="AE129" s="223"/>
      <c r="AF129" s="223"/>
      <c r="AG129" s="223"/>
      <c r="AH129" s="223"/>
    </row>
    <row r="130" spans="1:34" ht="15.75" customHeight="1">
      <c r="A130" s="213"/>
      <c r="B130" s="214"/>
      <c r="C130" s="224" t="s">
        <v>792</v>
      </c>
      <c r="D130" s="225" t="s">
        <v>793</v>
      </c>
      <c r="E130" s="225" t="s">
        <v>794</v>
      </c>
      <c r="F130" s="226" t="s">
        <v>795</v>
      </c>
      <c r="G130" s="227" t="s">
        <v>14</v>
      </c>
      <c r="H130" s="225" t="s">
        <v>355</v>
      </c>
      <c r="I130" s="228" t="s">
        <v>796</v>
      </c>
      <c r="J130" s="228" t="s">
        <v>797</v>
      </c>
      <c r="K130" s="225" t="s">
        <v>437</v>
      </c>
      <c r="L130" s="227" t="s">
        <v>14</v>
      </c>
      <c r="M130" s="229">
        <v>3461</v>
      </c>
      <c r="N130" s="230">
        <v>86788.800000000003</v>
      </c>
      <c r="O130" s="222"/>
      <c r="P130" s="223"/>
      <c r="Q130" s="223"/>
      <c r="R130" s="223"/>
      <c r="S130" s="223"/>
      <c r="T130" s="223"/>
      <c r="U130" s="223"/>
      <c r="V130" s="223"/>
      <c r="W130" s="223"/>
      <c r="X130" s="223"/>
      <c r="Y130" s="223"/>
      <c r="Z130" s="223"/>
      <c r="AA130" s="223"/>
      <c r="AB130" s="223"/>
      <c r="AC130" s="223"/>
      <c r="AD130" s="223"/>
      <c r="AE130" s="223"/>
      <c r="AF130" s="223"/>
      <c r="AG130" s="223"/>
      <c r="AH130" s="223"/>
    </row>
    <row r="131" spans="1:34" ht="15.75" customHeight="1">
      <c r="A131" s="213"/>
      <c r="B131" s="214"/>
      <c r="C131" s="224" t="s">
        <v>798</v>
      </c>
      <c r="D131" s="225" t="s">
        <v>799</v>
      </c>
      <c r="E131" s="225" t="s">
        <v>794</v>
      </c>
      <c r="F131" s="226" t="s">
        <v>800</v>
      </c>
      <c r="G131" s="227" t="s">
        <v>14</v>
      </c>
      <c r="H131" s="225" t="s">
        <v>357</v>
      </c>
      <c r="I131" s="228" t="s">
        <v>455</v>
      </c>
      <c r="J131" s="228" t="s">
        <v>499</v>
      </c>
      <c r="K131" s="225" t="s">
        <v>437</v>
      </c>
      <c r="L131" s="227" t="s">
        <v>14</v>
      </c>
      <c r="M131" s="229">
        <v>8000</v>
      </c>
      <c r="N131" s="230">
        <v>94788.800000000003</v>
      </c>
      <c r="O131" s="222"/>
      <c r="P131" s="223"/>
      <c r="Q131" s="223"/>
      <c r="R131" s="223"/>
      <c r="S131" s="223"/>
      <c r="T131" s="223"/>
      <c r="U131" s="223"/>
      <c r="V131" s="223"/>
      <c r="W131" s="223"/>
      <c r="X131" s="223"/>
      <c r="Y131" s="223"/>
      <c r="Z131" s="223"/>
      <c r="AA131" s="223"/>
      <c r="AB131" s="223"/>
      <c r="AC131" s="223"/>
      <c r="AD131" s="223"/>
      <c r="AE131" s="223"/>
      <c r="AF131" s="223"/>
      <c r="AG131" s="223"/>
      <c r="AH131" s="223"/>
    </row>
    <row r="132" spans="1:34" ht="15.75" customHeight="1">
      <c r="A132" s="213"/>
      <c r="B132" s="214"/>
      <c r="C132" s="224" t="s">
        <v>801</v>
      </c>
      <c r="D132" s="225" t="s">
        <v>802</v>
      </c>
      <c r="E132" s="225" t="s">
        <v>794</v>
      </c>
      <c r="F132" s="226" t="s">
        <v>803</v>
      </c>
      <c r="G132" s="227" t="s">
        <v>14</v>
      </c>
      <c r="H132" s="225" t="s">
        <v>355</v>
      </c>
      <c r="I132" s="228" t="s">
        <v>447</v>
      </c>
      <c r="J132" s="228" t="s">
        <v>448</v>
      </c>
      <c r="K132" s="225" t="s">
        <v>436</v>
      </c>
      <c r="L132" s="229">
        <v>2000</v>
      </c>
      <c r="M132" s="227" t="s">
        <v>14</v>
      </c>
      <c r="N132" s="230">
        <v>92788.800000000003</v>
      </c>
      <c r="O132" s="222"/>
      <c r="P132" s="223"/>
      <c r="Q132" s="223"/>
      <c r="R132" s="223"/>
      <c r="S132" s="223"/>
      <c r="T132" s="223"/>
      <c r="U132" s="223"/>
      <c r="V132" s="223"/>
      <c r="W132" s="223"/>
      <c r="X132" s="223"/>
      <c r="Y132" s="223"/>
      <c r="Z132" s="223"/>
      <c r="AA132" s="223"/>
      <c r="AB132" s="223"/>
      <c r="AC132" s="223"/>
      <c r="AD132" s="223"/>
      <c r="AE132" s="223"/>
      <c r="AF132" s="223"/>
      <c r="AG132" s="223"/>
      <c r="AH132" s="223"/>
    </row>
    <row r="133" spans="1:34" ht="15.75" customHeight="1">
      <c r="A133" s="213"/>
      <c r="B133" s="214"/>
      <c r="C133" s="224" t="s">
        <v>804</v>
      </c>
      <c r="D133" s="225" t="s">
        <v>802</v>
      </c>
      <c r="E133" s="225" t="s">
        <v>794</v>
      </c>
      <c r="F133" s="226" t="s">
        <v>805</v>
      </c>
      <c r="G133" s="227" t="s">
        <v>14</v>
      </c>
      <c r="H133" s="225" t="s">
        <v>355</v>
      </c>
      <c r="I133" s="228" t="s">
        <v>455</v>
      </c>
      <c r="J133" s="228" t="s">
        <v>806</v>
      </c>
      <c r="K133" s="225" t="s">
        <v>436</v>
      </c>
      <c r="L133" s="229">
        <v>30000</v>
      </c>
      <c r="M133" s="227" t="s">
        <v>14</v>
      </c>
      <c r="N133" s="230">
        <v>62788.800000000003</v>
      </c>
      <c r="O133" s="222"/>
      <c r="P133" s="223"/>
      <c r="Q133" s="223"/>
      <c r="R133" s="223"/>
      <c r="S133" s="223"/>
      <c r="T133" s="223"/>
      <c r="U133" s="223"/>
      <c r="V133" s="223"/>
      <c r="W133" s="223"/>
      <c r="X133" s="223"/>
      <c r="Y133" s="223"/>
      <c r="Z133" s="223"/>
      <c r="AA133" s="223"/>
      <c r="AB133" s="223"/>
      <c r="AC133" s="223"/>
      <c r="AD133" s="223"/>
      <c r="AE133" s="223"/>
      <c r="AF133" s="223"/>
      <c r="AG133" s="223"/>
      <c r="AH133" s="223"/>
    </row>
    <row r="134" spans="1:34" ht="15.75" customHeight="1">
      <c r="A134" s="213"/>
      <c r="B134" s="214"/>
      <c r="C134" s="224" t="s">
        <v>807</v>
      </c>
      <c r="D134" s="225" t="s">
        <v>802</v>
      </c>
      <c r="E134" s="225" t="s">
        <v>794</v>
      </c>
      <c r="F134" s="226" t="s">
        <v>808</v>
      </c>
      <c r="G134" s="227" t="s">
        <v>14</v>
      </c>
      <c r="H134" s="225" t="s">
        <v>357</v>
      </c>
      <c r="I134" s="228" t="s">
        <v>455</v>
      </c>
      <c r="J134" s="228" t="s">
        <v>809</v>
      </c>
      <c r="K134" s="225" t="s">
        <v>436</v>
      </c>
      <c r="L134" s="229">
        <v>30</v>
      </c>
      <c r="M134" s="227" t="s">
        <v>14</v>
      </c>
      <c r="N134" s="230">
        <v>62758.8</v>
      </c>
      <c r="O134" s="222"/>
      <c r="P134" s="223"/>
      <c r="Q134" s="223"/>
      <c r="R134" s="223"/>
      <c r="S134" s="223"/>
      <c r="T134" s="223"/>
      <c r="U134" s="223"/>
      <c r="V134" s="223"/>
      <c r="W134" s="223"/>
      <c r="X134" s="223"/>
      <c r="Y134" s="223"/>
      <c r="Z134" s="223"/>
      <c r="AA134" s="223"/>
      <c r="AB134" s="223"/>
      <c r="AC134" s="223"/>
      <c r="AD134" s="223"/>
      <c r="AE134" s="223"/>
      <c r="AF134" s="223"/>
      <c r="AG134" s="223"/>
      <c r="AH134" s="223"/>
    </row>
    <row r="135" spans="1:34" ht="15.75" customHeight="1">
      <c r="A135" s="213"/>
      <c r="B135" s="214"/>
      <c r="C135" s="224" t="s">
        <v>810</v>
      </c>
      <c r="D135" s="225" t="s">
        <v>811</v>
      </c>
      <c r="E135" s="225" t="s">
        <v>794</v>
      </c>
      <c r="F135" s="226" t="s">
        <v>812</v>
      </c>
      <c r="G135" s="227" t="s">
        <v>14</v>
      </c>
      <c r="H135" s="225" t="s">
        <v>357</v>
      </c>
      <c r="I135" s="228" t="s">
        <v>173</v>
      </c>
      <c r="J135" s="228" t="s">
        <v>551</v>
      </c>
      <c r="K135" s="225" t="s">
        <v>436</v>
      </c>
      <c r="L135" s="229">
        <v>6173.6</v>
      </c>
      <c r="M135" s="227" t="s">
        <v>14</v>
      </c>
      <c r="N135" s="230">
        <v>56585.2</v>
      </c>
      <c r="O135" s="222"/>
      <c r="P135" s="223"/>
      <c r="Q135" s="223"/>
      <c r="R135" s="223"/>
      <c r="S135" s="223"/>
      <c r="T135" s="223"/>
      <c r="U135" s="223"/>
      <c r="V135" s="223"/>
      <c r="W135" s="223"/>
      <c r="X135" s="223"/>
      <c r="Y135" s="223"/>
      <c r="Z135" s="223"/>
      <c r="AA135" s="223"/>
      <c r="AB135" s="223"/>
      <c r="AC135" s="223"/>
      <c r="AD135" s="223"/>
      <c r="AE135" s="223"/>
      <c r="AF135" s="223"/>
      <c r="AG135" s="223"/>
      <c r="AH135" s="223"/>
    </row>
    <row r="136" spans="1:34" ht="15.75" customHeight="1">
      <c r="A136" s="213"/>
      <c r="B136" s="214"/>
      <c r="C136" s="224" t="s">
        <v>813</v>
      </c>
      <c r="D136" s="225" t="s">
        <v>811</v>
      </c>
      <c r="E136" s="225" t="s">
        <v>794</v>
      </c>
      <c r="F136" s="226" t="s">
        <v>814</v>
      </c>
      <c r="G136" s="227" t="s">
        <v>14</v>
      </c>
      <c r="H136" s="225" t="s">
        <v>357</v>
      </c>
      <c r="I136" s="228" t="s">
        <v>355</v>
      </c>
      <c r="J136" s="228" t="s">
        <v>355</v>
      </c>
      <c r="K136" s="225" t="s">
        <v>436</v>
      </c>
      <c r="L136" s="229">
        <v>850</v>
      </c>
      <c r="M136" s="227" t="s">
        <v>14</v>
      </c>
      <c r="N136" s="230">
        <v>55735.199999999997</v>
      </c>
      <c r="O136" s="222"/>
      <c r="P136" s="223"/>
      <c r="Q136" s="223"/>
      <c r="R136" s="223"/>
      <c r="S136" s="223"/>
      <c r="T136" s="223"/>
      <c r="U136" s="223"/>
      <c r="V136" s="223"/>
      <c r="W136" s="223"/>
      <c r="X136" s="223"/>
      <c r="Y136" s="223"/>
      <c r="Z136" s="223"/>
      <c r="AA136" s="223"/>
      <c r="AB136" s="223"/>
      <c r="AC136" s="223"/>
      <c r="AD136" s="223"/>
      <c r="AE136" s="223"/>
      <c r="AF136" s="223"/>
      <c r="AG136" s="223"/>
      <c r="AH136" s="223"/>
    </row>
    <row r="137" spans="1:34" ht="15.75" customHeight="1">
      <c r="A137" s="213"/>
      <c r="B137" s="214"/>
      <c r="C137" s="224" t="s">
        <v>815</v>
      </c>
      <c r="D137" s="225" t="s">
        <v>816</v>
      </c>
      <c r="E137" s="225" t="s">
        <v>794</v>
      </c>
      <c r="F137" s="226" t="s">
        <v>817</v>
      </c>
      <c r="G137" s="227" t="s">
        <v>14</v>
      </c>
      <c r="H137" s="225" t="s">
        <v>355</v>
      </c>
      <c r="I137" s="228" t="s">
        <v>485</v>
      </c>
      <c r="J137" s="228" t="s">
        <v>719</v>
      </c>
      <c r="K137" s="225" t="s">
        <v>436</v>
      </c>
      <c r="L137" s="229">
        <v>41943</v>
      </c>
      <c r="M137" s="227" t="s">
        <v>14</v>
      </c>
      <c r="N137" s="230">
        <v>13792.2</v>
      </c>
      <c r="O137" s="222"/>
      <c r="P137" s="223"/>
      <c r="Q137" s="223"/>
      <c r="R137" s="223"/>
      <c r="S137" s="223"/>
      <c r="T137" s="223"/>
      <c r="U137" s="223"/>
      <c r="V137" s="223"/>
      <c r="W137" s="223"/>
      <c r="X137" s="223"/>
      <c r="Y137" s="223"/>
      <c r="Z137" s="223"/>
      <c r="AA137" s="223"/>
      <c r="AB137" s="223"/>
      <c r="AC137" s="223"/>
      <c r="AD137" s="223"/>
      <c r="AE137" s="223"/>
      <c r="AF137" s="223"/>
      <c r="AG137" s="223"/>
      <c r="AH137" s="223"/>
    </row>
    <row r="138" spans="1:34" ht="15.75" customHeight="1">
      <c r="A138" s="213"/>
      <c r="B138" s="214"/>
      <c r="C138" s="224" t="s">
        <v>818</v>
      </c>
      <c r="D138" s="225" t="s">
        <v>816</v>
      </c>
      <c r="E138" s="225" t="s">
        <v>794</v>
      </c>
      <c r="F138" s="226" t="s">
        <v>819</v>
      </c>
      <c r="G138" s="227" t="s">
        <v>14</v>
      </c>
      <c r="H138" s="225" t="s">
        <v>523</v>
      </c>
      <c r="I138" s="228" t="s">
        <v>455</v>
      </c>
      <c r="J138" s="228" t="s">
        <v>820</v>
      </c>
      <c r="K138" s="225" t="s">
        <v>437</v>
      </c>
      <c r="L138" s="227" t="s">
        <v>14</v>
      </c>
      <c r="M138" s="229">
        <v>1000000</v>
      </c>
      <c r="N138" s="230">
        <v>1013792.2</v>
      </c>
      <c r="O138" s="222"/>
      <c r="P138" s="223"/>
      <c r="Q138" s="223"/>
      <c r="R138" s="223"/>
      <c r="S138" s="223"/>
      <c r="T138" s="223"/>
      <c r="U138" s="223"/>
      <c r="V138" s="223"/>
      <c r="W138" s="223"/>
      <c r="X138" s="223"/>
      <c r="Y138" s="223"/>
      <c r="Z138" s="223"/>
      <c r="AA138" s="223"/>
      <c r="AB138" s="223"/>
      <c r="AC138" s="223"/>
      <c r="AD138" s="223"/>
      <c r="AE138" s="223"/>
      <c r="AF138" s="223"/>
      <c r="AG138" s="223"/>
      <c r="AH138" s="223"/>
    </row>
    <row r="139" spans="1:34" ht="15.75" customHeight="1">
      <c r="A139" s="213"/>
      <c r="B139" s="214"/>
      <c r="C139" s="224" t="s">
        <v>821</v>
      </c>
      <c r="D139" s="225" t="s">
        <v>816</v>
      </c>
      <c r="E139" s="225" t="s">
        <v>794</v>
      </c>
      <c r="F139" s="226" t="s">
        <v>822</v>
      </c>
      <c r="G139" s="227" t="s">
        <v>14</v>
      </c>
      <c r="H139" s="225" t="s">
        <v>357</v>
      </c>
      <c r="I139" s="228" t="s">
        <v>455</v>
      </c>
      <c r="J139" s="228" t="s">
        <v>823</v>
      </c>
      <c r="K139" s="225" t="s">
        <v>437</v>
      </c>
      <c r="L139" s="227" t="s">
        <v>14</v>
      </c>
      <c r="M139" s="229">
        <v>5760</v>
      </c>
      <c r="N139" s="230">
        <v>1019552.2</v>
      </c>
      <c r="O139" s="222"/>
      <c r="P139" s="223"/>
      <c r="Q139" s="223"/>
      <c r="R139" s="223"/>
      <c r="S139" s="223"/>
      <c r="T139" s="223"/>
      <c r="U139" s="223"/>
      <c r="V139" s="223"/>
      <c r="W139" s="223"/>
      <c r="X139" s="223"/>
      <c r="Y139" s="223"/>
      <c r="Z139" s="223"/>
      <c r="AA139" s="223"/>
      <c r="AB139" s="223"/>
      <c r="AC139" s="223"/>
      <c r="AD139" s="223"/>
      <c r="AE139" s="223"/>
      <c r="AF139" s="223"/>
      <c r="AG139" s="223"/>
      <c r="AH139" s="223"/>
    </row>
    <row r="140" spans="1:34" ht="15.75" customHeight="1">
      <c r="A140" s="213"/>
      <c r="B140" s="214"/>
      <c r="C140" s="224" t="s">
        <v>824</v>
      </c>
      <c r="D140" s="225" t="s">
        <v>825</v>
      </c>
      <c r="E140" s="225" t="s">
        <v>794</v>
      </c>
      <c r="F140" s="226" t="s">
        <v>826</v>
      </c>
      <c r="G140" s="247" t="s">
        <v>827</v>
      </c>
      <c r="H140" s="225" t="s">
        <v>355</v>
      </c>
      <c r="I140" s="228" t="s">
        <v>651</v>
      </c>
      <c r="J140" s="228" t="s">
        <v>179</v>
      </c>
      <c r="K140" s="225" t="s">
        <v>436</v>
      </c>
      <c r="L140" s="229">
        <v>900000</v>
      </c>
      <c r="M140" s="227" t="s">
        <v>14</v>
      </c>
      <c r="N140" s="230">
        <v>119552.2</v>
      </c>
      <c r="O140" s="222"/>
      <c r="P140" s="223"/>
      <c r="Q140" s="223"/>
      <c r="R140" s="223"/>
      <c r="S140" s="223"/>
      <c r="T140" s="223"/>
      <c r="U140" s="223"/>
      <c r="V140" s="223"/>
      <c r="W140" s="223"/>
      <c r="X140" s="223"/>
      <c r="Y140" s="223"/>
      <c r="Z140" s="223"/>
      <c r="AA140" s="223"/>
      <c r="AB140" s="223"/>
      <c r="AC140" s="223"/>
      <c r="AD140" s="223"/>
      <c r="AE140" s="223"/>
      <c r="AF140" s="223"/>
      <c r="AG140" s="223"/>
      <c r="AH140" s="223"/>
    </row>
    <row r="141" spans="1:34" ht="15.75" customHeight="1">
      <c r="A141" s="213"/>
      <c r="B141" s="214"/>
      <c r="C141" s="224" t="s">
        <v>828</v>
      </c>
      <c r="D141" s="225" t="s">
        <v>829</v>
      </c>
      <c r="E141" s="225" t="s">
        <v>794</v>
      </c>
      <c r="F141" s="226" t="s">
        <v>830</v>
      </c>
      <c r="G141" s="227" t="s">
        <v>14</v>
      </c>
      <c r="H141" s="225" t="s">
        <v>357</v>
      </c>
      <c r="I141" s="228" t="s">
        <v>173</v>
      </c>
      <c r="J141" s="228" t="s">
        <v>597</v>
      </c>
      <c r="K141" s="225" t="s">
        <v>436</v>
      </c>
      <c r="L141" s="229">
        <v>649</v>
      </c>
      <c r="M141" s="227" t="s">
        <v>14</v>
      </c>
      <c r="N141" s="230">
        <v>118903.2</v>
      </c>
      <c r="O141" s="222"/>
      <c r="P141" s="223"/>
      <c r="Q141" s="223"/>
      <c r="R141" s="223"/>
      <c r="S141" s="223"/>
      <c r="T141" s="223"/>
      <c r="U141" s="223"/>
      <c r="V141" s="223"/>
      <c r="W141" s="223"/>
      <c r="X141" s="223"/>
      <c r="Y141" s="223"/>
      <c r="Z141" s="223"/>
      <c r="AA141" s="223"/>
      <c r="AB141" s="223"/>
      <c r="AC141" s="223"/>
      <c r="AD141" s="223"/>
      <c r="AE141" s="223"/>
      <c r="AF141" s="223"/>
      <c r="AG141" s="223"/>
      <c r="AH141" s="223"/>
    </row>
    <row r="142" spans="1:34" ht="15.75" customHeight="1">
      <c r="A142" s="213"/>
      <c r="B142" s="214"/>
      <c r="C142" s="224" t="s">
        <v>831</v>
      </c>
      <c r="D142" s="225" t="s">
        <v>829</v>
      </c>
      <c r="E142" s="225" t="s">
        <v>794</v>
      </c>
      <c r="F142" s="226" t="s">
        <v>832</v>
      </c>
      <c r="G142" s="227" t="s">
        <v>14</v>
      </c>
      <c r="H142" s="225" t="s">
        <v>357</v>
      </c>
      <c r="I142" s="228" t="s">
        <v>455</v>
      </c>
      <c r="J142" s="228" t="s">
        <v>833</v>
      </c>
      <c r="K142" s="225" t="s">
        <v>436</v>
      </c>
      <c r="L142" s="229">
        <v>8000</v>
      </c>
      <c r="M142" s="227" t="s">
        <v>14</v>
      </c>
      <c r="N142" s="230">
        <v>110903.2</v>
      </c>
      <c r="O142" s="222"/>
      <c r="P142" s="223"/>
      <c r="Q142" s="223"/>
      <c r="R142" s="223"/>
      <c r="S142" s="223"/>
      <c r="T142" s="223"/>
      <c r="U142" s="223"/>
      <c r="V142" s="223"/>
      <c r="W142" s="223"/>
      <c r="X142" s="223"/>
      <c r="Y142" s="223"/>
      <c r="Z142" s="223"/>
      <c r="AA142" s="223"/>
      <c r="AB142" s="223"/>
      <c r="AC142" s="223"/>
      <c r="AD142" s="223"/>
      <c r="AE142" s="223"/>
      <c r="AF142" s="223"/>
      <c r="AG142" s="223"/>
      <c r="AH142" s="223"/>
    </row>
    <row r="143" spans="1:34" ht="15.75" customHeight="1">
      <c r="A143" s="213"/>
      <c r="B143" s="214"/>
      <c r="C143" s="224" t="s">
        <v>834</v>
      </c>
      <c r="D143" s="225" t="s">
        <v>835</v>
      </c>
      <c r="E143" s="225" t="s">
        <v>794</v>
      </c>
      <c r="F143" s="226" t="s">
        <v>836</v>
      </c>
      <c r="G143" s="227" t="s">
        <v>14</v>
      </c>
      <c r="H143" s="225" t="s">
        <v>357</v>
      </c>
      <c r="I143" s="228" t="s">
        <v>455</v>
      </c>
      <c r="J143" s="228" t="s">
        <v>837</v>
      </c>
      <c r="K143" s="225" t="s">
        <v>436</v>
      </c>
      <c r="L143" s="229">
        <v>846</v>
      </c>
      <c r="M143" s="227" t="s">
        <v>14</v>
      </c>
      <c r="N143" s="230">
        <v>110057.2</v>
      </c>
      <c r="O143" s="222"/>
      <c r="P143" s="223"/>
      <c r="Q143" s="223"/>
      <c r="R143" s="223"/>
      <c r="S143" s="223"/>
      <c r="T143" s="223"/>
      <c r="U143" s="223"/>
      <c r="V143" s="223"/>
      <c r="W143" s="223"/>
      <c r="X143" s="223"/>
      <c r="Y143" s="223"/>
      <c r="Z143" s="223"/>
      <c r="AA143" s="223"/>
      <c r="AB143" s="223"/>
      <c r="AC143" s="223"/>
      <c r="AD143" s="223"/>
      <c r="AE143" s="223"/>
      <c r="AF143" s="223"/>
      <c r="AG143" s="223"/>
      <c r="AH143" s="223"/>
    </row>
    <row r="144" spans="1:34" ht="15.75" customHeight="1">
      <c r="A144" s="213"/>
      <c r="B144" s="214"/>
      <c r="C144" s="224" t="s">
        <v>838</v>
      </c>
      <c r="D144" s="225" t="s">
        <v>839</v>
      </c>
      <c r="E144" s="225" t="s">
        <v>794</v>
      </c>
      <c r="F144" s="226" t="s">
        <v>840</v>
      </c>
      <c r="G144" s="227" t="s">
        <v>14</v>
      </c>
      <c r="H144" s="225" t="s">
        <v>357</v>
      </c>
      <c r="I144" s="228" t="s">
        <v>173</v>
      </c>
      <c r="J144" s="228" t="s">
        <v>597</v>
      </c>
      <c r="K144" s="225" t="s">
        <v>436</v>
      </c>
      <c r="L144" s="229">
        <v>1394</v>
      </c>
      <c r="M144" s="227" t="s">
        <v>14</v>
      </c>
      <c r="N144" s="230">
        <v>108663.2</v>
      </c>
      <c r="O144" s="222"/>
      <c r="P144" s="223"/>
      <c r="Q144" s="223"/>
      <c r="R144" s="223"/>
      <c r="S144" s="223"/>
      <c r="T144" s="223"/>
      <c r="U144" s="223"/>
      <c r="V144" s="223"/>
      <c r="W144" s="223"/>
      <c r="X144" s="223"/>
      <c r="Y144" s="223"/>
      <c r="Z144" s="223"/>
      <c r="AA144" s="223"/>
      <c r="AB144" s="223"/>
      <c r="AC144" s="223"/>
      <c r="AD144" s="223"/>
      <c r="AE144" s="223"/>
      <c r="AF144" s="223"/>
      <c r="AG144" s="223"/>
      <c r="AH144" s="223"/>
    </row>
    <row r="145" spans="1:34" ht="15.75" customHeight="1">
      <c r="A145" s="213"/>
      <c r="B145" s="214"/>
      <c r="C145" s="224" t="s">
        <v>841</v>
      </c>
      <c r="D145" s="225" t="s">
        <v>839</v>
      </c>
      <c r="E145" s="225" t="s">
        <v>794</v>
      </c>
      <c r="F145" s="226" t="s">
        <v>842</v>
      </c>
      <c r="G145" s="227" t="s">
        <v>14</v>
      </c>
      <c r="H145" s="225" t="s">
        <v>357</v>
      </c>
      <c r="I145" s="228" t="s">
        <v>173</v>
      </c>
      <c r="J145" s="228" t="s">
        <v>597</v>
      </c>
      <c r="K145" s="225" t="s">
        <v>436</v>
      </c>
      <c r="L145" s="229">
        <v>499</v>
      </c>
      <c r="M145" s="227" t="s">
        <v>14</v>
      </c>
      <c r="N145" s="230">
        <v>108164.2</v>
      </c>
      <c r="O145" s="222"/>
      <c r="P145" s="223"/>
      <c r="Q145" s="223"/>
      <c r="R145" s="223"/>
      <c r="S145" s="223"/>
      <c r="T145" s="223"/>
      <c r="U145" s="223"/>
      <c r="V145" s="223"/>
      <c r="W145" s="223"/>
      <c r="X145" s="223"/>
      <c r="Y145" s="223"/>
      <c r="Z145" s="223"/>
      <c r="AA145" s="223"/>
      <c r="AB145" s="223"/>
      <c r="AC145" s="223"/>
      <c r="AD145" s="223"/>
      <c r="AE145" s="223"/>
      <c r="AF145" s="223"/>
      <c r="AG145" s="223"/>
      <c r="AH145" s="223"/>
    </row>
    <row r="146" spans="1:34" ht="15.75" customHeight="1">
      <c r="A146" s="213"/>
      <c r="B146" s="214"/>
      <c r="C146" s="224" t="s">
        <v>843</v>
      </c>
      <c r="D146" s="225" t="s">
        <v>844</v>
      </c>
      <c r="E146" s="225" t="s">
        <v>794</v>
      </c>
      <c r="F146" s="226" t="s">
        <v>845</v>
      </c>
      <c r="G146" s="227" t="s">
        <v>14</v>
      </c>
      <c r="H146" s="225" t="s">
        <v>357</v>
      </c>
      <c r="I146" s="228" t="s">
        <v>455</v>
      </c>
      <c r="J146" s="228" t="s">
        <v>499</v>
      </c>
      <c r="K146" s="225" t="s">
        <v>437</v>
      </c>
      <c r="L146" s="227" t="s">
        <v>14</v>
      </c>
      <c r="M146" s="229">
        <v>20000</v>
      </c>
      <c r="N146" s="230">
        <v>128164.2</v>
      </c>
      <c r="O146" s="222"/>
      <c r="P146" s="223"/>
      <c r="Q146" s="223"/>
      <c r="R146" s="223"/>
      <c r="S146" s="223"/>
      <c r="T146" s="223"/>
      <c r="U146" s="223"/>
      <c r="V146" s="223"/>
      <c r="W146" s="223"/>
      <c r="X146" s="223"/>
      <c r="Y146" s="223"/>
      <c r="Z146" s="223"/>
      <c r="AA146" s="223"/>
      <c r="AB146" s="223"/>
      <c r="AC146" s="223"/>
      <c r="AD146" s="223"/>
      <c r="AE146" s="223"/>
      <c r="AF146" s="223"/>
      <c r="AG146" s="223"/>
      <c r="AH146" s="223"/>
    </row>
    <row r="147" spans="1:34" ht="15.75" customHeight="1">
      <c r="A147" s="213"/>
      <c r="B147" s="214"/>
      <c r="C147" s="224" t="s">
        <v>846</v>
      </c>
      <c r="D147" s="225" t="s">
        <v>844</v>
      </c>
      <c r="E147" s="225" t="s">
        <v>794</v>
      </c>
      <c r="F147" s="226" t="s">
        <v>847</v>
      </c>
      <c r="G147" s="227" t="s">
        <v>14</v>
      </c>
      <c r="H147" s="225" t="s">
        <v>357</v>
      </c>
      <c r="I147" s="228" t="s">
        <v>455</v>
      </c>
      <c r="J147" s="228" t="s">
        <v>848</v>
      </c>
      <c r="K147" s="225" t="s">
        <v>436</v>
      </c>
      <c r="L147" s="229">
        <v>431</v>
      </c>
      <c r="M147" s="227" t="s">
        <v>14</v>
      </c>
      <c r="N147" s="230">
        <v>127733.2</v>
      </c>
      <c r="O147" s="222"/>
      <c r="P147" s="223"/>
      <c r="Q147" s="223"/>
      <c r="R147" s="223"/>
      <c r="S147" s="223"/>
      <c r="T147" s="223"/>
      <c r="U147" s="223"/>
      <c r="V147" s="223"/>
      <c r="W147" s="223"/>
      <c r="X147" s="223"/>
      <c r="Y147" s="223"/>
      <c r="Z147" s="223"/>
      <c r="AA147" s="223"/>
      <c r="AB147" s="223"/>
      <c r="AC147" s="223"/>
      <c r="AD147" s="223"/>
      <c r="AE147" s="223"/>
      <c r="AF147" s="223"/>
      <c r="AG147" s="223"/>
      <c r="AH147" s="223"/>
    </row>
    <row r="148" spans="1:34" ht="15.75" customHeight="1">
      <c r="A148" s="213"/>
      <c r="B148" s="214"/>
      <c r="C148" s="224" t="s">
        <v>849</v>
      </c>
      <c r="D148" s="225" t="s">
        <v>844</v>
      </c>
      <c r="E148" s="225" t="s">
        <v>794</v>
      </c>
      <c r="F148" s="226" t="s">
        <v>850</v>
      </c>
      <c r="G148" s="227" t="s">
        <v>14</v>
      </c>
      <c r="H148" s="225" t="s">
        <v>357</v>
      </c>
      <c r="I148" s="228" t="s">
        <v>173</v>
      </c>
      <c r="J148" s="228" t="s">
        <v>597</v>
      </c>
      <c r="K148" s="225" t="s">
        <v>436</v>
      </c>
      <c r="L148" s="229">
        <v>3529.25</v>
      </c>
      <c r="M148" s="227" t="s">
        <v>14</v>
      </c>
      <c r="N148" s="230">
        <v>124203.95</v>
      </c>
      <c r="O148" s="222"/>
      <c r="P148" s="223"/>
      <c r="Q148" s="223"/>
      <c r="R148" s="223"/>
      <c r="S148" s="223"/>
      <c r="T148" s="223"/>
      <c r="U148" s="223"/>
      <c r="V148" s="223"/>
      <c r="W148" s="223"/>
      <c r="X148" s="223"/>
      <c r="Y148" s="223"/>
      <c r="Z148" s="223"/>
      <c r="AA148" s="223"/>
      <c r="AB148" s="223"/>
      <c r="AC148" s="223"/>
      <c r="AD148" s="223"/>
      <c r="AE148" s="223"/>
      <c r="AF148" s="223"/>
      <c r="AG148" s="223"/>
      <c r="AH148" s="223"/>
    </row>
    <row r="149" spans="1:34" ht="15.75" customHeight="1">
      <c r="A149" s="213"/>
      <c r="B149" s="214"/>
      <c r="C149" s="224" t="s">
        <v>851</v>
      </c>
      <c r="D149" s="225" t="s">
        <v>852</v>
      </c>
      <c r="E149" s="225" t="s">
        <v>794</v>
      </c>
      <c r="F149" s="226" t="s">
        <v>853</v>
      </c>
      <c r="G149" s="227" t="s">
        <v>14</v>
      </c>
      <c r="H149" s="225" t="s">
        <v>357</v>
      </c>
      <c r="I149" s="228" t="s">
        <v>455</v>
      </c>
      <c r="J149" s="228" t="s">
        <v>854</v>
      </c>
      <c r="K149" s="225" t="s">
        <v>436</v>
      </c>
      <c r="L149" s="229">
        <v>20</v>
      </c>
      <c r="M149" s="227" t="s">
        <v>14</v>
      </c>
      <c r="N149" s="230">
        <v>124183.95</v>
      </c>
      <c r="O149" s="222"/>
      <c r="P149" s="223"/>
      <c r="Q149" s="223"/>
      <c r="R149" s="223"/>
      <c r="S149" s="223"/>
      <c r="T149" s="223"/>
      <c r="U149" s="223"/>
      <c r="V149" s="223"/>
      <c r="W149" s="223"/>
      <c r="X149" s="223"/>
      <c r="Y149" s="223"/>
      <c r="Z149" s="223"/>
      <c r="AA149" s="223"/>
      <c r="AB149" s="223"/>
      <c r="AC149" s="223"/>
      <c r="AD149" s="223"/>
      <c r="AE149" s="223"/>
      <c r="AF149" s="223"/>
      <c r="AG149" s="223"/>
      <c r="AH149" s="223"/>
    </row>
    <row r="150" spans="1:34" ht="15.75" customHeight="1">
      <c r="A150" s="213"/>
      <c r="B150" s="214"/>
      <c r="C150" s="224" t="s">
        <v>855</v>
      </c>
      <c r="D150" s="225" t="s">
        <v>852</v>
      </c>
      <c r="E150" s="225" t="s">
        <v>794</v>
      </c>
      <c r="F150" s="226" t="s">
        <v>856</v>
      </c>
      <c r="G150" s="227" t="s">
        <v>14</v>
      </c>
      <c r="H150" s="225" t="s">
        <v>357</v>
      </c>
      <c r="I150" s="228" t="s">
        <v>470</v>
      </c>
      <c r="J150" s="228" t="s">
        <v>654</v>
      </c>
      <c r="K150" s="225" t="s">
        <v>436</v>
      </c>
      <c r="L150" s="229">
        <v>281</v>
      </c>
      <c r="M150" s="227" t="s">
        <v>14</v>
      </c>
      <c r="N150" s="230">
        <v>123902.95</v>
      </c>
      <c r="O150" s="222"/>
      <c r="P150" s="223"/>
      <c r="Q150" s="223"/>
      <c r="R150" s="223"/>
      <c r="S150" s="223"/>
      <c r="T150" s="223"/>
      <c r="U150" s="223"/>
      <c r="V150" s="223"/>
      <c r="W150" s="223"/>
      <c r="X150" s="223"/>
      <c r="Y150" s="223"/>
      <c r="Z150" s="223"/>
      <c r="AA150" s="223"/>
      <c r="AB150" s="223"/>
      <c r="AC150" s="223"/>
      <c r="AD150" s="223"/>
      <c r="AE150" s="223"/>
      <c r="AF150" s="223"/>
      <c r="AG150" s="223"/>
      <c r="AH150" s="223"/>
    </row>
    <row r="151" spans="1:34" ht="15.75" customHeight="1">
      <c r="A151" s="213"/>
      <c r="B151" s="214"/>
      <c r="C151" s="224" t="s">
        <v>857</v>
      </c>
      <c r="D151" s="225" t="s">
        <v>858</v>
      </c>
      <c r="E151" s="225" t="s">
        <v>794</v>
      </c>
      <c r="F151" s="226" t="s">
        <v>859</v>
      </c>
      <c r="G151" s="227" t="s">
        <v>14</v>
      </c>
      <c r="H151" s="225" t="s">
        <v>357</v>
      </c>
      <c r="I151" s="228" t="s">
        <v>173</v>
      </c>
      <c r="J151" s="228" t="s">
        <v>478</v>
      </c>
      <c r="K151" s="225" t="s">
        <v>436</v>
      </c>
      <c r="L151" s="229">
        <v>418</v>
      </c>
      <c r="M151" s="227" t="s">
        <v>14</v>
      </c>
      <c r="N151" s="230">
        <v>123484.95</v>
      </c>
      <c r="O151" s="222"/>
      <c r="P151" s="223"/>
      <c r="Q151" s="223"/>
      <c r="R151" s="223"/>
      <c r="S151" s="223"/>
      <c r="T151" s="223"/>
      <c r="U151" s="223"/>
      <c r="V151" s="223"/>
      <c r="W151" s="223"/>
      <c r="X151" s="223"/>
      <c r="Y151" s="223"/>
      <c r="Z151" s="223"/>
      <c r="AA151" s="223"/>
      <c r="AB151" s="223"/>
      <c r="AC151" s="223"/>
      <c r="AD151" s="223"/>
      <c r="AE151" s="223"/>
      <c r="AF151" s="223"/>
      <c r="AG151" s="223"/>
      <c r="AH151" s="223"/>
    </row>
    <row r="152" spans="1:34" ht="15.75" customHeight="1">
      <c r="A152" s="213"/>
      <c r="B152" s="214"/>
      <c r="C152" s="224" t="s">
        <v>860</v>
      </c>
      <c r="D152" s="225" t="s">
        <v>861</v>
      </c>
      <c r="E152" s="225" t="s">
        <v>794</v>
      </c>
      <c r="F152" s="226" t="s">
        <v>862</v>
      </c>
      <c r="G152" s="227" t="s">
        <v>14</v>
      </c>
      <c r="H152" s="225" t="s">
        <v>357</v>
      </c>
      <c r="I152" s="228" t="s">
        <v>455</v>
      </c>
      <c r="J152" s="228" t="s">
        <v>516</v>
      </c>
      <c r="K152" s="225" t="s">
        <v>436</v>
      </c>
      <c r="L152" s="229">
        <v>40000</v>
      </c>
      <c r="M152" s="227" t="s">
        <v>14</v>
      </c>
      <c r="N152" s="230">
        <v>83484.95</v>
      </c>
      <c r="O152" s="222"/>
      <c r="P152" s="223"/>
      <c r="Q152" s="223"/>
      <c r="R152" s="223"/>
      <c r="S152" s="223"/>
      <c r="T152" s="223"/>
      <c r="U152" s="223"/>
      <c r="V152" s="223"/>
      <c r="W152" s="223"/>
      <c r="X152" s="223"/>
      <c r="Y152" s="223"/>
      <c r="Z152" s="223"/>
      <c r="AA152" s="223"/>
      <c r="AB152" s="223"/>
      <c r="AC152" s="223"/>
      <c r="AD152" s="223"/>
      <c r="AE152" s="223"/>
      <c r="AF152" s="223"/>
      <c r="AG152" s="223"/>
      <c r="AH152" s="223"/>
    </row>
    <row r="153" spans="1:34" ht="15.75" customHeight="1">
      <c r="A153" s="213"/>
      <c r="B153" s="214"/>
      <c r="C153" s="224" t="s">
        <v>863</v>
      </c>
      <c r="D153" s="225" t="s">
        <v>861</v>
      </c>
      <c r="E153" s="225" t="s">
        <v>794</v>
      </c>
      <c r="F153" s="226" t="s">
        <v>864</v>
      </c>
      <c r="G153" s="227" t="s">
        <v>14</v>
      </c>
      <c r="H153" s="225" t="s">
        <v>357</v>
      </c>
      <c r="I153" s="228" t="s">
        <v>455</v>
      </c>
      <c r="J153" s="228" t="s">
        <v>499</v>
      </c>
      <c r="K153" s="225" t="s">
        <v>437</v>
      </c>
      <c r="L153" s="227" t="s">
        <v>14</v>
      </c>
      <c r="M153" s="229">
        <v>5000</v>
      </c>
      <c r="N153" s="230">
        <v>88484.95</v>
      </c>
      <c r="O153" s="222"/>
      <c r="P153" s="223"/>
      <c r="Q153" s="223"/>
      <c r="R153" s="223"/>
      <c r="S153" s="223"/>
      <c r="T153" s="223"/>
      <c r="U153" s="223"/>
      <c r="V153" s="223"/>
      <c r="W153" s="223"/>
      <c r="X153" s="223"/>
      <c r="Y153" s="223"/>
      <c r="Z153" s="223"/>
      <c r="AA153" s="223"/>
      <c r="AB153" s="223"/>
      <c r="AC153" s="223"/>
      <c r="AD153" s="223"/>
      <c r="AE153" s="223"/>
      <c r="AF153" s="223"/>
      <c r="AG153" s="223"/>
      <c r="AH153" s="223"/>
    </row>
    <row r="154" spans="1:34" ht="15.75" customHeight="1">
      <c r="A154" s="213"/>
      <c r="B154" s="214"/>
      <c r="C154" s="224" t="s">
        <v>865</v>
      </c>
      <c r="D154" s="225" t="s">
        <v>861</v>
      </c>
      <c r="E154" s="225" t="s">
        <v>794</v>
      </c>
      <c r="F154" s="226" t="s">
        <v>866</v>
      </c>
      <c r="G154" s="227" t="s">
        <v>14</v>
      </c>
      <c r="H154" s="225" t="s">
        <v>357</v>
      </c>
      <c r="I154" s="228" t="s">
        <v>455</v>
      </c>
      <c r="J154" s="228" t="s">
        <v>499</v>
      </c>
      <c r="K154" s="225" t="s">
        <v>437</v>
      </c>
      <c r="L154" s="227" t="s">
        <v>14</v>
      </c>
      <c r="M154" s="229">
        <v>2000</v>
      </c>
      <c r="N154" s="230">
        <v>90484.95</v>
      </c>
      <c r="O154" s="222"/>
      <c r="P154" s="223"/>
      <c r="Q154" s="223"/>
      <c r="R154" s="223"/>
      <c r="S154" s="223"/>
      <c r="T154" s="223"/>
      <c r="U154" s="223"/>
      <c r="V154" s="223"/>
      <c r="W154" s="223"/>
      <c r="X154" s="223"/>
      <c r="Y154" s="223"/>
      <c r="Z154" s="223"/>
      <c r="AA154" s="223"/>
      <c r="AB154" s="223"/>
      <c r="AC154" s="223"/>
      <c r="AD154" s="223"/>
      <c r="AE154" s="223"/>
      <c r="AF154" s="223"/>
      <c r="AG154" s="223"/>
      <c r="AH154" s="223"/>
    </row>
    <row r="155" spans="1:34" ht="15.75" customHeight="1">
      <c r="A155" s="213"/>
      <c r="B155" s="214"/>
      <c r="C155" s="224" t="s">
        <v>867</v>
      </c>
      <c r="D155" s="225" t="s">
        <v>861</v>
      </c>
      <c r="E155" s="225" t="s">
        <v>794</v>
      </c>
      <c r="F155" s="226" t="s">
        <v>868</v>
      </c>
      <c r="G155" s="227" t="s">
        <v>14</v>
      </c>
      <c r="H155" s="225" t="s">
        <v>357</v>
      </c>
      <c r="I155" s="228" t="s">
        <v>455</v>
      </c>
      <c r="J155" s="228" t="s">
        <v>869</v>
      </c>
      <c r="K155" s="225" t="s">
        <v>436</v>
      </c>
      <c r="L155" s="229">
        <v>50000</v>
      </c>
      <c r="M155" s="227" t="s">
        <v>14</v>
      </c>
      <c r="N155" s="230">
        <v>40484.949999999997</v>
      </c>
      <c r="O155" s="222"/>
      <c r="P155" s="223"/>
      <c r="Q155" s="223"/>
      <c r="R155" s="223"/>
      <c r="S155" s="223"/>
      <c r="T155" s="223"/>
      <c r="U155" s="223"/>
      <c r="V155" s="223"/>
      <c r="W155" s="223"/>
      <c r="X155" s="223"/>
      <c r="Y155" s="223"/>
      <c r="Z155" s="223"/>
      <c r="AA155" s="223"/>
      <c r="AB155" s="223"/>
      <c r="AC155" s="223"/>
      <c r="AD155" s="223"/>
      <c r="AE155" s="223"/>
      <c r="AF155" s="223"/>
      <c r="AG155" s="223"/>
      <c r="AH155" s="223"/>
    </row>
    <row r="156" spans="1:34" ht="15.75" customHeight="1">
      <c r="A156" s="213"/>
      <c r="B156" s="214"/>
      <c r="C156" s="224" t="s">
        <v>870</v>
      </c>
      <c r="D156" s="225" t="s">
        <v>871</v>
      </c>
      <c r="E156" s="225" t="s">
        <v>794</v>
      </c>
      <c r="F156" s="226" t="s">
        <v>872</v>
      </c>
      <c r="G156" s="227" t="s">
        <v>14</v>
      </c>
      <c r="H156" s="225" t="s">
        <v>357</v>
      </c>
      <c r="I156" s="228" t="s">
        <v>470</v>
      </c>
      <c r="J156" s="228" t="s">
        <v>654</v>
      </c>
      <c r="K156" s="225" t="s">
        <v>436</v>
      </c>
      <c r="L156" s="229">
        <v>288</v>
      </c>
      <c r="M156" s="227" t="s">
        <v>14</v>
      </c>
      <c r="N156" s="230">
        <v>40196.949999999997</v>
      </c>
      <c r="O156" s="222"/>
      <c r="P156" s="223"/>
      <c r="Q156" s="223"/>
      <c r="R156" s="223"/>
      <c r="S156" s="223"/>
      <c r="T156" s="223"/>
      <c r="U156" s="223"/>
      <c r="V156" s="223"/>
      <c r="W156" s="223"/>
      <c r="X156" s="223"/>
      <c r="Y156" s="223"/>
      <c r="Z156" s="223"/>
      <c r="AA156" s="223"/>
      <c r="AB156" s="223"/>
      <c r="AC156" s="223"/>
      <c r="AD156" s="223"/>
      <c r="AE156" s="223"/>
      <c r="AF156" s="223"/>
      <c r="AG156" s="223"/>
      <c r="AH156" s="223"/>
    </row>
    <row r="157" spans="1:34" ht="15.75" customHeight="1">
      <c r="A157" s="213"/>
      <c r="B157" s="214"/>
      <c r="C157" s="224" t="s">
        <v>873</v>
      </c>
      <c r="D157" s="225" t="s">
        <v>871</v>
      </c>
      <c r="E157" s="225" t="s">
        <v>794</v>
      </c>
      <c r="F157" s="226" t="s">
        <v>874</v>
      </c>
      <c r="G157" s="227" t="s">
        <v>14</v>
      </c>
      <c r="H157" s="225" t="s">
        <v>357</v>
      </c>
      <c r="I157" s="228" t="s">
        <v>173</v>
      </c>
      <c r="J157" s="228" t="s">
        <v>478</v>
      </c>
      <c r="K157" s="225" t="s">
        <v>436</v>
      </c>
      <c r="L157" s="229">
        <v>50</v>
      </c>
      <c r="M157" s="227" t="s">
        <v>14</v>
      </c>
      <c r="N157" s="230">
        <v>40146.949999999997</v>
      </c>
      <c r="O157" s="222"/>
      <c r="P157" s="223"/>
      <c r="Q157" s="223"/>
      <c r="R157" s="223"/>
      <c r="S157" s="223"/>
      <c r="T157" s="223"/>
      <c r="U157" s="223"/>
      <c r="V157" s="223"/>
      <c r="W157" s="223"/>
      <c r="X157" s="223"/>
      <c r="Y157" s="223"/>
      <c r="Z157" s="223"/>
      <c r="AA157" s="223"/>
      <c r="AB157" s="223"/>
      <c r="AC157" s="223"/>
      <c r="AD157" s="223"/>
      <c r="AE157" s="223"/>
      <c r="AF157" s="223"/>
      <c r="AG157" s="223"/>
      <c r="AH157" s="223"/>
    </row>
    <row r="158" spans="1:34" ht="15.75" customHeight="1">
      <c r="A158" s="213"/>
      <c r="B158" s="214"/>
      <c r="C158" s="224" t="s">
        <v>875</v>
      </c>
      <c r="D158" s="225" t="s">
        <v>876</v>
      </c>
      <c r="E158" s="225" t="s">
        <v>794</v>
      </c>
      <c r="F158" s="226" t="s">
        <v>539</v>
      </c>
      <c r="G158" s="227" t="s">
        <v>14</v>
      </c>
      <c r="H158" s="225" t="s">
        <v>355</v>
      </c>
      <c r="I158" s="228" t="s">
        <v>540</v>
      </c>
      <c r="J158" s="228" t="s">
        <v>541</v>
      </c>
      <c r="K158" s="225" t="s">
        <v>436</v>
      </c>
      <c r="L158" s="229">
        <v>2165.5300000000002</v>
      </c>
      <c r="M158" s="227" t="s">
        <v>14</v>
      </c>
      <c r="N158" s="230">
        <v>37981.42</v>
      </c>
      <c r="O158" s="222"/>
      <c r="P158" s="223"/>
      <c r="Q158" s="223"/>
      <c r="R158" s="223"/>
      <c r="S158" s="223"/>
      <c r="T158" s="223"/>
      <c r="U158" s="223"/>
      <c r="V158" s="223"/>
      <c r="W158" s="223"/>
      <c r="X158" s="223"/>
      <c r="Y158" s="223"/>
      <c r="Z158" s="223"/>
      <c r="AA158" s="223"/>
      <c r="AB158" s="223"/>
      <c r="AC158" s="223"/>
      <c r="AD158" s="223"/>
      <c r="AE158" s="223"/>
      <c r="AF158" s="223"/>
      <c r="AG158" s="223"/>
      <c r="AH158" s="223"/>
    </row>
    <row r="159" spans="1:34" ht="15.75" customHeight="1">
      <c r="A159" s="213"/>
      <c r="B159" s="214"/>
      <c r="C159" s="224" t="s">
        <v>877</v>
      </c>
      <c r="D159" s="225" t="s">
        <v>876</v>
      </c>
      <c r="E159" s="225" t="s">
        <v>794</v>
      </c>
      <c r="F159" s="226" t="s">
        <v>543</v>
      </c>
      <c r="G159" s="227" t="s">
        <v>14</v>
      </c>
      <c r="H159" s="225" t="s">
        <v>355</v>
      </c>
      <c r="I159" s="228" t="s">
        <v>421</v>
      </c>
      <c r="J159" s="228" t="s">
        <v>544</v>
      </c>
      <c r="K159" s="225" t="s">
        <v>436</v>
      </c>
      <c r="L159" s="229">
        <v>12030.75</v>
      </c>
      <c r="M159" s="227" t="s">
        <v>14</v>
      </c>
      <c r="N159" s="230">
        <v>25950.67</v>
      </c>
      <c r="O159" s="222"/>
      <c r="P159" s="223"/>
      <c r="Q159" s="223"/>
      <c r="R159" s="223"/>
      <c r="S159" s="223"/>
      <c r="T159" s="223"/>
      <c r="U159" s="223"/>
      <c r="V159" s="223"/>
      <c r="W159" s="223"/>
      <c r="X159" s="223"/>
      <c r="Y159" s="223"/>
      <c r="Z159" s="223"/>
      <c r="AA159" s="223"/>
      <c r="AB159" s="223"/>
      <c r="AC159" s="223"/>
      <c r="AD159" s="223"/>
      <c r="AE159" s="223"/>
      <c r="AF159" s="223"/>
      <c r="AG159" s="223"/>
      <c r="AH159" s="223"/>
    </row>
    <row r="160" spans="1:34" ht="15.75" customHeight="1">
      <c r="A160" s="213"/>
      <c r="B160" s="214"/>
      <c r="C160" s="224" t="s">
        <v>878</v>
      </c>
      <c r="D160" s="225" t="s">
        <v>876</v>
      </c>
      <c r="E160" s="225" t="s">
        <v>794</v>
      </c>
      <c r="F160" s="226" t="s">
        <v>879</v>
      </c>
      <c r="G160" s="227" t="s">
        <v>14</v>
      </c>
      <c r="H160" s="225" t="s">
        <v>357</v>
      </c>
      <c r="I160" s="228" t="s">
        <v>173</v>
      </c>
      <c r="J160" s="228" t="s">
        <v>478</v>
      </c>
      <c r="K160" s="225" t="s">
        <v>436</v>
      </c>
      <c r="L160" s="229">
        <v>607</v>
      </c>
      <c r="M160" s="248"/>
      <c r="N160" s="230">
        <v>25343.67</v>
      </c>
      <c r="O160" s="222"/>
      <c r="P160" s="223"/>
      <c r="Q160" s="223"/>
      <c r="R160" s="223"/>
      <c r="S160" s="223"/>
      <c r="T160" s="223"/>
      <c r="U160" s="223"/>
      <c r="V160" s="223"/>
      <c r="W160" s="223"/>
      <c r="X160" s="223"/>
      <c r="Y160" s="223"/>
      <c r="Z160" s="223"/>
      <c r="AA160" s="223"/>
      <c r="AB160" s="223"/>
      <c r="AC160" s="223"/>
      <c r="AD160" s="223"/>
      <c r="AE160" s="223"/>
      <c r="AF160" s="223"/>
      <c r="AG160" s="223"/>
      <c r="AH160" s="223"/>
    </row>
    <row r="161" spans="1:34" ht="15.75" customHeight="1">
      <c r="A161" s="213"/>
      <c r="B161" s="214"/>
      <c r="C161" s="224" t="s">
        <v>880</v>
      </c>
      <c r="D161" s="225" t="s">
        <v>881</v>
      </c>
      <c r="E161" s="225" t="s">
        <v>794</v>
      </c>
      <c r="F161" s="226" t="s">
        <v>882</v>
      </c>
      <c r="G161" s="227" t="s">
        <v>14</v>
      </c>
      <c r="H161" s="225" t="s">
        <v>357</v>
      </c>
      <c r="I161" s="228" t="s">
        <v>455</v>
      </c>
      <c r="J161" s="228" t="s">
        <v>658</v>
      </c>
      <c r="K161" s="225" t="s">
        <v>437</v>
      </c>
      <c r="L161" s="227" t="s">
        <v>14</v>
      </c>
      <c r="M161" s="229">
        <v>969</v>
      </c>
      <c r="N161" s="230">
        <v>26312.67</v>
      </c>
      <c r="O161" s="222"/>
      <c r="P161" s="223"/>
      <c r="Q161" s="223"/>
      <c r="R161" s="223"/>
      <c r="S161" s="223"/>
      <c r="T161" s="223"/>
      <c r="U161" s="223"/>
      <c r="V161" s="223"/>
      <c r="W161" s="223"/>
      <c r="X161" s="223"/>
      <c r="Y161" s="223"/>
      <c r="Z161" s="223"/>
      <c r="AA161" s="223"/>
      <c r="AB161" s="223"/>
      <c r="AC161" s="223"/>
      <c r="AD161" s="223"/>
      <c r="AE161" s="223"/>
      <c r="AF161" s="223"/>
      <c r="AG161" s="223"/>
      <c r="AH161" s="223"/>
    </row>
    <row r="162" spans="1:34" ht="15.75" customHeight="1">
      <c r="A162" s="213"/>
      <c r="B162" s="214"/>
      <c r="C162" s="224" t="s">
        <v>883</v>
      </c>
      <c r="D162" s="225" t="s">
        <v>884</v>
      </c>
      <c r="E162" s="225" t="s">
        <v>794</v>
      </c>
      <c r="F162" s="226" t="s">
        <v>885</v>
      </c>
      <c r="G162" s="227" t="s">
        <v>14</v>
      </c>
      <c r="H162" s="225" t="s">
        <v>582</v>
      </c>
      <c r="I162" s="228" t="s">
        <v>455</v>
      </c>
      <c r="J162" s="228" t="s">
        <v>886</v>
      </c>
      <c r="K162" s="225" t="s">
        <v>437</v>
      </c>
      <c r="L162" s="227" t="s">
        <v>14</v>
      </c>
      <c r="M162" s="229">
        <v>1</v>
      </c>
      <c r="N162" s="230">
        <v>26313.67</v>
      </c>
      <c r="O162" s="222"/>
      <c r="P162" s="223"/>
      <c r="Q162" s="223"/>
      <c r="R162" s="223"/>
      <c r="S162" s="223"/>
      <c r="T162" s="223"/>
      <c r="U162" s="223"/>
      <c r="V162" s="223"/>
      <c r="W162" s="223"/>
      <c r="X162" s="223"/>
      <c r="Y162" s="223"/>
      <c r="Z162" s="223"/>
      <c r="AA162" s="223"/>
      <c r="AB162" s="223"/>
      <c r="AC162" s="223"/>
      <c r="AD162" s="223"/>
      <c r="AE162" s="223"/>
      <c r="AF162" s="223"/>
      <c r="AG162" s="223"/>
      <c r="AH162" s="223"/>
    </row>
    <row r="163" spans="1:34" ht="15.75" customHeight="1">
      <c r="A163" s="213"/>
      <c r="B163" s="214"/>
      <c r="C163" s="224" t="s">
        <v>887</v>
      </c>
      <c r="D163" s="225" t="s">
        <v>884</v>
      </c>
      <c r="E163" s="225" t="s">
        <v>794</v>
      </c>
      <c r="F163" s="226" t="s">
        <v>888</v>
      </c>
      <c r="G163" s="227" t="s">
        <v>14</v>
      </c>
      <c r="H163" s="225" t="s">
        <v>357</v>
      </c>
      <c r="I163" s="228" t="s">
        <v>173</v>
      </c>
      <c r="J163" s="228" t="s">
        <v>551</v>
      </c>
      <c r="K163" s="225" t="s">
        <v>436</v>
      </c>
      <c r="L163" s="229">
        <v>2783.6</v>
      </c>
      <c r="M163" s="227" t="s">
        <v>14</v>
      </c>
      <c r="N163" s="230">
        <v>23530.07</v>
      </c>
      <c r="O163" s="222"/>
      <c r="P163" s="223"/>
      <c r="Q163" s="223"/>
      <c r="R163" s="223"/>
      <c r="S163" s="223"/>
      <c r="T163" s="223"/>
      <c r="U163" s="223"/>
      <c r="V163" s="223"/>
      <c r="W163" s="223"/>
      <c r="X163" s="223"/>
      <c r="Y163" s="223"/>
      <c r="Z163" s="223"/>
      <c r="AA163" s="223"/>
      <c r="AB163" s="223"/>
      <c r="AC163" s="223"/>
      <c r="AD163" s="223"/>
      <c r="AE163" s="223"/>
      <c r="AF163" s="223"/>
      <c r="AG163" s="223"/>
      <c r="AH163" s="223"/>
    </row>
    <row r="164" spans="1:34" ht="15.75" customHeight="1">
      <c r="A164" s="213"/>
      <c r="B164" s="214"/>
      <c r="C164" s="224" t="s">
        <v>889</v>
      </c>
      <c r="D164" s="225" t="s">
        <v>884</v>
      </c>
      <c r="E164" s="225" t="s">
        <v>794</v>
      </c>
      <c r="F164" s="226" t="s">
        <v>890</v>
      </c>
      <c r="G164" s="227" t="s">
        <v>14</v>
      </c>
      <c r="H164" s="225" t="s">
        <v>357</v>
      </c>
      <c r="I164" s="228" t="s">
        <v>173</v>
      </c>
      <c r="J164" s="228" t="s">
        <v>551</v>
      </c>
      <c r="K164" s="225" t="s">
        <v>436</v>
      </c>
      <c r="L164" s="229">
        <v>943.6</v>
      </c>
      <c r="M164" s="227" t="s">
        <v>14</v>
      </c>
      <c r="N164" s="230">
        <v>22586.47</v>
      </c>
      <c r="O164" s="222"/>
      <c r="P164" s="223"/>
      <c r="Q164" s="223"/>
      <c r="R164" s="223"/>
      <c r="S164" s="223"/>
      <c r="T164" s="223"/>
      <c r="U164" s="223"/>
      <c r="V164" s="223"/>
      <c r="W164" s="223"/>
      <c r="X164" s="223"/>
      <c r="Y164" s="223"/>
      <c r="Z164" s="223"/>
      <c r="AA164" s="223"/>
      <c r="AB164" s="223"/>
      <c r="AC164" s="223"/>
      <c r="AD164" s="223"/>
      <c r="AE164" s="223"/>
      <c r="AF164" s="223"/>
      <c r="AG164" s="223"/>
      <c r="AH164" s="223"/>
    </row>
    <row r="165" spans="1:34" ht="15.75" customHeight="1">
      <c r="A165" s="213"/>
      <c r="B165" s="214"/>
      <c r="C165" s="224" t="s">
        <v>891</v>
      </c>
      <c r="D165" s="225" t="s">
        <v>884</v>
      </c>
      <c r="E165" s="225" t="s">
        <v>794</v>
      </c>
      <c r="F165" s="226" t="s">
        <v>892</v>
      </c>
      <c r="G165" s="227" t="s">
        <v>14</v>
      </c>
      <c r="H165" s="225" t="s">
        <v>357</v>
      </c>
      <c r="I165" s="228" t="s">
        <v>455</v>
      </c>
      <c r="J165" s="228" t="s">
        <v>893</v>
      </c>
      <c r="K165" s="225" t="s">
        <v>436</v>
      </c>
      <c r="L165" s="229">
        <v>8000</v>
      </c>
      <c r="M165" s="227" t="s">
        <v>14</v>
      </c>
      <c r="N165" s="230">
        <v>14586.47</v>
      </c>
      <c r="O165" s="222"/>
      <c r="P165" s="223"/>
      <c r="Q165" s="223"/>
      <c r="R165" s="223"/>
      <c r="S165" s="223"/>
      <c r="T165" s="223"/>
      <c r="U165" s="223"/>
      <c r="V165" s="223"/>
      <c r="W165" s="223"/>
      <c r="X165" s="223"/>
      <c r="Y165" s="223"/>
      <c r="Z165" s="223"/>
      <c r="AA165" s="223"/>
      <c r="AB165" s="223"/>
      <c r="AC165" s="223"/>
      <c r="AD165" s="223"/>
      <c r="AE165" s="223"/>
      <c r="AF165" s="223"/>
      <c r="AG165" s="223"/>
      <c r="AH165" s="223"/>
    </row>
    <row r="166" spans="1:34" ht="15.75" customHeight="1">
      <c r="A166" s="213"/>
      <c r="B166" s="214"/>
      <c r="C166" s="224" t="s">
        <v>894</v>
      </c>
      <c r="D166" s="225" t="s">
        <v>895</v>
      </c>
      <c r="E166" s="225" t="s">
        <v>794</v>
      </c>
      <c r="F166" s="226" t="s">
        <v>896</v>
      </c>
      <c r="G166" s="227" t="s">
        <v>14</v>
      </c>
      <c r="H166" s="225" t="s">
        <v>357</v>
      </c>
      <c r="I166" s="228" t="s">
        <v>173</v>
      </c>
      <c r="J166" s="228" t="s">
        <v>551</v>
      </c>
      <c r="K166" s="225" t="s">
        <v>436</v>
      </c>
      <c r="L166" s="229">
        <v>5205</v>
      </c>
      <c r="M166" s="227" t="s">
        <v>14</v>
      </c>
      <c r="N166" s="230">
        <v>9381.4699999999993</v>
      </c>
      <c r="O166" s="222"/>
      <c r="P166" s="223"/>
      <c r="Q166" s="223"/>
      <c r="R166" s="223"/>
      <c r="S166" s="223"/>
      <c r="T166" s="223"/>
      <c r="U166" s="223"/>
      <c r="V166" s="223"/>
      <c r="W166" s="223"/>
      <c r="X166" s="223"/>
      <c r="Y166" s="223"/>
      <c r="Z166" s="223"/>
      <c r="AA166" s="223"/>
      <c r="AB166" s="223"/>
      <c r="AC166" s="223"/>
      <c r="AD166" s="223"/>
      <c r="AE166" s="223"/>
      <c r="AF166" s="223"/>
      <c r="AG166" s="223"/>
      <c r="AH166" s="223"/>
    </row>
    <row r="167" spans="1:34" ht="15.75" customHeight="1">
      <c r="A167" s="213"/>
      <c r="B167" s="214"/>
      <c r="C167" s="224" t="s">
        <v>897</v>
      </c>
      <c r="D167" s="225" t="s">
        <v>895</v>
      </c>
      <c r="E167" s="225" t="s">
        <v>794</v>
      </c>
      <c r="F167" s="226" t="s">
        <v>898</v>
      </c>
      <c r="G167" s="227" t="s">
        <v>14</v>
      </c>
      <c r="H167" s="225" t="s">
        <v>357</v>
      </c>
      <c r="I167" s="228" t="s">
        <v>455</v>
      </c>
      <c r="J167" s="228" t="s">
        <v>899</v>
      </c>
      <c r="K167" s="225" t="s">
        <v>436</v>
      </c>
      <c r="L167" s="229">
        <v>4000</v>
      </c>
      <c r="M167" s="227" t="s">
        <v>14</v>
      </c>
      <c r="N167" s="230">
        <v>5381.47</v>
      </c>
      <c r="O167" s="222"/>
      <c r="P167" s="223"/>
      <c r="Q167" s="223"/>
      <c r="R167" s="223"/>
      <c r="S167" s="223"/>
      <c r="T167" s="223"/>
      <c r="U167" s="223"/>
      <c r="V167" s="223"/>
      <c r="W167" s="223"/>
      <c r="X167" s="223"/>
      <c r="Y167" s="223"/>
      <c r="Z167" s="223"/>
      <c r="AA167" s="223"/>
      <c r="AB167" s="223"/>
      <c r="AC167" s="223"/>
      <c r="AD167" s="223"/>
      <c r="AE167" s="223"/>
      <c r="AF167" s="223"/>
      <c r="AG167" s="223"/>
      <c r="AH167" s="223"/>
    </row>
    <row r="168" spans="1:34" ht="15.75" customHeight="1">
      <c r="A168" s="213"/>
      <c r="B168" s="214"/>
      <c r="C168" s="224" t="s">
        <v>900</v>
      </c>
      <c r="D168" s="225" t="s">
        <v>901</v>
      </c>
      <c r="E168" s="225" t="s">
        <v>794</v>
      </c>
      <c r="F168" s="226" t="s">
        <v>902</v>
      </c>
      <c r="G168" s="227" t="s">
        <v>14</v>
      </c>
      <c r="H168" s="225" t="s">
        <v>357</v>
      </c>
      <c r="I168" s="228" t="s">
        <v>455</v>
      </c>
      <c r="J168" s="228" t="s">
        <v>848</v>
      </c>
      <c r="K168" s="225" t="s">
        <v>436</v>
      </c>
      <c r="L168" s="229">
        <v>357</v>
      </c>
      <c r="M168" s="227" t="s">
        <v>14</v>
      </c>
      <c r="N168" s="230">
        <v>5024.47</v>
      </c>
      <c r="O168" s="222"/>
      <c r="P168" s="223"/>
      <c r="Q168" s="223"/>
      <c r="R168" s="223"/>
      <c r="S168" s="223"/>
      <c r="T168" s="223"/>
      <c r="U168" s="223"/>
      <c r="V168" s="223"/>
      <c r="W168" s="223"/>
      <c r="X168" s="223"/>
      <c r="Y168" s="223"/>
      <c r="Z168" s="223"/>
      <c r="AA168" s="223"/>
      <c r="AB168" s="223"/>
      <c r="AC168" s="223"/>
      <c r="AD168" s="223"/>
      <c r="AE168" s="223"/>
      <c r="AF168" s="223"/>
      <c r="AG168" s="223"/>
      <c r="AH168" s="223"/>
    </row>
    <row r="169" spans="1:34" ht="15.75" customHeight="1">
      <c r="A169" s="213"/>
      <c r="B169" s="214"/>
      <c r="C169" s="224" t="s">
        <v>903</v>
      </c>
      <c r="D169" s="225" t="s">
        <v>904</v>
      </c>
      <c r="E169" s="225" t="s">
        <v>905</v>
      </c>
      <c r="F169" s="226" t="s">
        <v>906</v>
      </c>
      <c r="G169" s="227" t="s">
        <v>14</v>
      </c>
      <c r="H169" s="225" t="s">
        <v>357</v>
      </c>
      <c r="I169" s="228" t="s">
        <v>470</v>
      </c>
      <c r="J169" s="228" t="s">
        <v>654</v>
      </c>
      <c r="K169" s="225" t="s">
        <v>436</v>
      </c>
      <c r="L169" s="229">
        <v>296</v>
      </c>
      <c r="M169" s="227" t="s">
        <v>14</v>
      </c>
      <c r="N169" s="230">
        <v>4728.47</v>
      </c>
      <c r="O169" s="222"/>
      <c r="P169" s="223"/>
      <c r="Q169" s="223"/>
      <c r="R169" s="223"/>
      <c r="S169" s="223"/>
      <c r="T169" s="223"/>
      <c r="U169" s="223"/>
      <c r="V169" s="223"/>
      <c r="W169" s="223"/>
      <c r="X169" s="223"/>
      <c r="Y169" s="223"/>
      <c r="Z169" s="223"/>
      <c r="AA169" s="223"/>
      <c r="AB169" s="223"/>
      <c r="AC169" s="223"/>
      <c r="AD169" s="223"/>
      <c r="AE169" s="223"/>
      <c r="AF169" s="223"/>
      <c r="AG169" s="223"/>
      <c r="AH169" s="223"/>
    </row>
    <row r="170" spans="1:34" ht="15.75" customHeight="1">
      <c r="A170" s="213"/>
      <c r="B170" s="214"/>
      <c r="C170" s="224" t="s">
        <v>907</v>
      </c>
      <c r="D170" s="225" t="s">
        <v>908</v>
      </c>
      <c r="E170" s="225" t="s">
        <v>905</v>
      </c>
      <c r="F170" s="226" t="s">
        <v>909</v>
      </c>
      <c r="G170" s="227" t="s">
        <v>14</v>
      </c>
      <c r="H170" s="225" t="s">
        <v>355</v>
      </c>
      <c r="I170" s="228" t="s">
        <v>447</v>
      </c>
      <c r="J170" s="228" t="s">
        <v>448</v>
      </c>
      <c r="K170" s="225" t="s">
        <v>436</v>
      </c>
      <c r="L170" s="229">
        <v>2000</v>
      </c>
      <c r="M170" s="227" t="s">
        <v>14</v>
      </c>
      <c r="N170" s="230">
        <v>2728.47</v>
      </c>
      <c r="O170" s="222"/>
      <c r="P170" s="223"/>
      <c r="Q170" s="223"/>
      <c r="R170" s="223"/>
      <c r="S170" s="223"/>
      <c r="T170" s="223"/>
      <c r="U170" s="223"/>
      <c r="V170" s="223"/>
      <c r="W170" s="223"/>
      <c r="X170" s="223"/>
      <c r="Y170" s="223"/>
      <c r="Z170" s="223"/>
      <c r="AA170" s="223"/>
      <c r="AB170" s="223"/>
      <c r="AC170" s="223"/>
      <c r="AD170" s="223"/>
      <c r="AE170" s="223"/>
      <c r="AF170" s="223"/>
      <c r="AG170" s="223"/>
      <c r="AH170" s="223"/>
    </row>
    <row r="171" spans="1:34" ht="15.75" customHeight="1">
      <c r="A171" s="213"/>
      <c r="B171" s="214"/>
      <c r="C171" s="224" t="s">
        <v>910</v>
      </c>
      <c r="D171" s="225" t="s">
        <v>908</v>
      </c>
      <c r="E171" s="225" t="s">
        <v>905</v>
      </c>
      <c r="F171" s="226" t="s">
        <v>911</v>
      </c>
      <c r="G171" s="227" t="s">
        <v>14</v>
      </c>
      <c r="H171" s="225" t="s">
        <v>357</v>
      </c>
      <c r="I171" s="228" t="s">
        <v>455</v>
      </c>
      <c r="J171" s="228" t="s">
        <v>912</v>
      </c>
      <c r="K171" s="225" t="s">
        <v>437</v>
      </c>
      <c r="L171" s="227" t="s">
        <v>14</v>
      </c>
      <c r="M171" s="229">
        <v>1000</v>
      </c>
      <c r="N171" s="230">
        <v>3728.47</v>
      </c>
      <c r="O171" s="222"/>
      <c r="P171" s="223"/>
      <c r="Q171" s="223"/>
      <c r="R171" s="223"/>
      <c r="S171" s="223"/>
      <c r="T171" s="223"/>
      <c r="U171" s="223"/>
      <c r="V171" s="223"/>
      <c r="W171" s="223"/>
      <c r="X171" s="223"/>
      <c r="Y171" s="223"/>
      <c r="Z171" s="223"/>
      <c r="AA171" s="223"/>
      <c r="AB171" s="223"/>
      <c r="AC171" s="223"/>
      <c r="AD171" s="223"/>
      <c r="AE171" s="223"/>
      <c r="AF171" s="223"/>
      <c r="AG171" s="223"/>
      <c r="AH171" s="223"/>
    </row>
    <row r="172" spans="1:34" ht="15.75" customHeight="1">
      <c r="A172" s="213"/>
      <c r="B172" s="214"/>
      <c r="C172" s="224" t="s">
        <v>913</v>
      </c>
      <c r="D172" s="225" t="s">
        <v>914</v>
      </c>
      <c r="E172" s="225" t="s">
        <v>905</v>
      </c>
      <c r="F172" s="226" t="s">
        <v>915</v>
      </c>
      <c r="G172" s="227" t="s">
        <v>14</v>
      </c>
      <c r="H172" s="225" t="s">
        <v>355</v>
      </c>
      <c r="I172" s="228" t="s">
        <v>651</v>
      </c>
      <c r="J172" s="228" t="s">
        <v>154</v>
      </c>
      <c r="K172" s="225" t="s">
        <v>437</v>
      </c>
      <c r="L172" s="227" t="s">
        <v>14</v>
      </c>
      <c r="M172" s="229">
        <v>98000</v>
      </c>
      <c r="N172" s="230">
        <v>101728.47</v>
      </c>
      <c r="O172" s="222"/>
      <c r="P172" s="223"/>
      <c r="Q172" s="223"/>
      <c r="R172" s="223"/>
      <c r="S172" s="223"/>
      <c r="T172" s="223"/>
      <c r="U172" s="223"/>
      <c r="V172" s="223"/>
      <c r="W172" s="223"/>
      <c r="X172" s="223"/>
      <c r="Y172" s="223"/>
      <c r="Z172" s="223"/>
      <c r="AA172" s="223"/>
      <c r="AB172" s="223"/>
      <c r="AC172" s="223"/>
      <c r="AD172" s="223"/>
      <c r="AE172" s="223"/>
      <c r="AF172" s="223"/>
      <c r="AG172" s="223"/>
      <c r="AH172" s="223"/>
    </row>
    <row r="173" spans="1:34" ht="15.75" customHeight="1">
      <c r="A173" s="213"/>
      <c r="B173" s="214"/>
      <c r="C173" s="224" t="s">
        <v>916</v>
      </c>
      <c r="D173" s="225" t="s">
        <v>914</v>
      </c>
      <c r="E173" s="225" t="s">
        <v>905</v>
      </c>
      <c r="F173" s="226" t="s">
        <v>917</v>
      </c>
      <c r="G173" s="227" t="s">
        <v>14</v>
      </c>
      <c r="H173" s="225" t="s">
        <v>357</v>
      </c>
      <c r="I173" s="228" t="s">
        <v>455</v>
      </c>
      <c r="J173" s="228" t="s">
        <v>918</v>
      </c>
      <c r="K173" s="225" t="s">
        <v>436</v>
      </c>
      <c r="L173" s="229">
        <v>137</v>
      </c>
      <c r="M173" s="227" t="s">
        <v>14</v>
      </c>
      <c r="N173" s="230">
        <v>101591.47</v>
      </c>
      <c r="O173" s="222"/>
      <c r="P173" s="223"/>
      <c r="Q173" s="223"/>
      <c r="R173" s="223"/>
      <c r="S173" s="223"/>
      <c r="T173" s="223"/>
      <c r="U173" s="223"/>
      <c r="V173" s="223"/>
      <c r="W173" s="223"/>
      <c r="X173" s="223"/>
      <c r="Y173" s="223"/>
      <c r="Z173" s="223"/>
      <c r="AA173" s="223"/>
      <c r="AB173" s="223"/>
      <c r="AC173" s="223"/>
      <c r="AD173" s="223"/>
      <c r="AE173" s="223"/>
      <c r="AF173" s="223"/>
      <c r="AG173" s="223"/>
      <c r="AH173" s="223"/>
    </row>
    <row r="174" spans="1:34" ht="15.75" customHeight="1">
      <c r="A174" s="213"/>
      <c r="B174" s="214"/>
      <c r="C174" s="224" t="s">
        <v>919</v>
      </c>
      <c r="D174" s="225" t="s">
        <v>914</v>
      </c>
      <c r="E174" s="225" t="s">
        <v>905</v>
      </c>
      <c r="F174" s="226" t="s">
        <v>920</v>
      </c>
      <c r="G174" s="227" t="s">
        <v>14</v>
      </c>
      <c r="H174" s="225" t="s">
        <v>357</v>
      </c>
      <c r="I174" s="228" t="s">
        <v>455</v>
      </c>
      <c r="J174" s="228" t="s">
        <v>692</v>
      </c>
      <c r="K174" s="225" t="s">
        <v>436</v>
      </c>
      <c r="L174" s="229">
        <v>38000</v>
      </c>
      <c r="M174" s="227" t="s">
        <v>14</v>
      </c>
      <c r="N174" s="230">
        <v>63591.47</v>
      </c>
      <c r="O174" s="222"/>
      <c r="P174" s="223"/>
      <c r="Q174" s="223"/>
      <c r="R174" s="223"/>
      <c r="S174" s="223"/>
      <c r="T174" s="223"/>
      <c r="U174" s="223"/>
      <c r="V174" s="223"/>
      <c r="W174" s="223"/>
      <c r="X174" s="223"/>
      <c r="Y174" s="223"/>
      <c r="Z174" s="223"/>
      <c r="AA174" s="223"/>
      <c r="AB174" s="223"/>
      <c r="AC174" s="223"/>
      <c r="AD174" s="223"/>
      <c r="AE174" s="223"/>
      <c r="AF174" s="223"/>
      <c r="AG174" s="223"/>
      <c r="AH174" s="223"/>
    </row>
    <row r="175" spans="1:34" ht="15.75" customHeight="1">
      <c r="A175" s="213"/>
      <c r="B175" s="214"/>
      <c r="C175" s="224" t="s">
        <v>921</v>
      </c>
      <c r="D175" s="225" t="s">
        <v>922</v>
      </c>
      <c r="E175" s="225" t="s">
        <v>905</v>
      </c>
      <c r="F175" s="226" t="s">
        <v>923</v>
      </c>
      <c r="G175" s="227" t="s">
        <v>14</v>
      </c>
      <c r="H175" s="225" t="s">
        <v>355</v>
      </c>
      <c r="I175" s="228" t="s">
        <v>485</v>
      </c>
      <c r="J175" s="228" t="s">
        <v>486</v>
      </c>
      <c r="K175" s="225" t="s">
        <v>436</v>
      </c>
      <c r="L175" s="229">
        <v>41943</v>
      </c>
      <c r="M175" s="227" t="s">
        <v>14</v>
      </c>
      <c r="N175" s="230">
        <v>21648.47</v>
      </c>
      <c r="O175" s="222"/>
      <c r="P175" s="223"/>
      <c r="Q175" s="223"/>
      <c r="R175" s="223"/>
      <c r="S175" s="223"/>
      <c r="T175" s="223"/>
      <c r="U175" s="223"/>
      <c r="V175" s="223"/>
      <c r="W175" s="223"/>
      <c r="X175" s="223"/>
      <c r="Y175" s="223"/>
      <c r="Z175" s="223"/>
      <c r="AA175" s="223"/>
      <c r="AB175" s="223"/>
      <c r="AC175" s="223"/>
      <c r="AD175" s="223"/>
      <c r="AE175" s="223"/>
      <c r="AF175" s="223"/>
      <c r="AG175" s="223"/>
      <c r="AH175" s="223"/>
    </row>
    <row r="176" spans="1:34" ht="15.75" customHeight="1">
      <c r="A176" s="213"/>
      <c r="B176" s="214"/>
      <c r="C176" s="224" t="s">
        <v>924</v>
      </c>
      <c r="D176" s="225" t="s">
        <v>922</v>
      </c>
      <c r="E176" s="225" t="s">
        <v>905</v>
      </c>
      <c r="F176" s="226" t="s">
        <v>925</v>
      </c>
      <c r="G176" s="227" t="s">
        <v>14</v>
      </c>
      <c r="H176" s="225" t="s">
        <v>357</v>
      </c>
      <c r="I176" s="228" t="s">
        <v>470</v>
      </c>
      <c r="J176" s="228" t="s">
        <v>926</v>
      </c>
      <c r="K176" s="225" t="s">
        <v>436</v>
      </c>
      <c r="L176" s="229">
        <v>2999</v>
      </c>
      <c r="M176" s="227" t="s">
        <v>14</v>
      </c>
      <c r="N176" s="230">
        <v>18649.47</v>
      </c>
      <c r="O176" s="222"/>
      <c r="P176" s="223"/>
      <c r="Q176" s="223"/>
      <c r="R176" s="223"/>
      <c r="S176" s="223"/>
      <c r="T176" s="223"/>
      <c r="U176" s="223"/>
      <c r="V176" s="223"/>
      <c r="W176" s="223"/>
      <c r="X176" s="223"/>
      <c r="Y176" s="223"/>
      <c r="Z176" s="223"/>
      <c r="AA176" s="223"/>
      <c r="AB176" s="223"/>
      <c r="AC176" s="223"/>
      <c r="AD176" s="223"/>
      <c r="AE176" s="223"/>
      <c r="AF176" s="223"/>
      <c r="AG176" s="223"/>
      <c r="AH176" s="223"/>
    </row>
    <row r="177" spans="1:34" ht="15.75" customHeight="1">
      <c r="A177" s="213"/>
      <c r="B177" s="214"/>
      <c r="C177" s="224" t="s">
        <v>927</v>
      </c>
      <c r="D177" s="225" t="s">
        <v>928</v>
      </c>
      <c r="E177" s="225" t="s">
        <v>905</v>
      </c>
      <c r="F177" s="226" t="s">
        <v>929</v>
      </c>
      <c r="G177" s="227" t="s">
        <v>14</v>
      </c>
      <c r="H177" s="225" t="s">
        <v>357</v>
      </c>
      <c r="I177" s="228" t="s">
        <v>455</v>
      </c>
      <c r="J177" s="228" t="s">
        <v>930</v>
      </c>
      <c r="K177" s="225" t="s">
        <v>437</v>
      </c>
      <c r="L177" s="227" t="s">
        <v>14</v>
      </c>
      <c r="M177" s="229">
        <v>6950</v>
      </c>
      <c r="N177" s="230">
        <v>25599.47</v>
      </c>
      <c r="O177" s="222"/>
      <c r="P177" s="223"/>
      <c r="Q177" s="223"/>
      <c r="R177" s="223"/>
      <c r="S177" s="223"/>
      <c r="T177" s="223"/>
      <c r="U177" s="223"/>
      <c r="V177" s="223"/>
      <c r="W177" s="223"/>
      <c r="X177" s="223"/>
      <c r="Y177" s="223"/>
      <c r="Z177" s="223"/>
      <c r="AA177" s="223"/>
      <c r="AB177" s="223"/>
      <c r="AC177" s="223"/>
      <c r="AD177" s="223"/>
      <c r="AE177" s="223"/>
      <c r="AF177" s="223"/>
      <c r="AG177" s="223"/>
      <c r="AH177" s="223"/>
    </row>
    <row r="178" spans="1:34" ht="15.75" customHeight="1">
      <c r="A178" s="213"/>
      <c r="B178" s="214"/>
      <c r="C178" s="224" t="s">
        <v>931</v>
      </c>
      <c r="D178" s="225" t="s">
        <v>932</v>
      </c>
      <c r="E178" s="225" t="s">
        <v>905</v>
      </c>
      <c r="F178" s="226" t="s">
        <v>933</v>
      </c>
      <c r="G178" s="227" t="s">
        <v>14</v>
      </c>
      <c r="H178" s="225" t="s">
        <v>355</v>
      </c>
      <c r="I178" s="228" t="s">
        <v>173</v>
      </c>
      <c r="J178" s="228" t="s">
        <v>597</v>
      </c>
      <c r="K178" s="225" t="s">
        <v>436</v>
      </c>
      <c r="L178" s="229">
        <v>189</v>
      </c>
      <c r="M178" s="248"/>
      <c r="N178" s="230">
        <v>25410.47</v>
      </c>
      <c r="O178" s="222"/>
      <c r="P178" s="223"/>
      <c r="Q178" s="223"/>
      <c r="R178" s="223"/>
      <c r="S178" s="223"/>
      <c r="T178" s="223"/>
      <c r="U178" s="223"/>
      <c r="V178" s="223"/>
      <c r="W178" s="223"/>
      <c r="X178" s="223"/>
      <c r="Y178" s="223"/>
      <c r="Z178" s="223"/>
      <c r="AA178" s="223"/>
      <c r="AB178" s="223"/>
      <c r="AC178" s="223"/>
      <c r="AD178" s="223"/>
      <c r="AE178" s="223"/>
      <c r="AF178" s="223"/>
      <c r="AG178" s="223"/>
      <c r="AH178" s="223"/>
    </row>
    <row r="179" spans="1:34" ht="15.75" customHeight="1">
      <c r="A179" s="213"/>
      <c r="B179" s="214"/>
      <c r="C179" s="224" t="s">
        <v>934</v>
      </c>
      <c r="D179" s="225" t="s">
        <v>935</v>
      </c>
      <c r="E179" s="225" t="s">
        <v>905</v>
      </c>
      <c r="F179" s="226" t="s">
        <v>936</v>
      </c>
      <c r="G179" s="227" t="s">
        <v>14</v>
      </c>
      <c r="H179" s="225" t="s">
        <v>582</v>
      </c>
      <c r="I179" s="228" t="s">
        <v>455</v>
      </c>
      <c r="J179" s="228" t="s">
        <v>493</v>
      </c>
      <c r="K179" s="225" t="s">
        <v>437</v>
      </c>
      <c r="L179" s="227" t="s">
        <v>14</v>
      </c>
      <c r="M179" s="229">
        <v>170</v>
      </c>
      <c r="N179" s="230">
        <v>25580.47</v>
      </c>
      <c r="O179" s="222"/>
      <c r="P179" s="223"/>
      <c r="Q179" s="223"/>
      <c r="R179" s="223"/>
      <c r="S179" s="223"/>
      <c r="T179" s="223"/>
      <c r="U179" s="223"/>
      <c r="V179" s="223"/>
      <c r="W179" s="223"/>
      <c r="X179" s="223"/>
      <c r="Y179" s="223"/>
      <c r="Z179" s="223"/>
      <c r="AA179" s="223"/>
      <c r="AB179" s="223"/>
      <c r="AC179" s="223"/>
      <c r="AD179" s="223"/>
      <c r="AE179" s="223"/>
      <c r="AF179" s="223"/>
      <c r="AG179" s="223"/>
      <c r="AH179" s="223"/>
    </row>
    <row r="180" spans="1:34" ht="15.75" customHeight="1">
      <c r="A180" s="213"/>
      <c r="B180" s="214"/>
      <c r="C180" s="224" t="s">
        <v>937</v>
      </c>
      <c r="D180" s="225" t="s">
        <v>938</v>
      </c>
      <c r="E180" s="225" t="s">
        <v>905</v>
      </c>
      <c r="F180" s="226" t="s">
        <v>939</v>
      </c>
      <c r="G180" s="227" t="s">
        <v>14</v>
      </c>
      <c r="H180" s="225" t="s">
        <v>582</v>
      </c>
      <c r="I180" s="228" t="s">
        <v>455</v>
      </c>
      <c r="J180" s="228" t="s">
        <v>493</v>
      </c>
      <c r="K180" s="225" t="s">
        <v>437</v>
      </c>
      <c r="L180" s="227" t="s">
        <v>14</v>
      </c>
      <c r="M180" s="229">
        <v>320</v>
      </c>
      <c r="N180" s="230">
        <v>25900.47</v>
      </c>
      <c r="O180" s="222"/>
      <c r="P180" s="223"/>
      <c r="Q180" s="223"/>
      <c r="R180" s="223"/>
      <c r="S180" s="223"/>
      <c r="T180" s="223"/>
      <c r="U180" s="223"/>
      <c r="V180" s="223"/>
      <c r="W180" s="223"/>
      <c r="X180" s="223"/>
      <c r="Y180" s="223"/>
      <c r="Z180" s="223"/>
      <c r="AA180" s="223"/>
      <c r="AB180" s="223"/>
      <c r="AC180" s="223"/>
      <c r="AD180" s="223"/>
      <c r="AE180" s="223"/>
      <c r="AF180" s="223"/>
      <c r="AG180" s="223"/>
      <c r="AH180" s="223"/>
    </row>
    <row r="181" spans="1:34" ht="15.75" customHeight="1">
      <c r="A181" s="213"/>
      <c r="B181" s="214"/>
      <c r="C181" s="224" t="s">
        <v>940</v>
      </c>
      <c r="D181" s="225" t="s">
        <v>941</v>
      </c>
      <c r="E181" s="225" t="s">
        <v>905</v>
      </c>
      <c r="F181" s="226" t="s">
        <v>942</v>
      </c>
      <c r="G181" s="227" t="s">
        <v>14</v>
      </c>
      <c r="H181" s="225" t="s">
        <v>582</v>
      </c>
      <c r="I181" s="228" t="s">
        <v>455</v>
      </c>
      <c r="J181" s="228" t="s">
        <v>493</v>
      </c>
      <c r="K181" s="225" t="s">
        <v>437</v>
      </c>
      <c r="L181" s="227" t="s">
        <v>14</v>
      </c>
      <c r="M181" s="229">
        <v>1604</v>
      </c>
      <c r="N181" s="230">
        <v>27504.47</v>
      </c>
      <c r="O181" s="222"/>
      <c r="P181" s="223"/>
      <c r="Q181" s="223"/>
      <c r="R181" s="223"/>
      <c r="S181" s="223"/>
      <c r="T181" s="223"/>
      <c r="U181" s="223"/>
      <c r="V181" s="223"/>
      <c r="W181" s="223"/>
      <c r="X181" s="223"/>
      <c r="Y181" s="223"/>
      <c r="Z181" s="223"/>
      <c r="AA181" s="223"/>
      <c r="AB181" s="223"/>
      <c r="AC181" s="223"/>
      <c r="AD181" s="223"/>
      <c r="AE181" s="223"/>
      <c r="AF181" s="223"/>
      <c r="AG181" s="223"/>
      <c r="AH181" s="223"/>
    </row>
    <row r="182" spans="1:34" ht="15.75" customHeight="1">
      <c r="A182" s="213"/>
      <c r="B182" s="214"/>
      <c r="C182" s="224" t="s">
        <v>943</v>
      </c>
      <c r="D182" s="225" t="s">
        <v>941</v>
      </c>
      <c r="E182" s="225" t="s">
        <v>905</v>
      </c>
      <c r="F182" s="226" t="s">
        <v>944</v>
      </c>
      <c r="G182" s="227" t="s">
        <v>14</v>
      </c>
      <c r="H182" s="225" t="s">
        <v>357</v>
      </c>
      <c r="I182" s="228" t="s">
        <v>455</v>
      </c>
      <c r="J182" s="228" t="s">
        <v>945</v>
      </c>
      <c r="K182" s="225" t="s">
        <v>436</v>
      </c>
      <c r="L182" s="229">
        <v>20000</v>
      </c>
      <c r="M182" s="227" t="s">
        <v>14</v>
      </c>
      <c r="N182" s="230">
        <v>7504.47</v>
      </c>
      <c r="O182" s="222"/>
      <c r="P182" s="223"/>
      <c r="Q182" s="223"/>
      <c r="R182" s="223"/>
      <c r="S182" s="223"/>
      <c r="T182" s="223"/>
      <c r="U182" s="223"/>
      <c r="V182" s="223"/>
      <c r="W182" s="223"/>
      <c r="X182" s="223"/>
      <c r="Y182" s="223"/>
      <c r="Z182" s="223"/>
      <c r="AA182" s="223"/>
      <c r="AB182" s="223"/>
      <c r="AC182" s="223"/>
      <c r="AD182" s="223"/>
      <c r="AE182" s="223"/>
      <c r="AF182" s="223"/>
      <c r="AG182" s="223"/>
      <c r="AH182" s="223"/>
    </row>
    <row r="183" spans="1:34" ht="15.75" customHeight="1">
      <c r="A183" s="213"/>
      <c r="B183" s="214"/>
      <c r="C183" s="224" t="s">
        <v>946</v>
      </c>
      <c r="D183" s="225" t="s">
        <v>947</v>
      </c>
      <c r="E183" s="225" t="s">
        <v>905</v>
      </c>
      <c r="F183" s="226" t="s">
        <v>948</v>
      </c>
      <c r="G183" s="227" t="s">
        <v>14</v>
      </c>
      <c r="H183" s="225" t="s">
        <v>357</v>
      </c>
      <c r="I183" s="228" t="s">
        <v>173</v>
      </c>
      <c r="J183" s="228" t="s">
        <v>597</v>
      </c>
      <c r="K183" s="225" t="s">
        <v>436</v>
      </c>
      <c r="L183" s="229">
        <v>70</v>
      </c>
      <c r="M183" s="227" t="s">
        <v>14</v>
      </c>
      <c r="N183" s="230">
        <v>7434.47</v>
      </c>
      <c r="O183" s="222"/>
      <c r="P183" s="223"/>
      <c r="Q183" s="223"/>
      <c r="R183" s="223"/>
      <c r="S183" s="223"/>
      <c r="T183" s="223"/>
      <c r="U183" s="223"/>
      <c r="V183" s="223"/>
      <c r="W183" s="223"/>
      <c r="X183" s="223"/>
      <c r="Y183" s="223"/>
      <c r="Z183" s="223"/>
      <c r="AA183" s="223"/>
      <c r="AB183" s="223"/>
      <c r="AC183" s="223"/>
      <c r="AD183" s="223"/>
      <c r="AE183" s="223"/>
      <c r="AF183" s="223"/>
      <c r="AG183" s="223"/>
      <c r="AH183" s="223"/>
    </row>
    <row r="184" spans="1:34" ht="15.75" customHeight="1">
      <c r="A184" s="213"/>
      <c r="B184" s="214"/>
      <c r="C184" s="224" t="s">
        <v>949</v>
      </c>
      <c r="D184" s="225" t="s">
        <v>947</v>
      </c>
      <c r="E184" s="225" t="s">
        <v>905</v>
      </c>
      <c r="F184" s="226" t="s">
        <v>950</v>
      </c>
      <c r="G184" s="227" t="s">
        <v>14</v>
      </c>
      <c r="H184" s="225" t="s">
        <v>357</v>
      </c>
      <c r="I184" s="228" t="s">
        <v>173</v>
      </c>
      <c r="J184" s="228" t="s">
        <v>597</v>
      </c>
      <c r="K184" s="225" t="s">
        <v>436</v>
      </c>
      <c r="L184" s="229">
        <v>189</v>
      </c>
      <c r="M184" s="227" t="s">
        <v>14</v>
      </c>
      <c r="N184" s="230">
        <v>7245.47</v>
      </c>
      <c r="O184" s="222"/>
      <c r="P184" s="223"/>
      <c r="Q184" s="223"/>
      <c r="R184" s="223"/>
      <c r="S184" s="223"/>
      <c r="T184" s="223"/>
      <c r="U184" s="223"/>
      <c r="V184" s="223"/>
      <c r="W184" s="223"/>
      <c r="X184" s="223"/>
      <c r="Y184" s="223"/>
      <c r="Z184" s="223"/>
      <c r="AA184" s="223"/>
      <c r="AB184" s="223"/>
      <c r="AC184" s="223"/>
      <c r="AD184" s="223"/>
      <c r="AE184" s="223"/>
      <c r="AF184" s="223"/>
      <c r="AG184" s="223"/>
      <c r="AH184" s="223"/>
    </row>
    <row r="185" spans="1:34" ht="15.75" customHeight="1">
      <c r="A185" s="213"/>
      <c r="B185" s="214"/>
      <c r="C185" s="224" t="s">
        <v>951</v>
      </c>
      <c r="D185" s="225" t="s">
        <v>947</v>
      </c>
      <c r="E185" s="225" t="s">
        <v>905</v>
      </c>
      <c r="F185" s="226" t="s">
        <v>952</v>
      </c>
      <c r="G185" s="227" t="s">
        <v>14</v>
      </c>
      <c r="H185" s="225" t="s">
        <v>355</v>
      </c>
      <c r="I185" s="228" t="s">
        <v>173</v>
      </c>
      <c r="J185" s="228" t="s">
        <v>597</v>
      </c>
      <c r="K185" s="225" t="s">
        <v>436</v>
      </c>
      <c r="L185" s="229">
        <v>149</v>
      </c>
      <c r="M185" s="227" t="s">
        <v>14</v>
      </c>
      <c r="N185" s="230">
        <v>7096.47</v>
      </c>
      <c r="O185" s="222"/>
      <c r="P185" s="223"/>
      <c r="Q185" s="223"/>
      <c r="R185" s="223"/>
      <c r="S185" s="223"/>
      <c r="T185" s="223"/>
      <c r="U185" s="223"/>
      <c r="V185" s="223"/>
      <c r="W185" s="223"/>
      <c r="X185" s="223"/>
      <c r="Y185" s="223"/>
      <c r="Z185" s="223"/>
      <c r="AA185" s="223"/>
      <c r="AB185" s="223"/>
      <c r="AC185" s="223"/>
      <c r="AD185" s="223"/>
      <c r="AE185" s="223"/>
      <c r="AF185" s="223"/>
      <c r="AG185" s="223"/>
      <c r="AH185" s="223"/>
    </row>
    <row r="186" spans="1:34" ht="15.75" customHeight="1">
      <c r="A186" s="213"/>
      <c r="B186" s="214"/>
      <c r="C186" s="224" t="s">
        <v>953</v>
      </c>
      <c r="D186" s="225" t="s">
        <v>954</v>
      </c>
      <c r="E186" s="225" t="s">
        <v>905</v>
      </c>
      <c r="F186" s="226" t="s">
        <v>955</v>
      </c>
      <c r="G186" s="227" t="s">
        <v>14</v>
      </c>
      <c r="H186" s="225" t="s">
        <v>357</v>
      </c>
      <c r="I186" s="228" t="s">
        <v>455</v>
      </c>
      <c r="J186" s="228" t="s">
        <v>956</v>
      </c>
      <c r="K186" s="225" t="s">
        <v>436</v>
      </c>
      <c r="L186" s="229">
        <v>20</v>
      </c>
      <c r="M186" s="227" t="s">
        <v>14</v>
      </c>
      <c r="N186" s="230">
        <v>7076.47</v>
      </c>
      <c r="O186" s="222"/>
      <c r="P186" s="223"/>
      <c r="Q186" s="223"/>
      <c r="R186" s="223"/>
      <c r="S186" s="223"/>
      <c r="T186" s="223"/>
      <c r="U186" s="223"/>
      <c r="V186" s="223"/>
      <c r="W186" s="223"/>
      <c r="X186" s="223"/>
      <c r="Y186" s="223"/>
      <c r="Z186" s="223"/>
      <c r="AA186" s="223"/>
      <c r="AB186" s="223"/>
      <c r="AC186" s="223"/>
      <c r="AD186" s="223"/>
      <c r="AE186" s="223"/>
      <c r="AF186" s="223"/>
      <c r="AG186" s="223"/>
      <c r="AH186" s="223"/>
    </row>
    <row r="187" spans="1:34" ht="15.75" customHeight="1">
      <c r="A187" s="213"/>
      <c r="B187" s="214"/>
      <c r="C187" s="224" t="s">
        <v>957</v>
      </c>
      <c r="D187" s="225" t="s">
        <v>958</v>
      </c>
      <c r="E187" s="225" t="s">
        <v>905</v>
      </c>
      <c r="F187" s="226" t="s">
        <v>959</v>
      </c>
      <c r="G187" s="227" t="s">
        <v>14</v>
      </c>
      <c r="H187" s="225" t="s">
        <v>582</v>
      </c>
      <c r="I187" s="228" t="s">
        <v>455</v>
      </c>
      <c r="J187" s="228" t="s">
        <v>493</v>
      </c>
      <c r="K187" s="225" t="s">
        <v>437</v>
      </c>
      <c r="L187" s="227" t="s">
        <v>14</v>
      </c>
      <c r="M187" s="229">
        <v>3400</v>
      </c>
      <c r="N187" s="230">
        <v>10476.469999999999</v>
      </c>
      <c r="O187" s="222"/>
      <c r="P187" s="223"/>
      <c r="Q187" s="223"/>
      <c r="R187" s="223"/>
      <c r="S187" s="223"/>
      <c r="T187" s="223"/>
      <c r="U187" s="223"/>
      <c r="V187" s="223"/>
      <c r="W187" s="223"/>
      <c r="X187" s="223"/>
      <c r="Y187" s="223"/>
      <c r="Z187" s="223"/>
      <c r="AA187" s="223"/>
      <c r="AB187" s="223"/>
      <c r="AC187" s="223"/>
      <c r="AD187" s="223"/>
      <c r="AE187" s="223"/>
      <c r="AF187" s="223"/>
      <c r="AG187" s="223"/>
      <c r="AH187" s="223"/>
    </row>
    <row r="188" spans="1:34" ht="15.75" customHeight="1">
      <c r="A188" s="213"/>
      <c r="B188" s="214"/>
      <c r="C188" s="224" t="s">
        <v>960</v>
      </c>
      <c r="D188" s="225" t="s">
        <v>961</v>
      </c>
      <c r="E188" s="225" t="s">
        <v>905</v>
      </c>
      <c r="F188" s="226" t="s">
        <v>962</v>
      </c>
      <c r="G188" s="227" t="s">
        <v>14</v>
      </c>
      <c r="H188" s="225" t="s">
        <v>357</v>
      </c>
      <c r="I188" s="228" t="s">
        <v>455</v>
      </c>
      <c r="J188" s="228" t="s">
        <v>963</v>
      </c>
      <c r="K188" s="225" t="s">
        <v>436</v>
      </c>
      <c r="L188" s="229">
        <v>298</v>
      </c>
      <c r="M188" s="227" t="s">
        <v>14</v>
      </c>
      <c r="N188" s="230">
        <v>10178.469999999999</v>
      </c>
      <c r="O188" s="222"/>
      <c r="P188" s="223"/>
      <c r="Q188" s="223"/>
      <c r="R188" s="223"/>
      <c r="S188" s="223"/>
      <c r="T188" s="223"/>
      <c r="U188" s="223"/>
      <c r="V188" s="223"/>
      <c r="W188" s="223"/>
      <c r="X188" s="223"/>
      <c r="Y188" s="223"/>
      <c r="Z188" s="223"/>
      <c r="AA188" s="223"/>
      <c r="AB188" s="223"/>
      <c r="AC188" s="223"/>
      <c r="AD188" s="223"/>
      <c r="AE188" s="223"/>
      <c r="AF188" s="223"/>
      <c r="AG188" s="223"/>
      <c r="AH188" s="223"/>
    </row>
    <row r="189" spans="1:34" ht="15.75" customHeight="1">
      <c r="A189" s="213"/>
      <c r="B189" s="214"/>
      <c r="C189" s="224" t="s">
        <v>964</v>
      </c>
      <c r="D189" s="225" t="s">
        <v>965</v>
      </c>
      <c r="E189" s="225" t="s">
        <v>905</v>
      </c>
      <c r="F189" s="226" t="s">
        <v>966</v>
      </c>
      <c r="G189" s="227" t="s">
        <v>14</v>
      </c>
      <c r="H189" s="225" t="s">
        <v>357</v>
      </c>
      <c r="I189" s="228" t="s">
        <v>173</v>
      </c>
      <c r="J189" s="228" t="s">
        <v>478</v>
      </c>
      <c r="K189" s="225" t="s">
        <v>436</v>
      </c>
      <c r="L189" s="229">
        <v>230</v>
      </c>
      <c r="M189" s="227" t="s">
        <v>14</v>
      </c>
      <c r="N189" s="230">
        <v>9948.4699999999993</v>
      </c>
      <c r="O189" s="222"/>
      <c r="P189" s="223"/>
      <c r="Q189" s="223"/>
      <c r="R189" s="223"/>
      <c r="S189" s="223"/>
      <c r="T189" s="223"/>
      <c r="U189" s="223"/>
      <c r="V189" s="223"/>
      <c r="W189" s="223"/>
      <c r="X189" s="223"/>
      <c r="Y189" s="223"/>
      <c r="Z189" s="223"/>
      <c r="AA189" s="223"/>
      <c r="AB189" s="223"/>
      <c r="AC189" s="223"/>
      <c r="AD189" s="223"/>
      <c r="AE189" s="223"/>
      <c r="AF189" s="223"/>
      <c r="AG189" s="223"/>
      <c r="AH189" s="223"/>
    </row>
    <row r="190" spans="1:34" ht="15.75" customHeight="1">
      <c r="A190" s="213"/>
      <c r="B190" s="214"/>
      <c r="C190" s="224" t="s">
        <v>967</v>
      </c>
      <c r="D190" s="225" t="s">
        <v>968</v>
      </c>
      <c r="E190" s="225" t="s">
        <v>905</v>
      </c>
      <c r="F190" s="226" t="s">
        <v>969</v>
      </c>
      <c r="G190" s="227" t="s">
        <v>14</v>
      </c>
      <c r="H190" s="225" t="s">
        <v>357</v>
      </c>
      <c r="I190" s="228" t="s">
        <v>474</v>
      </c>
      <c r="J190" s="228" t="s">
        <v>474</v>
      </c>
      <c r="K190" s="225" t="s">
        <v>436</v>
      </c>
      <c r="L190" s="229">
        <v>377.5</v>
      </c>
      <c r="M190" s="227" t="s">
        <v>14</v>
      </c>
      <c r="N190" s="230">
        <v>9570.9699999999993</v>
      </c>
      <c r="O190" s="222"/>
      <c r="P190" s="223"/>
      <c r="Q190" s="223"/>
      <c r="R190" s="223"/>
      <c r="S190" s="223"/>
      <c r="T190" s="223"/>
      <c r="U190" s="223"/>
      <c r="V190" s="223"/>
      <c r="W190" s="223"/>
      <c r="X190" s="223"/>
      <c r="Y190" s="223"/>
      <c r="Z190" s="223"/>
      <c r="AA190" s="223"/>
      <c r="AB190" s="223"/>
      <c r="AC190" s="223"/>
      <c r="AD190" s="223"/>
      <c r="AE190" s="223"/>
      <c r="AF190" s="223"/>
      <c r="AG190" s="223"/>
      <c r="AH190" s="223"/>
    </row>
    <row r="191" spans="1:34" ht="15.75" customHeight="1">
      <c r="A191" s="213"/>
      <c r="B191" s="214"/>
      <c r="C191" s="224" t="s">
        <v>970</v>
      </c>
      <c r="D191" s="225" t="s">
        <v>971</v>
      </c>
      <c r="E191" s="225" t="s">
        <v>905</v>
      </c>
      <c r="F191" s="226" t="s">
        <v>539</v>
      </c>
      <c r="G191" s="227" t="s">
        <v>14</v>
      </c>
      <c r="H191" s="225" t="s">
        <v>355</v>
      </c>
      <c r="I191" s="228" t="s">
        <v>540</v>
      </c>
      <c r="J191" s="228" t="s">
        <v>541</v>
      </c>
      <c r="K191" s="225" t="s">
        <v>436</v>
      </c>
      <c r="L191" s="229">
        <v>724.5</v>
      </c>
      <c r="M191" s="227" t="s">
        <v>14</v>
      </c>
      <c r="N191" s="230">
        <v>8846.4699999999993</v>
      </c>
      <c r="O191" s="222"/>
      <c r="P191" s="223"/>
      <c r="Q191" s="223"/>
      <c r="R191" s="223"/>
      <c r="S191" s="223"/>
      <c r="T191" s="223"/>
      <c r="U191" s="223"/>
      <c r="V191" s="223"/>
      <c r="W191" s="223"/>
      <c r="X191" s="223"/>
      <c r="Y191" s="223"/>
      <c r="Z191" s="223"/>
      <c r="AA191" s="223"/>
      <c r="AB191" s="223"/>
      <c r="AC191" s="223"/>
      <c r="AD191" s="223"/>
      <c r="AE191" s="223"/>
      <c r="AF191" s="223"/>
      <c r="AG191" s="223"/>
      <c r="AH191" s="223"/>
    </row>
    <row r="192" spans="1:34" ht="15.75" customHeight="1">
      <c r="A192" s="213"/>
      <c r="B192" s="214"/>
      <c r="C192" s="224" t="s">
        <v>972</v>
      </c>
      <c r="D192" s="225" t="s">
        <v>971</v>
      </c>
      <c r="E192" s="225" t="s">
        <v>905</v>
      </c>
      <c r="F192" s="226" t="s">
        <v>543</v>
      </c>
      <c r="G192" s="227" t="s">
        <v>14</v>
      </c>
      <c r="H192" s="225" t="s">
        <v>355</v>
      </c>
      <c r="I192" s="228" t="s">
        <v>421</v>
      </c>
      <c r="J192" s="228" t="s">
        <v>544</v>
      </c>
      <c r="K192" s="225" t="s">
        <v>436</v>
      </c>
      <c r="L192" s="229">
        <v>4025</v>
      </c>
      <c r="M192" s="227" t="s">
        <v>14</v>
      </c>
      <c r="N192" s="230">
        <v>4821.47</v>
      </c>
      <c r="O192" s="222"/>
      <c r="P192" s="223"/>
      <c r="Q192" s="223"/>
      <c r="R192" s="223"/>
      <c r="S192" s="223"/>
      <c r="T192" s="223"/>
      <c r="U192" s="223"/>
      <c r="V192" s="223"/>
      <c r="W192" s="223"/>
      <c r="X192" s="223"/>
      <c r="Y192" s="223"/>
      <c r="Z192" s="223"/>
      <c r="AA192" s="223"/>
      <c r="AB192" s="223"/>
      <c r="AC192" s="223"/>
      <c r="AD192" s="223"/>
      <c r="AE192" s="223"/>
      <c r="AF192" s="223"/>
      <c r="AG192" s="223"/>
      <c r="AH192" s="223"/>
    </row>
    <row r="193" spans="1:34" ht="15.75" customHeight="1">
      <c r="A193" s="213"/>
      <c r="B193" s="214"/>
      <c r="C193" s="224" t="s">
        <v>973</v>
      </c>
      <c r="D193" s="225" t="s">
        <v>971</v>
      </c>
      <c r="E193" s="225" t="s">
        <v>905</v>
      </c>
      <c r="F193" s="226" t="s">
        <v>974</v>
      </c>
      <c r="G193" s="227" t="s">
        <v>14</v>
      </c>
      <c r="H193" s="225" t="s">
        <v>357</v>
      </c>
      <c r="I193" s="228" t="s">
        <v>173</v>
      </c>
      <c r="J193" s="228" t="s">
        <v>451</v>
      </c>
      <c r="K193" s="225" t="s">
        <v>436</v>
      </c>
      <c r="L193" s="229">
        <v>4400</v>
      </c>
      <c r="M193" s="227" t="s">
        <v>14</v>
      </c>
      <c r="N193" s="230">
        <v>421.47</v>
      </c>
      <c r="O193" s="222"/>
      <c r="P193" s="223"/>
      <c r="Q193" s="223"/>
      <c r="R193" s="223"/>
      <c r="S193" s="223"/>
      <c r="T193" s="223"/>
      <c r="U193" s="223"/>
      <c r="V193" s="223"/>
      <c r="W193" s="223"/>
      <c r="X193" s="223"/>
      <c r="Y193" s="223"/>
      <c r="Z193" s="223"/>
      <c r="AA193" s="223"/>
      <c r="AB193" s="223"/>
      <c r="AC193" s="223"/>
      <c r="AD193" s="223"/>
      <c r="AE193" s="223"/>
      <c r="AF193" s="223"/>
      <c r="AG193" s="223"/>
      <c r="AH193" s="223"/>
    </row>
    <row r="194" spans="1:34" ht="15.75" customHeight="1">
      <c r="A194" s="213"/>
      <c r="B194" s="214"/>
      <c r="C194" s="224" t="s">
        <v>975</v>
      </c>
      <c r="D194" s="225" t="s">
        <v>976</v>
      </c>
      <c r="E194" s="225" t="s">
        <v>905</v>
      </c>
      <c r="F194" s="226" t="s">
        <v>977</v>
      </c>
      <c r="G194" s="227" t="s">
        <v>14</v>
      </c>
      <c r="H194" s="225" t="s">
        <v>357</v>
      </c>
      <c r="I194" s="228" t="s">
        <v>455</v>
      </c>
      <c r="J194" s="228" t="s">
        <v>848</v>
      </c>
      <c r="K194" s="225" t="s">
        <v>436</v>
      </c>
      <c r="L194" s="229">
        <v>357</v>
      </c>
      <c r="M194" s="227" t="s">
        <v>14</v>
      </c>
      <c r="N194" s="230">
        <v>64.47</v>
      </c>
      <c r="O194" s="222"/>
      <c r="P194" s="223"/>
      <c r="Q194" s="223"/>
      <c r="R194" s="223"/>
      <c r="S194" s="223"/>
      <c r="T194" s="223"/>
      <c r="U194" s="223"/>
      <c r="V194" s="223"/>
      <c r="W194" s="223"/>
      <c r="X194" s="223"/>
      <c r="Y194" s="223"/>
      <c r="Z194" s="223"/>
      <c r="AA194" s="223"/>
      <c r="AB194" s="223"/>
      <c r="AC194" s="223"/>
      <c r="AD194" s="223"/>
      <c r="AE194" s="223"/>
      <c r="AF194" s="223"/>
      <c r="AG194" s="223"/>
      <c r="AH194" s="223"/>
    </row>
    <row r="195" spans="1:34" ht="15.75" customHeight="1">
      <c r="A195" s="213"/>
      <c r="B195" s="214"/>
      <c r="C195" s="224" t="s">
        <v>978</v>
      </c>
      <c r="D195" s="225" t="s">
        <v>979</v>
      </c>
      <c r="E195" s="225" t="s">
        <v>905</v>
      </c>
      <c r="F195" s="226" t="s">
        <v>980</v>
      </c>
      <c r="G195" s="227" t="s">
        <v>14</v>
      </c>
      <c r="H195" s="225" t="s">
        <v>357</v>
      </c>
      <c r="I195" s="228" t="s">
        <v>455</v>
      </c>
      <c r="J195" s="228" t="s">
        <v>981</v>
      </c>
      <c r="K195" s="225" t="s">
        <v>436</v>
      </c>
      <c r="L195" s="229">
        <v>60</v>
      </c>
      <c r="M195" s="227" t="s">
        <v>14</v>
      </c>
      <c r="N195" s="230">
        <v>4.47</v>
      </c>
      <c r="O195" s="222"/>
      <c r="P195" s="223"/>
      <c r="Q195" s="223"/>
      <c r="R195" s="223"/>
      <c r="S195" s="223"/>
      <c r="T195" s="223"/>
      <c r="U195" s="223"/>
      <c r="V195" s="223"/>
      <c r="W195" s="223"/>
      <c r="X195" s="223"/>
      <c r="Y195" s="223"/>
      <c r="Z195" s="223"/>
      <c r="AA195" s="223"/>
      <c r="AB195" s="223"/>
      <c r="AC195" s="223"/>
      <c r="AD195" s="223"/>
      <c r="AE195" s="223"/>
      <c r="AF195" s="223"/>
      <c r="AG195" s="223"/>
      <c r="AH195" s="223"/>
    </row>
    <row r="196" spans="1:34" ht="15.75" customHeight="1">
      <c r="A196" s="213"/>
      <c r="B196" s="214"/>
      <c r="C196" s="224" t="s">
        <v>982</v>
      </c>
      <c r="D196" s="225" t="s">
        <v>983</v>
      </c>
      <c r="E196" s="225" t="s">
        <v>905</v>
      </c>
      <c r="F196" s="226" t="s">
        <v>984</v>
      </c>
      <c r="G196" s="227" t="s">
        <v>14</v>
      </c>
      <c r="H196" s="225" t="s">
        <v>582</v>
      </c>
      <c r="I196" s="228" t="s">
        <v>455</v>
      </c>
      <c r="J196" s="228" t="s">
        <v>493</v>
      </c>
      <c r="K196" s="225" t="s">
        <v>437</v>
      </c>
      <c r="L196" s="227" t="s">
        <v>14</v>
      </c>
      <c r="M196" s="229">
        <v>3650</v>
      </c>
      <c r="N196" s="230">
        <v>3654.47</v>
      </c>
      <c r="O196" s="222"/>
      <c r="P196" s="223"/>
      <c r="Q196" s="223"/>
      <c r="R196" s="223"/>
      <c r="S196" s="223"/>
      <c r="T196" s="223"/>
      <c r="U196" s="223"/>
      <c r="V196" s="223"/>
      <c r="W196" s="223"/>
      <c r="X196" s="223"/>
      <c r="Y196" s="223"/>
      <c r="Z196" s="223"/>
      <c r="AA196" s="223"/>
      <c r="AB196" s="223"/>
      <c r="AC196" s="223"/>
      <c r="AD196" s="223"/>
      <c r="AE196" s="223"/>
      <c r="AF196" s="223"/>
      <c r="AG196" s="223"/>
      <c r="AH196" s="223"/>
    </row>
    <row r="197" spans="1:34" ht="15.75" customHeight="1">
      <c r="A197" s="213"/>
      <c r="B197" s="214"/>
      <c r="C197" s="224" t="s">
        <v>985</v>
      </c>
      <c r="D197" s="225" t="s">
        <v>986</v>
      </c>
      <c r="E197" s="225" t="s">
        <v>905</v>
      </c>
      <c r="F197" s="226" t="s">
        <v>987</v>
      </c>
      <c r="G197" s="227" t="s">
        <v>14</v>
      </c>
      <c r="H197" s="225" t="s">
        <v>357</v>
      </c>
      <c r="I197" s="228" t="s">
        <v>474</v>
      </c>
      <c r="J197" s="228" t="s">
        <v>474</v>
      </c>
      <c r="K197" s="225" t="s">
        <v>436</v>
      </c>
      <c r="L197" s="229">
        <v>76.02</v>
      </c>
      <c r="M197" s="227" t="s">
        <v>14</v>
      </c>
      <c r="N197" s="230">
        <v>3578.45</v>
      </c>
      <c r="O197" s="222"/>
      <c r="P197" s="223"/>
      <c r="Q197" s="223"/>
      <c r="R197" s="223"/>
      <c r="S197" s="223"/>
      <c r="T197" s="223"/>
      <c r="U197" s="223"/>
      <c r="V197" s="223"/>
      <c r="W197" s="223"/>
      <c r="X197" s="223"/>
      <c r="Y197" s="223"/>
      <c r="Z197" s="223"/>
      <c r="AA197" s="223"/>
      <c r="AB197" s="223"/>
      <c r="AC197" s="223"/>
      <c r="AD197" s="223"/>
      <c r="AE197" s="223"/>
      <c r="AF197" s="223"/>
      <c r="AG197" s="223"/>
      <c r="AH197" s="223"/>
    </row>
    <row r="198" spans="1:34" ht="15.75" customHeight="1">
      <c r="A198" s="213"/>
      <c r="B198" s="214"/>
      <c r="C198" s="224" t="s">
        <v>988</v>
      </c>
      <c r="D198" s="225" t="s">
        <v>986</v>
      </c>
      <c r="E198" s="225" t="s">
        <v>905</v>
      </c>
      <c r="F198" s="226" t="s">
        <v>989</v>
      </c>
      <c r="G198" s="227" t="s">
        <v>14</v>
      </c>
      <c r="H198" s="225" t="s">
        <v>357</v>
      </c>
      <c r="I198" s="228" t="s">
        <v>455</v>
      </c>
      <c r="J198" s="228" t="s">
        <v>990</v>
      </c>
      <c r="K198" s="225" t="s">
        <v>436</v>
      </c>
      <c r="L198" s="229">
        <v>260</v>
      </c>
      <c r="M198" s="227" t="s">
        <v>14</v>
      </c>
      <c r="N198" s="230">
        <v>3318.45</v>
      </c>
      <c r="O198" s="222"/>
      <c r="P198" s="223"/>
      <c r="Q198" s="223"/>
      <c r="R198" s="223"/>
      <c r="S198" s="223"/>
      <c r="T198" s="223"/>
      <c r="U198" s="223"/>
      <c r="V198" s="223"/>
      <c r="W198" s="223"/>
      <c r="X198" s="223"/>
      <c r="Y198" s="223"/>
      <c r="Z198" s="223"/>
      <c r="AA198" s="223"/>
      <c r="AB198" s="223"/>
      <c r="AC198" s="223"/>
      <c r="AD198" s="223"/>
      <c r="AE198" s="223"/>
      <c r="AF198" s="223"/>
      <c r="AG198" s="223"/>
      <c r="AH198" s="223"/>
    </row>
    <row r="199" spans="1:34" ht="15.75" customHeight="1">
      <c r="A199" s="213"/>
      <c r="B199" s="214"/>
      <c r="C199" s="224" t="s">
        <v>991</v>
      </c>
      <c r="D199" s="225" t="s">
        <v>992</v>
      </c>
      <c r="E199" s="225" t="s">
        <v>905</v>
      </c>
      <c r="F199" s="226" t="s">
        <v>993</v>
      </c>
      <c r="G199" s="227" t="s">
        <v>14</v>
      </c>
      <c r="H199" s="225" t="s">
        <v>355</v>
      </c>
      <c r="I199" s="228" t="s">
        <v>651</v>
      </c>
      <c r="J199" s="228" t="s">
        <v>154</v>
      </c>
      <c r="K199" s="225" t="s">
        <v>437</v>
      </c>
      <c r="L199" s="227" t="s">
        <v>14</v>
      </c>
      <c r="M199" s="229">
        <v>62500</v>
      </c>
      <c r="N199" s="230">
        <v>65818.45</v>
      </c>
      <c r="O199" s="222"/>
      <c r="P199" s="223"/>
      <c r="Q199" s="223"/>
      <c r="R199" s="223"/>
      <c r="S199" s="223"/>
      <c r="T199" s="223"/>
      <c r="U199" s="223"/>
      <c r="V199" s="223"/>
      <c r="W199" s="223"/>
      <c r="X199" s="223"/>
      <c r="Y199" s="223"/>
      <c r="Z199" s="223"/>
      <c r="AA199" s="223"/>
      <c r="AB199" s="223"/>
      <c r="AC199" s="223"/>
      <c r="AD199" s="223"/>
      <c r="AE199" s="223"/>
      <c r="AF199" s="223"/>
      <c r="AG199" s="223"/>
      <c r="AH199" s="223"/>
    </row>
    <row r="200" spans="1:34" ht="15.75" customHeight="1">
      <c r="A200" s="213"/>
      <c r="B200" s="214"/>
      <c r="C200" s="224" t="s">
        <v>994</v>
      </c>
      <c r="D200" s="225" t="s">
        <v>992</v>
      </c>
      <c r="E200" s="225" t="s">
        <v>905</v>
      </c>
      <c r="F200" s="226" t="s">
        <v>708</v>
      </c>
      <c r="G200" s="227" t="s">
        <v>14</v>
      </c>
      <c r="H200" s="225" t="s">
        <v>355</v>
      </c>
      <c r="I200" s="228" t="s">
        <v>455</v>
      </c>
      <c r="J200" s="228" t="s">
        <v>709</v>
      </c>
      <c r="K200" s="225" t="s">
        <v>436</v>
      </c>
      <c r="L200" s="229">
        <v>20000</v>
      </c>
      <c r="M200" s="227" t="s">
        <v>14</v>
      </c>
      <c r="N200" s="230">
        <v>45818.45</v>
      </c>
      <c r="O200" s="222"/>
      <c r="P200" s="223"/>
      <c r="Q200" s="223"/>
      <c r="R200" s="223"/>
      <c r="S200" s="223"/>
      <c r="T200" s="223"/>
      <c r="U200" s="223"/>
      <c r="V200" s="223"/>
      <c r="W200" s="223"/>
      <c r="X200" s="223"/>
      <c r="Y200" s="223"/>
      <c r="Z200" s="223"/>
      <c r="AA200" s="223"/>
      <c r="AB200" s="223"/>
      <c r="AC200" s="223"/>
      <c r="AD200" s="223"/>
      <c r="AE200" s="223"/>
      <c r="AF200" s="223"/>
      <c r="AG200" s="223"/>
      <c r="AH200" s="223"/>
    </row>
    <row r="201" spans="1:34" ht="15.75" customHeight="1">
      <c r="A201" s="213"/>
      <c r="B201" s="214"/>
      <c r="C201" s="224" t="s">
        <v>995</v>
      </c>
      <c r="D201" s="225" t="s">
        <v>992</v>
      </c>
      <c r="E201" s="225" t="s">
        <v>905</v>
      </c>
      <c r="F201" s="226" t="s">
        <v>996</v>
      </c>
      <c r="G201" s="227" t="s">
        <v>14</v>
      </c>
      <c r="H201" s="225" t="s">
        <v>357</v>
      </c>
      <c r="I201" s="228" t="s">
        <v>470</v>
      </c>
      <c r="J201" s="228" t="s">
        <v>654</v>
      </c>
      <c r="K201" s="225" t="s">
        <v>436</v>
      </c>
      <c r="L201" s="229">
        <v>239</v>
      </c>
      <c r="M201" s="227" t="s">
        <v>14</v>
      </c>
      <c r="N201" s="230">
        <v>45579.45</v>
      </c>
      <c r="O201" s="222"/>
      <c r="P201" s="223"/>
      <c r="Q201" s="223"/>
      <c r="R201" s="223"/>
      <c r="S201" s="223"/>
      <c r="T201" s="223"/>
      <c r="U201" s="223"/>
      <c r="V201" s="223"/>
      <c r="W201" s="223"/>
      <c r="X201" s="223"/>
      <c r="Y201" s="223"/>
      <c r="Z201" s="223"/>
      <c r="AA201" s="223"/>
      <c r="AB201" s="223"/>
      <c r="AC201" s="223"/>
      <c r="AD201" s="223"/>
      <c r="AE201" s="223"/>
      <c r="AF201" s="223"/>
      <c r="AG201" s="223"/>
      <c r="AH201" s="223"/>
    </row>
    <row r="202" spans="1:34" ht="15.75" customHeight="1">
      <c r="A202" s="213"/>
      <c r="B202" s="214"/>
      <c r="C202" s="224" t="s">
        <v>997</v>
      </c>
      <c r="D202" s="225" t="s">
        <v>998</v>
      </c>
      <c r="E202" s="225" t="s">
        <v>905</v>
      </c>
      <c r="F202" s="226" t="s">
        <v>999</v>
      </c>
      <c r="G202" s="227" t="s">
        <v>14</v>
      </c>
      <c r="H202" s="225" t="s">
        <v>357</v>
      </c>
      <c r="I202" s="228" t="s">
        <v>173</v>
      </c>
      <c r="J202" s="228" t="s">
        <v>451</v>
      </c>
      <c r="K202" s="225" t="s">
        <v>436</v>
      </c>
      <c r="L202" s="229">
        <v>904</v>
      </c>
      <c r="M202" s="227" t="s">
        <v>14</v>
      </c>
      <c r="N202" s="230">
        <v>44675.45</v>
      </c>
      <c r="O202" s="222"/>
      <c r="P202" s="223"/>
      <c r="Q202" s="223"/>
      <c r="R202" s="223"/>
      <c r="S202" s="223"/>
      <c r="T202" s="223"/>
      <c r="U202" s="223"/>
      <c r="V202" s="223"/>
      <c r="W202" s="223"/>
      <c r="X202" s="223"/>
      <c r="Y202" s="223"/>
      <c r="Z202" s="223"/>
      <c r="AA202" s="223"/>
      <c r="AB202" s="223"/>
      <c r="AC202" s="223"/>
      <c r="AD202" s="223"/>
      <c r="AE202" s="223"/>
      <c r="AF202" s="223"/>
      <c r="AG202" s="223"/>
      <c r="AH202" s="223"/>
    </row>
    <row r="203" spans="1:34" ht="15.75" customHeight="1">
      <c r="A203" s="213"/>
      <c r="B203" s="214"/>
      <c r="C203" s="224" t="s">
        <v>1000</v>
      </c>
      <c r="D203" s="225" t="s">
        <v>998</v>
      </c>
      <c r="E203" s="225" t="s">
        <v>905</v>
      </c>
      <c r="F203" s="226" t="s">
        <v>1001</v>
      </c>
      <c r="G203" s="227" t="s">
        <v>14</v>
      </c>
      <c r="H203" s="225" t="s">
        <v>357</v>
      </c>
      <c r="I203" s="228" t="s">
        <v>173</v>
      </c>
      <c r="J203" s="228" t="s">
        <v>451</v>
      </c>
      <c r="K203" s="225" t="s">
        <v>436</v>
      </c>
      <c r="L203" s="229">
        <v>675.45</v>
      </c>
      <c r="M203" s="227" t="s">
        <v>14</v>
      </c>
      <c r="N203" s="230">
        <v>44000</v>
      </c>
      <c r="O203" s="222"/>
      <c r="P203" s="223"/>
      <c r="Q203" s="223"/>
      <c r="R203" s="223"/>
      <c r="S203" s="223"/>
      <c r="T203" s="223"/>
      <c r="U203" s="223"/>
      <c r="V203" s="223"/>
      <c r="W203" s="223"/>
      <c r="X203" s="223"/>
      <c r="Y203" s="223"/>
      <c r="Z203" s="223"/>
      <c r="AA203" s="223"/>
      <c r="AB203" s="223"/>
      <c r="AC203" s="223"/>
      <c r="AD203" s="223"/>
      <c r="AE203" s="223"/>
      <c r="AF203" s="223"/>
      <c r="AG203" s="223"/>
      <c r="AH203" s="223"/>
    </row>
    <row r="204" spans="1:34" ht="15.75" customHeight="1">
      <c r="A204" s="213"/>
      <c r="B204" s="214"/>
      <c r="C204" s="224" t="s">
        <v>1002</v>
      </c>
      <c r="D204" s="225" t="s">
        <v>1003</v>
      </c>
      <c r="E204" s="225" t="s">
        <v>1004</v>
      </c>
      <c r="F204" s="226" t="s">
        <v>1005</v>
      </c>
      <c r="G204" s="227" t="s">
        <v>14</v>
      </c>
      <c r="H204" s="225" t="s">
        <v>357</v>
      </c>
      <c r="I204" s="228" t="s">
        <v>455</v>
      </c>
      <c r="J204" s="228" t="s">
        <v>1006</v>
      </c>
      <c r="K204" s="225" t="s">
        <v>437</v>
      </c>
      <c r="L204" s="227" t="s">
        <v>14</v>
      </c>
      <c r="M204" s="229">
        <v>30000</v>
      </c>
      <c r="N204" s="230">
        <v>74000</v>
      </c>
      <c r="O204" s="222"/>
      <c r="P204" s="223"/>
      <c r="Q204" s="223"/>
      <c r="R204" s="223"/>
      <c r="S204" s="223"/>
      <c r="T204" s="223"/>
      <c r="U204" s="223"/>
      <c r="V204" s="223"/>
      <c r="W204" s="223"/>
      <c r="X204" s="223"/>
      <c r="Y204" s="223"/>
      <c r="Z204" s="223"/>
      <c r="AA204" s="223"/>
      <c r="AB204" s="223"/>
      <c r="AC204" s="223"/>
      <c r="AD204" s="223"/>
      <c r="AE204" s="223"/>
      <c r="AF204" s="223"/>
      <c r="AG204" s="223"/>
      <c r="AH204" s="223"/>
    </row>
    <row r="205" spans="1:34" ht="15.75" customHeight="1">
      <c r="A205" s="213"/>
      <c r="B205" s="214"/>
      <c r="C205" s="224" t="s">
        <v>1007</v>
      </c>
      <c r="D205" s="225" t="s">
        <v>1003</v>
      </c>
      <c r="E205" s="225" t="s">
        <v>1004</v>
      </c>
      <c r="F205" s="226" t="s">
        <v>1008</v>
      </c>
      <c r="G205" s="227" t="s">
        <v>14</v>
      </c>
      <c r="H205" s="225" t="s">
        <v>355</v>
      </c>
      <c r="I205" s="228" t="s">
        <v>470</v>
      </c>
      <c r="J205" s="228" t="s">
        <v>471</v>
      </c>
      <c r="K205" s="225" t="s">
        <v>436</v>
      </c>
      <c r="L205" s="229">
        <v>30000</v>
      </c>
      <c r="M205" s="227" t="s">
        <v>14</v>
      </c>
      <c r="N205" s="230">
        <v>44000</v>
      </c>
      <c r="O205" s="222"/>
      <c r="P205" s="223"/>
      <c r="Q205" s="223"/>
      <c r="R205" s="223"/>
      <c r="S205" s="223"/>
      <c r="T205" s="223"/>
      <c r="U205" s="223"/>
      <c r="V205" s="223"/>
      <c r="W205" s="223"/>
      <c r="X205" s="223"/>
      <c r="Y205" s="223"/>
      <c r="Z205" s="223"/>
      <c r="AA205" s="223"/>
      <c r="AB205" s="223"/>
      <c r="AC205" s="223"/>
      <c r="AD205" s="223"/>
      <c r="AE205" s="223"/>
      <c r="AF205" s="223"/>
      <c r="AG205" s="223"/>
      <c r="AH205" s="223"/>
    </row>
    <row r="206" spans="1:34" ht="15.75" customHeight="1">
      <c r="A206" s="213"/>
      <c r="B206" s="214"/>
      <c r="C206" s="224" t="s">
        <v>1009</v>
      </c>
      <c r="D206" s="225" t="s">
        <v>1010</v>
      </c>
      <c r="E206" s="225" t="s">
        <v>1004</v>
      </c>
      <c r="F206" s="226" t="s">
        <v>1011</v>
      </c>
      <c r="G206" s="227" t="s">
        <v>14</v>
      </c>
      <c r="H206" s="225" t="s">
        <v>355</v>
      </c>
      <c r="I206" s="228" t="s">
        <v>470</v>
      </c>
      <c r="J206" s="228" t="s">
        <v>471</v>
      </c>
      <c r="K206" s="225" t="s">
        <v>436</v>
      </c>
      <c r="L206" s="229">
        <v>296.57</v>
      </c>
      <c r="M206" s="227" t="s">
        <v>14</v>
      </c>
      <c r="N206" s="230">
        <v>43703.43</v>
      </c>
      <c r="O206" s="222"/>
      <c r="P206" s="223"/>
      <c r="Q206" s="223"/>
      <c r="R206" s="223"/>
      <c r="S206" s="223"/>
      <c r="T206" s="223"/>
      <c r="U206" s="223"/>
      <c r="V206" s="223"/>
      <c r="W206" s="223"/>
      <c r="X206" s="223"/>
      <c r="Y206" s="223"/>
      <c r="Z206" s="223"/>
      <c r="AA206" s="223"/>
      <c r="AB206" s="223"/>
      <c r="AC206" s="223"/>
      <c r="AD206" s="223"/>
      <c r="AE206" s="223"/>
      <c r="AF206" s="223"/>
      <c r="AG206" s="223"/>
      <c r="AH206" s="223"/>
    </row>
    <row r="207" spans="1:34" ht="15.75" customHeight="1">
      <c r="A207" s="213"/>
      <c r="B207" s="214"/>
      <c r="C207" s="224" t="s">
        <v>1012</v>
      </c>
      <c r="D207" s="225" t="s">
        <v>1010</v>
      </c>
      <c r="E207" s="225" t="s">
        <v>1004</v>
      </c>
      <c r="F207" s="226" t="s">
        <v>1013</v>
      </c>
      <c r="G207" s="227" t="s">
        <v>14</v>
      </c>
      <c r="H207" s="225" t="s">
        <v>357</v>
      </c>
      <c r="I207" s="228" t="s">
        <v>470</v>
      </c>
      <c r="J207" s="228" t="s">
        <v>654</v>
      </c>
      <c r="K207" s="225" t="s">
        <v>436</v>
      </c>
      <c r="L207" s="229">
        <v>295</v>
      </c>
      <c r="M207" s="227" t="s">
        <v>14</v>
      </c>
      <c r="N207" s="230">
        <v>43408.43</v>
      </c>
      <c r="O207" s="222"/>
      <c r="P207" s="223"/>
      <c r="Q207" s="223"/>
      <c r="R207" s="223"/>
      <c r="S207" s="223"/>
      <c r="T207" s="223"/>
      <c r="U207" s="223"/>
      <c r="V207" s="223"/>
      <c r="W207" s="223"/>
      <c r="X207" s="223"/>
      <c r="Y207" s="223"/>
      <c r="Z207" s="223"/>
      <c r="AA207" s="223"/>
      <c r="AB207" s="223"/>
      <c r="AC207" s="223"/>
      <c r="AD207" s="223"/>
      <c r="AE207" s="223"/>
      <c r="AF207" s="223"/>
      <c r="AG207" s="223"/>
      <c r="AH207" s="223"/>
    </row>
    <row r="208" spans="1:34" ht="15.75" customHeight="1">
      <c r="A208" s="213"/>
      <c r="B208" s="214"/>
      <c r="C208" s="224" t="s">
        <v>1014</v>
      </c>
      <c r="D208" s="225" t="s">
        <v>1010</v>
      </c>
      <c r="E208" s="225" t="s">
        <v>1004</v>
      </c>
      <c r="F208" s="226" t="s">
        <v>1015</v>
      </c>
      <c r="G208" s="227" t="s">
        <v>14</v>
      </c>
      <c r="H208" s="225" t="s">
        <v>355</v>
      </c>
      <c r="I208" s="228" t="s">
        <v>447</v>
      </c>
      <c r="J208" s="228" t="s">
        <v>448</v>
      </c>
      <c r="K208" s="225" t="s">
        <v>436</v>
      </c>
      <c r="L208" s="229">
        <v>2000</v>
      </c>
      <c r="M208" s="227" t="s">
        <v>14</v>
      </c>
      <c r="N208" s="230">
        <v>41408.43</v>
      </c>
      <c r="O208" s="222"/>
      <c r="P208" s="223"/>
      <c r="Q208" s="223"/>
      <c r="R208" s="223"/>
      <c r="S208" s="223"/>
      <c r="T208" s="223"/>
      <c r="U208" s="223"/>
      <c r="V208" s="223"/>
      <c r="W208" s="223"/>
      <c r="X208" s="223"/>
      <c r="Y208" s="223"/>
      <c r="Z208" s="223"/>
      <c r="AA208" s="223"/>
      <c r="AB208" s="223"/>
      <c r="AC208" s="223"/>
      <c r="AD208" s="223"/>
      <c r="AE208" s="223"/>
      <c r="AF208" s="223"/>
      <c r="AG208" s="223"/>
      <c r="AH208" s="223"/>
    </row>
    <row r="209" spans="1:34" ht="15.75" customHeight="1">
      <c r="A209" s="213"/>
      <c r="B209" s="214"/>
      <c r="C209" s="224" t="s">
        <v>1016</v>
      </c>
      <c r="D209" s="225" t="s">
        <v>1017</v>
      </c>
      <c r="E209" s="225" t="s">
        <v>1004</v>
      </c>
      <c r="F209" s="226" t="s">
        <v>1018</v>
      </c>
      <c r="G209" s="227" t="s">
        <v>14</v>
      </c>
      <c r="H209" s="225" t="s">
        <v>357</v>
      </c>
      <c r="I209" s="228" t="s">
        <v>455</v>
      </c>
      <c r="J209" s="228" t="s">
        <v>639</v>
      </c>
      <c r="K209" s="225" t="s">
        <v>437</v>
      </c>
      <c r="L209" s="227" t="s">
        <v>14</v>
      </c>
      <c r="M209" s="229">
        <v>1000</v>
      </c>
      <c r="N209" s="230">
        <v>42408.43</v>
      </c>
      <c r="O209" s="222"/>
      <c r="P209" s="223"/>
      <c r="Q209" s="223"/>
      <c r="R209" s="223"/>
      <c r="S209" s="223"/>
      <c r="T209" s="223"/>
      <c r="U209" s="223"/>
      <c r="V209" s="223"/>
      <c r="W209" s="223"/>
      <c r="X209" s="223"/>
      <c r="Y209" s="223"/>
      <c r="Z209" s="223"/>
      <c r="AA209" s="223"/>
      <c r="AB209" s="223"/>
      <c r="AC209" s="223"/>
      <c r="AD209" s="223"/>
      <c r="AE209" s="223"/>
      <c r="AF209" s="223"/>
      <c r="AG209" s="223"/>
      <c r="AH209" s="223"/>
    </row>
    <row r="210" spans="1:34" ht="15.75" customHeight="1">
      <c r="A210" s="213"/>
      <c r="B210" s="214"/>
      <c r="C210" s="224" t="s">
        <v>1019</v>
      </c>
      <c r="D210" s="225" t="s">
        <v>1017</v>
      </c>
      <c r="E210" s="225" t="s">
        <v>1004</v>
      </c>
      <c r="F210" s="226" t="s">
        <v>1020</v>
      </c>
      <c r="G210" s="227" t="s">
        <v>14</v>
      </c>
      <c r="H210" s="225" t="s">
        <v>357</v>
      </c>
      <c r="I210" s="228" t="s">
        <v>455</v>
      </c>
      <c r="J210" s="228" t="s">
        <v>1006</v>
      </c>
      <c r="K210" s="225" t="s">
        <v>437</v>
      </c>
      <c r="L210" s="227" t="s">
        <v>14</v>
      </c>
      <c r="M210" s="229">
        <v>10000</v>
      </c>
      <c r="N210" s="230">
        <v>52408.43</v>
      </c>
      <c r="O210" s="222"/>
      <c r="P210" s="223"/>
      <c r="Q210" s="223"/>
      <c r="R210" s="223"/>
      <c r="S210" s="223"/>
      <c r="T210" s="223"/>
      <c r="U210" s="223"/>
      <c r="V210" s="223"/>
      <c r="W210" s="223"/>
      <c r="X210" s="223"/>
      <c r="Y210" s="223"/>
      <c r="Z210" s="223"/>
      <c r="AA210" s="223"/>
      <c r="AB210" s="223"/>
      <c r="AC210" s="223"/>
      <c r="AD210" s="223"/>
      <c r="AE210" s="223"/>
      <c r="AF210" s="223"/>
      <c r="AG210" s="223"/>
      <c r="AH210" s="223"/>
    </row>
    <row r="211" spans="1:34" ht="15.75" customHeight="1">
      <c r="A211" s="213"/>
      <c r="B211" s="214"/>
      <c r="C211" s="224" t="s">
        <v>1021</v>
      </c>
      <c r="D211" s="225" t="s">
        <v>1017</v>
      </c>
      <c r="E211" s="225" t="s">
        <v>1004</v>
      </c>
      <c r="F211" s="226" t="s">
        <v>1022</v>
      </c>
      <c r="G211" s="227" t="s">
        <v>14</v>
      </c>
      <c r="H211" s="225" t="s">
        <v>357</v>
      </c>
      <c r="I211" s="228" t="s">
        <v>455</v>
      </c>
      <c r="J211" s="228" t="s">
        <v>1006</v>
      </c>
      <c r="K211" s="225" t="s">
        <v>437</v>
      </c>
      <c r="L211" s="227" t="s">
        <v>14</v>
      </c>
      <c r="M211" s="229">
        <v>30000</v>
      </c>
      <c r="N211" s="230">
        <v>82408.429999999993</v>
      </c>
      <c r="O211" s="222"/>
      <c r="P211" s="223"/>
      <c r="Q211" s="223"/>
      <c r="R211" s="223"/>
      <c r="S211" s="223"/>
      <c r="T211" s="223"/>
      <c r="U211" s="223"/>
      <c r="V211" s="223"/>
      <c r="W211" s="223"/>
      <c r="X211" s="223"/>
      <c r="Y211" s="223"/>
      <c r="Z211" s="223"/>
      <c r="AA211" s="223"/>
      <c r="AB211" s="223"/>
      <c r="AC211" s="223"/>
      <c r="AD211" s="223"/>
      <c r="AE211" s="223"/>
      <c r="AF211" s="223"/>
      <c r="AG211" s="223"/>
      <c r="AH211" s="223"/>
    </row>
    <row r="212" spans="1:34" ht="15.75" customHeight="1">
      <c r="A212" s="213"/>
      <c r="B212" s="214"/>
      <c r="C212" s="224" t="s">
        <v>1023</v>
      </c>
      <c r="D212" s="225" t="s">
        <v>1017</v>
      </c>
      <c r="E212" s="225" t="s">
        <v>1004</v>
      </c>
      <c r="F212" s="226" t="s">
        <v>1024</v>
      </c>
      <c r="G212" s="227" t="s">
        <v>14</v>
      </c>
      <c r="H212" s="225" t="s">
        <v>582</v>
      </c>
      <c r="I212" s="228" t="s">
        <v>455</v>
      </c>
      <c r="J212" s="228" t="s">
        <v>1025</v>
      </c>
      <c r="K212" s="225" t="s">
        <v>437</v>
      </c>
      <c r="L212" s="227" t="s">
        <v>14</v>
      </c>
      <c r="M212" s="229">
        <v>30000</v>
      </c>
      <c r="N212" s="230">
        <v>112408.43</v>
      </c>
      <c r="O212" s="222"/>
      <c r="P212" s="223"/>
      <c r="Q212" s="223"/>
      <c r="R212" s="223"/>
      <c r="S212" s="223"/>
      <c r="T212" s="223"/>
      <c r="U212" s="223"/>
      <c r="V212" s="223"/>
      <c r="W212" s="223"/>
      <c r="X212" s="223"/>
      <c r="Y212" s="223"/>
      <c r="Z212" s="223"/>
      <c r="AA212" s="223"/>
      <c r="AB212" s="223"/>
      <c r="AC212" s="223"/>
      <c r="AD212" s="223"/>
      <c r="AE212" s="223"/>
      <c r="AF212" s="223"/>
      <c r="AG212" s="223"/>
      <c r="AH212" s="223"/>
    </row>
    <row r="213" spans="1:34" ht="15.75" customHeight="1">
      <c r="A213" s="213"/>
      <c r="B213" s="214"/>
      <c r="C213" s="224" t="s">
        <v>1026</v>
      </c>
      <c r="D213" s="225" t="s">
        <v>1017</v>
      </c>
      <c r="E213" s="225" t="s">
        <v>1004</v>
      </c>
      <c r="F213" s="226" t="s">
        <v>1027</v>
      </c>
      <c r="G213" s="227" t="s">
        <v>14</v>
      </c>
      <c r="H213" s="225" t="s">
        <v>355</v>
      </c>
      <c r="I213" s="228" t="s">
        <v>651</v>
      </c>
      <c r="J213" s="228" t="s">
        <v>154</v>
      </c>
      <c r="K213" s="225" t="s">
        <v>437</v>
      </c>
      <c r="L213" s="227" t="s">
        <v>14</v>
      </c>
      <c r="M213" s="229">
        <v>4000</v>
      </c>
      <c r="N213" s="230">
        <v>116408.43</v>
      </c>
      <c r="O213" s="222"/>
      <c r="P213" s="223"/>
      <c r="Q213" s="223"/>
      <c r="R213" s="223"/>
      <c r="S213" s="223"/>
      <c r="T213" s="223"/>
      <c r="U213" s="223"/>
      <c r="V213" s="223"/>
      <c r="W213" s="223"/>
      <c r="X213" s="223"/>
      <c r="Y213" s="223"/>
      <c r="Z213" s="223"/>
      <c r="AA213" s="223"/>
      <c r="AB213" s="223"/>
      <c r="AC213" s="223"/>
      <c r="AD213" s="223"/>
      <c r="AE213" s="223"/>
      <c r="AF213" s="223"/>
      <c r="AG213" s="223"/>
      <c r="AH213" s="223"/>
    </row>
    <row r="214" spans="1:34" ht="15.75" customHeight="1">
      <c r="A214" s="213"/>
      <c r="B214" s="214"/>
      <c r="C214" s="224" t="s">
        <v>1028</v>
      </c>
      <c r="D214" s="225" t="s">
        <v>1017</v>
      </c>
      <c r="E214" s="225" t="s">
        <v>1004</v>
      </c>
      <c r="F214" s="226" t="s">
        <v>1029</v>
      </c>
      <c r="G214" s="227" t="s">
        <v>14</v>
      </c>
      <c r="H214" s="225" t="s">
        <v>357</v>
      </c>
      <c r="I214" s="228" t="s">
        <v>455</v>
      </c>
      <c r="J214" s="228" t="s">
        <v>516</v>
      </c>
      <c r="K214" s="225" t="s">
        <v>436</v>
      </c>
      <c r="L214" s="229">
        <v>30000</v>
      </c>
      <c r="M214" s="227" t="s">
        <v>14</v>
      </c>
      <c r="N214" s="230">
        <v>86408.43</v>
      </c>
      <c r="O214" s="222"/>
      <c r="P214" s="223"/>
      <c r="Q214" s="223"/>
      <c r="R214" s="223"/>
      <c r="S214" s="223"/>
      <c r="T214" s="223"/>
      <c r="U214" s="223"/>
      <c r="V214" s="223"/>
      <c r="W214" s="223"/>
      <c r="X214" s="223"/>
      <c r="Y214" s="223"/>
      <c r="Z214" s="223"/>
      <c r="AA214" s="223"/>
      <c r="AB214" s="223"/>
      <c r="AC214" s="223"/>
      <c r="AD214" s="223"/>
      <c r="AE214" s="223"/>
      <c r="AF214" s="223"/>
      <c r="AG214" s="223"/>
      <c r="AH214" s="223"/>
    </row>
    <row r="215" spans="1:34" ht="15.75" customHeight="1">
      <c r="A215" s="213"/>
      <c r="B215" s="214"/>
      <c r="C215" s="224" t="s">
        <v>1030</v>
      </c>
      <c r="D215" s="225" t="s">
        <v>1017</v>
      </c>
      <c r="E215" s="225" t="s">
        <v>1004</v>
      </c>
      <c r="F215" s="226" t="s">
        <v>1031</v>
      </c>
      <c r="G215" s="227" t="s">
        <v>14</v>
      </c>
      <c r="H215" s="225" t="s">
        <v>355</v>
      </c>
      <c r="I215" s="228" t="s">
        <v>1032</v>
      </c>
      <c r="J215" s="228" t="s">
        <v>1033</v>
      </c>
      <c r="K215" s="225" t="s">
        <v>437</v>
      </c>
      <c r="L215" s="227" t="s">
        <v>14</v>
      </c>
      <c r="M215" s="229">
        <v>556000</v>
      </c>
      <c r="N215" s="230">
        <v>642408.43000000005</v>
      </c>
      <c r="O215" s="222"/>
      <c r="P215" s="223"/>
      <c r="Q215" s="223"/>
      <c r="R215" s="223"/>
      <c r="S215" s="223"/>
      <c r="T215" s="223"/>
      <c r="U215" s="223"/>
      <c r="V215" s="223"/>
      <c r="W215" s="223"/>
      <c r="X215" s="223"/>
      <c r="Y215" s="223"/>
      <c r="Z215" s="223"/>
      <c r="AA215" s="223"/>
      <c r="AB215" s="223"/>
      <c r="AC215" s="223"/>
      <c r="AD215" s="223"/>
      <c r="AE215" s="223"/>
      <c r="AF215" s="223"/>
      <c r="AG215" s="223"/>
      <c r="AH215" s="223"/>
    </row>
    <row r="216" spans="1:34" ht="15.75" customHeight="1">
      <c r="A216" s="213"/>
      <c r="B216" s="214"/>
      <c r="C216" s="224" t="s">
        <v>1034</v>
      </c>
      <c r="D216" s="225" t="s">
        <v>1017</v>
      </c>
      <c r="E216" s="225" t="s">
        <v>1004</v>
      </c>
      <c r="F216" s="226" t="s">
        <v>1035</v>
      </c>
      <c r="G216" s="227" t="s">
        <v>14</v>
      </c>
      <c r="H216" s="225" t="s">
        <v>355</v>
      </c>
      <c r="I216" s="228" t="s">
        <v>540</v>
      </c>
      <c r="J216" s="228" t="s">
        <v>541</v>
      </c>
      <c r="K216" s="225" t="s">
        <v>436</v>
      </c>
      <c r="L216" s="229">
        <v>3871</v>
      </c>
      <c r="M216" s="227" t="s">
        <v>14</v>
      </c>
      <c r="N216" s="230">
        <v>638537.43000000005</v>
      </c>
      <c r="O216" s="222"/>
      <c r="P216" s="223"/>
      <c r="Q216" s="223"/>
      <c r="R216" s="223"/>
      <c r="S216" s="223"/>
      <c r="T216" s="223"/>
      <c r="U216" s="223"/>
      <c r="V216" s="223"/>
      <c r="W216" s="223"/>
      <c r="X216" s="223"/>
      <c r="Y216" s="223"/>
      <c r="Z216" s="223"/>
      <c r="AA216" s="223"/>
      <c r="AB216" s="223"/>
      <c r="AC216" s="223"/>
      <c r="AD216" s="223"/>
      <c r="AE216" s="223"/>
      <c r="AF216" s="223"/>
      <c r="AG216" s="223"/>
      <c r="AH216" s="223"/>
    </row>
    <row r="217" spans="1:34" ht="15.75" customHeight="1">
      <c r="A217" s="213"/>
      <c r="B217" s="214"/>
      <c r="C217" s="224" t="s">
        <v>1036</v>
      </c>
      <c r="D217" s="225" t="s">
        <v>1017</v>
      </c>
      <c r="E217" s="225" t="s">
        <v>1004</v>
      </c>
      <c r="F217" s="226" t="s">
        <v>1037</v>
      </c>
      <c r="G217" s="227" t="s">
        <v>14</v>
      </c>
      <c r="H217" s="225" t="s">
        <v>357</v>
      </c>
      <c r="I217" s="228" t="s">
        <v>455</v>
      </c>
      <c r="J217" s="228" t="s">
        <v>1038</v>
      </c>
      <c r="K217" s="225" t="s">
        <v>436</v>
      </c>
      <c r="L217" s="229">
        <v>300</v>
      </c>
      <c r="M217" s="227" t="s">
        <v>14</v>
      </c>
      <c r="N217" s="230">
        <v>638237.43000000005</v>
      </c>
      <c r="O217" s="222"/>
      <c r="P217" s="223"/>
      <c r="Q217" s="223"/>
      <c r="R217" s="223"/>
      <c r="S217" s="223"/>
      <c r="T217" s="223"/>
      <c r="U217" s="223"/>
      <c r="V217" s="223"/>
      <c r="W217" s="223"/>
      <c r="X217" s="223"/>
      <c r="Y217" s="223"/>
      <c r="Z217" s="223"/>
      <c r="AA217" s="223"/>
      <c r="AB217" s="223"/>
      <c r="AC217" s="223"/>
      <c r="AD217" s="223"/>
      <c r="AE217" s="223"/>
      <c r="AF217" s="223"/>
      <c r="AG217" s="223"/>
      <c r="AH217" s="223"/>
    </row>
    <row r="218" spans="1:34" ht="15.75" customHeight="1">
      <c r="A218" s="213"/>
      <c r="B218" s="214"/>
      <c r="C218" s="224" t="s">
        <v>1039</v>
      </c>
      <c r="D218" s="225" t="s">
        <v>1017</v>
      </c>
      <c r="E218" s="225" t="s">
        <v>1004</v>
      </c>
      <c r="F218" s="226" t="s">
        <v>1040</v>
      </c>
      <c r="G218" s="227" t="s">
        <v>14</v>
      </c>
      <c r="H218" s="225" t="s">
        <v>582</v>
      </c>
      <c r="I218" s="228" t="s">
        <v>455</v>
      </c>
      <c r="J218" s="228" t="s">
        <v>493</v>
      </c>
      <c r="K218" s="225" t="s">
        <v>437</v>
      </c>
      <c r="L218" s="227" t="s">
        <v>14</v>
      </c>
      <c r="M218" s="229">
        <v>20000</v>
      </c>
      <c r="N218" s="230">
        <v>658237.43000000005</v>
      </c>
      <c r="O218" s="222"/>
      <c r="P218" s="223"/>
      <c r="Q218" s="223"/>
      <c r="R218" s="223"/>
      <c r="S218" s="223"/>
      <c r="T218" s="223"/>
      <c r="U218" s="223"/>
      <c r="V218" s="223"/>
      <c r="W218" s="223"/>
      <c r="X218" s="223"/>
      <c r="Y218" s="223"/>
      <c r="Z218" s="223"/>
      <c r="AA218" s="223"/>
      <c r="AB218" s="223"/>
      <c r="AC218" s="223"/>
      <c r="AD218" s="223"/>
      <c r="AE218" s="223"/>
      <c r="AF218" s="223"/>
      <c r="AG218" s="223"/>
      <c r="AH218" s="223"/>
    </row>
    <row r="219" spans="1:34" ht="15.75" customHeight="1">
      <c r="A219" s="213"/>
      <c r="B219" s="214"/>
      <c r="C219" s="224" t="s">
        <v>1041</v>
      </c>
      <c r="D219" s="225" t="s">
        <v>1017</v>
      </c>
      <c r="E219" s="225" t="s">
        <v>1004</v>
      </c>
      <c r="F219" s="226" t="s">
        <v>1042</v>
      </c>
      <c r="G219" s="247" t="s">
        <v>1043</v>
      </c>
      <c r="H219" s="225" t="s">
        <v>355</v>
      </c>
      <c r="I219" s="228" t="s">
        <v>651</v>
      </c>
      <c r="J219" s="228" t="s">
        <v>179</v>
      </c>
      <c r="K219" s="225" t="s">
        <v>436</v>
      </c>
      <c r="L219" s="229">
        <v>550000</v>
      </c>
      <c r="M219" s="227" t="s">
        <v>14</v>
      </c>
      <c r="N219" s="230">
        <v>108237.43</v>
      </c>
      <c r="O219" s="222"/>
      <c r="P219" s="223"/>
      <c r="Q219" s="223"/>
      <c r="R219" s="223"/>
      <c r="S219" s="223"/>
      <c r="T219" s="223"/>
      <c r="U219" s="223"/>
      <c r="V219" s="223"/>
      <c r="W219" s="223"/>
      <c r="X219" s="223"/>
      <c r="Y219" s="223"/>
      <c r="Z219" s="223"/>
      <c r="AA219" s="223"/>
      <c r="AB219" s="223"/>
      <c r="AC219" s="223"/>
      <c r="AD219" s="223"/>
      <c r="AE219" s="223"/>
      <c r="AF219" s="223"/>
      <c r="AG219" s="223"/>
      <c r="AH219" s="223"/>
    </row>
    <row r="220" spans="1:34" ht="15.75" customHeight="1">
      <c r="A220" s="213"/>
      <c r="B220" s="214"/>
      <c r="C220" s="224" t="s">
        <v>1044</v>
      </c>
      <c r="D220" s="225" t="s">
        <v>1017</v>
      </c>
      <c r="E220" s="225" t="s">
        <v>1004</v>
      </c>
      <c r="F220" s="226" t="s">
        <v>1045</v>
      </c>
      <c r="G220" s="227" t="s">
        <v>14</v>
      </c>
      <c r="H220" s="225" t="s">
        <v>355</v>
      </c>
      <c r="I220" s="228" t="s">
        <v>651</v>
      </c>
      <c r="J220" s="228" t="s">
        <v>154</v>
      </c>
      <c r="K220" s="225" t="s">
        <v>437</v>
      </c>
      <c r="L220" s="227" t="s">
        <v>14</v>
      </c>
      <c r="M220" s="229">
        <v>40000</v>
      </c>
      <c r="N220" s="230">
        <v>148237.43</v>
      </c>
      <c r="O220" s="222"/>
      <c r="P220" s="223"/>
      <c r="Q220" s="223"/>
      <c r="R220" s="223"/>
      <c r="S220" s="223"/>
      <c r="T220" s="223"/>
      <c r="U220" s="223"/>
      <c r="V220" s="223"/>
      <c r="W220" s="223"/>
      <c r="X220" s="223"/>
      <c r="Y220" s="223"/>
      <c r="Z220" s="223"/>
      <c r="AA220" s="223"/>
      <c r="AB220" s="223"/>
      <c r="AC220" s="223"/>
      <c r="AD220" s="223"/>
      <c r="AE220" s="223"/>
      <c r="AF220" s="223"/>
      <c r="AG220" s="223"/>
      <c r="AH220" s="223"/>
    </row>
    <row r="221" spans="1:34" ht="15.75" customHeight="1">
      <c r="A221" s="213"/>
      <c r="B221" s="214"/>
      <c r="C221" s="224" t="s">
        <v>1046</v>
      </c>
      <c r="D221" s="225" t="s">
        <v>1047</v>
      </c>
      <c r="E221" s="225" t="s">
        <v>1004</v>
      </c>
      <c r="F221" s="226" t="s">
        <v>1048</v>
      </c>
      <c r="G221" s="227" t="s">
        <v>14</v>
      </c>
      <c r="H221" s="225" t="s">
        <v>357</v>
      </c>
      <c r="I221" s="228" t="s">
        <v>455</v>
      </c>
      <c r="J221" s="228" t="s">
        <v>1049</v>
      </c>
      <c r="K221" s="225" t="s">
        <v>436</v>
      </c>
      <c r="L221" s="229">
        <v>12000</v>
      </c>
      <c r="M221" s="227" t="s">
        <v>14</v>
      </c>
      <c r="N221" s="230">
        <v>136237.43</v>
      </c>
      <c r="O221" s="222"/>
      <c r="P221" s="223"/>
      <c r="Q221" s="223"/>
      <c r="R221" s="223"/>
      <c r="S221" s="223"/>
      <c r="T221" s="223"/>
      <c r="U221" s="223"/>
      <c r="V221" s="223"/>
      <c r="W221" s="223"/>
      <c r="X221" s="223"/>
      <c r="Y221" s="223"/>
      <c r="Z221" s="223"/>
      <c r="AA221" s="223"/>
      <c r="AB221" s="223"/>
      <c r="AC221" s="223"/>
      <c r="AD221" s="223"/>
      <c r="AE221" s="223"/>
      <c r="AF221" s="223"/>
      <c r="AG221" s="223"/>
      <c r="AH221" s="223"/>
    </row>
    <row r="222" spans="1:34" ht="15.75" customHeight="1">
      <c r="A222" s="213"/>
      <c r="B222" s="214"/>
      <c r="C222" s="224" t="s">
        <v>1050</v>
      </c>
      <c r="D222" s="225" t="s">
        <v>1047</v>
      </c>
      <c r="E222" s="225" t="s">
        <v>1004</v>
      </c>
      <c r="F222" s="226" t="s">
        <v>1051</v>
      </c>
      <c r="G222" s="227" t="s">
        <v>14</v>
      </c>
      <c r="H222" s="225" t="s">
        <v>355</v>
      </c>
      <c r="I222" s="228" t="s">
        <v>470</v>
      </c>
      <c r="J222" s="228" t="s">
        <v>471</v>
      </c>
      <c r="K222" s="225" t="s">
        <v>436</v>
      </c>
      <c r="L222" s="229">
        <v>3498.16</v>
      </c>
      <c r="M222" s="227" t="s">
        <v>14</v>
      </c>
      <c r="N222" s="230">
        <v>132739.26999999999</v>
      </c>
      <c r="O222" s="222"/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/>
      <c r="AB222" s="223"/>
      <c r="AC222" s="223"/>
      <c r="AD222" s="223"/>
      <c r="AE222" s="223"/>
      <c r="AF222" s="223"/>
      <c r="AG222" s="223"/>
      <c r="AH222" s="223"/>
    </row>
    <row r="223" spans="1:34" ht="15.75" customHeight="1">
      <c r="A223" s="213"/>
      <c r="B223" s="214"/>
      <c r="C223" s="224" t="s">
        <v>1052</v>
      </c>
      <c r="D223" s="225" t="s">
        <v>1047</v>
      </c>
      <c r="E223" s="225" t="s">
        <v>1004</v>
      </c>
      <c r="F223" s="226" t="s">
        <v>1053</v>
      </c>
      <c r="G223" s="227" t="s">
        <v>14</v>
      </c>
      <c r="H223" s="225" t="s">
        <v>357</v>
      </c>
      <c r="I223" s="228" t="s">
        <v>173</v>
      </c>
      <c r="J223" s="228" t="s">
        <v>551</v>
      </c>
      <c r="K223" s="225" t="s">
        <v>436</v>
      </c>
      <c r="L223" s="229">
        <v>3788.6</v>
      </c>
      <c r="M223" s="227" t="s">
        <v>14</v>
      </c>
      <c r="N223" s="230">
        <v>128950.67</v>
      </c>
      <c r="O223" s="222"/>
      <c r="P223" s="223"/>
      <c r="Q223" s="223"/>
      <c r="R223" s="223"/>
      <c r="S223" s="223"/>
      <c r="T223" s="223"/>
      <c r="U223" s="223"/>
      <c r="V223" s="223"/>
      <c r="W223" s="223"/>
      <c r="X223" s="223"/>
      <c r="Y223" s="223"/>
      <c r="Z223" s="223"/>
      <c r="AA223" s="223"/>
      <c r="AB223" s="223"/>
      <c r="AC223" s="223"/>
      <c r="AD223" s="223"/>
      <c r="AE223" s="223"/>
      <c r="AF223" s="223"/>
      <c r="AG223" s="223"/>
      <c r="AH223" s="223"/>
    </row>
    <row r="224" spans="1:34" ht="15.75" customHeight="1">
      <c r="A224" s="213"/>
      <c r="B224" s="214"/>
      <c r="C224" s="224" t="s">
        <v>1054</v>
      </c>
      <c r="D224" s="225" t="s">
        <v>1047</v>
      </c>
      <c r="E224" s="225" t="s">
        <v>1004</v>
      </c>
      <c r="F224" s="226" t="s">
        <v>1055</v>
      </c>
      <c r="G224" s="227" t="s">
        <v>14</v>
      </c>
      <c r="H224" s="225" t="s">
        <v>355</v>
      </c>
      <c r="I224" s="228" t="s">
        <v>485</v>
      </c>
      <c r="J224" s="228" t="s">
        <v>719</v>
      </c>
      <c r="K224" s="225" t="s">
        <v>436</v>
      </c>
      <c r="L224" s="229">
        <v>41943</v>
      </c>
      <c r="M224" s="227" t="s">
        <v>14</v>
      </c>
      <c r="N224" s="230">
        <v>87007.67</v>
      </c>
      <c r="O224" s="222"/>
      <c r="P224" s="223"/>
      <c r="Q224" s="223"/>
      <c r="R224" s="223"/>
      <c r="S224" s="223"/>
      <c r="T224" s="223"/>
      <c r="U224" s="223"/>
      <c r="V224" s="223"/>
      <c r="W224" s="223"/>
      <c r="X224" s="223"/>
      <c r="Y224" s="223"/>
      <c r="Z224" s="223"/>
      <c r="AA224" s="223"/>
      <c r="AB224" s="223"/>
      <c r="AC224" s="223"/>
      <c r="AD224" s="223"/>
      <c r="AE224" s="223"/>
      <c r="AF224" s="223"/>
      <c r="AG224" s="223"/>
      <c r="AH224" s="223"/>
    </row>
    <row r="225" spans="1:34" ht="15.75" customHeight="1">
      <c r="A225" s="213"/>
      <c r="B225" s="214"/>
      <c r="C225" s="224" t="s">
        <v>1056</v>
      </c>
      <c r="D225" s="225" t="s">
        <v>1047</v>
      </c>
      <c r="E225" s="225" t="s">
        <v>1004</v>
      </c>
      <c r="F225" s="226" t="s">
        <v>1057</v>
      </c>
      <c r="G225" s="227" t="s">
        <v>14</v>
      </c>
      <c r="H225" s="225" t="s">
        <v>357</v>
      </c>
      <c r="I225" s="228" t="s">
        <v>455</v>
      </c>
      <c r="J225" s="228" t="s">
        <v>516</v>
      </c>
      <c r="K225" s="225" t="s">
        <v>436</v>
      </c>
      <c r="L225" s="229">
        <v>50000</v>
      </c>
      <c r="M225" s="227" t="s">
        <v>14</v>
      </c>
      <c r="N225" s="230">
        <v>37007.67</v>
      </c>
      <c r="O225" s="222"/>
      <c r="P225" s="223"/>
      <c r="Q225" s="223"/>
      <c r="R225" s="223"/>
      <c r="S225" s="223"/>
      <c r="T225" s="223"/>
      <c r="U225" s="223"/>
      <c r="V225" s="223"/>
      <c r="W225" s="223"/>
      <c r="X225" s="223"/>
      <c r="Y225" s="223"/>
      <c r="Z225" s="223"/>
      <c r="AA225" s="223"/>
      <c r="AB225" s="223"/>
      <c r="AC225" s="223"/>
      <c r="AD225" s="223"/>
      <c r="AE225" s="223"/>
      <c r="AF225" s="223"/>
      <c r="AG225" s="223"/>
      <c r="AH225" s="223"/>
    </row>
    <row r="226" spans="1:34" ht="15.75" customHeight="1">
      <c r="A226" s="213"/>
      <c r="B226" s="214"/>
      <c r="C226" s="224" t="s">
        <v>1058</v>
      </c>
      <c r="D226" s="225" t="s">
        <v>1059</v>
      </c>
      <c r="E226" s="225" t="s">
        <v>1004</v>
      </c>
      <c r="F226" s="226" t="s">
        <v>1060</v>
      </c>
      <c r="G226" s="227" t="s">
        <v>14</v>
      </c>
      <c r="H226" s="225" t="s">
        <v>357</v>
      </c>
      <c r="I226" s="228" t="s">
        <v>173</v>
      </c>
      <c r="J226" s="228" t="s">
        <v>597</v>
      </c>
      <c r="K226" s="225" t="s">
        <v>436</v>
      </c>
      <c r="L226" s="229">
        <v>1249</v>
      </c>
      <c r="M226" s="227" t="s">
        <v>14</v>
      </c>
      <c r="N226" s="230">
        <v>35758.67</v>
      </c>
      <c r="O226" s="222"/>
      <c r="P226" s="223"/>
      <c r="Q226" s="223"/>
      <c r="R226" s="223"/>
      <c r="S226" s="223"/>
      <c r="T226" s="223"/>
      <c r="U226" s="223"/>
      <c r="V226" s="223"/>
      <c r="W226" s="223"/>
      <c r="X226" s="223"/>
      <c r="Y226" s="223"/>
      <c r="Z226" s="223"/>
      <c r="AA226" s="223"/>
      <c r="AB226" s="223"/>
      <c r="AC226" s="223"/>
      <c r="AD226" s="223"/>
      <c r="AE226" s="223"/>
      <c r="AF226" s="223"/>
      <c r="AG226" s="223"/>
      <c r="AH226" s="223"/>
    </row>
    <row r="227" spans="1:34" ht="15.75" customHeight="1">
      <c r="A227" s="213"/>
      <c r="B227" s="214"/>
      <c r="C227" s="224" t="s">
        <v>1061</v>
      </c>
      <c r="D227" s="225" t="s">
        <v>1059</v>
      </c>
      <c r="E227" s="225" t="s">
        <v>1004</v>
      </c>
      <c r="F227" s="226" t="s">
        <v>1062</v>
      </c>
      <c r="G227" s="227" t="s">
        <v>14</v>
      </c>
      <c r="H227" s="225" t="s">
        <v>357</v>
      </c>
      <c r="I227" s="228" t="s">
        <v>1063</v>
      </c>
      <c r="J227" s="228" t="s">
        <v>1064</v>
      </c>
      <c r="K227" s="225" t="s">
        <v>437</v>
      </c>
      <c r="L227" s="227" t="s">
        <v>14</v>
      </c>
      <c r="M227" s="229">
        <v>1249</v>
      </c>
      <c r="N227" s="230">
        <v>37007.67</v>
      </c>
      <c r="O227" s="222"/>
      <c r="P227" s="223"/>
      <c r="Q227" s="223"/>
      <c r="R227" s="223"/>
      <c r="S227" s="223"/>
      <c r="T227" s="223"/>
      <c r="U227" s="223"/>
      <c r="V227" s="223"/>
      <c r="W227" s="223"/>
      <c r="X227" s="223"/>
      <c r="Y227" s="223"/>
      <c r="Z227" s="223"/>
      <c r="AA227" s="223"/>
      <c r="AB227" s="223"/>
      <c r="AC227" s="223"/>
      <c r="AD227" s="223"/>
      <c r="AE227" s="223"/>
      <c r="AF227" s="223"/>
      <c r="AG227" s="223"/>
      <c r="AH227" s="223"/>
    </row>
    <row r="228" spans="1:34" ht="15.75" customHeight="1">
      <c r="A228" s="213"/>
      <c r="B228" s="214"/>
      <c r="C228" s="224" t="s">
        <v>1065</v>
      </c>
      <c r="D228" s="225" t="s">
        <v>1059</v>
      </c>
      <c r="E228" s="225" t="s">
        <v>1004</v>
      </c>
      <c r="F228" s="226" t="s">
        <v>1066</v>
      </c>
      <c r="G228" s="227" t="s">
        <v>14</v>
      </c>
      <c r="H228" s="225" t="s">
        <v>357</v>
      </c>
      <c r="I228" s="228" t="s">
        <v>455</v>
      </c>
      <c r="J228" s="228" t="s">
        <v>1067</v>
      </c>
      <c r="K228" s="225" t="s">
        <v>436</v>
      </c>
      <c r="L228" s="229">
        <v>160</v>
      </c>
      <c r="M228" s="227" t="s">
        <v>14</v>
      </c>
      <c r="N228" s="230">
        <v>36847.67</v>
      </c>
      <c r="O228" s="222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/>
      <c r="AB228" s="223"/>
      <c r="AC228" s="223"/>
      <c r="AD228" s="223"/>
      <c r="AE228" s="223"/>
      <c r="AF228" s="223"/>
      <c r="AG228" s="223"/>
      <c r="AH228" s="223"/>
    </row>
    <row r="229" spans="1:34" ht="15.75" customHeight="1">
      <c r="A229" s="213"/>
      <c r="B229" s="214"/>
      <c r="C229" s="224" t="s">
        <v>1068</v>
      </c>
      <c r="D229" s="225" t="s">
        <v>1059</v>
      </c>
      <c r="E229" s="225" t="s">
        <v>1004</v>
      </c>
      <c r="F229" s="226" t="s">
        <v>1069</v>
      </c>
      <c r="G229" s="227" t="s">
        <v>14</v>
      </c>
      <c r="H229" s="225" t="s">
        <v>357</v>
      </c>
      <c r="I229" s="228" t="s">
        <v>455</v>
      </c>
      <c r="J229" s="228" t="s">
        <v>1067</v>
      </c>
      <c r="K229" s="225" t="s">
        <v>436</v>
      </c>
      <c r="L229" s="229">
        <v>90</v>
      </c>
      <c r="M229" s="227" t="s">
        <v>14</v>
      </c>
      <c r="N229" s="230">
        <v>36757.67</v>
      </c>
      <c r="O229" s="222"/>
      <c r="P229" s="223"/>
      <c r="Q229" s="223"/>
      <c r="R229" s="223"/>
      <c r="S229" s="223"/>
      <c r="T229" s="223"/>
      <c r="U229" s="223"/>
      <c r="V229" s="223"/>
      <c r="W229" s="223"/>
      <c r="X229" s="223"/>
      <c r="Y229" s="223"/>
      <c r="Z229" s="223"/>
      <c r="AA229" s="223"/>
      <c r="AB229" s="223"/>
      <c r="AC229" s="223"/>
      <c r="AD229" s="223"/>
      <c r="AE229" s="223"/>
      <c r="AF229" s="223"/>
      <c r="AG229" s="223"/>
      <c r="AH229" s="223"/>
    </row>
    <row r="230" spans="1:34" ht="15.75" customHeight="1">
      <c r="A230" s="213"/>
      <c r="B230" s="214"/>
      <c r="C230" s="224" t="s">
        <v>1070</v>
      </c>
      <c r="D230" s="225" t="s">
        <v>1059</v>
      </c>
      <c r="E230" s="225" t="s">
        <v>1004</v>
      </c>
      <c r="F230" s="226" t="s">
        <v>1071</v>
      </c>
      <c r="G230" s="227" t="s">
        <v>14</v>
      </c>
      <c r="H230" s="225" t="s">
        <v>357</v>
      </c>
      <c r="I230" s="228" t="s">
        <v>455</v>
      </c>
      <c r="J230" s="228" t="s">
        <v>658</v>
      </c>
      <c r="K230" s="225" t="s">
        <v>437</v>
      </c>
      <c r="L230" s="227" t="s">
        <v>14</v>
      </c>
      <c r="M230" s="229">
        <v>80</v>
      </c>
      <c r="N230" s="230">
        <v>36837.67</v>
      </c>
      <c r="O230" s="222"/>
      <c r="P230" s="223"/>
      <c r="Q230" s="223"/>
      <c r="R230" s="223"/>
      <c r="S230" s="223"/>
      <c r="T230" s="223"/>
      <c r="U230" s="223"/>
      <c r="V230" s="223"/>
      <c r="W230" s="223"/>
      <c r="X230" s="223"/>
      <c r="Y230" s="223"/>
      <c r="Z230" s="223"/>
      <c r="AA230" s="223"/>
      <c r="AB230" s="223"/>
      <c r="AC230" s="223"/>
      <c r="AD230" s="223"/>
      <c r="AE230" s="223"/>
      <c r="AF230" s="223"/>
      <c r="AG230" s="223"/>
      <c r="AH230" s="223"/>
    </row>
    <row r="231" spans="1:34" ht="15.75" customHeight="1">
      <c r="A231" s="213"/>
      <c r="B231" s="214"/>
      <c r="C231" s="224" t="s">
        <v>1072</v>
      </c>
      <c r="D231" s="225" t="s">
        <v>1073</v>
      </c>
      <c r="E231" s="225" t="s">
        <v>1004</v>
      </c>
      <c r="F231" s="226" t="s">
        <v>1074</v>
      </c>
      <c r="G231" s="227" t="s">
        <v>14</v>
      </c>
      <c r="H231" s="225" t="s">
        <v>357</v>
      </c>
      <c r="I231" s="228" t="s">
        <v>470</v>
      </c>
      <c r="J231" s="228" t="s">
        <v>654</v>
      </c>
      <c r="K231" s="225" t="s">
        <v>436</v>
      </c>
      <c r="L231" s="229">
        <v>290</v>
      </c>
      <c r="M231" s="227" t="s">
        <v>14</v>
      </c>
      <c r="N231" s="230">
        <v>36547.67</v>
      </c>
      <c r="O231" s="222"/>
      <c r="P231" s="223"/>
      <c r="Q231" s="223"/>
      <c r="R231" s="223"/>
      <c r="S231" s="223"/>
      <c r="T231" s="223"/>
      <c r="U231" s="223"/>
      <c r="V231" s="223"/>
      <c r="W231" s="223"/>
      <c r="X231" s="223"/>
      <c r="Y231" s="223"/>
      <c r="Z231" s="223"/>
      <c r="AA231" s="223"/>
      <c r="AB231" s="223"/>
      <c r="AC231" s="223"/>
      <c r="AD231" s="223"/>
      <c r="AE231" s="223"/>
      <c r="AF231" s="223"/>
      <c r="AG231" s="223"/>
      <c r="AH231" s="223"/>
    </row>
    <row r="232" spans="1:34" ht="15.75" customHeight="1">
      <c r="A232" s="213"/>
      <c r="B232" s="214"/>
      <c r="C232" s="224" t="s">
        <v>1075</v>
      </c>
      <c r="D232" s="225" t="s">
        <v>1073</v>
      </c>
      <c r="E232" s="225" t="s">
        <v>1004</v>
      </c>
      <c r="F232" s="226" t="s">
        <v>1076</v>
      </c>
      <c r="G232" s="227" t="s">
        <v>14</v>
      </c>
      <c r="H232" s="225" t="s">
        <v>357</v>
      </c>
      <c r="I232" s="228" t="s">
        <v>173</v>
      </c>
      <c r="J232" s="228" t="s">
        <v>597</v>
      </c>
      <c r="K232" s="225" t="s">
        <v>436</v>
      </c>
      <c r="L232" s="229">
        <v>1249</v>
      </c>
      <c r="M232" s="227" t="s">
        <v>14</v>
      </c>
      <c r="N232" s="230">
        <v>35298.67</v>
      </c>
      <c r="O232" s="222"/>
      <c r="P232" s="223"/>
      <c r="Q232" s="223"/>
      <c r="R232" s="223"/>
      <c r="S232" s="223"/>
      <c r="T232" s="223"/>
      <c r="U232" s="223"/>
      <c r="V232" s="223"/>
      <c r="W232" s="223"/>
      <c r="X232" s="223"/>
      <c r="Y232" s="223"/>
      <c r="Z232" s="223"/>
      <c r="AA232" s="223"/>
      <c r="AB232" s="223"/>
      <c r="AC232" s="223"/>
      <c r="AD232" s="223"/>
      <c r="AE232" s="223"/>
      <c r="AF232" s="223"/>
      <c r="AG232" s="223"/>
      <c r="AH232" s="223"/>
    </row>
    <row r="233" spans="1:34" ht="15.75" customHeight="1">
      <c r="A233" s="213"/>
      <c r="B233" s="214"/>
      <c r="C233" s="224" t="s">
        <v>1077</v>
      </c>
      <c r="D233" s="225" t="s">
        <v>1073</v>
      </c>
      <c r="E233" s="225" t="s">
        <v>1004</v>
      </c>
      <c r="F233" s="226" t="s">
        <v>1078</v>
      </c>
      <c r="G233" s="227" t="s">
        <v>14</v>
      </c>
      <c r="H233" s="225" t="s">
        <v>355</v>
      </c>
      <c r="I233" s="228" t="s">
        <v>173</v>
      </c>
      <c r="J233" s="228" t="s">
        <v>597</v>
      </c>
      <c r="K233" s="225" t="s">
        <v>436</v>
      </c>
      <c r="L233" s="229">
        <v>529</v>
      </c>
      <c r="M233" s="227" t="s">
        <v>14</v>
      </c>
      <c r="N233" s="230">
        <v>34769.67</v>
      </c>
      <c r="O233" s="222"/>
      <c r="P233" s="223"/>
      <c r="Q233" s="223"/>
      <c r="R233" s="223"/>
      <c r="S233" s="223"/>
      <c r="T233" s="223"/>
      <c r="U233" s="223"/>
      <c r="V233" s="223"/>
      <c r="W233" s="223"/>
      <c r="X233" s="223"/>
      <c r="Y233" s="223"/>
      <c r="Z233" s="223"/>
      <c r="AA233" s="223"/>
      <c r="AB233" s="223"/>
      <c r="AC233" s="223"/>
      <c r="AD233" s="223"/>
      <c r="AE233" s="223"/>
      <c r="AF233" s="223"/>
      <c r="AG233" s="223"/>
      <c r="AH233" s="223"/>
    </row>
    <row r="234" spans="1:34" ht="15.75" customHeight="1">
      <c r="A234" s="213"/>
      <c r="B234" s="214"/>
      <c r="C234" s="224" t="s">
        <v>1079</v>
      </c>
      <c r="D234" s="225" t="s">
        <v>1073</v>
      </c>
      <c r="E234" s="225" t="s">
        <v>1004</v>
      </c>
      <c r="F234" s="226" t="s">
        <v>1080</v>
      </c>
      <c r="G234" s="227" t="s">
        <v>14</v>
      </c>
      <c r="H234" s="225" t="s">
        <v>582</v>
      </c>
      <c r="I234" s="228" t="s">
        <v>455</v>
      </c>
      <c r="J234" s="228" t="s">
        <v>493</v>
      </c>
      <c r="K234" s="225" t="s">
        <v>437</v>
      </c>
      <c r="L234" s="227" t="s">
        <v>14</v>
      </c>
      <c r="M234" s="229">
        <v>2144</v>
      </c>
      <c r="N234" s="230">
        <v>36913.67</v>
      </c>
      <c r="O234" s="222"/>
      <c r="P234" s="223"/>
      <c r="Q234" s="223"/>
      <c r="R234" s="223"/>
      <c r="S234" s="223"/>
      <c r="T234" s="223"/>
      <c r="U234" s="223"/>
      <c r="V234" s="223"/>
      <c r="W234" s="223"/>
      <c r="X234" s="223"/>
      <c r="Y234" s="223"/>
      <c r="Z234" s="223"/>
      <c r="AA234" s="223"/>
      <c r="AB234" s="223"/>
      <c r="AC234" s="223"/>
      <c r="AD234" s="223"/>
      <c r="AE234" s="223"/>
      <c r="AF234" s="223"/>
      <c r="AG234" s="223"/>
      <c r="AH234" s="223"/>
    </row>
    <row r="235" spans="1:34" ht="15.75" customHeight="1">
      <c r="A235" s="213"/>
      <c r="B235" s="214"/>
      <c r="C235" s="224" t="s">
        <v>1081</v>
      </c>
      <c r="D235" s="225" t="s">
        <v>1073</v>
      </c>
      <c r="E235" s="225" t="s">
        <v>1004</v>
      </c>
      <c r="F235" s="226" t="s">
        <v>1082</v>
      </c>
      <c r="G235" s="227" t="s">
        <v>14</v>
      </c>
      <c r="H235" s="225" t="s">
        <v>355</v>
      </c>
      <c r="I235" s="228" t="s">
        <v>470</v>
      </c>
      <c r="J235" s="228" t="s">
        <v>471</v>
      </c>
      <c r="K235" s="225" t="s">
        <v>436</v>
      </c>
      <c r="L235" s="229">
        <v>7</v>
      </c>
      <c r="M235" s="227" t="s">
        <v>14</v>
      </c>
      <c r="N235" s="230">
        <v>36906.67</v>
      </c>
      <c r="O235" s="222"/>
      <c r="P235" s="223"/>
      <c r="Q235" s="223"/>
      <c r="R235" s="223"/>
      <c r="S235" s="223"/>
      <c r="T235" s="223"/>
      <c r="U235" s="223"/>
      <c r="V235" s="223"/>
      <c r="W235" s="223"/>
      <c r="X235" s="223"/>
      <c r="Y235" s="223"/>
      <c r="Z235" s="223"/>
      <c r="AA235" s="223"/>
      <c r="AB235" s="223"/>
      <c r="AC235" s="223"/>
      <c r="AD235" s="223"/>
      <c r="AE235" s="223"/>
      <c r="AF235" s="223"/>
      <c r="AG235" s="223"/>
      <c r="AH235" s="223"/>
    </row>
    <row r="236" spans="1:34" ht="15.75" customHeight="1">
      <c r="A236" s="213"/>
      <c r="B236" s="214"/>
      <c r="C236" s="224" t="s">
        <v>1083</v>
      </c>
      <c r="D236" s="225" t="s">
        <v>1073</v>
      </c>
      <c r="E236" s="225" t="s">
        <v>1004</v>
      </c>
      <c r="F236" s="226" t="s">
        <v>1084</v>
      </c>
      <c r="G236" s="227" t="s">
        <v>14</v>
      </c>
      <c r="H236" s="225" t="s">
        <v>357</v>
      </c>
      <c r="I236" s="228" t="s">
        <v>355</v>
      </c>
      <c r="J236" s="228" t="s">
        <v>355</v>
      </c>
      <c r="K236" s="225" t="s">
        <v>436</v>
      </c>
      <c r="L236" s="229">
        <v>750</v>
      </c>
      <c r="M236" s="227" t="s">
        <v>14</v>
      </c>
      <c r="N236" s="230">
        <v>36156.67</v>
      </c>
      <c r="O236" s="222"/>
      <c r="P236" s="223"/>
      <c r="Q236" s="223"/>
      <c r="R236" s="223"/>
      <c r="S236" s="223"/>
      <c r="T236" s="223"/>
      <c r="U236" s="223"/>
      <c r="V236" s="223"/>
      <c r="W236" s="223"/>
      <c r="X236" s="223"/>
      <c r="Y236" s="223"/>
      <c r="Z236" s="223"/>
      <c r="AA236" s="223"/>
      <c r="AB236" s="223"/>
      <c r="AC236" s="223"/>
      <c r="AD236" s="223"/>
      <c r="AE236" s="223"/>
      <c r="AF236" s="223"/>
      <c r="AG236" s="223"/>
      <c r="AH236" s="223"/>
    </row>
    <row r="237" spans="1:34" ht="15.75" customHeight="1">
      <c r="A237" s="213"/>
      <c r="B237" s="214"/>
      <c r="C237" s="224" t="s">
        <v>1085</v>
      </c>
      <c r="D237" s="225" t="s">
        <v>1086</v>
      </c>
      <c r="E237" s="225" t="s">
        <v>1004</v>
      </c>
      <c r="F237" s="226" t="s">
        <v>1087</v>
      </c>
      <c r="G237" s="227" t="s">
        <v>14</v>
      </c>
      <c r="H237" s="225" t="s">
        <v>582</v>
      </c>
      <c r="I237" s="228" t="s">
        <v>455</v>
      </c>
      <c r="J237" s="228" t="s">
        <v>1088</v>
      </c>
      <c r="K237" s="225" t="s">
        <v>437</v>
      </c>
      <c r="L237" s="227" t="s">
        <v>14</v>
      </c>
      <c r="M237" s="229">
        <v>1</v>
      </c>
      <c r="N237" s="230">
        <v>36157.67</v>
      </c>
      <c r="O237" s="222"/>
      <c r="P237" s="223"/>
      <c r="Q237" s="223"/>
      <c r="R237" s="223"/>
      <c r="S237" s="223"/>
      <c r="T237" s="223"/>
      <c r="U237" s="223"/>
      <c r="V237" s="223"/>
      <c r="W237" s="223"/>
      <c r="X237" s="223"/>
      <c r="Y237" s="223"/>
      <c r="Z237" s="223"/>
      <c r="AA237" s="223"/>
      <c r="AB237" s="223"/>
      <c r="AC237" s="223"/>
      <c r="AD237" s="223"/>
      <c r="AE237" s="223"/>
      <c r="AF237" s="223"/>
      <c r="AG237" s="223"/>
      <c r="AH237" s="223"/>
    </row>
    <row r="238" spans="1:34" ht="15.75" customHeight="1">
      <c r="A238" s="213"/>
      <c r="B238" s="214"/>
      <c r="C238" s="224" t="s">
        <v>1089</v>
      </c>
      <c r="D238" s="225" t="s">
        <v>1090</v>
      </c>
      <c r="E238" s="225" t="s">
        <v>1004</v>
      </c>
      <c r="F238" s="226" t="s">
        <v>1091</v>
      </c>
      <c r="G238" s="227" t="s">
        <v>14</v>
      </c>
      <c r="H238" s="225" t="s">
        <v>357</v>
      </c>
      <c r="I238" s="228" t="s">
        <v>173</v>
      </c>
      <c r="J238" s="228" t="s">
        <v>597</v>
      </c>
      <c r="K238" s="225" t="s">
        <v>436</v>
      </c>
      <c r="L238" s="229">
        <v>3100</v>
      </c>
      <c r="M238" s="227" t="s">
        <v>14</v>
      </c>
      <c r="N238" s="230">
        <v>33057.67</v>
      </c>
      <c r="O238" s="222"/>
      <c r="P238" s="223"/>
      <c r="Q238" s="223"/>
      <c r="R238" s="223"/>
      <c r="S238" s="223"/>
      <c r="T238" s="223"/>
      <c r="U238" s="223"/>
      <c r="V238" s="223"/>
      <c r="W238" s="223"/>
      <c r="X238" s="223"/>
      <c r="Y238" s="223"/>
      <c r="Z238" s="223"/>
      <c r="AA238" s="223"/>
      <c r="AB238" s="223"/>
      <c r="AC238" s="223"/>
      <c r="AD238" s="223"/>
      <c r="AE238" s="223"/>
      <c r="AF238" s="223"/>
      <c r="AG238" s="223"/>
      <c r="AH238" s="223"/>
    </row>
    <row r="239" spans="1:34" ht="15.75" customHeight="1">
      <c r="A239" s="213"/>
      <c r="B239" s="214"/>
      <c r="C239" s="224" t="s">
        <v>1092</v>
      </c>
      <c r="D239" s="225" t="s">
        <v>1090</v>
      </c>
      <c r="E239" s="225" t="s">
        <v>1004</v>
      </c>
      <c r="F239" s="226" t="s">
        <v>1093</v>
      </c>
      <c r="G239" s="227" t="s">
        <v>14</v>
      </c>
      <c r="H239" s="225" t="s">
        <v>357</v>
      </c>
      <c r="I239" s="228" t="s">
        <v>1063</v>
      </c>
      <c r="J239" s="228" t="s">
        <v>1064</v>
      </c>
      <c r="K239" s="225" t="s">
        <v>437</v>
      </c>
      <c r="L239" s="227" t="s">
        <v>14</v>
      </c>
      <c r="M239" s="229">
        <v>1249</v>
      </c>
      <c r="N239" s="230">
        <v>34306.67</v>
      </c>
      <c r="O239" s="222"/>
      <c r="P239" s="223"/>
      <c r="Q239" s="223"/>
      <c r="R239" s="223"/>
      <c r="S239" s="223"/>
      <c r="T239" s="223"/>
      <c r="U239" s="223"/>
      <c r="V239" s="223"/>
      <c r="W239" s="223"/>
      <c r="X239" s="223"/>
      <c r="Y239" s="223"/>
      <c r="Z239" s="223"/>
      <c r="AA239" s="223"/>
      <c r="AB239" s="223"/>
      <c r="AC239" s="223"/>
      <c r="AD239" s="223"/>
      <c r="AE239" s="223"/>
      <c r="AF239" s="223"/>
      <c r="AG239" s="223"/>
      <c r="AH239" s="223"/>
    </row>
    <row r="240" spans="1:34" ht="15.75" customHeight="1">
      <c r="A240" s="213"/>
      <c r="B240" s="214"/>
      <c r="C240" s="224" t="s">
        <v>1094</v>
      </c>
      <c r="D240" s="225" t="s">
        <v>1095</v>
      </c>
      <c r="E240" s="225" t="s">
        <v>1004</v>
      </c>
      <c r="F240" s="226" t="s">
        <v>1096</v>
      </c>
      <c r="G240" s="227" t="s">
        <v>14</v>
      </c>
      <c r="H240" s="225" t="s">
        <v>357</v>
      </c>
      <c r="I240" s="228" t="s">
        <v>173</v>
      </c>
      <c r="J240" s="228" t="s">
        <v>597</v>
      </c>
      <c r="K240" s="225" t="s">
        <v>436</v>
      </c>
      <c r="L240" s="229">
        <v>70</v>
      </c>
      <c r="M240" s="227" t="s">
        <v>14</v>
      </c>
      <c r="N240" s="230">
        <v>34236.67</v>
      </c>
      <c r="O240" s="222"/>
      <c r="P240" s="223"/>
      <c r="Q240" s="223"/>
      <c r="R240" s="223"/>
      <c r="S240" s="223"/>
      <c r="T240" s="223"/>
      <c r="U240" s="223"/>
      <c r="V240" s="223"/>
      <c r="W240" s="223"/>
      <c r="X240" s="223"/>
      <c r="Y240" s="223"/>
      <c r="Z240" s="223"/>
      <c r="AA240" s="223"/>
      <c r="AB240" s="223"/>
      <c r="AC240" s="223"/>
      <c r="AD240" s="223"/>
      <c r="AE240" s="223"/>
      <c r="AF240" s="223"/>
      <c r="AG240" s="223"/>
      <c r="AH240" s="223"/>
    </row>
    <row r="241" spans="1:34" ht="15.75" customHeight="1">
      <c r="A241" s="213"/>
      <c r="B241" s="214"/>
      <c r="C241" s="224" t="s">
        <v>1097</v>
      </c>
      <c r="D241" s="225" t="s">
        <v>1095</v>
      </c>
      <c r="E241" s="225" t="s">
        <v>1004</v>
      </c>
      <c r="F241" s="226" t="s">
        <v>1098</v>
      </c>
      <c r="G241" s="227" t="s">
        <v>14</v>
      </c>
      <c r="H241" s="225" t="s">
        <v>357</v>
      </c>
      <c r="I241" s="228" t="s">
        <v>173</v>
      </c>
      <c r="J241" s="228" t="s">
        <v>551</v>
      </c>
      <c r="K241" s="225" t="s">
        <v>436</v>
      </c>
      <c r="L241" s="229">
        <v>5064.6499999999996</v>
      </c>
      <c r="M241" s="227" t="s">
        <v>14</v>
      </c>
      <c r="N241" s="230">
        <v>29172.02</v>
      </c>
      <c r="O241" s="222"/>
      <c r="P241" s="223"/>
      <c r="Q241" s="223"/>
      <c r="R241" s="223"/>
      <c r="S241" s="223"/>
      <c r="T241" s="223"/>
      <c r="U241" s="223"/>
      <c r="V241" s="223"/>
      <c r="W241" s="223"/>
      <c r="X241" s="223"/>
      <c r="Y241" s="223"/>
      <c r="Z241" s="223"/>
      <c r="AA241" s="223"/>
      <c r="AB241" s="223"/>
      <c r="AC241" s="223"/>
      <c r="AD241" s="223"/>
      <c r="AE241" s="223"/>
      <c r="AF241" s="223"/>
      <c r="AG241" s="223"/>
      <c r="AH241" s="223"/>
    </row>
    <row r="242" spans="1:34" ht="15.75" customHeight="1">
      <c r="A242" s="213"/>
      <c r="B242" s="214"/>
      <c r="C242" s="224" t="s">
        <v>1099</v>
      </c>
      <c r="D242" s="225" t="s">
        <v>1095</v>
      </c>
      <c r="E242" s="225" t="s">
        <v>1004</v>
      </c>
      <c r="F242" s="226" t="s">
        <v>1100</v>
      </c>
      <c r="G242" s="227" t="s">
        <v>14</v>
      </c>
      <c r="H242" s="225" t="s">
        <v>357</v>
      </c>
      <c r="I242" s="228" t="s">
        <v>173</v>
      </c>
      <c r="J242" s="228" t="s">
        <v>551</v>
      </c>
      <c r="K242" s="225" t="s">
        <v>436</v>
      </c>
      <c r="L242" s="229">
        <v>5229.6499999999996</v>
      </c>
      <c r="M242" s="227" t="s">
        <v>14</v>
      </c>
      <c r="N242" s="230">
        <v>23942.37</v>
      </c>
      <c r="O242" s="222"/>
      <c r="P242" s="223"/>
      <c r="Q242" s="223"/>
      <c r="R242" s="223"/>
      <c r="S242" s="223"/>
      <c r="T242" s="223"/>
      <c r="U242" s="223"/>
      <c r="V242" s="223"/>
      <c r="W242" s="223"/>
      <c r="X242" s="223"/>
      <c r="Y242" s="223"/>
      <c r="Z242" s="223"/>
      <c r="AA242" s="223"/>
      <c r="AB242" s="223"/>
      <c r="AC242" s="223"/>
      <c r="AD242" s="223"/>
      <c r="AE242" s="223"/>
      <c r="AF242" s="223"/>
      <c r="AG242" s="223"/>
      <c r="AH242" s="223"/>
    </row>
    <row r="243" spans="1:34" ht="15.75" customHeight="1">
      <c r="A243" s="213"/>
      <c r="B243" s="214"/>
      <c r="C243" s="224" t="s">
        <v>1101</v>
      </c>
      <c r="D243" s="225" t="s">
        <v>1102</v>
      </c>
      <c r="E243" s="225" t="s">
        <v>1004</v>
      </c>
      <c r="F243" s="226" t="s">
        <v>1103</v>
      </c>
      <c r="G243" s="227" t="s">
        <v>14</v>
      </c>
      <c r="H243" s="225" t="s">
        <v>357</v>
      </c>
      <c r="I243" s="228" t="s">
        <v>455</v>
      </c>
      <c r="J243" s="228" t="s">
        <v>1104</v>
      </c>
      <c r="K243" s="225" t="s">
        <v>437</v>
      </c>
      <c r="L243" s="227" t="s">
        <v>14</v>
      </c>
      <c r="M243" s="229">
        <v>3570</v>
      </c>
      <c r="N243" s="230">
        <v>27512.37</v>
      </c>
      <c r="O243" s="222"/>
      <c r="P243" s="223"/>
      <c r="Q243" s="223"/>
      <c r="R243" s="223"/>
      <c r="S243" s="223"/>
      <c r="T243" s="223"/>
      <c r="U243" s="223"/>
      <c r="V243" s="223"/>
      <c r="W243" s="223"/>
      <c r="X243" s="223"/>
      <c r="Y243" s="223"/>
      <c r="Z243" s="223"/>
      <c r="AA243" s="223"/>
      <c r="AB243" s="223"/>
      <c r="AC243" s="223"/>
      <c r="AD243" s="223"/>
      <c r="AE243" s="223"/>
      <c r="AF243" s="223"/>
      <c r="AG243" s="223"/>
      <c r="AH243" s="223"/>
    </row>
    <row r="244" spans="1:34" ht="15.75" customHeight="1">
      <c r="A244" s="213"/>
      <c r="B244" s="214"/>
      <c r="C244" s="224" t="s">
        <v>1105</v>
      </c>
      <c r="D244" s="225" t="s">
        <v>1106</v>
      </c>
      <c r="E244" s="225" t="s">
        <v>1004</v>
      </c>
      <c r="F244" s="226" t="s">
        <v>1107</v>
      </c>
      <c r="G244" s="227" t="s">
        <v>14</v>
      </c>
      <c r="H244" s="225" t="s">
        <v>357</v>
      </c>
      <c r="I244" s="228" t="s">
        <v>173</v>
      </c>
      <c r="J244" s="228" t="s">
        <v>597</v>
      </c>
      <c r="K244" s="225" t="s">
        <v>436</v>
      </c>
      <c r="L244" s="229">
        <v>560</v>
      </c>
      <c r="M244" s="227" t="s">
        <v>14</v>
      </c>
      <c r="N244" s="230">
        <v>26952.37</v>
      </c>
      <c r="O244" s="222"/>
      <c r="P244" s="223"/>
      <c r="Q244" s="223"/>
      <c r="R244" s="223"/>
      <c r="S244" s="223"/>
      <c r="T244" s="223"/>
      <c r="U244" s="223"/>
      <c r="V244" s="223"/>
      <c r="W244" s="223"/>
      <c r="X244" s="223"/>
      <c r="Y244" s="223"/>
      <c r="Z244" s="223"/>
      <c r="AA244" s="223"/>
      <c r="AB244" s="223"/>
      <c r="AC244" s="223"/>
      <c r="AD244" s="223"/>
      <c r="AE244" s="223"/>
      <c r="AF244" s="223"/>
      <c r="AG244" s="223"/>
      <c r="AH244" s="223"/>
    </row>
    <row r="245" spans="1:34" ht="15.75" customHeight="1">
      <c r="A245" s="213"/>
      <c r="B245" s="214"/>
      <c r="C245" s="224" t="s">
        <v>1108</v>
      </c>
      <c r="D245" s="225" t="s">
        <v>1109</v>
      </c>
      <c r="E245" s="225" t="s">
        <v>1004</v>
      </c>
      <c r="F245" s="226" t="s">
        <v>1110</v>
      </c>
      <c r="G245" s="227" t="s">
        <v>14</v>
      </c>
      <c r="H245" s="225" t="s">
        <v>357</v>
      </c>
      <c r="I245" s="228" t="s">
        <v>470</v>
      </c>
      <c r="J245" s="228" t="s">
        <v>1111</v>
      </c>
      <c r="K245" s="225" t="s">
        <v>436</v>
      </c>
      <c r="L245" s="229">
        <v>303.79000000000002</v>
      </c>
      <c r="M245" s="227" t="s">
        <v>14</v>
      </c>
      <c r="N245" s="230">
        <v>26648.58</v>
      </c>
      <c r="O245" s="222"/>
      <c r="P245" s="223"/>
      <c r="Q245" s="223"/>
      <c r="R245" s="223"/>
      <c r="S245" s="223"/>
      <c r="T245" s="223"/>
      <c r="U245" s="223"/>
      <c r="V245" s="223"/>
      <c r="W245" s="223"/>
      <c r="X245" s="223"/>
      <c r="Y245" s="223"/>
      <c r="Z245" s="223"/>
      <c r="AA245" s="223"/>
      <c r="AB245" s="223"/>
      <c r="AC245" s="223"/>
      <c r="AD245" s="223"/>
      <c r="AE245" s="223"/>
      <c r="AF245" s="223"/>
      <c r="AG245" s="223"/>
      <c r="AH245" s="223"/>
    </row>
    <row r="246" spans="1:34" ht="15.75" customHeight="1">
      <c r="A246" s="213"/>
      <c r="B246" s="214"/>
      <c r="C246" s="224" t="s">
        <v>1112</v>
      </c>
      <c r="D246" s="225" t="s">
        <v>1113</v>
      </c>
      <c r="E246" s="225" t="s">
        <v>1004</v>
      </c>
      <c r="F246" s="226" t="s">
        <v>1114</v>
      </c>
      <c r="G246" s="227" t="s">
        <v>14</v>
      </c>
      <c r="H246" s="225" t="s">
        <v>355</v>
      </c>
      <c r="I246" s="228" t="s">
        <v>421</v>
      </c>
      <c r="J246" s="228" t="s">
        <v>544</v>
      </c>
      <c r="K246" s="225" t="s">
        <v>436</v>
      </c>
      <c r="L246" s="229">
        <v>1008.9</v>
      </c>
      <c r="M246" s="227" t="s">
        <v>14</v>
      </c>
      <c r="N246" s="230">
        <v>25639.68</v>
      </c>
      <c r="O246" s="222"/>
      <c r="P246" s="223"/>
      <c r="Q246" s="223"/>
      <c r="R246" s="223"/>
      <c r="S246" s="223"/>
      <c r="T246" s="223"/>
      <c r="U246" s="223"/>
      <c r="V246" s="223"/>
      <c r="W246" s="223"/>
      <c r="X246" s="223"/>
      <c r="Y246" s="223"/>
      <c r="Z246" s="223"/>
      <c r="AA246" s="223"/>
      <c r="AB246" s="223"/>
      <c r="AC246" s="223"/>
      <c r="AD246" s="223"/>
      <c r="AE246" s="223"/>
      <c r="AF246" s="223"/>
      <c r="AG246" s="223"/>
      <c r="AH246" s="223"/>
    </row>
    <row r="247" spans="1:34" ht="15.75" customHeight="1">
      <c r="A247" s="213"/>
      <c r="B247" s="214"/>
      <c r="C247" s="224" t="s">
        <v>1115</v>
      </c>
      <c r="D247" s="225" t="s">
        <v>1113</v>
      </c>
      <c r="E247" s="225" t="s">
        <v>1004</v>
      </c>
      <c r="F247" s="226" t="s">
        <v>1116</v>
      </c>
      <c r="G247" s="227" t="s">
        <v>14</v>
      </c>
      <c r="H247" s="225" t="s">
        <v>355</v>
      </c>
      <c r="I247" s="228" t="s">
        <v>421</v>
      </c>
      <c r="J247" s="228" t="s">
        <v>544</v>
      </c>
      <c r="K247" s="225" t="s">
        <v>436</v>
      </c>
      <c r="L247" s="229">
        <v>29.5</v>
      </c>
      <c r="M247" s="227" t="s">
        <v>14</v>
      </c>
      <c r="N247" s="230">
        <v>25610.18</v>
      </c>
      <c r="O247" s="222"/>
      <c r="P247" s="223"/>
      <c r="Q247" s="223"/>
      <c r="R247" s="223"/>
      <c r="S247" s="223"/>
      <c r="T247" s="223"/>
      <c r="U247" s="223"/>
      <c r="V247" s="223"/>
      <c r="W247" s="223"/>
      <c r="X247" s="223"/>
      <c r="Y247" s="223"/>
      <c r="Z247" s="223"/>
      <c r="AA247" s="223"/>
      <c r="AB247" s="223"/>
      <c r="AC247" s="223"/>
      <c r="AD247" s="223"/>
      <c r="AE247" s="223"/>
      <c r="AF247" s="223"/>
      <c r="AG247" s="223"/>
      <c r="AH247" s="223"/>
    </row>
    <row r="248" spans="1:34" ht="15.75" customHeight="1">
      <c r="A248" s="213"/>
      <c r="B248" s="214"/>
      <c r="C248" s="224" t="s">
        <v>1117</v>
      </c>
      <c r="D248" s="225" t="s">
        <v>1118</v>
      </c>
      <c r="E248" s="225" t="s">
        <v>1004</v>
      </c>
      <c r="F248" s="226" t="s">
        <v>1119</v>
      </c>
      <c r="G248" s="227" t="s">
        <v>14</v>
      </c>
      <c r="H248" s="225" t="s">
        <v>357</v>
      </c>
      <c r="I248" s="228" t="s">
        <v>474</v>
      </c>
      <c r="J248" s="228" t="s">
        <v>474</v>
      </c>
      <c r="K248" s="225" t="s">
        <v>436</v>
      </c>
      <c r="L248" s="229">
        <v>351.26</v>
      </c>
      <c r="M248" s="227" t="s">
        <v>14</v>
      </c>
      <c r="N248" s="230">
        <v>25258.92</v>
      </c>
      <c r="O248" s="222"/>
      <c r="P248" s="223"/>
      <c r="Q248" s="223"/>
      <c r="R248" s="223"/>
      <c r="S248" s="223"/>
      <c r="T248" s="223"/>
      <c r="U248" s="223"/>
      <c r="V248" s="223"/>
      <c r="W248" s="223"/>
      <c r="X248" s="223"/>
      <c r="Y248" s="223"/>
      <c r="Z248" s="223"/>
      <c r="AA248" s="223"/>
      <c r="AB248" s="223"/>
      <c r="AC248" s="223"/>
      <c r="AD248" s="223"/>
      <c r="AE248" s="223"/>
      <c r="AF248" s="223"/>
      <c r="AG248" s="223"/>
      <c r="AH248" s="223"/>
    </row>
    <row r="249" spans="1:34" ht="15.75" customHeight="1">
      <c r="A249" s="213"/>
      <c r="B249" s="214"/>
      <c r="C249" s="224" t="s">
        <v>1120</v>
      </c>
      <c r="D249" s="225" t="s">
        <v>1118</v>
      </c>
      <c r="E249" s="225" t="s">
        <v>1004</v>
      </c>
      <c r="F249" s="226" t="s">
        <v>1121</v>
      </c>
      <c r="G249" s="227" t="s">
        <v>14</v>
      </c>
      <c r="H249" s="225" t="s">
        <v>357</v>
      </c>
      <c r="I249" s="228" t="s">
        <v>470</v>
      </c>
      <c r="J249" s="228" t="s">
        <v>654</v>
      </c>
      <c r="K249" s="225" t="s">
        <v>436</v>
      </c>
      <c r="L249" s="229">
        <v>280</v>
      </c>
      <c r="M249" s="227" t="s">
        <v>14</v>
      </c>
      <c r="N249" s="230">
        <v>24978.92</v>
      </c>
      <c r="O249" s="222"/>
      <c r="P249" s="223"/>
      <c r="Q249" s="223"/>
      <c r="R249" s="223"/>
      <c r="S249" s="223"/>
      <c r="T249" s="223"/>
      <c r="U249" s="223"/>
      <c r="V249" s="223"/>
      <c r="W249" s="223"/>
      <c r="X249" s="223"/>
      <c r="Y249" s="223"/>
      <c r="Z249" s="223"/>
      <c r="AA249" s="223"/>
      <c r="AB249" s="223"/>
      <c r="AC249" s="223"/>
      <c r="AD249" s="223"/>
      <c r="AE249" s="223"/>
      <c r="AF249" s="223"/>
      <c r="AG249" s="223"/>
      <c r="AH249" s="223"/>
    </row>
    <row r="250" spans="1:34" ht="15.75" customHeight="1">
      <c r="A250" s="213"/>
      <c r="B250" s="214"/>
      <c r="C250" s="224" t="s">
        <v>1122</v>
      </c>
      <c r="D250" s="225" t="s">
        <v>1123</v>
      </c>
      <c r="E250" s="225" t="s">
        <v>1004</v>
      </c>
      <c r="F250" s="226" t="s">
        <v>1124</v>
      </c>
      <c r="G250" s="227" t="s">
        <v>14</v>
      </c>
      <c r="H250" s="225" t="s">
        <v>355</v>
      </c>
      <c r="I250" s="228" t="s">
        <v>651</v>
      </c>
      <c r="J250" s="228" t="s">
        <v>154</v>
      </c>
      <c r="K250" s="225" t="s">
        <v>437</v>
      </c>
      <c r="L250" s="227" t="s">
        <v>14</v>
      </c>
      <c r="M250" s="229">
        <v>49000</v>
      </c>
      <c r="N250" s="230">
        <v>73978.92</v>
      </c>
      <c r="O250" s="222"/>
      <c r="P250" s="223"/>
      <c r="Q250" s="223"/>
      <c r="R250" s="223"/>
      <c r="S250" s="223"/>
      <c r="T250" s="223"/>
      <c r="U250" s="223"/>
      <c r="V250" s="223"/>
      <c r="W250" s="223"/>
      <c r="X250" s="223"/>
      <c r="Y250" s="223"/>
      <c r="Z250" s="223"/>
      <c r="AA250" s="223"/>
      <c r="AB250" s="223"/>
      <c r="AC250" s="223"/>
      <c r="AD250" s="223"/>
      <c r="AE250" s="223"/>
      <c r="AF250" s="223"/>
      <c r="AG250" s="223"/>
      <c r="AH250" s="223"/>
    </row>
    <row r="251" spans="1:34" ht="15.75" customHeight="1">
      <c r="A251" s="213"/>
      <c r="B251" s="214"/>
      <c r="C251" s="224" t="s">
        <v>1125</v>
      </c>
      <c r="D251" s="225" t="s">
        <v>1123</v>
      </c>
      <c r="E251" s="225" t="s">
        <v>1004</v>
      </c>
      <c r="F251" s="226" t="s">
        <v>1126</v>
      </c>
      <c r="G251" s="227" t="s">
        <v>14</v>
      </c>
      <c r="H251" s="225" t="s">
        <v>357</v>
      </c>
      <c r="I251" s="228" t="s">
        <v>455</v>
      </c>
      <c r="J251" s="228" t="s">
        <v>945</v>
      </c>
      <c r="K251" s="225" t="s">
        <v>436</v>
      </c>
      <c r="L251" s="229">
        <v>25000</v>
      </c>
      <c r="M251" s="227" t="s">
        <v>14</v>
      </c>
      <c r="N251" s="230">
        <v>48978.92</v>
      </c>
      <c r="O251" s="222"/>
      <c r="P251" s="223"/>
      <c r="Q251" s="223"/>
      <c r="R251" s="223"/>
      <c r="S251" s="223"/>
      <c r="T251" s="223"/>
      <c r="U251" s="223"/>
      <c r="V251" s="223"/>
      <c r="W251" s="223"/>
      <c r="X251" s="223"/>
      <c r="Y251" s="223"/>
      <c r="Z251" s="223"/>
      <c r="AA251" s="223"/>
      <c r="AB251" s="223"/>
      <c r="AC251" s="223"/>
      <c r="AD251" s="223"/>
      <c r="AE251" s="223"/>
      <c r="AF251" s="223"/>
      <c r="AG251" s="223"/>
      <c r="AH251" s="223"/>
    </row>
    <row r="252" spans="1:34" ht="15.75" customHeight="1">
      <c r="A252" s="213"/>
      <c r="B252" s="214"/>
      <c r="C252" s="224" t="s">
        <v>1127</v>
      </c>
      <c r="D252" s="225" t="s">
        <v>1123</v>
      </c>
      <c r="E252" s="225" t="s">
        <v>1004</v>
      </c>
      <c r="F252" s="226" t="s">
        <v>1128</v>
      </c>
      <c r="G252" s="227" t="s">
        <v>14</v>
      </c>
      <c r="H252" s="225" t="s">
        <v>357</v>
      </c>
      <c r="I252" s="228" t="s">
        <v>173</v>
      </c>
      <c r="J252" s="228" t="s">
        <v>551</v>
      </c>
      <c r="K252" s="225" t="s">
        <v>436</v>
      </c>
      <c r="L252" s="229">
        <v>476.8</v>
      </c>
      <c r="M252" s="227" t="s">
        <v>14</v>
      </c>
      <c r="N252" s="230">
        <v>48502.12</v>
      </c>
      <c r="O252" s="222"/>
      <c r="P252" s="223"/>
      <c r="Q252" s="223"/>
      <c r="R252" s="223"/>
      <c r="S252" s="223"/>
      <c r="T252" s="223"/>
      <c r="U252" s="223"/>
      <c r="V252" s="223"/>
      <c r="W252" s="223"/>
      <c r="X252" s="223"/>
      <c r="Y252" s="223"/>
      <c r="Z252" s="223"/>
      <c r="AA252" s="223"/>
      <c r="AB252" s="223"/>
      <c r="AC252" s="223"/>
      <c r="AD252" s="223"/>
      <c r="AE252" s="223"/>
      <c r="AF252" s="223"/>
      <c r="AG252" s="223"/>
      <c r="AH252" s="223"/>
    </row>
    <row r="253" spans="1:34" ht="15.75" customHeight="1">
      <c r="A253" s="213"/>
      <c r="B253" s="214"/>
      <c r="C253" s="224" t="s">
        <v>1129</v>
      </c>
      <c r="D253" s="225" t="s">
        <v>1123</v>
      </c>
      <c r="E253" s="225" t="s">
        <v>1004</v>
      </c>
      <c r="F253" s="226" t="s">
        <v>1130</v>
      </c>
      <c r="G253" s="227" t="s">
        <v>14</v>
      </c>
      <c r="H253" s="225" t="s">
        <v>357</v>
      </c>
      <c r="I253" s="228" t="s">
        <v>173</v>
      </c>
      <c r="J253" s="228" t="s">
        <v>551</v>
      </c>
      <c r="K253" s="225" t="s">
        <v>436</v>
      </c>
      <c r="L253" s="229">
        <v>466.8</v>
      </c>
      <c r="M253" s="227" t="s">
        <v>14</v>
      </c>
      <c r="N253" s="230">
        <v>48035.32</v>
      </c>
      <c r="O253" s="222"/>
      <c r="P253" s="223"/>
      <c r="Q253" s="223"/>
      <c r="R253" s="223"/>
      <c r="S253" s="223"/>
      <c r="T253" s="223"/>
      <c r="U253" s="223"/>
      <c r="V253" s="223"/>
      <c r="W253" s="223"/>
      <c r="X253" s="223"/>
      <c r="Y253" s="223"/>
      <c r="Z253" s="223"/>
      <c r="AA253" s="223"/>
      <c r="AB253" s="223"/>
      <c r="AC253" s="223"/>
      <c r="AD253" s="223"/>
      <c r="AE253" s="223"/>
      <c r="AF253" s="223"/>
      <c r="AG253" s="223"/>
      <c r="AH253" s="223"/>
    </row>
    <row r="254" spans="1:34" ht="15.75" customHeight="1">
      <c r="A254" s="213"/>
      <c r="B254" s="214"/>
      <c r="C254" s="224" t="s">
        <v>1131</v>
      </c>
      <c r="D254" s="225" t="s">
        <v>1132</v>
      </c>
      <c r="E254" s="225" t="s">
        <v>1004</v>
      </c>
      <c r="F254" s="226" t="s">
        <v>1133</v>
      </c>
      <c r="G254" s="227" t="s">
        <v>14</v>
      </c>
      <c r="H254" s="225" t="s">
        <v>357</v>
      </c>
      <c r="I254" s="228" t="s">
        <v>173</v>
      </c>
      <c r="J254" s="228" t="s">
        <v>551</v>
      </c>
      <c r="K254" s="225" t="s">
        <v>436</v>
      </c>
      <c r="L254" s="229">
        <v>436.8</v>
      </c>
      <c r="M254" s="227" t="s">
        <v>14</v>
      </c>
      <c r="N254" s="230">
        <v>47598.52</v>
      </c>
      <c r="O254" s="222"/>
      <c r="P254" s="223"/>
      <c r="Q254" s="223"/>
      <c r="R254" s="223"/>
      <c r="S254" s="223"/>
      <c r="T254" s="223"/>
      <c r="U254" s="223"/>
      <c r="V254" s="223"/>
      <c r="W254" s="223"/>
      <c r="X254" s="223"/>
      <c r="Y254" s="223"/>
      <c r="Z254" s="223"/>
      <c r="AA254" s="223"/>
      <c r="AB254" s="223"/>
      <c r="AC254" s="223"/>
      <c r="AD254" s="223"/>
      <c r="AE254" s="223"/>
      <c r="AF254" s="223"/>
      <c r="AG254" s="223"/>
      <c r="AH254" s="223"/>
    </row>
    <row r="255" spans="1:34" ht="15.75" customHeight="1">
      <c r="A255" s="213"/>
      <c r="B255" s="214"/>
      <c r="C255" s="224" t="s">
        <v>1134</v>
      </c>
      <c r="D255" s="225" t="s">
        <v>1132</v>
      </c>
      <c r="E255" s="225" t="s">
        <v>1004</v>
      </c>
      <c r="F255" s="226" t="s">
        <v>1135</v>
      </c>
      <c r="G255" s="227" t="s">
        <v>14</v>
      </c>
      <c r="H255" s="225" t="s">
        <v>355</v>
      </c>
      <c r="I255" s="228" t="s">
        <v>651</v>
      </c>
      <c r="J255" s="228" t="s">
        <v>154</v>
      </c>
      <c r="K255" s="225" t="s">
        <v>437</v>
      </c>
      <c r="L255" s="227" t="s">
        <v>14</v>
      </c>
      <c r="M255" s="229">
        <v>35000</v>
      </c>
      <c r="N255" s="230">
        <v>82598.52</v>
      </c>
      <c r="O255" s="222"/>
      <c r="P255" s="223"/>
      <c r="Q255" s="223"/>
      <c r="R255" s="223"/>
      <c r="S255" s="223"/>
      <c r="T255" s="223"/>
      <c r="U255" s="223"/>
      <c r="V255" s="223"/>
      <c r="W255" s="223"/>
      <c r="X255" s="223"/>
      <c r="Y255" s="223"/>
      <c r="Z255" s="223"/>
      <c r="AA255" s="223"/>
      <c r="AB255" s="223"/>
      <c r="AC255" s="223"/>
      <c r="AD255" s="223"/>
      <c r="AE255" s="223"/>
      <c r="AF255" s="223"/>
      <c r="AG255" s="223"/>
      <c r="AH255" s="223"/>
    </row>
    <row r="256" spans="1:34" ht="15.75" customHeight="1">
      <c r="A256" s="213"/>
      <c r="B256" s="214"/>
      <c r="C256" s="224" t="s">
        <v>1136</v>
      </c>
      <c r="D256" s="225" t="s">
        <v>1132</v>
      </c>
      <c r="E256" s="225" t="s">
        <v>1004</v>
      </c>
      <c r="F256" s="226" t="s">
        <v>1137</v>
      </c>
      <c r="G256" s="227" t="s">
        <v>14</v>
      </c>
      <c r="H256" s="225" t="s">
        <v>357</v>
      </c>
      <c r="I256" s="228" t="s">
        <v>455</v>
      </c>
      <c r="J256" s="228" t="s">
        <v>1138</v>
      </c>
      <c r="K256" s="225" t="s">
        <v>436</v>
      </c>
      <c r="L256" s="229">
        <v>1</v>
      </c>
      <c r="M256" s="227" t="s">
        <v>14</v>
      </c>
      <c r="N256" s="230">
        <v>82597.52</v>
      </c>
      <c r="O256" s="222"/>
      <c r="P256" s="223"/>
      <c r="Q256" s="223"/>
      <c r="R256" s="223"/>
      <c r="S256" s="223"/>
      <c r="T256" s="223"/>
      <c r="U256" s="223"/>
      <c r="V256" s="223"/>
      <c r="W256" s="223"/>
      <c r="X256" s="223"/>
      <c r="Y256" s="223"/>
      <c r="Z256" s="223"/>
      <c r="AA256" s="223"/>
      <c r="AB256" s="223"/>
      <c r="AC256" s="223"/>
      <c r="AD256" s="223"/>
      <c r="AE256" s="223"/>
      <c r="AF256" s="223"/>
      <c r="AG256" s="223"/>
      <c r="AH256" s="223"/>
    </row>
    <row r="257" spans="1:34" ht="15.75" customHeight="1">
      <c r="A257" s="213"/>
      <c r="B257" s="214"/>
      <c r="C257" s="224" t="s">
        <v>1139</v>
      </c>
      <c r="D257" s="225" t="s">
        <v>1132</v>
      </c>
      <c r="E257" s="225" t="s">
        <v>1004</v>
      </c>
      <c r="F257" s="226" t="s">
        <v>1140</v>
      </c>
      <c r="G257" s="227" t="s">
        <v>14</v>
      </c>
      <c r="H257" s="225" t="s">
        <v>357</v>
      </c>
      <c r="I257" s="228" t="s">
        <v>455</v>
      </c>
      <c r="J257" s="228" t="s">
        <v>1138</v>
      </c>
      <c r="K257" s="225" t="s">
        <v>436</v>
      </c>
      <c r="L257" s="229">
        <v>1</v>
      </c>
      <c r="M257" s="227" t="s">
        <v>14</v>
      </c>
      <c r="N257" s="230">
        <v>82596.52</v>
      </c>
      <c r="O257" s="222"/>
      <c r="P257" s="223"/>
      <c r="Q257" s="223"/>
      <c r="R257" s="223"/>
      <c r="S257" s="223"/>
      <c r="T257" s="223"/>
      <c r="U257" s="223"/>
      <c r="V257" s="223"/>
      <c r="W257" s="223"/>
      <c r="X257" s="223"/>
      <c r="Y257" s="223"/>
      <c r="Z257" s="223"/>
      <c r="AA257" s="223"/>
      <c r="AB257" s="223"/>
      <c r="AC257" s="223"/>
      <c r="AD257" s="223"/>
      <c r="AE257" s="223"/>
      <c r="AF257" s="223"/>
      <c r="AG257" s="223"/>
      <c r="AH257" s="223"/>
    </row>
    <row r="258" spans="1:34" ht="15.75" customHeight="1">
      <c r="A258" s="213"/>
      <c r="B258" s="214"/>
      <c r="C258" s="224" t="s">
        <v>1141</v>
      </c>
      <c r="D258" s="225" t="s">
        <v>1142</v>
      </c>
      <c r="E258" s="225" t="s">
        <v>1004</v>
      </c>
      <c r="F258" s="226" t="s">
        <v>1143</v>
      </c>
      <c r="G258" s="227" t="s">
        <v>14</v>
      </c>
      <c r="H258" s="225" t="s">
        <v>355</v>
      </c>
      <c r="I258" s="228" t="s">
        <v>651</v>
      </c>
      <c r="J258" s="228" t="s">
        <v>179</v>
      </c>
      <c r="K258" s="225" t="s">
        <v>436</v>
      </c>
      <c r="L258" s="229">
        <v>10000</v>
      </c>
      <c r="M258" s="227" t="s">
        <v>14</v>
      </c>
      <c r="N258" s="230">
        <v>72596.52</v>
      </c>
      <c r="O258" s="222"/>
      <c r="P258" s="223"/>
      <c r="Q258" s="223"/>
      <c r="R258" s="223"/>
      <c r="S258" s="223"/>
      <c r="T258" s="223"/>
      <c r="U258" s="223"/>
      <c r="V258" s="223"/>
      <c r="W258" s="223"/>
      <c r="X258" s="223"/>
      <c r="Y258" s="223"/>
      <c r="Z258" s="223"/>
      <c r="AA258" s="223"/>
      <c r="AB258" s="223"/>
      <c r="AC258" s="223"/>
      <c r="AD258" s="223"/>
      <c r="AE258" s="223"/>
      <c r="AF258" s="223"/>
      <c r="AG258" s="223"/>
      <c r="AH258" s="223"/>
    </row>
    <row r="259" spans="1:34" ht="15.75" customHeight="1">
      <c r="A259" s="213"/>
      <c r="B259" s="214"/>
      <c r="C259" s="224" t="s">
        <v>1144</v>
      </c>
      <c r="D259" s="225" t="s">
        <v>1142</v>
      </c>
      <c r="E259" s="225" t="s">
        <v>1004</v>
      </c>
      <c r="F259" s="226" t="s">
        <v>1145</v>
      </c>
      <c r="G259" s="227" t="s">
        <v>14</v>
      </c>
      <c r="H259" s="225" t="s">
        <v>357</v>
      </c>
      <c r="I259" s="228" t="s">
        <v>470</v>
      </c>
      <c r="J259" s="228" t="s">
        <v>654</v>
      </c>
      <c r="K259" s="225" t="s">
        <v>436</v>
      </c>
      <c r="L259" s="229">
        <v>211</v>
      </c>
      <c r="M259" s="227" t="s">
        <v>14</v>
      </c>
      <c r="N259" s="230">
        <v>72385.52</v>
      </c>
      <c r="O259" s="222"/>
      <c r="P259" s="223"/>
      <c r="Q259" s="223"/>
      <c r="R259" s="223"/>
      <c r="S259" s="223"/>
      <c r="T259" s="223"/>
      <c r="U259" s="223"/>
      <c r="V259" s="223"/>
      <c r="W259" s="223"/>
      <c r="X259" s="223"/>
      <c r="Y259" s="223"/>
      <c r="Z259" s="223"/>
      <c r="AA259" s="223"/>
      <c r="AB259" s="223"/>
      <c r="AC259" s="223"/>
      <c r="AD259" s="223"/>
      <c r="AE259" s="223"/>
      <c r="AF259" s="223"/>
      <c r="AG259" s="223"/>
      <c r="AH259" s="223"/>
    </row>
    <row r="260" spans="1:34" ht="15.75" customHeight="1">
      <c r="A260" s="213"/>
      <c r="B260" s="214"/>
      <c r="C260" s="224" t="s">
        <v>1146</v>
      </c>
      <c r="D260" s="225" t="s">
        <v>1142</v>
      </c>
      <c r="E260" s="225" t="s">
        <v>1004</v>
      </c>
      <c r="F260" s="226" t="s">
        <v>1147</v>
      </c>
      <c r="G260" s="227" t="s">
        <v>14</v>
      </c>
      <c r="H260" s="225" t="s">
        <v>357</v>
      </c>
      <c r="I260" s="228" t="s">
        <v>173</v>
      </c>
      <c r="J260" s="228" t="s">
        <v>597</v>
      </c>
      <c r="K260" s="225" t="s">
        <v>436</v>
      </c>
      <c r="L260" s="229">
        <v>1700</v>
      </c>
      <c r="M260" s="227" t="s">
        <v>14</v>
      </c>
      <c r="N260" s="230">
        <v>70685.52</v>
      </c>
      <c r="O260" s="222"/>
      <c r="P260" s="223"/>
      <c r="Q260" s="223"/>
      <c r="R260" s="223"/>
      <c r="S260" s="223"/>
      <c r="T260" s="223"/>
      <c r="U260" s="223"/>
      <c r="V260" s="223"/>
      <c r="W260" s="223"/>
      <c r="X260" s="223"/>
      <c r="Y260" s="223"/>
      <c r="Z260" s="223"/>
      <c r="AA260" s="223"/>
      <c r="AB260" s="223"/>
      <c r="AC260" s="223"/>
      <c r="AD260" s="223"/>
      <c r="AE260" s="223"/>
      <c r="AF260" s="223"/>
      <c r="AG260" s="223"/>
      <c r="AH260" s="223"/>
    </row>
    <row r="261" spans="1:34" ht="15.75" customHeight="1">
      <c r="A261" s="213"/>
      <c r="B261" s="214"/>
      <c r="C261" s="224" t="s">
        <v>1148</v>
      </c>
      <c r="D261" s="225" t="s">
        <v>1142</v>
      </c>
      <c r="E261" s="225" t="s">
        <v>1004</v>
      </c>
      <c r="F261" s="226" t="s">
        <v>1149</v>
      </c>
      <c r="G261" s="227" t="s">
        <v>14</v>
      </c>
      <c r="H261" s="225" t="s">
        <v>357</v>
      </c>
      <c r="I261" s="228" t="s">
        <v>173</v>
      </c>
      <c r="J261" s="228" t="s">
        <v>597</v>
      </c>
      <c r="K261" s="225" t="s">
        <v>436</v>
      </c>
      <c r="L261" s="229">
        <v>380</v>
      </c>
      <c r="M261" s="227" t="s">
        <v>14</v>
      </c>
      <c r="N261" s="230">
        <v>70305.52</v>
      </c>
      <c r="O261" s="222"/>
      <c r="P261" s="223"/>
      <c r="Q261" s="223"/>
      <c r="R261" s="223"/>
      <c r="S261" s="223"/>
      <c r="T261" s="223"/>
      <c r="U261" s="223"/>
      <c r="V261" s="223"/>
      <c r="W261" s="223"/>
      <c r="X261" s="223"/>
      <c r="Y261" s="223"/>
      <c r="Z261" s="223"/>
      <c r="AA261" s="223"/>
      <c r="AB261" s="223"/>
      <c r="AC261" s="223"/>
      <c r="AD261" s="223"/>
      <c r="AE261" s="223"/>
      <c r="AF261" s="223"/>
      <c r="AG261" s="223"/>
      <c r="AH261" s="223"/>
    </row>
    <row r="262" spans="1:34" ht="15.75" customHeight="1">
      <c r="A262" s="213"/>
      <c r="B262" s="214"/>
      <c r="C262" s="224" t="s">
        <v>1150</v>
      </c>
      <c r="D262" s="225" t="s">
        <v>1151</v>
      </c>
      <c r="E262" s="225" t="s">
        <v>1004</v>
      </c>
      <c r="F262" s="226" t="s">
        <v>1152</v>
      </c>
      <c r="G262" s="227" t="s">
        <v>14</v>
      </c>
      <c r="H262" s="225" t="s">
        <v>357</v>
      </c>
      <c r="I262" s="228" t="s">
        <v>173</v>
      </c>
      <c r="J262" s="228" t="s">
        <v>551</v>
      </c>
      <c r="K262" s="225" t="s">
        <v>436</v>
      </c>
      <c r="L262" s="229">
        <v>1128.5999999999999</v>
      </c>
      <c r="M262" s="227" t="s">
        <v>14</v>
      </c>
      <c r="N262" s="230">
        <v>69176.92</v>
      </c>
      <c r="O262" s="222"/>
      <c r="P262" s="223"/>
      <c r="Q262" s="223"/>
      <c r="R262" s="223"/>
      <c r="S262" s="223"/>
      <c r="T262" s="223"/>
      <c r="U262" s="223"/>
      <c r="V262" s="223"/>
      <c r="W262" s="223"/>
      <c r="X262" s="223"/>
      <c r="Y262" s="223"/>
      <c r="Z262" s="223"/>
      <c r="AA262" s="223"/>
      <c r="AB262" s="223"/>
      <c r="AC262" s="223"/>
      <c r="AD262" s="223"/>
      <c r="AE262" s="223"/>
      <c r="AF262" s="223"/>
      <c r="AG262" s="223"/>
      <c r="AH262" s="223"/>
    </row>
    <row r="263" spans="1:34" ht="15.75" customHeight="1">
      <c r="A263" s="213"/>
      <c r="B263" s="214"/>
      <c r="C263" s="224" t="s">
        <v>1153</v>
      </c>
      <c r="D263" s="225" t="s">
        <v>1151</v>
      </c>
      <c r="E263" s="225" t="s">
        <v>1004</v>
      </c>
      <c r="F263" s="226" t="s">
        <v>1154</v>
      </c>
      <c r="G263" s="227" t="s">
        <v>14</v>
      </c>
      <c r="H263" s="225" t="s">
        <v>357</v>
      </c>
      <c r="I263" s="228" t="s">
        <v>173</v>
      </c>
      <c r="J263" s="228" t="s">
        <v>551</v>
      </c>
      <c r="K263" s="225" t="s">
        <v>436</v>
      </c>
      <c r="L263" s="229">
        <v>436.8</v>
      </c>
      <c r="M263" s="227" t="s">
        <v>14</v>
      </c>
      <c r="N263" s="230">
        <v>68740.12</v>
      </c>
      <c r="O263" s="222"/>
      <c r="P263" s="223"/>
      <c r="Q263" s="223"/>
      <c r="R263" s="223"/>
      <c r="S263" s="223"/>
      <c r="T263" s="223"/>
      <c r="U263" s="223"/>
      <c r="V263" s="223"/>
      <c r="W263" s="223"/>
      <c r="X263" s="223"/>
      <c r="Y263" s="223"/>
      <c r="Z263" s="223"/>
      <c r="AA263" s="223"/>
      <c r="AB263" s="223"/>
      <c r="AC263" s="223"/>
      <c r="AD263" s="223"/>
      <c r="AE263" s="223"/>
      <c r="AF263" s="223"/>
      <c r="AG263" s="223"/>
      <c r="AH263" s="223"/>
    </row>
    <row r="264" spans="1:34" ht="15.75" customHeight="1">
      <c r="A264" s="213"/>
      <c r="B264" s="214"/>
      <c r="C264" s="224" t="s">
        <v>1155</v>
      </c>
      <c r="D264" s="225" t="s">
        <v>1151</v>
      </c>
      <c r="E264" s="225" t="s">
        <v>1004</v>
      </c>
      <c r="F264" s="226" t="s">
        <v>1156</v>
      </c>
      <c r="G264" s="227" t="s">
        <v>14</v>
      </c>
      <c r="H264" s="225" t="s">
        <v>357</v>
      </c>
      <c r="I264" s="228" t="s">
        <v>474</v>
      </c>
      <c r="J264" s="228" t="s">
        <v>474</v>
      </c>
      <c r="K264" s="225" t="s">
        <v>436</v>
      </c>
      <c r="L264" s="229">
        <v>168</v>
      </c>
      <c r="M264" s="227" t="s">
        <v>14</v>
      </c>
      <c r="N264" s="230">
        <v>68572.12</v>
      </c>
      <c r="O264" s="222"/>
      <c r="P264" s="223"/>
      <c r="Q264" s="223"/>
      <c r="R264" s="223"/>
      <c r="S264" s="223"/>
      <c r="T264" s="223"/>
      <c r="U264" s="223"/>
      <c r="V264" s="223"/>
      <c r="W264" s="223"/>
      <c r="X264" s="223"/>
      <c r="Y264" s="223"/>
      <c r="Z264" s="223"/>
      <c r="AA264" s="223"/>
      <c r="AB264" s="223"/>
      <c r="AC264" s="223"/>
      <c r="AD264" s="223"/>
      <c r="AE264" s="223"/>
      <c r="AF264" s="223"/>
      <c r="AG264" s="223"/>
      <c r="AH264" s="223"/>
    </row>
    <row r="265" spans="1:34" ht="15.75" customHeight="1">
      <c r="A265" s="213"/>
      <c r="B265" s="214"/>
      <c r="C265" s="224" t="s">
        <v>1157</v>
      </c>
      <c r="D265" s="225" t="s">
        <v>1158</v>
      </c>
      <c r="E265" s="225" t="s">
        <v>1159</v>
      </c>
      <c r="F265" s="226" t="s">
        <v>1160</v>
      </c>
      <c r="G265" s="227" t="s">
        <v>14</v>
      </c>
      <c r="H265" s="225" t="s">
        <v>355</v>
      </c>
      <c r="I265" s="228" t="s">
        <v>796</v>
      </c>
      <c r="J265" s="228" t="s">
        <v>797</v>
      </c>
      <c r="K265" s="225" t="s">
        <v>437</v>
      </c>
      <c r="L265" s="227" t="s">
        <v>14</v>
      </c>
      <c r="M265" s="229">
        <v>398</v>
      </c>
      <c r="N265" s="230">
        <v>68970.12</v>
      </c>
      <c r="O265" s="222"/>
      <c r="P265" s="223"/>
      <c r="Q265" s="223"/>
      <c r="R265" s="223"/>
      <c r="S265" s="223"/>
      <c r="T265" s="223"/>
      <c r="U265" s="223"/>
      <c r="V265" s="223"/>
      <c r="W265" s="223"/>
      <c r="X265" s="223"/>
      <c r="Y265" s="223"/>
      <c r="Z265" s="223"/>
      <c r="AA265" s="223"/>
      <c r="AB265" s="223"/>
      <c r="AC265" s="223"/>
      <c r="AD265" s="223"/>
      <c r="AE265" s="223"/>
      <c r="AF265" s="223"/>
      <c r="AG265" s="223"/>
      <c r="AH265" s="223"/>
    </row>
    <row r="266" spans="1:34" ht="15.75" customHeight="1">
      <c r="A266" s="213"/>
      <c r="B266" s="214"/>
      <c r="C266" s="224" t="s">
        <v>1161</v>
      </c>
      <c r="D266" s="225" t="s">
        <v>1162</v>
      </c>
      <c r="E266" s="225" t="s">
        <v>1159</v>
      </c>
      <c r="F266" s="226" t="s">
        <v>1163</v>
      </c>
      <c r="G266" s="227" t="s">
        <v>14</v>
      </c>
      <c r="H266" s="225" t="s">
        <v>357</v>
      </c>
      <c r="I266" s="228" t="s">
        <v>470</v>
      </c>
      <c r="J266" s="228" t="s">
        <v>654</v>
      </c>
      <c r="K266" s="225" t="s">
        <v>436</v>
      </c>
      <c r="L266" s="229">
        <v>278</v>
      </c>
      <c r="M266" s="227" t="s">
        <v>14</v>
      </c>
      <c r="N266" s="230">
        <v>68692.12</v>
      </c>
      <c r="O266" s="222"/>
      <c r="P266" s="223"/>
      <c r="Q266" s="223"/>
      <c r="R266" s="223"/>
      <c r="S266" s="223"/>
      <c r="T266" s="223"/>
      <c r="U266" s="223"/>
      <c r="V266" s="223"/>
      <c r="W266" s="223"/>
      <c r="X266" s="223"/>
      <c r="Y266" s="223"/>
      <c r="Z266" s="223"/>
      <c r="AA266" s="223"/>
      <c r="AB266" s="223"/>
      <c r="AC266" s="223"/>
      <c r="AD266" s="223"/>
      <c r="AE266" s="223"/>
      <c r="AF266" s="223"/>
      <c r="AG266" s="223"/>
      <c r="AH266" s="223"/>
    </row>
    <row r="267" spans="1:34" ht="15.75" customHeight="1">
      <c r="A267" s="213"/>
      <c r="B267" s="214"/>
      <c r="C267" s="224" t="s">
        <v>1164</v>
      </c>
      <c r="D267" s="225" t="s">
        <v>1162</v>
      </c>
      <c r="E267" s="225" t="s">
        <v>1159</v>
      </c>
      <c r="F267" s="226" t="s">
        <v>1165</v>
      </c>
      <c r="G267" s="227" t="s">
        <v>14</v>
      </c>
      <c r="H267" s="225" t="s">
        <v>357</v>
      </c>
      <c r="I267" s="228" t="s">
        <v>455</v>
      </c>
      <c r="J267" s="228" t="s">
        <v>1104</v>
      </c>
      <c r="K267" s="225" t="s">
        <v>437</v>
      </c>
      <c r="L267" s="227" t="s">
        <v>14</v>
      </c>
      <c r="M267" s="229">
        <v>1105</v>
      </c>
      <c r="N267" s="230">
        <v>69797.119999999995</v>
      </c>
      <c r="O267" s="222"/>
      <c r="P267" s="223"/>
      <c r="Q267" s="223"/>
      <c r="R267" s="223"/>
      <c r="S267" s="223"/>
      <c r="T267" s="223"/>
      <c r="U267" s="223"/>
      <c r="V267" s="223"/>
      <c r="W267" s="223"/>
      <c r="X267" s="223"/>
      <c r="Y267" s="223"/>
      <c r="Z267" s="223"/>
      <c r="AA267" s="223"/>
      <c r="AB267" s="223"/>
      <c r="AC267" s="223"/>
      <c r="AD267" s="223"/>
      <c r="AE267" s="223"/>
      <c r="AF267" s="223"/>
      <c r="AG267" s="223"/>
      <c r="AH267" s="223"/>
    </row>
    <row r="268" spans="1:34" ht="15.75" customHeight="1">
      <c r="A268" s="213"/>
      <c r="B268" s="214"/>
      <c r="C268" s="224" t="s">
        <v>1166</v>
      </c>
      <c r="D268" s="225" t="s">
        <v>1167</v>
      </c>
      <c r="E268" s="225" t="s">
        <v>1159</v>
      </c>
      <c r="F268" s="226" t="s">
        <v>1168</v>
      </c>
      <c r="G268" s="227" t="s">
        <v>14</v>
      </c>
      <c r="H268" s="225" t="s">
        <v>355</v>
      </c>
      <c r="I268" s="228" t="s">
        <v>651</v>
      </c>
      <c r="J268" s="228" t="s">
        <v>179</v>
      </c>
      <c r="K268" s="225" t="s">
        <v>436</v>
      </c>
      <c r="L268" s="229">
        <v>9000</v>
      </c>
      <c r="M268" s="227" t="s">
        <v>14</v>
      </c>
      <c r="N268" s="230">
        <v>60797.120000000003</v>
      </c>
      <c r="O268" s="222"/>
      <c r="P268" s="223"/>
      <c r="Q268" s="223"/>
      <c r="R268" s="223"/>
      <c r="S268" s="223"/>
      <c r="T268" s="223"/>
      <c r="U268" s="223"/>
      <c r="V268" s="223"/>
      <c r="W268" s="223"/>
      <c r="X268" s="223"/>
      <c r="Y268" s="223"/>
      <c r="Z268" s="223"/>
      <c r="AA268" s="223"/>
      <c r="AB268" s="223"/>
      <c r="AC268" s="223"/>
      <c r="AD268" s="223"/>
      <c r="AE268" s="223"/>
      <c r="AF268" s="223"/>
      <c r="AG268" s="223"/>
      <c r="AH268" s="223"/>
    </row>
    <row r="269" spans="1:34" ht="15.75" customHeight="1">
      <c r="A269" s="213"/>
      <c r="B269" s="214"/>
      <c r="C269" s="224" t="s">
        <v>1169</v>
      </c>
      <c r="D269" s="225" t="s">
        <v>1170</v>
      </c>
      <c r="E269" s="225" t="s">
        <v>1159</v>
      </c>
      <c r="F269" s="226" t="s">
        <v>1171</v>
      </c>
      <c r="G269" s="227" t="s">
        <v>14</v>
      </c>
      <c r="H269" s="225" t="s">
        <v>355</v>
      </c>
      <c r="I269" s="228" t="s">
        <v>485</v>
      </c>
      <c r="J269" s="228" t="s">
        <v>719</v>
      </c>
      <c r="K269" s="225" t="s">
        <v>436</v>
      </c>
      <c r="L269" s="229">
        <v>41943</v>
      </c>
      <c r="M269" s="227" t="s">
        <v>14</v>
      </c>
      <c r="N269" s="230">
        <v>18854.12</v>
      </c>
      <c r="O269" s="222"/>
      <c r="P269" s="223"/>
      <c r="Q269" s="223"/>
      <c r="R269" s="223"/>
      <c r="S269" s="223"/>
      <c r="T269" s="223"/>
      <c r="U269" s="223"/>
      <c r="V269" s="223"/>
      <c r="W269" s="223"/>
      <c r="X269" s="223"/>
      <c r="Y269" s="223"/>
      <c r="Z269" s="223"/>
      <c r="AA269" s="223"/>
      <c r="AB269" s="223"/>
      <c r="AC269" s="223"/>
      <c r="AD269" s="223"/>
      <c r="AE269" s="223"/>
      <c r="AF269" s="223"/>
      <c r="AG269" s="223"/>
      <c r="AH269" s="223"/>
    </row>
    <row r="270" spans="1:34" ht="15.75" customHeight="1">
      <c r="A270" s="213"/>
      <c r="B270" s="214"/>
      <c r="C270" s="224" t="s">
        <v>1172</v>
      </c>
      <c r="D270" s="225" t="s">
        <v>1170</v>
      </c>
      <c r="E270" s="225" t="s">
        <v>1159</v>
      </c>
      <c r="F270" s="226" t="s">
        <v>1173</v>
      </c>
      <c r="G270" s="227" t="s">
        <v>14</v>
      </c>
      <c r="H270" s="225" t="s">
        <v>355</v>
      </c>
      <c r="I270" s="228" t="s">
        <v>651</v>
      </c>
      <c r="J270" s="228" t="s">
        <v>179</v>
      </c>
      <c r="K270" s="225" t="s">
        <v>436</v>
      </c>
      <c r="L270" s="229">
        <v>10000</v>
      </c>
      <c r="M270" s="227" t="s">
        <v>14</v>
      </c>
      <c r="N270" s="230">
        <v>8854.1200000000008</v>
      </c>
      <c r="O270" s="222"/>
      <c r="P270" s="223"/>
      <c r="Q270" s="223"/>
      <c r="R270" s="223"/>
      <c r="S270" s="223"/>
      <c r="T270" s="223"/>
      <c r="U270" s="223"/>
      <c r="V270" s="223"/>
      <c r="W270" s="223"/>
      <c r="X270" s="223"/>
      <c r="Y270" s="223"/>
      <c r="Z270" s="223"/>
      <c r="AA270" s="223"/>
      <c r="AB270" s="223"/>
      <c r="AC270" s="223"/>
      <c r="AD270" s="223"/>
      <c r="AE270" s="223"/>
      <c r="AF270" s="223"/>
      <c r="AG270" s="223"/>
      <c r="AH270" s="223"/>
    </row>
    <row r="271" spans="1:34" ht="15.75" customHeight="1">
      <c r="A271" s="213"/>
      <c r="B271" s="214"/>
      <c r="C271" s="224" t="s">
        <v>1174</v>
      </c>
      <c r="D271" s="225" t="s">
        <v>1170</v>
      </c>
      <c r="E271" s="225" t="s">
        <v>1159</v>
      </c>
      <c r="F271" s="226" t="s">
        <v>1175</v>
      </c>
      <c r="G271" s="227" t="s">
        <v>14</v>
      </c>
      <c r="H271" s="225" t="s">
        <v>357</v>
      </c>
      <c r="I271" s="228" t="s">
        <v>470</v>
      </c>
      <c r="J271" s="228" t="s">
        <v>654</v>
      </c>
      <c r="K271" s="225" t="s">
        <v>436</v>
      </c>
      <c r="L271" s="229">
        <v>189</v>
      </c>
      <c r="M271" s="227" t="s">
        <v>14</v>
      </c>
      <c r="N271" s="230">
        <v>8665.1200000000008</v>
      </c>
      <c r="O271" s="222"/>
      <c r="P271" s="223"/>
      <c r="Q271" s="223"/>
      <c r="R271" s="223"/>
      <c r="S271" s="223"/>
      <c r="T271" s="223"/>
      <c r="U271" s="223"/>
      <c r="V271" s="223"/>
      <c r="W271" s="223"/>
      <c r="X271" s="223"/>
      <c r="Y271" s="223"/>
      <c r="Z271" s="223"/>
      <c r="AA271" s="223"/>
      <c r="AB271" s="223"/>
      <c r="AC271" s="223"/>
      <c r="AD271" s="223"/>
      <c r="AE271" s="223"/>
      <c r="AF271" s="223"/>
      <c r="AG271" s="223"/>
      <c r="AH271" s="223"/>
    </row>
    <row r="272" spans="1:34" ht="15.75" customHeight="1">
      <c r="A272" s="213"/>
      <c r="B272" s="214"/>
      <c r="C272" s="224" t="s">
        <v>1176</v>
      </c>
      <c r="D272" s="225" t="s">
        <v>1177</v>
      </c>
      <c r="E272" s="225" t="s">
        <v>1159</v>
      </c>
      <c r="F272" s="226" t="s">
        <v>1178</v>
      </c>
      <c r="G272" s="227" t="s">
        <v>14</v>
      </c>
      <c r="H272" s="225" t="s">
        <v>357</v>
      </c>
      <c r="I272" s="228" t="s">
        <v>470</v>
      </c>
      <c r="J272" s="228" t="s">
        <v>1111</v>
      </c>
      <c r="K272" s="225" t="s">
        <v>436</v>
      </c>
      <c r="L272" s="229">
        <v>473.18</v>
      </c>
      <c r="M272" s="227" t="s">
        <v>14</v>
      </c>
      <c r="N272" s="230">
        <v>8191.94</v>
      </c>
      <c r="O272" s="222"/>
      <c r="P272" s="223"/>
      <c r="Q272" s="223"/>
      <c r="R272" s="223"/>
      <c r="S272" s="223"/>
      <c r="T272" s="223"/>
      <c r="U272" s="223"/>
      <c r="V272" s="223"/>
      <c r="W272" s="223"/>
      <c r="X272" s="223"/>
      <c r="Y272" s="223"/>
      <c r="Z272" s="223"/>
      <c r="AA272" s="223"/>
      <c r="AB272" s="223"/>
      <c r="AC272" s="223"/>
      <c r="AD272" s="223"/>
      <c r="AE272" s="223"/>
      <c r="AF272" s="223"/>
      <c r="AG272" s="223"/>
      <c r="AH272" s="223"/>
    </row>
    <row r="273" spans="1:34" ht="15.75" customHeight="1">
      <c r="A273" s="213"/>
      <c r="B273" s="214"/>
      <c r="C273" s="224" t="s">
        <v>1179</v>
      </c>
      <c r="D273" s="225" t="s">
        <v>1177</v>
      </c>
      <c r="E273" s="225" t="s">
        <v>1159</v>
      </c>
      <c r="F273" s="226" t="s">
        <v>1180</v>
      </c>
      <c r="G273" s="227" t="s">
        <v>14</v>
      </c>
      <c r="H273" s="225" t="s">
        <v>357</v>
      </c>
      <c r="I273" s="228" t="s">
        <v>173</v>
      </c>
      <c r="J273" s="228" t="s">
        <v>551</v>
      </c>
      <c r="K273" s="225" t="s">
        <v>436</v>
      </c>
      <c r="L273" s="229">
        <v>1153.5999999999999</v>
      </c>
      <c r="M273" s="227" t="s">
        <v>14</v>
      </c>
      <c r="N273" s="230">
        <v>7038.34</v>
      </c>
      <c r="O273" s="222"/>
      <c r="P273" s="223"/>
      <c r="Q273" s="223"/>
      <c r="R273" s="223"/>
      <c r="S273" s="223"/>
      <c r="T273" s="223"/>
      <c r="U273" s="223"/>
      <c r="V273" s="223"/>
      <c r="W273" s="223"/>
      <c r="X273" s="223"/>
      <c r="Y273" s="223"/>
      <c r="Z273" s="223"/>
      <c r="AA273" s="223"/>
      <c r="AB273" s="223"/>
      <c r="AC273" s="223"/>
      <c r="AD273" s="223"/>
      <c r="AE273" s="223"/>
      <c r="AF273" s="223"/>
      <c r="AG273" s="223"/>
      <c r="AH273" s="223"/>
    </row>
    <row r="274" spans="1:34" ht="15.75" customHeight="1">
      <c r="A274" s="213"/>
      <c r="B274" s="214"/>
      <c r="C274" s="224" t="s">
        <v>1181</v>
      </c>
      <c r="D274" s="225" t="s">
        <v>1177</v>
      </c>
      <c r="E274" s="225" t="s">
        <v>1159</v>
      </c>
      <c r="F274" s="226" t="s">
        <v>1182</v>
      </c>
      <c r="G274" s="227" t="s">
        <v>14</v>
      </c>
      <c r="H274" s="225" t="s">
        <v>357</v>
      </c>
      <c r="I274" s="228" t="s">
        <v>173</v>
      </c>
      <c r="J274" s="228" t="s">
        <v>551</v>
      </c>
      <c r="K274" s="225" t="s">
        <v>436</v>
      </c>
      <c r="L274" s="229">
        <v>1153.5999999999999</v>
      </c>
      <c r="M274" s="227" t="s">
        <v>14</v>
      </c>
      <c r="N274" s="230">
        <v>5884.74</v>
      </c>
      <c r="O274" s="222"/>
      <c r="P274" s="223"/>
      <c r="Q274" s="223"/>
      <c r="R274" s="223"/>
      <c r="S274" s="223"/>
      <c r="T274" s="223"/>
      <c r="U274" s="223"/>
      <c r="V274" s="223"/>
      <c r="W274" s="223"/>
      <c r="X274" s="223"/>
      <c r="Y274" s="223"/>
      <c r="Z274" s="223"/>
      <c r="AA274" s="223"/>
      <c r="AB274" s="223"/>
      <c r="AC274" s="223"/>
      <c r="AD274" s="223"/>
      <c r="AE274" s="223"/>
      <c r="AF274" s="223"/>
      <c r="AG274" s="223"/>
      <c r="AH274" s="223"/>
    </row>
    <row r="275" spans="1:34" ht="15.75" customHeight="1">
      <c r="A275" s="213"/>
      <c r="B275" s="214"/>
      <c r="C275" s="224" t="s">
        <v>1183</v>
      </c>
      <c r="D275" s="225" t="s">
        <v>1177</v>
      </c>
      <c r="E275" s="225" t="s">
        <v>1159</v>
      </c>
      <c r="F275" s="226" t="s">
        <v>1184</v>
      </c>
      <c r="G275" s="227" t="s">
        <v>14</v>
      </c>
      <c r="H275" s="225" t="s">
        <v>357</v>
      </c>
      <c r="I275" s="228" t="s">
        <v>173</v>
      </c>
      <c r="J275" s="228" t="s">
        <v>551</v>
      </c>
      <c r="K275" s="225" t="s">
        <v>436</v>
      </c>
      <c r="L275" s="229">
        <v>1153.95</v>
      </c>
      <c r="M275" s="227" t="s">
        <v>14</v>
      </c>
      <c r="N275" s="230">
        <v>4730.79</v>
      </c>
      <c r="O275" s="222"/>
      <c r="P275" s="223"/>
      <c r="Q275" s="223"/>
      <c r="R275" s="223"/>
      <c r="S275" s="223"/>
      <c r="T275" s="223"/>
      <c r="U275" s="223"/>
      <c r="V275" s="223"/>
      <c r="W275" s="223"/>
      <c r="X275" s="223"/>
      <c r="Y275" s="223"/>
      <c r="Z275" s="223"/>
      <c r="AA275" s="223"/>
      <c r="AB275" s="223"/>
      <c r="AC275" s="223"/>
      <c r="AD275" s="223"/>
      <c r="AE275" s="223"/>
      <c r="AF275" s="223"/>
      <c r="AG275" s="223"/>
      <c r="AH275" s="223"/>
    </row>
    <row r="276" spans="1:34" ht="15.75" customHeight="1">
      <c r="A276" s="213"/>
      <c r="B276" s="214"/>
      <c r="C276" s="224" t="s">
        <v>1185</v>
      </c>
      <c r="D276" s="225" t="s">
        <v>1177</v>
      </c>
      <c r="E276" s="225" t="s">
        <v>1159</v>
      </c>
      <c r="F276" s="226" t="s">
        <v>1186</v>
      </c>
      <c r="G276" s="227" t="s">
        <v>14</v>
      </c>
      <c r="H276" s="225" t="s">
        <v>355</v>
      </c>
      <c r="I276" s="228" t="s">
        <v>173</v>
      </c>
      <c r="J276" s="228" t="s">
        <v>597</v>
      </c>
      <c r="K276" s="225" t="s">
        <v>436</v>
      </c>
      <c r="L276" s="229">
        <v>199</v>
      </c>
      <c r="M276" s="227" t="s">
        <v>14</v>
      </c>
      <c r="N276" s="230">
        <v>4531.79</v>
      </c>
      <c r="O276" s="222"/>
      <c r="P276" s="223"/>
      <c r="Q276" s="223"/>
      <c r="R276" s="223"/>
      <c r="S276" s="223"/>
      <c r="T276" s="223"/>
      <c r="U276" s="223"/>
      <c r="V276" s="223"/>
      <c r="W276" s="223"/>
      <c r="X276" s="223"/>
      <c r="Y276" s="223"/>
      <c r="Z276" s="223"/>
      <c r="AA276" s="223"/>
      <c r="AB276" s="223"/>
      <c r="AC276" s="223"/>
      <c r="AD276" s="223"/>
      <c r="AE276" s="223"/>
      <c r="AF276" s="223"/>
      <c r="AG276" s="223"/>
      <c r="AH276" s="223"/>
    </row>
    <row r="277" spans="1:34" ht="15.75" customHeight="1">
      <c r="A277" s="213"/>
      <c r="B277" s="214"/>
      <c r="C277" s="224" t="s">
        <v>1187</v>
      </c>
      <c r="D277" s="225" t="s">
        <v>1177</v>
      </c>
      <c r="E277" s="225" t="s">
        <v>1159</v>
      </c>
      <c r="F277" s="226" t="s">
        <v>1188</v>
      </c>
      <c r="G277" s="227" t="s">
        <v>14</v>
      </c>
      <c r="H277" s="225" t="s">
        <v>355</v>
      </c>
      <c r="I277" s="228" t="s">
        <v>355</v>
      </c>
      <c r="J277" s="228" t="s">
        <v>355</v>
      </c>
      <c r="K277" s="225" t="s">
        <v>437</v>
      </c>
      <c r="L277" s="227" t="s">
        <v>14</v>
      </c>
      <c r="M277" s="229">
        <v>220</v>
      </c>
      <c r="N277" s="230">
        <v>4751.79</v>
      </c>
      <c r="O277" s="222"/>
      <c r="P277" s="223"/>
      <c r="Q277" s="223"/>
      <c r="R277" s="223"/>
      <c r="S277" s="223"/>
      <c r="T277" s="223"/>
      <c r="U277" s="223"/>
      <c r="V277" s="223"/>
      <c r="W277" s="223"/>
      <c r="X277" s="223"/>
      <c r="Y277" s="223"/>
      <c r="Z277" s="223"/>
      <c r="AA277" s="223"/>
      <c r="AB277" s="223"/>
      <c r="AC277" s="223"/>
      <c r="AD277" s="223"/>
      <c r="AE277" s="223"/>
      <c r="AF277" s="223"/>
      <c r="AG277" s="223"/>
      <c r="AH277" s="223"/>
    </row>
    <row r="278" spans="1:34" ht="15.75" customHeight="1">
      <c r="A278" s="213"/>
      <c r="B278" s="214"/>
      <c r="C278" s="224" t="s">
        <v>1189</v>
      </c>
      <c r="D278" s="225" t="s">
        <v>1177</v>
      </c>
      <c r="E278" s="225" t="s">
        <v>1159</v>
      </c>
      <c r="F278" s="226" t="s">
        <v>1190</v>
      </c>
      <c r="G278" s="227" t="s">
        <v>14</v>
      </c>
      <c r="H278" s="225" t="s">
        <v>357</v>
      </c>
      <c r="I278" s="228" t="s">
        <v>455</v>
      </c>
      <c r="J278" s="228" t="s">
        <v>1104</v>
      </c>
      <c r="K278" s="225" t="s">
        <v>437</v>
      </c>
      <c r="L278" s="227" t="s">
        <v>14</v>
      </c>
      <c r="M278" s="229">
        <v>395</v>
      </c>
      <c r="N278" s="230">
        <v>5146.79</v>
      </c>
      <c r="O278" s="222"/>
      <c r="P278" s="223"/>
      <c r="Q278" s="223"/>
      <c r="R278" s="223"/>
      <c r="S278" s="223"/>
      <c r="T278" s="223"/>
      <c r="U278" s="223"/>
      <c r="V278" s="223"/>
      <c r="W278" s="223"/>
      <c r="X278" s="223"/>
      <c r="Y278" s="223"/>
      <c r="Z278" s="223"/>
      <c r="AA278" s="223"/>
      <c r="AB278" s="223"/>
      <c r="AC278" s="223"/>
      <c r="AD278" s="223"/>
      <c r="AE278" s="223"/>
      <c r="AF278" s="223"/>
      <c r="AG278" s="223"/>
      <c r="AH278" s="223"/>
    </row>
    <row r="279" spans="1:34" ht="15.75" customHeight="1">
      <c r="A279" s="213"/>
      <c r="B279" s="214"/>
      <c r="C279" s="224" t="s">
        <v>1191</v>
      </c>
      <c r="D279" s="225" t="s">
        <v>1177</v>
      </c>
      <c r="E279" s="225" t="s">
        <v>1159</v>
      </c>
      <c r="F279" s="226" t="s">
        <v>1192</v>
      </c>
      <c r="G279" s="227" t="s">
        <v>14</v>
      </c>
      <c r="H279" s="225" t="s">
        <v>357</v>
      </c>
      <c r="I279" s="228" t="s">
        <v>455</v>
      </c>
      <c r="J279" s="228" t="s">
        <v>1104</v>
      </c>
      <c r="K279" s="225" t="s">
        <v>437</v>
      </c>
      <c r="L279" s="227" t="s">
        <v>14</v>
      </c>
      <c r="M279" s="229">
        <v>405</v>
      </c>
      <c r="N279" s="230">
        <v>5551.79</v>
      </c>
      <c r="O279" s="222"/>
      <c r="P279" s="223"/>
      <c r="Q279" s="223"/>
      <c r="R279" s="223"/>
      <c r="S279" s="223"/>
      <c r="T279" s="223"/>
      <c r="U279" s="223"/>
      <c r="V279" s="223"/>
      <c r="W279" s="223"/>
      <c r="X279" s="223"/>
      <c r="Y279" s="223"/>
      <c r="Z279" s="223"/>
      <c r="AA279" s="223"/>
      <c r="AB279" s="223"/>
      <c r="AC279" s="223"/>
      <c r="AD279" s="223"/>
      <c r="AE279" s="223"/>
      <c r="AF279" s="223"/>
      <c r="AG279" s="223"/>
      <c r="AH279" s="223"/>
    </row>
    <row r="280" spans="1:34" ht="15.75" customHeight="1">
      <c r="A280" s="213"/>
      <c r="B280" s="214"/>
      <c r="C280" s="224" t="s">
        <v>1193</v>
      </c>
      <c r="D280" s="225" t="s">
        <v>1194</v>
      </c>
      <c r="E280" s="225" t="s">
        <v>1159</v>
      </c>
      <c r="F280" s="226" t="s">
        <v>1195</v>
      </c>
      <c r="G280" s="227" t="s">
        <v>14</v>
      </c>
      <c r="H280" s="225" t="s">
        <v>357</v>
      </c>
      <c r="I280" s="228" t="s">
        <v>455</v>
      </c>
      <c r="J280" s="228" t="s">
        <v>1067</v>
      </c>
      <c r="K280" s="225" t="s">
        <v>436</v>
      </c>
      <c r="L280" s="229">
        <v>348</v>
      </c>
      <c r="M280" s="227" t="s">
        <v>14</v>
      </c>
      <c r="N280" s="230">
        <v>5203.79</v>
      </c>
      <c r="O280" s="222"/>
      <c r="P280" s="223"/>
      <c r="Q280" s="223"/>
      <c r="R280" s="223"/>
      <c r="S280" s="223"/>
      <c r="T280" s="223"/>
      <c r="U280" s="223"/>
      <c r="V280" s="223"/>
      <c r="W280" s="223"/>
      <c r="X280" s="223"/>
      <c r="Y280" s="223"/>
      <c r="Z280" s="223"/>
      <c r="AA280" s="223"/>
      <c r="AB280" s="223"/>
      <c r="AC280" s="223"/>
      <c r="AD280" s="223"/>
      <c r="AE280" s="223"/>
      <c r="AF280" s="223"/>
      <c r="AG280" s="223"/>
      <c r="AH280" s="223"/>
    </row>
    <row r="281" spans="1:34" ht="15.75" customHeight="1">
      <c r="A281" s="213"/>
      <c r="B281" s="214"/>
      <c r="C281" s="224" t="s">
        <v>1196</v>
      </c>
      <c r="D281" s="225" t="s">
        <v>1194</v>
      </c>
      <c r="E281" s="225" t="s">
        <v>1159</v>
      </c>
      <c r="F281" s="226" t="s">
        <v>1197</v>
      </c>
      <c r="G281" s="227" t="s">
        <v>14</v>
      </c>
      <c r="H281" s="225" t="s">
        <v>357</v>
      </c>
      <c r="I281" s="228" t="s">
        <v>455</v>
      </c>
      <c r="J281" s="228" t="s">
        <v>1104</v>
      </c>
      <c r="K281" s="225" t="s">
        <v>437</v>
      </c>
      <c r="L281" s="227" t="s">
        <v>14</v>
      </c>
      <c r="M281" s="229">
        <v>1153.5999999999999</v>
      </c>
      <c r="N281" s="230">
        <v>6357.39</v>
      </c>
      <c r="O281" s="222"/>
      <c r="P281" s="223"/>
      <c r="Q281" s="223"/>
      <c r="R281" s="223"/>
      <c r="S281" s="223"/>
      <c r="T281" s="223"/>
      <c r="U281" s="223"/>
      <c r="V281" s="223"/>
      <c r="W281" s="223"/>
      <c r="X281" s="223"/>
      <c r="Y281" s="223"/>
      <c r="Z281" s="223"/>
      <c r="AA281" s="223"/>
      <c r="AB281" s="223"/>
      <c r="AC281" s="223"/>
      <c r="AD281" s="223"/>
      <c r="AE281" s="223"/>
      <c r="AF281" s="223"/>
      <c r="AG281" s="223"/>
      <c r="AH281" s="223"/>
    </row>
    <row r="282" spans="1:34" ht="15.75" customHeight="1">
      <c r="A282" s="213"/>
      <c r="B282" s="214"/>
      <c r="C282" s="224" t="s">
        <v>1198</v>
      </c>
      <c r="D282" s="225" t="s">
        <v>1199</v>
      </c>
      <c r="E282" s="225" t="s">
        <v>1159</v>
      </c>
      <c r="F282" s="226" t="s">
        <v>1200</v>
      </c>
      <c r="G282" s="227" t="s">
        <v>14</v>
      </c>
      <c r="H282" s="225" t="s">
        <v>357</v>
      </c>
      <c r="I282" s="228" t="s">
        <v>470</v>
      </c>
      <c r="J282" s="228" t="s">
        <v>654</v>
      </c>
      <c r="K282" s="225" t="s">
        <v>436</v>
      </c>
      <c r="L282" s="229">
        <v>275</v>
      </c>
      <c r="M282" s="227" t="s">
        <v>14</v>
      </c>
      <c r="N282" s="230">
        <v>6082.39</v>
      </c>
      <c r="O282" s="222"/>
      <c r="P282" s="223"/>
      <c r="Q282" s="223"/>
      <c r="R282" s="223"/>
      <c r="S282" s="223"/>
      <c r="T282" s="223"/>
      <c r="U282" s="223"/>
      <c r="V282" s="223"/>
      <c r="W282" s="223"/>
      <c r="X282" s="223"/>
      <c r="Y282" s="223"/>
      <c r="Z282" s="223"/>
      <c r="AA282" s="223"/>
      <c r="AB282" s="223"/>
      <c r="AC282" s="223"/>
      <c r="AD282" s="223"/>
      <c r="AE282" s="223"/>
      <c r="AF282" s="223"/>
      <c r="AG282" s="223"/>
      <c r="AH282" s="223"/>
    </row>
    <row r="283" spans="1:34" ht="15.75" customHeight="1">
      <c r="A283" s="213"/>
      <c r="B283" s="214"/>
      <c r="C283" s="224" t="s">
        <v>1201</v>
      </c>
      <c r="D283" s="225" t="s">
        <v>1202</v>
      </c>
      <c r="E283" s="225" t="s">
        <v>1159</v>
      </c>
      <c r="F283" s="226" t="s">
        <v>1203</v>
      </c>
      <c r="G283" s="227" t="s">
        <v>14</v>
      </c>
      <c r="H283" s="225" t="s">
        <v>355</v>
      </c>
      <c r="I283" s="228" t="s">
        <v>651</v>
      </c>
      <c r="J283" s="228" t="s">
        <v>154</v>
      </c>
      <c r="K283" s="225" t="s">
        <v>437</v>
      </c>
      <c r="L283" s="227" t="s">
        <v>14</v>
      </c>
      <c r="M283" s="229">
        <v>49000</v>
      </c>
      <c r="N283" s="230">
        <v>55082.39</v>
      </c>
      <c r="O283" s="222"/>
      <c r="P283" s="223"/>
      <c r="Q283" s="223"/>
      <c r="R283" s="223"/>
      <c r="S283" s="223"/>
      <c r="T283" s="223"/>
      <c r="U283" s="223"/>
      <c r="V283" s="223"/>
      <c r="W283" s="223"/>
      <c r="X283" s="223"/>
      <c r="Y283" s="223"/>
      <c r="Z283" s="223"/>
      <c r="AA283" s="223"/>
      <c r="AB283" s="223"/>
      <c r="AC283" s="223"/>
      <c r="AD283" s="223"/>
      <c r="AE283" s="223"/>
      <c r="AF283" s="223"/>
      <c r="AG283" s="223"/>
      <c r="AH283" s="223"/>
    </row>
    <row r="284" spans="1:34" ht="15.75" customHeight="1">
      <c r="A284" s="213"/>
      <c r="B284" s="214"/>
      <c r="C284" s="224" t="s">
        <v>1204</v>
      </c>
      <c r="D284" s="225" t="s">
        <v>1202</v>
      </c>
      <c r="E284" s="225" t="s">
        <v>1159</v>
      </c>
      <c r="F284" s="226" t="s">
        <v>1205</v>
      </c>
      <c r="G284" s="227" t="s">
        <v>14</v>
      </c>
      <c r="H284" s="225" t="s">
        <v>357</v>
      </c>
      <c r="I284" s="228" t="s">
        <v>455</v>
      </c>
      <c r="J284" s="228" t="s">
        <v>692</v>
      </c>
      <c r="K284" s="225" t="s">
        <v>436</v>
      </c>
      <c r="L284" s="229">
        <v>40000</v>
      </c>
      <c r="M284" s="227" t="s">
        <v>14</v>
      </c>
      <c r="N284" s="230">
        <v>15082.39</v>
      </c>
      <c r="O284" s="222"/>
      <c r="P284" s="223"/>
      <c r="Q284" s="223"/>
      <c r="R284" s="223"/>
      <c r="S284" s="223"/>
      <c r="T284" s="223"/>
      <c r="U284" s="223"/>
      <c r="V284" s="223"/>
      <c r="W284" s="223"/>
      <c r="X284" s="223"/>
      <c r="Y284" s="223"/>
      <c r="Z284" s="223"/>
      <c r="AA284" s="223"/>
      <c r="AB284" s="223"/>
      <c r="AC284" s="223"/>
      <c r="AD284" s="223"/>
      <c r="AE284" s="223"/>
      <c r="AF284" s="223"/>
      <c r="AG284" s="223"/>
      <c r="AH284" s="223"/>
    </row>
    <row r="285" spans="1:34" ht="15.75" customHeight="1">
      <c r="A285" s="213"/>
      <c r="B285" s="214"/>
      <c r="C285" s="224" t="s">
        <v>1206</v>
      </c>
      <c r="D285" s="225" t="s">
        <v>1202</v>
      </c>
      <c r="E285" s="225" t="s">
        <v>1159</v>
      </c>
      <c r="F285" s="226" t="s">
        <v>1207</v>
      </c>
      <c r="G285" s="227" t="s">
        <v>14</v>
      </c>
      <c r="H285" s="225" t="s">
        <v>357</v>
      </c>
      <c r="I285" s="228" t="s">
        <v>455</v>
      </c>
      <c r="J285" s="228" t="s">
        <v>1208</v>
      </c>
      <c r="K285" s="225" t="s">
        <v>436</v>
      </c>
      <c r="L285" s="229">
        <v>100</v>
      </c>
      <c r="M285" s="227" t="s">
        <v>14</v>
      </c>
      <c r="N285" s="230">
        <v>14982.39</v>
      </c>
      <c r="O285" s="222"/>
      <c r="P285" s="223"/>
      <c r="Q285" s="223"/>
      <c r="R285" s="223"/>
      <c r="S285" s="223"/>
      <c r="T285" s="223"/>
      <c r="U285" s="223"/>
      <c r="V285" s="223"/>
      <c r="W285" s="223"/>
      <c r="X285" s="223"/>
      <c r="Y285" s="223"/>
      <c r="Z285" s="223"/>
      <c r="AA285" s="223"/>
      <c r="AB285" s="223"/>
      <c r="AC285" s="223"/>
      <c r="AD285" s="223"/>
      <c r="AE285" s="223"/>
      <c r="AF285" s="223"/>
      <c r="AG285" s="223"/>
      <c r="AH285" s="223"/>
    </row>
    <row r="286" spans="1:34" ht="15.75" customHeight="1">
      <c r="A286" s="213"/>
      <c r="B286" s="214"/>
      <c r="C286" s="224" t="s">
        <v>1209</v>
      </c>
      <c r="D286" s="225" t="s">
        <v>1210</v>
      </c>
      <c r="E286" s="225" t="s">
        <v>1159</v>
      </c>
      <c r="F286" s="226" t="s">
        <v>1211</v>
      </c>
      <c r="G286" s="227" t="s">
        <v>14</v>
      </c>
      <c r="H286" s="225" t="s">
        <v>357</v>
      </c>
      <c r="I286" s="228" t="s">
        <v>455</v>
      </c>
      <c r="J286" s="228" t="s">
        <v>1212</v>
      </c>
      <c r="K286" s="225" t="s">
        <v>437</v>
      </c>
      <c r="L286" s="227" t="s">
        <v>14</v>
      </c>
      <c r="M286" s="229">
        <v>9000</v>
      </c>
      <c r="N286" s="230">
        <v>23982.39</v>
      </c>
      <c r="O286" s="222"/>
      <c r="P286" s="223"/>
      <c r="Q286" s="223"/>
      <c r="R286" s="223"/>
      <c r="S286" s="223"/>
      <c r="T286" s="223"/>
      <c r="U286" s="223"/>
      <c r="V286" s="223"/>
      <c r="W286" s="223"/>
      <c r="X286" s="223"/>
      <c r="Y286" s="223"/>
      <c r="Z286" s="223"/>
      <c r="AA286" s="223"/>
      <c r="AB286" s="223"/>
      <c r="AC286" s="223"/>
      <c r="AD286" s="223"/>
      <c r="AE286" s="223"/>
      <c r="AF286" s="223"/>
      <c r="AG286" s="223"/>
      <c r="AH286" s="223"/>
    </row>
    <row r="287" spans="1:34" ht="15.75" customHeight="1">
      <c r="A287" s="213"/>
      <c r="B287" s="214"/>
      <c r="C287" s="224" t="s">
        <v>1213</v>
      </c>
      <c r="D287" s="225" t="s">
        <v>1210</v>
      </c>
      <c r="E287" s="225" t="s">
        <v>1159</v>
      </c>
      <c r="F287" s="226" t="s">
        <v>1214</v>
      </c>
      <c r="G287" s="227" t="s">
        <v>14</v>
      </c>
      <c r="H287" s="225" t="s">
        <v>357</v>
      </c>
      <c r="I287" s="228" t="s">
        <v>173</v>
      </c>
      <c r="J287" s="228" t="s">
        <v>551</v>
      </c>
      <c r="K287" s="225" t="s">
        <v>436</v>
      </c>
      <c r="L287" s="229">
        <v>320</v>
      </c>
      <c r="M287" s="227" t="s">
        <v>14</v>
      </c>
      <c r="N287" s="230">
        <v>23662.39</v>
      </c>
      <c r="O287" s="222"/>
      <c r="P287" s="223"/>
      <c r="Q287" s="223"/>
      <c r="R287" s="223"/>
      <c r="S287" s="223"/>
      <c r="T287" s="223"/>
      <c r="U287" s="223"/>
      <c r="V287" s="223"/>
      <c r="W287" s="223"/>
      <c r="X287" s="223"/>
      <c r="Y287" s="223"/>
      <c r="Z287" s="223"/>
      <c r="AA287" s="223"/>
      <c r="AB287" s="223"/>
      <c r="AC287" s="223"/>
      <c r="AD287" s="223"/>
      <c r="AE287" s="223"/>
      <c r="AF287" s="223"/>
      <c r="AG287" s="223"/>
      <c r="AH287" s="223"/>
    </row>
    <row r="288" spans="1:34" ht="15.75" customHeight="1">
      <c r="A288" s="213"/>
      <c r="B288" s="214"/>
      <c r="C288" s="224" t="s">
        <v>1215</v>
      </c>
      <c r="D288" s="225" t="s">
        <v>1210</v>
      </c>
      <c r="E288" s="225" t="s">
        <v>1159</v>
      </c>
      <c r="F288" s="226" t="s">
        <v>1216</v>
      </c>
      <c r="G288" s="227" t="s">
        <v>14</v>
      </c>
      <c r="H288" s="225" t="s">
        <v>357</v>
      </c>
      <c r="I288" s="228" t="s">
        <v>455</v>
      </c>
      <c r="J288" s="228" t="s">
        <v>1138</v>
      </c>
      <c r="K288" s="225" t="s">
        <v>436</v>
      </c>
      <c r="L288" s="229">
        <v>20000</v>
      </c>
      <c r="M288" s="227" t="s">
        <v>14</v>
      </c>
      <c r="N288" s="230">
        <v>3662.39</v>
      </c>
      <c r="O288" s="222"/>
      <c r="P288" s="223"/>
      <c r="Q288" s="223"/>
      <c r="R288" s="223"/>
      <c r="S288" s="223"/>
      <c r="T288" s="223"/>
      <c r="U288" s="223"/>
      <c r="V288" s="223"/>
      <c r="W288" s="223"/>
      <c r="X288" s="223"/>
      <c r="Y288" s="223"/>
      <c r="Z288" s="223"/>
      <c r="AA288" s="223"/>
      <c r="AB288" s="223"/>
      <c r="AC288" s="223"/>
      <c r="AD288" s="223"/>
      <c r="AE288" s="223"/>
      <c r="AF288" s="223"/>
      <c r="AG288" s="223"/>
      <c r="AH288" s="223"/>
    </row>
    <row r="289" spans="1:34" ht="15.75" customHeight="1">
      <c r="A289" s="213"/>
      <c r="B289" s="214"/>
      <c r="C289" s="224" t="s">
        <v>1217</v>
      </c>
      <c r="D289" s="225" t="s">
        <v>1218</v>
      </c>
      <c r="E289" s="225" t="s">
        <v>1159</v>
      </c>
      <c r="F289" s="226" t="s">
        <v>1219</v>
      </c>
      <c r="G289" s="227" t="s">
        <v>14</v>
      </c>
      <c r="H289" s="225" t="s">
        <v>357</v>
      </c>
      <c r="I289" s="228" t="s">
        <v>470</v>
      </c>
      <c r="J289" s="228" t="s">
        <v>1111</v>
      </c>
      <c r="K289" s="225" t="s">
        <v>436</v>
      </c>
      <c r="L289" s="229">
        <v>140.06</v>
      </c>
      <c r="M289" s="227" t="s">
        <v>14</v>
      </c>
      <c r="N289" s="230">
        <v>3522.33</v>
      </c>
      <c r="O289" s="222"/>
      <c r="P289" s="223"/>
      <c r="Q289" s="223"/>
      <c r="R289" s="223"/>
      <c r="S289" s="223"/>
      <c r="T289" s="223"/>
      <c r="U289" s="223"/>
      <c r="V289" s="223"/>
      <c r="W289" s="223"/>
      <c r="X289" s="223"/>
      <c r="Y289" s="223"/>
      <c r="Z289" s="223"/>
      <c r="AA289" s="223"/>
      <c r="AB289" s="223"/>
      <c r="AC289" s="223"/>
      <c r="AD289" s="223"/>
      <c r="AE289" s="223"/>
      <c r="AF289" s="223"/>
      <c r="AG289" s="223"/>
      <c r="AH289" s="223"/>
    </row>
    <row r="290" spans="1:34" ht="15.75" customHeight="1">
      <c r="A290" s="213"/>
      <c r="B290" s="214"/>
      <c r="C290" s="224" t="s">
        <v>1220</v>
      </c>
      <c r="D290" s="225" t="s">
        <v>1218</v>
      </c>
      <c r="E290" s="225" t="s">
        <v>1159</v>
      </c>
      <c r="F290" s="226" t="s">
        <v>1221</v>
      </c>
      <c r="G290" s="227" t="s">
        <v>14</v>
      </c>
      <c r="H290" s="225" t="s">
        <v>357</v>
      </c>
      <c r="I290" s="228" t="s">
        <v>173</v>
      </c>
      <c r="J290" s="228" t="s">
        <v>551</v>
      </c>
      <c r="K290" s="225" t="s">
        <v>436</v>
      </c>
      <c r="L290" s="229">
        <v>671</v>
      </c>
      <c r="M290" s="227" t="s">
        <v>14</v>
      </c>
      <c r="N290" s="230">
        <v>2851.33</v>
      </c>
      <c r="O290" s="222"/>
      <c r="P290" s="223"/>
      <c r="Q290" s="223"/>
      <c r="R290" s="223"/>
      <c r="S290" s="223"/>
      <c r="T290" s="223"/>
      <c r="U290" s="223"/>
      <c r="V290" s="223"/>
      <c r="W290" s="223"/>
      <c r="X290" s="223"/>
      <c r="Y290" s="223"/>
      <c r="Z290" s="223"/>
      <c r="AA290" s="223"/>
      <c r="AB290" s="223"/>
      <c r="AC290" s="223"/>
      <c r="AD290" s="223"/>
      <c r="AE290" s="223"/>
      <c r="AF290" s="223"/>
      <c r="AG290" s="223"/>
      <c r="AH290" s="223"/>
    </row>
    <row r="291" spans="1:34" ht="15.75" customHeight="1">
      <c r="A291" s="213"/>
      <c r="B291" s="214"/>
      <c r="C291" s="224" t="s">
        <v>1222</v>
      </c>
      <c r="D291" s="225" t="s">
        <v>1218</v>
      </c>
      <c r="E291" s="225" t="s">
        <v>1159</v>
      </c>
      <c r="F291" s="226" t="s">
        <v>1223</v>
      </c>
      <c r="G291" s="227" t="s">
        <v>14</v>
      </c>
      <c r="H291" s="225" t="s">
        <v>357</v>
      </c>
      <c r="I291" s="228" t="s">
        <v>455</v>
      </c>
      <c r="J291" s="228" t="s">
        <v>1224</v>
      </c>
      <c r="K291" s="225" t="s">
        <v>436</v>
      </c>
      <c r="L291" s="229">
        <v>340</v>
      </c>
      <c r="M291" s="227" t="s">
        <v>14</v>
      </c>
      <c r="N291" s="230">
        <v>2511.33</v>
      </c>
      <c r="O291" s="222"/>
      <c r="P291" s="223"/>
      <c r="Q291" s="223"/>
      <c r="R291" s="223"/>
      <c r="S291" s="223"/>
      <c r="T291" s="223"/>
      <c r="U291" s="223"/>
      <c r="V291" s="223"/>
      <c r="W291" s="223"/>
      <c r="X291" s="223"/>
      <c r="Y291" s="223"/>
      <c r="Z291" s="223"/>
      <c r="AA291" s="223"/>
      <c r="AB291" s="223"/>
      <c r="AC291" s="223"/>
      <c r="AD291" s="223"/>
      <c r="AE291" s="223"/>
      <c r="AF291" s="223"/>
      <c r="AG291" s="223"/>
      <c r="AH291" s="223"/>
    </row>
    <row r="292" spans="1:34" ht="15.75" customHeight="1">
      <c r="A292" s="213"/>
      <c r="B292" s="214"/>
      <c r="C292" s="224" t="s">
        <v>1225</v>
      </c>
      <c r="D292" s="225" t="s">
        <v>1226</v>
      </c>
      <c r="E292" s="225" t="s">
        <v>1159</v>
      </c>
      <c r="F292" s="226" t="s">
        <v>1227</v>
      </c>
      <c r="G292" s="227" t="s">
        <v>14</v>
      </c>
      <c r="H292" s="225" t="s">
        <v>357</v>
      </c>
      <c r="I292" s="228" t="s">
        <v>173</v>
      </c>
      <c r="J292" s="228" t="s">
        <v>451</v>
      </c>
      <c r="K292" s="225" t="s">
        <v>436</v>
      </c>
      <c r="L292" s="229">
        <v>136.69</v>
      </c>
      <c r="M292" s="227" t="s">
        <v>14</v>
      </c>
      <c r="N292" s="230">
        <v>2374.64</v>
      </c>
      <c r="O292" s="222"/>
      <c r="P292" s="223"/>
      <c r="Q292" s="223"/>
      <c r="R292" s="223"/>
      <c r="S292" s="223"/>
      <c r="T292" s="223"/>
      <c r="U292" s="223"/>
      <c r="V292" s="223"/>
      <c r="W292" s="223"/>
      <c r="X292" s="223"/>
      <c r="Y292" s="223"/>
      <c r="Z292" s="223"/>
      <c r="AA292" s="223"/>
      <c r="AB292" s="223"/>
      <c r="AC292" s="223"/>
      <c r="AD292" s="223"/>
      <c r="AE292" s="223"/>
      <c r="AF292" s="223"/>
      <c r="AG292" s="223"/>
      <c r="AH292" s="223"/>
    </row>
    <row r="293" spans="1:34" ht="15.75" customHeight="1">
      <c r="A293" s="213"/>
      <c r="B293" s="214"/>
      <c r="C293" s="224" t="s">
        <v>1228</v>
      </c>
      <c r="D293" s="225" t="s">
        <v>1226</v>
      </c>
      <c r="E293" s="225" t="s">
        <v>1159</v>
      </c>
      <c r="F293" s="226" t="s">
        <v>1229</v>
      </c>
      <c r="G293" s="227" t="s">
        <v>14</v>
      </c>
      <c r="H293" s="225" t="s">
        <v>357</v>
      </c>
      <c r="I293" s="228" t="s">
        <v>455</v>
      </c>
      <c r="J293" s="228" t="s">
        <v>1230</v>
      </c>
      <c r="K293" s="225" t="s">
        <v>436</v>
      </c>
      <c r="L293" s="229">
        <v>70</v>
      </c>
      <c r="M293" s="227" t="s">
        <v>14</v>
      </c>
      <c r="N293" s="230">
        <v>2304.64</v>
      </c>
      <c r="O293" s="222"/>
      <c r="P293" s="223"/>
      <c r="Q293" s="223"/>
      <c r="R293" s="223"/>
      <c r="S293" s="223"/>
      <c r="T293" s="223"/>
      <c r="U293" s="223"/>
      <c r="V293" s="223"/>
      <c r="W293" s="223"/>
      <c r="X293" s="223"/>
      <c r="Y293" s="223"/>
      <c r="Z293" s="223"/>
      <c r="AA293" s="223"/>
      <c r="AB293" s="223"/>
      <c r="AC293" s="223"/>
      <c r="AD293" s="223"/>
      <c r="AE293" s="223"/>
      <c r="AF293" s="223"/>
      <c r="AG293" s="223"/>
      <c r="AH293" s="223"/>
    </row>
    <row r="294" spans="1:34" ht="15.75" customHeight="1">
      <c r="A294" s="213"/>
      <c r="B294" s="214"/>
      <c r="C294" s="224" t="s">
        <v>1231</v>
      </c>
      <c r="D294" s="225" t="s">
        <v>1232</v>
      </c>
      <c r="E294" s="225" t="s">
        <v>1159</v>
      </c>
      <c r="F294" s="226" t="s">
        <v>1233</v>
      </c>
      <c r="G294" s="227" t="s">
        <v>14</v>
      </c>
      <c r="H294" s="225" t="s">
        <v>357</v>
      </c>
      <c r="I294" s="228" t="s">
        <v>455</v>
      </c>
      <c r="J294" s="228" t="s">
        <v>1234</v>
      </c>
      <c r="K294" s="225" t="s">
        <v>436</v>
      </c>
      <c r="L294" s="229">
        <v>170</v>
      </c>
      <c r="M294" s="227" t="s">
        <v>14</v>
      </c>
      <c r="N294" s="230">
        <v>2134.64</v>
      </c>
      <c r="O294" s="222"/>
      <c r="P294" s="223"/>
      <c r="Q294" s="223"/>
      <c r="R294" s="223"/>
      <c r="S294" s="223"/>
      <c r="T294" s="223"/>
      <c r="U294" s="223"/>
      <c r="V294" s="223"/>
      <c r="W294" s="223"/>
      <c r="X294" s="223"/>
      <c r="Y294" s="223"/>
      <c r="Z294" s="223"/>
      <c r="AA294" s="223"/>
      <c r="AB294" s="223"/>
      <c r="AC294" s="223"/>
      <c r="AD294" s="223"/>
      <c r="AE294" s="223"/>
      <c r="AF294" s="223"/>
      <c r="AG294" s="223"/>
      <c r="AH294" s="223"/>
    </row>
    <row r="295" spans="1:34" ht="15.75" customHeight="1">
      <c r="A295" s="213"/>
      <c r="B295" s="214"/>
      <c r="C295" s="224" t="s">
        <v>1235</v>
      </c>
      <c r="D295" s="225" t="s">
        <v>1232</v>
      </c>
      <c r="E295" s="225" t="s">
        <v>1159</v>
      </c>
      <c r="F295" s="226" t="s">
        <v>1236</v>
      </c>
      <c r="G295" s="227" t="s">
        <v>14</v>
      </c>
      <c r="H295" s="225" t="s">
        <v>357</v>
      </c>
      <c r="I295" s="228" t="s">
        <v>455</v>
      </c>
      <c r="J295" s="228" t="s">
        <v>1237</v>
      </c>
      <c r="K295" s="225" t="s">
        <v>436</v>
      </c>
      <c r="L295" s="229">
        <v>30</v>
      </c>
      <c r="M295" s="227" t="s">
        <v>14</v>
      </c>
      <c r="N295" s="230">
        <v>2104.64</v>
      </c>
      <c r="O295" s="222"/>
      <c r="P295" s="223"/>
      <c r="Q295" s="223"/>
      <c r="R295" s="223"/>
      <c r="S295" s="223"/>
      <c r="T295" s="223"/>
      <c r="U295" s="223"/>
      <c r="V295" s="223"/>
      <c r="W295" s="223"/>
      <c r="X295" s="223"/>
      <c r="Y295" s="223"/>
      <c r="Z295" s="223"/>
      <c r="AA295" s="223"/>
      <c r="AB295" s="223"/>
      <c r="AC295" s="223"/>
      <c r="AD295" s="223"/>
      <c r="AE295" s="223"/>
      <c r="AF295" s="223"/>
      <c r="AG295" s="223"/>
      <c r="AH295" s="223"/>
    </row>
    <row r="296" spans="1:34" ht="15.75" customHeight="1">
      <c r="A296" s="213"/>
      <c r="B296" s="214"/>
      <c r="C296" s="224" t="s">
        <v>1238</v>
      </c>
      <c r="D296" s="225" t="s">
        <v>1239</v>
      </c>
      <c r="E296" s="225" t="s">
        <v>1159</v>
      </c>
      <c r="F296" s="226" t="s">
        <v>1240</v>
      </c>
      <c r="G296" s="227" t="s">
        <v>14</v>
      </c>
      <c r="H296" s="225" t="s">
        <v>357</v>
      </c>
      <c r="I296" s="228" t="s">
        <v>455</v>
      </c>
      <c r="J296" s="228" t="s">
        <v>1241</v>
      </c>
      <c r="K296" s="225" t="s">
        <v>436</v>
      </c>
      <c r="L296" s="229">
        <v>40</v>
      </c>
      <c r="M296" s="227" t="s">
        <v>14</v>
      </c>
      <c r="N296" s="230">
        <v>2064.64</v>
      </c>
      <c r="O296" s="222"/>
      <c r="P296" s="223"/>
      <c r="Q296" s="223"/>
      <c r="R296" s="223"/>
      <c r="S296" s="223"/>
      <c r="T296" s="223"/>
      <c r="U296" s="223"/>
      <c r="V296" s="223"/>
      <c r="W296" s="223"/>
      <c r="X296" s="223"/>
      <c r="Y296" s="223"/>
      <c r="Z296" s="223"/>
      <c r="AA296" s="223"/>
      <c r="AB296" s="223"/>
      <c r="AC296" s="223"/>
      <c r="AD296" s="223"/>
      <c r="AE296" s="223"/>
      <c r="AF296" s="223"/>
      <c r="AG296" s="223"/>
      <c r="AH296" s="223"/>
    </row>
    <row r="297" spans="1:34" ht="15.75" customHeight="1">
      <c r="A297" s="213"/>
      <c r="B297" s="214"/>
      <c r="C297" s="224" t="s">
        <v>1242</v>
      </c>
      <c r="D297" s="225" t="s">
        <v>1239</v>
      </c>
      <c r="E297" s="225" t="s">
        <v>1159</v>
      </c>
      <c r="F297" s="226" t="s">
        <v>1243</v>
      </c>
      <c r="G297" s="227" t="s">
        <v>14</v>
      </c>
      <c r="H297" s="225" t="s">
        <v>357</v>
      </c>
      <c r="I297" s="228" t="s">
        <v>455</v>
      </c>
      <c r="J297" s="228" t="s">
        <v>1244</v>
      </c>
      <c r="K297" s="225" t="s">
        <v>436</v>
      </c>
      <c r="L297" s="229">
        <v>250</v>
      </c>
      <c r="M297" s="227" t="s">
        <v>14</v>
      </c>
      <c r="N297" s="230">
        <v>1814.64</v>
      </c>
      <c r="O297" s="222"/>
      <c r="P297" s="223"/>
      <c r="Q297" s="223"/>
      <c r="R297" s="223"/>
      <c r="S297" s="223"/>
      <c r="T297" s="223"/>
      <c r="U297" s="223"/>
      <c r="V297" s="223"/>
      <c r="W297" s="223"/>
      <c r="X297" s="223"/>
      <c r="Y297" s="223"/>
      <c r="Z297" s="223"/>
      <c r="AA297" s="223"/>
      <c r="AB297" s="223"/>
      <c r="AC297" s="223"/>
      <c r="AD297" s="223"/>
      <c r="AE297" s="223"/>
      <c r="AF297" s="223"/>
      <c r="AG297" s="223"/>
      <c r="AH297" s="223"/>
    </row>
    <row r="298" spans="1:34" ht="15.75" customHeight="1">
      <c r="A298" s="213"/>
      <c r="B298" s="214"/>
      <c r="C298" s="224" t="s">
        <v>1245</v>
      </c>
      <c r="D298" s="225" t="s">
        <v>1239</v>
      </c>
      <c r="E298" s="225" t="s">
        <v>1159</v>
      </c>
      <c r="F298" s="226" t="s">
        <v>1246</v>
      </c>
      <c r="G298" s="227" t="s">
        <v>14</v>
      </c>
      <c r="H298" s="225" t="s">
        <v>357</v>
      </c>
      <c r="I298" s="228" t="s">
        <v>173</v>
      </c>
      <c r="J298" s="228" t="s">
        <v>597</v>
      </c>
      <c r="K298" s="225" t="s">
        <v>436</v>
      </c>
      <c r="L298" s="229">
        <v>149</v>
      </c>
      <c r="M298" s="227" t="s">
        <v>14</v>
      </c>
      <c r="N298" s="230">
        <v>1665.64</v>
      </c>
      <c r="O298" s="222"/>
      <c r="P298" s="223"/>
      <c r="Q298" s="223"/>
      <c r="R298" s="223"/>
      <c r="S298" s="223"/>
      <c r="T298" s="223"/>
      <c r="U298" s="223"/>
      <c r="V298" s="223"/>
      <c r="W298" s="223"/>
      <c r="X298" s="223"/>
      <c r="Y298" s="223"/>
      <c r="Z298" s="223"/>
      <c r="AA298" s="223"/>
      <c r="AB298" s="223"/>
      <c r="AC298" s="223"/>
      <c r="AD298" s="223"/>
      <c r="AE298" s="223"/>
      <c r="AF298" s="223"/>
      <c r="AG298" s="223"/>
      <c r="AH298" s="223"/>
    </row>
    <row r="299" spans="1:34" ht="15.75" customHeight="1">
      <c r="A299" s="213"/>
      <c r="B299" s="214"/>
      <c r="C299" s="224" t="s">
        <v>1247</v>
      </c>
      <c r="D299" s="225" t="s">
        <v>1248</v>
      </c>
      <c r="E299" s="225" t="s">
        <v>1159</v>
      </c>
      <c r="F299" s="226" t="s">
        <v>1249</v>
      </c>
      <c r="G299" s="227" t="s">
        <v>14</v>
      </c>
      <c r="H299" s="225" t="s">
        <v>357</v>
      </c>
      <c r="I299" s="228" t="s">
        <v>455</v>
      </c>
      <c r="J299" s="228" t="s">
        <v>1250</v>
      </c>
      <c r="K299" s="225" t="s">
        <v>436</v>
      </c>
      <c r="L299" s="229">
        <v>40</v>
      </c>
      <c r="M299" s="227" t="s">
        <v>14</v>
      </c>
      <c r="N299" s="230">
        <v>1625.64</v>
      </c>
      <c r="O299" s="222"/>
      <c r="P299" s="223"/>
      <c r="Q299" s="223"/>
      <c r="R299" s="223"/>
      <c r="S299" s="223"/>
      <c r="T299" s="223"/>
      <c r="U299" s="223"/>
      <c r="V299" s="223"/>
      <c r="W299" s="223"/>
      <c r="X299" s="223"/>
      <c r="Y299" s="223"/>
      <c r="Z299" s="223"/>
      <c r="AA299" s="223"/>
      <c r="AB299" s="223"/>
      <c r="AC299" s="223"/>
      <c r="AD299" s="223"/>
      <c r="AE299" s="223"/>
      <c r="AF299" s="223"/>
      <c r="AG299" s="223"/>
      <c r="AH299" s="223"/>
    </row>
    <row r="300" spans="1:34" ht="15.75" customHeight="1">
      <c r="A300" s="213"/>
      <c r="B300" s="214"/>
      <c r="C300" s="224" t="s">
        <v>1251</v>
      </c>
      <c r="D300" s="225" t="s">
        <v>1252</v>
      </c>
      <c r="E300" s="225" t="s">
        <v>1159</v>
      </c>
      <c r="F300" s="226" t="s">
        <v>1253</v>
      </c>
      <c r="G300" s="227" t="s">
        <v>14</v>
      </c>
      <c r="H300" s="225" t="s">
        <v>357</v>
      </c>
      <c r="I300" s="228" t="s">
        <v>173</v>
      </c>
      <c r="J300" s="228" t="s">
        <v>451</v>
      </c>
      <c r="K300" s="225" t="s">
        <v>436</v>
      </c>
      <c r="L300" s="229">
        <v>88</v>
      </c>
      <c r="M300" s="227" t="s">
        <v>14</v>
      </c>
      <c r="N300" s="230">
        <v>1537.64</v>
      </c>
      <c r="O300" s="222"/>
      <c r="P300" s="223"/>
      <c r="Q300" s="223"/>
      <c r="R300" s="223"/>
      <c r="S300" s="223"/>
      <c r="T300" s="223"/>
      <c r="U300" s="223"/>
      <c r="V300" s="223"/>
      <c r="W300" s="223"/>
      <c r="X300" s="223"/>
      <c r="Y300" s="223"/>
      <c r="Z300" s="223"/>
      <c r="AA300" s="223"/>
      <c r="AB300" s="223"/>
      <c r="AC300" s="223"/>
      <c r="AD300" s="223"/>
      <c r="AE300" s="223"/>
      <c r="AF300" s="223"/>
      <c r="AG300" s="223"/>
      <c r="AH300" s="223"/>
    </row>
    <row r="301" spans="1:34" ht="15.75" customHeight="1">
      <c r="A301" s="213"/>
      <c r="B301" s="214"/>
      <c r="C301" s="224" t="s">
        <v>1254</v>
      </c>
      <c r="D301" s="225" t="s">
        <v>1255</v>
      </c>
      <c r="E301" s="225" t="s">
        <v>1159</v>
      </c>
      <c r="F301" s="226" t="s">
        <v>1114</v>
      </c>
      <c r="G301" s="227" t="s">
        <v>14</v>
      </c>
      <c r="H301" s="225" t="s">
        <v>355</v>
      </c>
      <c r="I301" s="228" t="s">
        <v>421</v>
      </c>
      <c r="J301" s="228" t="s">
        <v>544</v>
      </c>
      <c r="K301" s="225" t="s">
        <v>436</v>
      </c>
      <c r="L301" s="229">
        <v>1537.64</v>
      </c>
      <c r="M301" s="227" t="s">
        <v>14</v>
      </c>
      <c r="N301" s="230">
        <v>0</v>
      </c>
      <c r="O301" s="222"/>
      <c r="P301" s="223"/>
      <c r="Q301" s="223"/>
      <c r="R301" s="223"/>
      <c r="S301" s="223"/>
      <c r="T301" s="223"/>
      <c r="U301" s="223"/>
      <c r="V301" s="223"/>
      <c r="W301" s="223"/>
      <c r="X301" s="223"/>
      <c r="Y301" s="223"/>
      <c r="Z301" s="223"/>
      <c r="AA301" s="223"/>
      <c r="AB301" s="223"/>
      <c r="AC301" s="223"/>
      <c r="AD301" s="223"/>
      <c r="AE301" s="223"/>
      <c r="AF301" s="223"/>
      <c r="AG301" s="223"/>
      <c r="AH301" s="223"/>
    </row>
    <row r="302" spans="1:34" ht="15.75" customHeight="1">
      <c r="A302" s="213"/>
      <c r="B302" s="214"/>
      <c r="C302" s="224" t="s">
        <v>1256</v>
      </c>
      <c r="D302" s="225" t="s">
        <v>1257</v>
      </c>
      <c r="E302" s="225" t="s">
        <v>1159</v>
      </c>
      <c r="F302" s="226" t="s">
        <v>1258</v>
      </c>
      <c r="G302" s="227" t="s">
        <v>14</v>
      </c>
      <c r="H302" s="225" t="s">
        <v>357</v>
      </c>
      <c r="I302" s="228" t="s">
        <v>455</v>
      </c>
      <c r="J302" s="228" t="s">
        <v>1212</v>
      </c>
      <c r="K302" s="225" t="s">
        <v>437</v>
      </c>
      <c r="L302" s="227" t="s">
        <v>14</v>
      </c>
      <c r="M302" s="229">
        <v>10</v>
      </c>
      <c r="N302" s="230">
        <v>10</v>
      </c>
      <c r="O302" s="222"/>
      <c r="P302" s="223"/>
      <c r="Q302" s="223"/>
      <c r="R302" s="223"/>
      <c r="S302" s="223"/>
      <c r="T302" s="223"/>
      <c r="U302" s="223"/>
      <c r="V302" s="223"/>
      <c r="W302" s="223"/>
      <c r="X302" s="223"/>
      <c r="Y302" s="223"/>
      <c r="Z302" s="223"/>
      <c r="AA302" s="223"/>
      <c r="AB302" s="223"/>
      <c r="AC302" s="223"/>
      <c r="AD302" s="223"/>
      <c r="AE302" s="223"/>
      <c r="AF302" s="223"/>
      <c r="AG302" s="223"/>
      <c r="AH302" s="223"/>
    </row>
    <row r="303" spans="1:34" ht="15.75" customHeight="1">
      <c r="A303" s="213"/>
      <c r="B303" s="214"/>
      <c r="C303" s="224" t="s">
        <v>1259</v>
      </c>
      <c r="D303" s="225" t="s">
        <v>1260</v>
      </c>
      <c r="E303" s="225" t="s">
        <v>1159</v>
      </c>
      <c r="F303" s="226" t="s">
        <v>1261</v>
      </c>
      <c r="G303" s="227" t="s">
        <v>14</v>
      </c>
      <c r="H303" s="225" t="s">
        <v>582</v>
      </c>
      <c r="I303" s="228" t="s">
        <v>455</v>
      </c>
      <c r="J303" s="228" t="s">
        <v>1262</v>
      </c>
      <c r="K303" s="225" t="s">
        <v>437</v>
      </c>
      <c r="L303" s="227" t="s">
        <v>14</v>
      </c>
      <c r="M303" s="229">
        <v>150</v>
      </c>
      <c r="N303" s="230">
        <v>160</v>
      </c>
      <c r="O303" s="222"/>
      <c r="P303" s="223"/>
      <c r="Q303" s="223"/>
      <c r="R303" s="223"/>
      <c r="S303" s="223"/>
      <c r="T303" s="223"/>
      <c r="U303" s="223"/>
      <c r="V303" s="223"/>
      <c r="W303" s="223"/>
      <c r="X303" s="223"/>
      <c r="Y303" s="223"/>
      <c r="Z303" s="223"/>
      <c r="AA303" s="223"/>
      <c r="AB303" s="223"/>
      <c r="AC303" s="223"/>
      <c r="AD303" s="223"/>
      <c r="AE303" s="223"/>
      <c r="AF303" s="223"/>
      <c r="AG303" s="223"/>
      <c r="AH303" s="223"/>
    </row>
    <row r="304" spans="1:34" ht="15.75" customHeight="1">
      <c r="A304" s="213"/>
      <c r="B304" s="214"/>
      <c r="C304" s="224" t="s">
        <v>1263</v>
      </c>
      <c r="D304" s="225" t="s">
        <v>1260</v>
      </c>
      <c r="E304" s="225" t="s">
        <v>1159</v>
      </c>
      <c r="F304" s="226" t="s">
        <v>1264</v>
      </c>
      <c r="G304" s="227" t="s">
        <v>14</v>
      </c>
      <c r="H304" s="225" t="s">
        <v>357</v>
      </c>
      <c r="I304" s="228" t="s">
        <v>455</v>
      </c>
      <c r="J304" s="228" t="s">
        <v>1265</v>
      </c>
      <c r="K304" s="225" t="s">
        <v>437</v>
      </c>
      <c r="L304" s="227" t="s">
        <v>14</v>
      </c>
      <c r="M304" s="229">
        <v>1707.67</v>
      </c>
      <c r="N304" s="230">
        <v>1867.67</v>
      </c>
      <c r="O304" s="222"/>
      <c r="P304" s="223"/>
      <c r="Q304" s="223"/>
      <c r="R304" s="223"/>
      <c r="S304" s="223"/>
      <c r="T304" s="223"/>
      <c r="U304" s="223"/>
      <c r="V304" s="223"/>
      <c r="W304" s="223"/>
      <c r="X304" s="223"/>
      <c r="Y304" s="223"/>
      <c r="Z304" s="223"/>
      <c r="AA304" s="223"/>
      <c r="AB304" s="223"/>
      <c r="AC304" s="223"/>
      <c r="AD304" s="223"/>
      <c r="AE304" s="223"/>
      <c r="AF304" s="223"/>
      <c r="AG304" s="223"/>
      <c r="AH304" s="223"/>
    </row>
    <row r="305" spans="1:34" ht="15.75" customHeight="1">
      <c r="A305" s="213"/>
      <c r="B305" s="214"/>
      <c r="C305" s="224" t="s">
        <v>1266</v>
      </c>
      <c r="D305" s="225" t="s">
        <v>1267</v>
      </c>
      <c r="E305" s="225" t="s">
        <v>1268</v>
      </c>
      <c r="F305" s="226" t="s">
        <v>1269</v>
      </c>
      <c r="G305" s="227" t="s">
        <v>14</v>
      </c>
      <c r="H305" s="225" t="s">
        <v>357</v>
      </c>
      <c r="I305" s="228" t="s">
        <v>455</v>
      </c>
      <c r="J305" s="228" t="s">
        <v>1265</v>
      </c>
      <c r="K305" s="225" t="s">
        <v>437</v>
      </c>
      <c r="L305" s="227" t="s">
        <v>14</v>
      </c>
      <c r="M305" s="229">
        <v>16739.71</v>
      </c>
      <c r="N305" s="230">
        <v>18607.38</v>
      </c>
      <c r="O305" s="222"/>
      <c r="P305" s="223"/>
      <c r="Q305" s="223"/>
      <c r="R305" s="223"/>
      <c r="S305" s="223"/>
      <c r="T305" s="223"/>
      <c r="U305" s="223"/>
      <c r="V305" s="223"/>
      <c r="W305" s="223"/>
      <c r="X305" s="223"/>
      <c r="Y305" s="223"/>
      <c r="Z305" s="223"/>
      <c r="AA305" s="223"/>
      <c r="AB305" s="223"/>
      <c r="AC305" s="223"/>
      <c r="AD305" s="223"/>
      <c r="AE305" s="223"/>
      <c r="AF305" s="223"/>
      <c r="AG305" s="223"/>
      <c r="AH305" s="223"/>
    </row>
    <row r="306" spans="1:34" ht="15.75" customHeight="1">
      <c r="A306" s="213"/>
      <c r="B306" s="214"/>
      <c r="C306" s="224" t="s">
        <v>1270</v>
      </c>
      <c r="D306" s="225" t="s">
        <v>1267</v>
      </c>
      <c r="E306" s="225" t="s">
        <v>1268</v>
      </c>
      <c r="F306" s="226" t="s">
        <v>1271</v>
      </c>
      <c r="G306" s="227" t="s">
        <v>14</v>
      </c>
      <c r="H306" s="225" t="s">
        <v>357</v>
      </c>
      <c r="I306" s="228" t="s">
        <v>455</v>
      </c>
      <c r="J306" s="228" t="s">
        <v>1265</v>
      </c>
      <c r="K306" s="225" t="s">
        <v>437</v>
      </c>
      <c r="L306" s="227" t="s">
        <v>14</v>
      </c>
      <c r="M306" s="229">
        <v>20300</v>
      </c>
      <c r="N306" s="230">
        <v>38907.379999999997</v>
      </c>
      <c r="O306" s="222"/>
      <c r="P306" s="223"/>
      <c r="Q306" s="223"/>
      <c r="R306" s="223"/>
      <c r="S306" s="223"/>
      <c r="T306" s="223"/>
      <c r="U306" s="223"/>
      <c r="V306" s="223"/>
      <c r="W306" s="223"/>
      <c r="X306" s="223"/>
      <c r="Y306" s="223"/>
      <c r="Z306" s="223"/>
      <c r="AA306" s="223"/>
      <c r="AB306" s="223"/>
      <c r="AC306" s="223"/>
      <c r="AD306" s="223"/>
      <c r="AE306" s="223"/>
      <c r="AF306" s="223"/>
      <c r="AG306" s="223"/>
      <c r="AH306" s="223"/>
    </row>
    <row r="307" spans="1:34" ht="15.75" customHeight="1">
      <c r="A307" s="213"/>
      <c r="B307" s="214"/>
      <c r="C307" s="224" t="s">
        <v>1272</v>
      </c>
      <c r="D307" s="225" t="s">
        <v>1267</v>
      </c>
      <c r="E307" s="225" t="s">
        <v>1268</v>
      </c>
      <c r="F307" s="226" t="s">
        <v>1273</v>
      </c>
      <c r="G307" s="227" t="s">
        <v>14</v>
      </c>
      <c r="H307" s="225" t="s">
        <v>357</v>
      </c>
      <c r="I307" s="228" t="s">
        <v>455</v>
      </c>
      <c r="J307" s="228" t="s">
        <v>1265</v>
      </c>
      <c r="K307" s="225" t="s">
        <v>437</v>
      </c>
      <c r="L307" s="227" t="s">
        <v>14</v>
      </c>
      <c r="M307" s="229">
        <v>15000</v>
      </c>
      <c r="N307" s="230">
        <v>53907.38</v>
      </c>
      <c r="O307" s="222"/>
      <c r="P307" s="223"/>
      <c r="Q307" s="223"/>
      <c r="R307" s="223"/>
      <c r="S307" s="223"/>
      <c r="T307" s="223"/>
      <c r="U307" s="223"/>
      <c r="V307" s="223"/>
      <c r="W307" s="223"/>
      <c r="X307" s="223"/>
      <c r="Y307" s="223"/>
      <c r="Z307" s="223"/>
      <c r="AA307" s="223"/>
      <c r="AB307" s="223"/>
      <c r="AC307" s="223"/>
      <c r="AD307" s="223"/>
      <c r="AE307" s="223"/>
      <c r="AF307" s="223"/>
      <c r="AG307" s="223"/>
      <c r="AH307" s="223"/>
    </row>
    <row r="308" spans="1:34" ht="15.75" customHeight="1">
      <c r="A308" s="213"/>
      <c r="B308" s="214"/>
      <c r="C308" s="224" t="s">
        <v>1274</v>
      </c>
      <c r="D308" s="225" t="s">
        <v>1275</v>
      </c>
      <c r="E308" s="225" t="s">
        <v>1268</v>
      </c>
      <c r="F308" s="226" t="s">
        <v>1276</v>
      </c>
      <c r="G308" s="227" t="s">
        <v>14</v>
      </c>
      <c r="H308" s="225" t="s">
        <v>357</v>
      </c>
      <c r="I308" s="228" t="s">
        <v>173</v>
      </c>
      <c r="J308" s="228" t="s">
        <v>551</v>
      </c>
      <c r="K308" s="225" t="s">
        <v>436</v>
      </c>
      <c r="L308" s="229">
        <v>1458.6</v>
      </c>
      <c r="M308" s="227" t="s">
        <v>14</v>
      </c>
      <c r="N308" s="230">
        <v>52448.78</v>
      </c>
      <c r="O308" s="222"/>
      <c r="P308" s="223"/>
      <c r="Q308" s="223"/>
      <c r="R308" s="223"/>
      <c r="S308" s="223"/>
      <c r="T308" s="223"/>
      <c r="U308" s="223"/>
      <c r="V308" s="223"/>
      <c r="W308" s="223"/>
      <c r="X308" s="223"/>
      <c r="Y308" s="223"/>
      <c r="Z308" s="223"/>
      <c r="AA308" s="223"/>
      <c r="AB308" s="223"/>
      <c r="AC308" s="223"/>
      <c r="AD308" s="223"/>
      <c r="AE308" s="223"/>
      <c r="AF308" s="223"/>
      <c r="AG308" s="223"/>
      <c r="AH308" s="223"/>
    </row>
    <row r="309" spans="1:34" ht="15.75" customHeight="1">
      <c r="A309" s="213"/>
      <c r="B309" s="214"/>
      <c r="C309" s="224" t="s">
        <v>1277</v>
      </c>
      <c r="D309" s="225" t="s">
        <v>1275</v>
      </c>
      <c r="E309" s="225" t="s">
        <v>1268</v>
      </c>
      <c r="F309" s="226" t="s">
        <v>1278</v>
      </c>
      <c r="G309" s="227" t="s">
        <v>14</v>
      </c>
      <c r="H309" s="225" t="s">
        <v>357</v>
      </c>
      <c r="I309" s="228" t="s">
        <v>173</v>
      </c>
      <c r="J309" s="228" t="s">
        <v>551</v>
      </c>
      <c r="K309" s="225" t="s">
        <v>436</v>
      </c>
      <c r="L309" s="229">
        <v>1693.6</v>
      </c>
      <c r="M309" s="227" t="s">
        <v>14</v>
      </c>
      <c r="N309" s="230">
        <v>50755.18</v>
      </c>
      <c r="O309" s="222"/>
      <c r="P309" s="223"/>
      <c r="Q309" s="223"/>
      <c r="R309" s="223"/>
      <c r="S309" s="223"/>
      <c r="T309" s="223"/>
      <c r="U309" s="223"/>
      <c r="V309" s="223"/>
      <c r="W309" s="223"/>
      <c r="X309" s="223"/>
      <c r="Y309" s="223"/>
      <c r="Z309" s="223"/>
      <c r="AA309" s="223"/>
      <c r="AB309" s="223"/>
      <c r="AC309" s="223"/>
      <c r="AD309" s="223"/>
      <c r="AE309" s="223"/>
      <c r="AF309" s="223"/>
      <c r="AG309" s="223"/>
      <c r="AH309" s="223"/>
    </row>
    <row r="310" spans="1:34" ht="15.75" customHeight="1">
      <c r="A310" s="213"/>
      <c r="B310" s="214"/>
      <c r="C310" s="224" t="s">
        <v>1279</v>
      </c>
      <c r="D310" s="225" t="s">
        <v>1280</v>
      </c>
      <c r="E310" s="225" t="s">
        <v>1268</v>
      </c>
      <c r="F310" s="226" t="s">
        <v>1281</v>
      </c>
      <c r="G310" s="227" t="s">
        <v>14</v>
      </c>
      <c r="H310" s="225" t="s">
        <v>357</v>
      </c>
      <c r="I310" s="228" t="s">
        <v>173</v>
      </c>
      <c r="J310" s="228" t="s">
        <v>451</v>
      </c>
      <c r="K310" s="225" t="s">
        <v>436</v>
      </c>
      <c r="L310" s="229">
        <v>96.53</v>
      </c>
      <c r="M310" s="227" t="s">
        <v>14</v>
      </c>
      <c r="N310" s="230">
        <v>50658.65</v>
      </c>
      <c r="O310" s="222"/>
      <c r="P310" s="223"/>
      <c r="Q310" s="223"/>
      <c r="R310" s="223"/>
      <c r="S310" s="223"/>
      <c r="T310" s="223"/>
      <c r="U310" s="223"/>
      <c r="V310" s="223"/>
      <c r="W310" s="223"/>
      <c r="X310" s="223"/>
      <c r="Y310" s="223"/>
      <c r="Z310" s="223"/>
      <c r="AA310" s="223"/>
      <c r="AB310" s="223"/>
      <c r="AC310" s="223"/>
      <c r="AD310" s="223"/>
      <c r="AE310" s="223"/>
      <c r="AF310" s="223"/>
      <c r="AG310" s="223"/>
      <c r="AH310" s="223"/>
    </row>
    <row r="311" spans="1:34" ht="15.75" customHeight="1">
      <c r="A311" s="213"/>
      <c r="B311" s="214"/>
      <c r="C311" s="224" t="s">
        <v>1282</v>
      </c>
      <c r="D311" s="225" t="s">
        <v>1280</v>
      </c>
      <c r="E311" s="225" t="s">
        <v>1268</v>
      </c>
      <c r="F311" s="226" t="s">
        <v>1283</v>
      </c>
      <c r="G311" s="227" t="s">
        <v>14</v>
      </c>
      <c r="H311" s="225" t="s">
        <v>357</v>
      </c>
      <c r="I311" s="228" t="s">
        <v>474</v>
      </c>
      <c r="J311" s="228" t="s">
        <v>474</v>
      </c>
      <c r="K311" s="225" t="s">
        <v>436</v>
      </c>
      <c r="L311" s="229">
        <v>224</v>
      </c>
      <c r="M311" s="227" t="s">
        <v>14</v>
      </c>
      <c r="N311" s="230">
        <v>50434.65</v>
      </c>
      <c r="O311" s="222"/>
      <c r="P311" s="223"/>
      <c r="Q311" s="223"/>
      <c r="R311" s="223"/>
      <c r="S311" s="223"/>
      <c r="T311" s="223"/>
      <c r="U311" s="223"/>
      <c r="V311" s="223"/>
      <c r="W311" s="223"/>
      <c r="X311" s="223"/>
      <c r="Y311" s="223"/>
      <c r="Z311" s="223"/>
      <c r="AA311" s="223"/>
      <c r="AB311" s="223"/>
      <c r="AC311" s="223"/>
      <c r="AD311" s="223"/>
      <c r="AE311" s="223"/>
      <c r="AF311" s="223"/>
      <c r="AG311" s="223"/>
      <c r="AH311" s="223"/>
    </row>
    <row r="312" spans="1:34" ht="15.75" customHeight="1">
      <c r="A312" s="213"/>
      <c r="B312" s="214"/>
      <c r="C312" s="224" t="s">
        <v>1284</v>
      </c>
      <c r="D312" s="225" t="s">
        <v>1280</v>
      </c>
      <c r="E312" s="225" t="s">
        <v>1268</v>
      </c>
      <c r="F312" s="226" t="s">
        <v>1285</v>
      </c>
      <c r="G312" s="227" t="s">
        <v>14</v>
      </c>
      <c r="H312" s="225" t="s">
        <v>357</v>
      </c>
      <c r="I312" s="228" t="s">
        <v>173</v>
      </c>
      <c r="J312" s="228" t="s">
        <v>597</v>
      </c>
      <c r="K312" s="225" t="s">
        <v>436</v>
      </c>
      <c r="L312" s="229">
        <v>340</v>
      </c>
      <c r="M312" s="227" t="s">
        <v>14</v>
      </c>
      <c r="N312" s="230">
        <v>50094.65</v>
      </c>
      <c r="O312" s="222"/>
      <c r="P312" s="223"/>
      <c r="Q312" s="223"/>
      <c r="R312" s="223"/>
      <c r="S312" s="223"/>
      <c r="T312" s="223"/>
      <c r="U312" s="223"/>
      <c r="V312" s="223"/>
      <c r="W312" s="223"/>
      <c r="X312" s="223"/>
      <c r="Y312" s="223"/>
      <c r="Z312" s="223"/>
      <c r="AA312" s="223"/>
      <c r="AB312" s="223"/>
      <c r="AC312" s="223"/>
      <c r="AD312" s="223"/>
      <c r="AE312" s="223"/>
      <c r="AF312" s="223"/>
      <c r="AG312" s="223"/>
      <c r="AH312" s="223"/>
    </row>
    <row r="313" spans="1:34" ht="15.75" customHeight="1">
      <c r="A313" s="213"/>
      <c r="B313" s="214"/>
      <c r="C313" s="224" t="s">
        <v>1286</v>
      </c>
      <c r="D313" s="225" t="s">
        <v>1287</v>
      </c>
      <c r="E313" s="225" t="s">
        <v>1268</v>
      </c>
      <c r="F313" s="226" t="s">
        <v>1288</v>
      </c>
      <c r="G313" s="227" t="s">
        <v>14</v>
      </c>
      <c r="H313" s="225" t="s">
        <v>523</v>
      </c>
      <c r="I313" s="228" t="s">
        <v>455</v>
      </c>
      <c r="J313" s="228" t="s">
        <v>820</v>
      </c>
      <c r="K313" s="225" t="s">
        <v>437</v>
      </c>
      <c r="L313" s="227" t="s">
        <v>14</v>
      </c>
      <c r="M313" s="229">
        <v>300000</v>
      </c>
      <c r="N313" s="230">
        <v>350094.65</v>
      </c>
      <c r="O313" s="222"/>
      <c r="P313" s="223"/>
      <c r="Q313" s="223"/>
      <c r="R313" s="223"/>
      <c r="S313" s="223"/>
      <c r="T313" s="223"/>
      <c r="U313" s="223"/>
      <c r="V313" s="223"/>
      <c r="W313" s="223"/>
      <c r="X313" s="223"/>
      <c r="Y313" s="223"/>
      <c r="Z313" s="223"/>
      <c r="AA313" s="223"/>
      <c r="AB313" s="223"/>
      <c r="AC313" s="223"/>
      <c r="AD313" s="223"/>
      <c r="AE313" s="223"/>
      <c r="AF313" s="223"/>
      <c r="AG313" s="223"/>
      <c r="AH313" s="223"/>
    </row>
    <row r="314" spans="1:34" ht="15.75" customHeight="1">
      <c r="A314" s="213"/>
      <c r="B314" s="214"/>
      <c r="C314" s="224" t="s">
        <v>1289</v>
      </c>
      <c r="D314" s="225" t="s">
        <v>1287</v>
      </c>
      <c r="E314" s="225" t="s">
        <v>1268</v>
      </c>
      <c r="F314" s="226" t="s">
        <v>1290</v>
      </c>
      <c r="G314" s="227" t="s">
        <v>14</v>
      </c>
      <c r="H314" s="225" t="s">
        <v>523</v>
      </c>
      <c r="I314" s="228" t="s">
        <v>455</v>
      </c>
      <c r="J314" s="228" t="s">
        <v>524</v>
      </c>
      <c r="K314" s="225" t="s">
        <v>437</v>
      </c>
      <c r="L314" s="227" t="s">
        <v>14</v>
      </c>
      <c r="M314" s="229">
        <v>700000</v>
      </c>
      <c r="N314" s="230">
        <v>1050094.6499999999</v>
      </c>
      <c r="O314" s="222"/>
      <c r="P314" s="223"/>
      <c r="Q314" s="223"/>
      <c r="R314" s="223"/>
      <c r="S314" s="223"/>
      <c r="T314" s="223"/>
      <c r="U314" s="223"/>
      <c r="V314" s="223"/>
      <c r="W314" s="223"/>
      <c r="X314" s="223"/>
      <c r="Y314" s="223"/>
      <c r="Z314" s="223"/>
      <c r="AA314" s="223"/>
      <c r="AB314" s="223"/>
      <c r="AC314" s="223"/>
      <c r="AD314" s="223"/>
      <c r="AE314" s="223"/>
      <c r="AF314" s="223"/>
      <c r="AG314" s="223"/>
      <c r="AH314" s="223"/>
    </row>
    <row r="315" spans="1:34" ht="15.75" customHeight="1">
      <c r="A315" s="213"/>
      <c r="B315" s="214"/>
      <c r="C315" s="224" t="s">
        <v>1291</v>
      </c>
      <c r="D315" s="225" t="s">
        <v>1287</v>
      </c>
      <c r="E315" s="225" t="s">
        <v>1268</v>
      </c>
      <c r="F315" s="226" t="s">
        <v>1292</v>
      </c>
      <c r="G315" s="247" t="s">
        <v>1293</v>
      </c>
      <c r="H315" s="225" t="s">
        <v>355</v>
      </c>
      <c r="I315" s="228" t="s">
        <v>651</v>
      </c>
      <c r="J315" s="228" t="s">
        <v>179</v>
      </c>
      <c r="K315" s="225" t="s">
        <v>436</v>
      </c>
      <c r="L315" s="229">
        <v>700000</v>
      </c>
      <c r="M315" s="227" t="s">
        <v>14</v>
      </c>
      <c r="N315" s="230">
        <v>350094.65</v>
      </c>
      <c r="O315" s="222"/>
      <c r="P315" s="223"/>
      <c r="Q315" s="223"/>
      <c r="R315" s="223"/>
      <c r="S315" s="223"/>
      <c r="T315" s="223"/>
      <c r="U315" s="223"/>
      <c r="V315" s="223"/>
      <c r="W315" s="223"/>
      <c r="X315" s="223"/>
      <c r="Y315" s="223"/>
      <c r="Z315" s="223"/>
      <c r="AA315" s="223"/>
      <c r="AB315" s="223"/>
      <c r="AC315" s="223"/>
      <c r="AD315" s="223"/>
      <c r="AE315" s="223"/>
      <c r="AF315" s="223"/>
      <c r="AG315" s="223"/>
      <c r="AH315" s="223"/>
    </row>
    <row r="316" spans="1:34" ht="15.75" customHeight="1">
      <c r="A316" s="213"/>
      <c r="B316" s="214"/>
      <c r="C316" s="224" t="s">
        <v>1294</v>
      </c>
      <c r="D316" s="225" t="s">
        <v>1287</v>
      </c>
      <c r="E316" s="225" t="s">
        <v>1268</v>
      </c>
      <c r="F316" s="226" t="s">
        <v>1295</v>
      </c>
      <c r="G316" s="227" t="s">
        <v>14</v>
      </c>
      <c r="H316" s="225" t="s">
        <v>357</v>
      </c>
      <c r="I316" s="228" t="s">
        <v>455</v>
      </c>
      <c r="J316" s="228" t="s">
        <v>1296</v>
      </c>
      <c r="K316" s="225" t="s">
        <v>437</v>
      </c>
      <c r="L316" s="227" t="s">
        <v>14</v>
      </c>
      <c r="M316" s="229">
        <v>18800</v>
      </c>
      <c r="N316" s="230">
        <v>368894.65</v>
      </c>
      <c r="O316" s="222"/>
      <c r="P316" s="223"/>
      <c r="Q316" s="223"/>
      <c r="R316" s="223"/>
      <c r="S316" s="223"/>
      <c r="T316" s="223"/>
      <c r="U316" s="223"/>
      <c r="V316" s="223"/>
      <c r="W316" s="223"/>
      <c r="X316" s="223"/>
      <c r="Y316" s="223"/>
      <c r="Z316" s="223"/>
      <c r="AA316" s="223"/>
      <c r="AB316" s="223"/>
      <c r="AC316" s="223"/>
      <c r="AD316" s="223"/>
      <c r="AE316" s="223"/>
      <c r="AF316" s="223"/>
      <c r="AG316" s="223"/>
      <c r="AH316" s="223"/>
    </row>
    <row r="317" spans="1:34" ht="15.75" customHeight="1">
      <c r="A317" s="213"/>
      <c r="B317" s="214"/>
      <c r="C317" s="224" t="s">
        <v>1297</v>
      </c>
      <c r="D317" s="225" t="s">
        <v>1298</v>
      </c>
      <c r="E317" s="225" t="s">
        <v>1268</v>
      </c>
      <c r="F317" s="226" t="s">
        <v>1299</v>
      </c>
      <c r="G317" s="227" t="s">
        <v>14</v>
      </c>
      <c r="H317" s="225" t="s">
        <v>355</v>
      </c>
      <c r="I317" s="228" t="s">
        <v>485</v>
      </c>
      <c r="J317" s="228" t="s">
        <v>486</v>
      </c>
      <c r="K317" s="225" t="s">
        <v>436</v>
      </c>
      <c r="L317" s="229">
        <v>41943</v>
      </c>
      <c r="M317" s="227" t="s">
        <v>14</v>
      </c>
      <c r="N317" s="230">
        <v>326951.65000000002</v>
      </c>
      <c r="O317" s="222"/>
      <c r="P317" s="223"/>
      <c r="Q317" s="223"/>
      <c r="R317" s="223"/>
      <c r="S317" s="223"/>
      <c r="T317" s="223"/>
      <c r="U317" s="223"/>
      <c r="V317" s="223"/>
      <c r="W317" s="223"/>
      <c r="X317" s="223"/>
      <c r="Y317" s="223"/>
      <c r="Z317" s="223"/>
      <c r="AA317" s="223"/>
      <c r="AB317" s="223"/>
      <c r="AC317" s="223"/>
      <c r="AD317" s="223"/>
      <c r="AE317" s="223"/>
      <c r="AF317" s="223"/>
      <c r="AG317" s="223"/>
      <c r="AH317" s="223"/>
    </row>
    <row r="318" spans="1:34" ht="15.75" customHeight="1">
      <c r="A318" s="213"/>
      <c r="B318" s="214"/>
      <c r="C318" s="224" t="s">
        <v>1300</v>
      </c>
      <c r="D318" s="225" t="s">
        <v>1298</v>
      </c>
      <c r="E318" s="225" t="s">
        <v>1268</v>
      </c>
      <c r="F318" s="226" t="s">
        <v>1301</v>
      </c>
      <c r="G318" s="227" t="s">
        <v>14</v>
      </c>
      <c r="H318" s="225" t="s">
        <v>357</v>
      </c>
      <c r="I318" s="228" t="s">
        <v>455</v>
      </c>
      <c r="J318" s="228" t="s">
        <v>1212</v>
      </c>
      <c r="K318" s="225" t="s">
        <v>437</v>
      </c>
      <c r="L318" s="227" t="s">
        <v>14</v>
      </c>
      <c r="M318" s="229">
        <v>50000</v>
      </c>
      <c r="N318" s="230">
        <v>376951.65</v>
      </c>
      <c r="O318" s="222"/>
      <c r="P318" s="223"/>
      <c r="Q318" s="223"/>
      <c r="R318" s="223"/>
      <c r="S318" s="223"/>
      <c r="T318" s="223"/>
      <c r="U318" s="223"/>
      <c r="V318" s="223"/>
      <c r="W318" s="223"/>
      <c r="X318" s="223"/>
      <c r="Y318" s="223"/>
      <c r="Z318" s="223"/>
      <c r="AA318" s="223"/>
      <c r="AB318" s="223"/>
      <c r="AC318" s="223"/>
      <c r="AD318" s="223"/>
      <c r="AE318" s="223"/>
      <c r="AF318" s="223"/>
      <c r="AG318" s="223"/>
      <c r="AH318" s="223"/>
    </row>
    <row r="319" spans="1:34" ht="15.75" customHeight="1">
      <c r="A319" s="213"/>
      <c r="B319" s="214"/>
      <c r="C319" s="224" t="s">
        <v>1302</v>
      </c>
      <c r="D319" s="225" t="s">
        <v>1298</v>
      </c>
      <c r="E319" s="225" t="s">
        <v>1268</v>
      </c>
      <c r="F319" s="226" t="s">
        <v>1303</v>
      </c>
      <c r="G319" s="227" t="s">
        <v>14</v>
      </c>
      <c r="H319" s="225" t="s">
        <v>357</v>
      </c>
      <c r="I319" s="228" t="s">
        <v>173</v>
      </c>
      <c r="J319" s="228" t="s">
        <v>451</v>
      </c>
      <c r="K319" s="225" t="s">
        <v>436</v>
      </c>
      <c r="L319" s="229">
        <v>5000</v>
      </c>
      <c r="M319" s="227" t="s">
        <v>14</v>
      </c>
      <c r="N319" s="230">
        <v>371951.65</v>
      </c>
      <c r="O319" s="222"/>
      <c r="P319" s="223"/>
      <c r="Q319" s="223"/>
      <c r="R319" s="223"/>
      <c r="S319" s="223"/>
      <c r="T319" s="223"/>
      <c r="U319" s="223"/>
      <c r="V319" s="223"/>
      <c r="W319" s="223"/>
      <c r="X319" s="223"/>
      <c r="Y319" s="223"/>
      <c r="Z319" s="223"/>
      <c r="AA319" s="223"/>
      <c r="AB319" s="223"/>
      <c r="AC319" s="223"/>
      <c r="AD319" s="223"/>
      <c r="AE319" s="223"/>
      <c r="AF319" s="223"/>
      <c r="AG319" s="223"/>
      <c r="AH319" s="223"/>
    </row>
    <row r="320" spans="1:34" ht="15.75" customHeight="1">
      <c r="A320" s="213"/>
      <c r="B320" s="214"/>
      <c r="C320" s="224" t="s">
        <v>1304</v>
      </c>
      <c r="D320" s="225" t="s">
        <v>1298</v>
      </c>
      <c r="E320" s="225" t="s">
        <v>1268</v>
      </c>
      <c r="F320" s="226" t="s">
        <v>1305</v>
      </c>
      <c r="G320" s="227" t="s">
        <v>14</v>
      </c>
      <c r="H320" s="225" t="s">
        <v>357</v>
      </c>
      <c r="I320" s="228" t="s">
        <v>455</v>
      </c>
      <c r="J320" s="228" t="s">
        <v>692</v>
      </c>
      <c r="K320" s="225" t="s">
        <v>436</v>
      </c>
      <c r="L320" s="229">
        <v>40000</v>
      </c>
      <c r="M320" s="227" t="s">
        <v>14</v>
      </c>
      <c r="N320" s="230">
        <v>331951.65000000002</v>
      </c>
      <c r="O320" s="222"/>
      <c r="P320" s="223"/>
      <c r="Q320" s="223"/>
      <c r="R320" s="223"/>
      <c r="S320" s="223"/>
      <c r="T320" s="223"/>
      <c r="U320" s="223"/>
      <c r="V320" s="223"/>
      <c r="W320" s="223"/>
      <c r="X320" s="223"/>
      <c r="Y320" s="223"/>
      <c r="Z320" s="223"/>
      <c r="AA320" s="223"/>
      <c r="AB320" s="223"/>
      <c r="AC320" s="223"/>
      <c r="AD320" s="223"/>
      <c r="AE320" s="223"/>
      <c r="AF320" s="223"/>
      <c r="AG320" s="223"/>
      <c r="AH320" s="223"/>
    </row>
    <row r="321" spans="1:34" ht="15.75" customHeight="1">
      <c r="A321" s="213"/>
      <c r="B321" s="214"/>
      <c r="C321" s="224" t="s">
        <v>1306</v>
      </c>
      <c r="D321" s="225" t="s">
        <v>1298</v>
      </c>
      <c r="E321" s="225" t="s">
        <v>1268</v>
      </c>
      <c r="F321" s="226" t="s">
        <v>1307</v>
      </c>
      <c r="G321" s="227" t="s">
        <v>14</v>
      </c>
      <c r="H321" s="225" t="s">
        <v>357</v>
      </c>
      <c r="I321" s="228" t="s">
        <v>455</v>
      </c>
      <c r="J321" s="228" t="s">
        <v>1308</v>
      </c>
      <c r="K321" s="225" t="s">
        <v>437</v>
      </c>
      <c r="L321" s="227" t="s">
        <v>14</v>
      </c>
      <c r="M321" s="229">
        <v>1</v>
      </c>
      <c r="N321" s="230">
        <v>331952.65000000002</v>
      </c>
      <c r="O321" s="222"/>
      <c r="P321" s="223"/>
      <c r="Q321" s="223"/>
      <c r="R321" s="223"/>
      <c r="S321" s="223"/>
      <c r="T321" s="223"/>
      <c r="U321" s="223"/>
      <c r="V321" s="223"/>
      <c r="W321" s="223"/>
      <c r="X321" s="223"/>
      <c r="Y321" s="223"/>
      <c r="Z321" s="223"/>
      <c r="AA321" s="223"/>
      <c r="AB321" s="223"/>
      <c r="AC321" s="223"/>
      <c r="AD321" s="223"/>
      <c r="AE321" s="223"/>
      <c r="AF321" s="223"/>
      <c r="AG321" s="223"/>
      <c r="AH321" s="223"/>
    </row>
    <row r="322" spans="1:34" ht="15.75" customHeight="1">
      <c r="A322" s="213"/>
      <c r="B322" s="214"/>
      <c r="C322" s="224" t="s">
        <v>1309</v>
      </c>
      <c r="D322" s="225" t="s">
        <v>1298</v>
      </c>
      <c r="E322" s="225" t="s">
        <v>1268</v>
      </c>
      <c r="F322" s="226" t="s">
        <v>1310</v>
      </c>
      <c r="G322" s="227" t="s">
        <v>14</v>
      </c>
      <c r="H322" s="225" t="s">
        <v>357</v>
      </c>
      <c r="I322" s="228" t="s">
        <v>455</v>
      </c>
      <c r="J322" s="228" t="s">
        <v>1311</v>
      </c>
      <c r="K322" s="225" t="s">
        <v>437</v>
      </c>
      <c r="L322" s="227" t="s">
        <v>14</v>
      </c>
      <c r="M322" s="229">
        <v>6000</v>
      </c>
      <c r="N322" s="230">
        <v>337952.65</v>
      </c>
      <c r="O322" s="222"/>
      <c r="P322" s="223"/>
      <c r="Q322" s="223"/>
      <c r="R322" s="223"/>
      <c r="S322" s="223"/>
      <c r="T322" s="223"/>
      <c r="U322" s="223"/>
      <c r="V322" s="223"/>
      <c r="W322" s="223"/>
      <c r="X322" s="223"/>
      <c r="Y322" s="223"/>
      <c r="Z322" s="223"/>
      <c r="AA322" s="223"/>
      <c r="AB322" s="223"/>
      <c r="AC322" s="223"/>
      <c r="AD322" s="223"/>
      <c r="AE322" s="223"/>
      <c r="AF322" s="223"/>
      <c r="AG322" s="223"/>
      <c r="AH322" s="223"/>
    </row>
    <row r="323" spans="1:34" ht="15.75" customHeight="1">
      <c r="A323" s="213"/>
      <c r="B323" s="214"/>
      <c r="C323" s="224" t="s">
        <v>1312</v>
      </c>
      <c r="D323" s="225" t="s">
        <v>1313</v>
      </c>
      <c r="E323" s="225" t="s">
        <v>1268</v>
      </c>
      <c r="F323" s="226" t="s">
        <v>1314</v>
      </c>
      <c r="G323" s="227" t="s">
        <v>14</v>
      </c>
      <c r="H323" s="225" t="s">
        <v>461</v>
      </c>
      <c r="I323" s="228" t="s">
        <v>447</v>
      </c>
      <c r="J323" s="228" t="s">
        <v>448</v>
      </c>
      <c r="K323" s="225" t="s">
        <v>436</v>
      </c>
      <c r="L323" s="229">
        <v>335000</v>
      </c>
      <c r="M323" s="227" t="s">
        <v>14</v>
      </c>
      <c r="N323" s="230">
        <v>2952.65</v>
      </c>
      <c r="O323" s="222"/>
      <c r="P323" s="223"/>
      <c r="Q323" s="223"/>
      <c r="R323" s="223"/>
      <c r="S323" s="223"/>
      <c r="T323" s="223"/>
      <c r="U323" s="223"/>
      <c r="V323" s="223"/>
      <c r="W323" s="223"/>
      <c r="X323" s="223"/>
      <c r="Y323" s="223"/>
      <c r="Z323" s="223"/>
      <c r="AA323" s="223"/>
      <c r="AB323" s="223"/>
      <c r="AC323" s="223"/>
      <c r="AD323" s="223"/>
      <c r="AE323" s="223"/>
      <c r="AF323" s="223"/>
      <c r="AG323" s="223"/>
      <c r="AH323" s="223"/>
    </row>
    <row r="324" spans="1:34" ht="15.75" customHeight="1">
      <c r="A324" s="213"/>
      <c r="B324" s="214"/>
      <c r="C324" s="224" t="s">
        <v>1315</v>
      </c>
      <c r="D324" s="225" t="s">
        <v>1313</v>
      </c>
      <c r="E324" s="225" t="s">
        <v>1268</v>
      </c>
      <c r="F324" s="226" t="s">
        <v>1316</v>
      </c>
      <c r="G324" s="227" t="s">
        <v>14</v>
      </c>
      <c r="H324" s="225" t="s">
        <v>461</v>
      </c>
      <c r="I324" s="228" t="s">
        <v>1063</v>
      </c>
      <c r="J324" s="228" t="s">
        <v>1063</v>
      </c>
      <c r="K324" s="225" t="s">
        <v>437</v>
      </c>
      <c r="L324" s="227" t="s">
        <v>14</v>
      </c>
      <c r="M324" s="229">
        <v>335000</v>
      </c>
      <c r="N324" s="230">
        <v>337952.65</v>
      </c>
      <c r="O324" s="222"/>
      <c r="P324" s="223"/>
      <c r="Q324" s="223"/>
      <c r="R324" s="223"/>
      <c r="S324" s="223"/>
      <c r="T324" s="223"/>
      <c r="U324" s="223"/>
      <c r="V324" s="223"/>
      <c r="W324" s="223"/>
      <c r="X324" s="223"/>
      <c r="Y324" s="223"/>
      <c r="Z324" s="223"/>
      <c r="AA324" s="223"/>
      <c r="AB324" s="223"/>
      <c r="AC324" s="223"/>
      <c r="AD324" s="223"/>
      <c r="AE324" s="223"/>
      <c r="AF324" s="223"/>
      <c r="AG324" s="223"/>
      <c r="AH324" s="223"/>
    </row>
    <row r="325" spans="1:34" ht="15.75" customHeight="1">
      <c r="A325" s="213"/>
      <c r="B325" s="214"/>
      <c r="C325" s="224" t="s">
        <v>1317</v>
      </c>
      <c r="D325" s="225" t="s">
        <v>1313</v>
      </c>
      <c r="E325" s="225" t="s">
        <v>1268</v>
      </c>
      <c r="F325" s="226" t="s">
        <v>1318</v>
      </c>
      <c r="G325" s="227" t="s">
        <v>14</v>
      </c>
      <c r="H325" s="225" t="s">
        <v>357</v>
      </c>
      <c r="I325" s="228" t="s">
        <v>455</v>
      </c>
      <c r="J325" s="228" t="s">
        <v>1319</v>
      </c>
      <c r="K325" s="225" t="s">
        <v>436</v>
      </c>
      <c r="L325" s="229">
        <v>100000</v>
      </c>
      <c r="M325" s="227" t="s">
        <v>14</v>
      </c>
      <c r="N325" s="230">
        <v>237952.65</v>
      </c>
      <c r="O325" s="222"/>
      <c r="P325" s="223"/>
      <c r="Q325" s="223"/>
      <c r="R325" s="223"/>
      <c r="S325" s="223"/>
      <c r="T325" s="223"/>
      <c r="U325" s="223"/>
      <c r="V325" s="223"/>
      <c r="W325" s="223"/>
      <c r="X325" s="223"/>
      <c r="Y325" s="223"/>
      <c r="Z325" s="223"/>
      <c r="AA325" s="223"/>
      <c r="AB325" s="223"/>
      <c r="AC325" s="223"/>
      <c r="AD325" s="223"/>
      <c r="AE325" s="223"/>
      <c r="AF325" s="223"/>
      <c r="AG325" s="223"/>
      <c r="AH325" s="223"/>
    </row>
    <row r="326" spans="1:34" ht="15.75" customHeight="1">
      <c r="A326" s="213"/>
      <c r="B326" s="214"/>
      <c r="C326" s="224" t="s">
        <v>1320</v>
      </c>
      <c r="D326" s="225" t="s">
        <v>1313</v>
      </c>
      <c r="E326" s="225" t="s">
        <v>1268</v>
      </c>
      <c r="F326" s="226" t="s">
        <v>1321</v>
      </c>
      <c r="G326" s="227" t="s">
        <v>14</v>
      </c>
      <c r="H326" s="225" t="s">
        <v>582</v>
      </c>
      <c r="I326" s="228" t="s">
        <v>455</v>
      </c>
      <c r="J326" s="228" t="s">
        <v>1322</v>
      </c>
      <c r="K326" s="225" t="s">
        <v>436</v>
      </c>
      <c r="L326" s="229">
        <v>230011.8</v>
      </c>
      <c r="M326" s="227" t="s">
        <v>14</v>
      </c>
      <c r="N326" s="230">
        <v>7940.85</v>
      </c>
      <c r="O326" s="222"/>
      <c r="P326" s="223"/>
      <c r="Q326" s="223"/>
      <c r="R326" s="223"/>
      <c r="S326" s="223"/>
      <c r="T326" s="223"/>
      <c r="U326" s="223"/>
      <c r="V326" s="223"/>
      <c r="W326" s="223"/>
      <c r="X326" s="223"/>
      <c r="Y326" s="223"/>
      <c r="Z326" s="223"/>
      <c r="AA326" s="223"/>
      <c r="AB326" s="223"/>
      <c r="AC326" s="223"/>
      <c r="AD326" s="223"/>
      <c r="AE326" s="223"/>
      <c r="AF326" s="223"/>
      <c r="AG326" s="223"/>
      <c r="AH326" s="223"/>
    </row>
    <row r="327" spans="1:34" ht="15.75" customHeight="1">
      <c r="A327" s="213"/>
      <c r="B327" s="214"/>
      <c r="C327" s="224" t="s">
        <v>1323</v>
      </c>
      <c r="D327" s="225" t="s">
        <v>1313</v>
      </c>
      <c r="E327" s="225" t="s">
        <v>1268</v>
      </c>
      <c r="F327" s="226" t="s">
        <v>1324</v>
      </c>
      <c r="G327" s="227" t="s">
        <v>14</v>
      </c>
      <c r="H327" s="225" t="s">
        <v>582</v>
      </c>
      <c r="I327" s="228" t="s">
        <v>455</v>
      </c>
      <c r="J327" s="228" t="s">
        <v>1325</v>
      </c>
      <c r="K327" s="225" t="s">
        <v>437</v>
      </c>
      <c r="L327" s="227" t="s">
        <v>14</v>
      </c>
      <c r="M327" s="229">
        <v>30000</v>
      </c>
      <c r="N327" s="230">
        <v>37940.85</v>
      </c>
      <c r="O327" s="222"/>
      <c r="P327" s="223"/>
      <c r="Q327" s="223"/>
      <c r="R327" s="223"/>
      <c r="S327" s="223"/>
      <c r="T327" s="223"/>
      <c r="U327" s="223"/>
      <c r="V327" s="223"/>
      <c r="W327" s="223"/>
      <c r="X327" s="223"/>
      <c r="Y327" s="223"/>
      <c r="Z327" s="223"/>
      <c r="AA327" s="223"/>
      <c r="AB327" s="223"/>
      <c r="AC327" s="223"/>
      <c r="AD327" s="223"/>
      <c r="AE327" s="223"/>
      <c r="AF327" s="223"/>
      <c r="AG327" s="223"/>
      <c r="AH327" s="223"/>
    </row>
    <row r="328" spans="1:34" ht="15.75" customHeight="1">
      <c r="A328" s="213"/>
      <c r="B328" s="214"/>
      <c r="C328" s="224" t="s">
        <v>1326</v>
      </c>
      <c r="D328" s="225" t="s">
        <v>1327</v>
      </c>
      <c r="E328" s="225" t="s">
        <v>1268</v>
      </c>
      <c r="F328" s="226" t="s">
        <v>1328</v>
      </c>
      <c r="G328" s="227" t="s">
        <v>14</v>
      </c>
      <c r="H328" s="225" t="s">
        <v>357</v>
      </c>
      <c r="I328" s="228" t="s">
        <v>173</v>
      </c>
      <c r="J328" s="228" t="s">
        <v>597</v>
      </c>
      <c r="K328" s="225" t="s">
        <v>436</v>
      </c>
      <c r="L328" s="229">
        <v>1843</v>
      </c>
      <c r="M328" s="227" t="s">
        <v>14</v>
      </c>
      <c r="N328" s="230">
        <v>36097.85</v>
      </c>
      <c r="O328" s="222"/>
      <c r="P328" s="223"/>
      <c r="Q328" s="223"/>
      <c r="R328" s="223"/>
      <c r="S328" s="223"/>
      <c r="T328" s="223"/>
      <c r="U328" s="223"/>
      <c r="V328" s="223"/>
      <c r="W328" s="223"/>
      <c r="X328" s="223"/>
      <c r="Y328" s="223"/>
      <c r="Z328" s="223"/>
      <c r="AA328" s="223"/>
      <c r="AB328" s="223"/>
      <c r="AC328" s="223"/>
      <c r="AD328" s="223"/>
      <c r="AE328" s="223"/>
      <c r="AF328" s="223"/>
      <c r="AG328" s="223"/>
      <c r="AH328" s="223"/>
    </row>
    <row r="329" spans="1:34" ht="15.75" customHeight="1">
      <c r="A329" s="213"/>
      <c r="B329" s="214"/>
      <c r="C329" s="224" t="s">
        <v>1329</v>
      </c>
      <c r="D329" s="225" t="s">
        <v>1330</v>
      </c>
      <c r="E329" s="225" t="s">
        <v>1268</v>
      </c>
      <c r="F329" s="226" t="s">
        <v>1331</v>
      </c>
      <c r="G329" s="227" t="s">
        <v>14</v>
      </c>
      <c r="H329" s="225" t="s">
        <v>355</v>
      </c>
      <c r="I329" s="228" t="s">
        <v>470</v>
      </c>
      <c r="J329" s="228" t="s">
        <v>471</v>
      </c>
      <c r="K329" s="225" t="s">
        <v>436</v>
      </c>
      <c r="L329" s="229">
        <v>1899</v>
      </c>
      <c r="M329" s="227" t="s">
        <v>14</v>
      </c>
      <c r="N329" s="230">
        <v>34198.85</v>
      </c>
      <c r="O329" s="222"/>
      <c r="P329" s="223"/>
      <c r="Q329" s="223"/>
      <c r="R329" s="223"/>
      <c r="S329" s="223"/>
      <c r="T329" s="223"/>
      <c r="U329" s="223"/>
      <c r="V329" s="223"/>
      <c r="W329" s="223"/>
      <c r="X329" s="223"/>
      <c r="Y329" s="223"/>
      <c r="Z329" s="223"/>
      <c r="AA329" s="223"/>
      <c r="AB329" s="223"/>
      <c r="AC329" s="223"/>
      <c r="AD329" s="223"/>
      <c r="AE329" s="223"/>
      <c r="AF329" s="223"/>
      <c r="AG329" s="223"/>
      <c r="AH329" s="223"/>
    </row>
    <row r="330" spans="1:34" ht="15.75" customHeight="1">
      <c r="A330" s="213"/>
      <c r="B330" s="214"/>
      <c r="C330" s="224" t="s">
        <v>1332</v>
      </c>
      <c r="D330" s="225" t="s">
        <v>1330</v>
      </c>
      <c r="E330" s="225" t="s">
        <v>1268</v>
      </c>
      <c r="F330" s="226" t="s">
        <v>1333</v>
      </c>
      <c r="G330" s="227" t="s">
        <v>14</v>
      </c>
      <c r="H330" s="225" t="s">
        <v>357</v>
      </c>
      <c r="I330" s="228" t="s">
        <v>455</v>
      </c>
      <c r="J330" s="228" t="s">
        <v>1334</v>
      </c>
      <c r="K330" s="225" t="s">
        <v>437</v>
      </c>
      <c r="L330" s="227" t="s">
        <v>14</v>
      </c>
      <c r="M330" s="229">
        <v>9000</v>
      </c>
      <c r="N330" s="230">
        <v>43198.85</v>
      </c>
      <c r="O330" s="222"/>
      <c r="P330" s="223"/>
      <c r="Q330" s="223"/>
      <c r="R330" s="223"/>
      <c r="S330" s="223"/>
      <c r="T330" s="223"/>
      <c r="U330" s="223"/>
      <c r="V330" s="223"/>
      <c r="W330" s="223"/>
      <c r="X330" s="223"/>
      <c r="Y330" s="223"/>
      <c r="Z330" s="223"/>
      <c r="AA330" s="223"/>
      <c r="AB330" s="223"/>
      <c r="AC330" s="223"/>
      <c r="AD330" s="223"/>
      <c r="AE330" s="223"/>
      <c r="AF330" s="223"/>
      <c r="AG330" s="223"/>
      <c r="AH330" s="223"/>
    </row>
    <row r="331" spans="1:34" ht="15.75" customHeight="1">
      <c r="A331" s="213"/>
      <c r="B331" s="214"/>
      <c r="C331" s="224" t="s">
        <v>1335</v>
      </c>
      <c r="D331" s="225" t="s">
        <v>1336</v>
      </c>
      <c r="E331" s="225" t="s">
        <v>1268</v>
      </c>
      <c r="F331" s="226" t="s">
        <v>1337</v>
      </c>
      <c r="G331" s="227" t="s">
        <v>14</v>
      </c>
      <c r="H331" s="225" t="s">
        <v>357</v>
      </c>
      <c r="I331" s="228" t="s">
        <v>173</v>
      </c>
      <c r="J331" s="228" t="s">
        <v>597</v>
      </c>
      <c r="K331" s="225" t="s">
        <v>436</v>
      </c>
      <c r="L331" s="229">
        <v>357</v>
      </c>
      <c r="M331" s="227" t="s">
        <v>14</v>
      </c>
      <c r="N331" s="230">
        <v>42841.85</v>
      </c>
      <c r="O331" s="222"/>
      <c r="P331" s="223"/>
      <c r="Q331" s="223"/>
      <c r="R331" s="223"/>
      <c r="S331" s="223"/>
      <c r="T331" s="223"/>
      <c r="U331" s="223"/>
      <c r="V331" s="223"/>
      <c r="W331" s="223"/>
      <c r="X331" s="223"/>
      <c r="Y331" s="223"/>
      <c r="Z331" s="223"/>
      <c r="AA331" s="223"/>
      <c r="AB331" s="223"/>
      <c r="AC331" s="223"/>
      <c r="AD331" s="223"/>
      <c r="AE331" s="223"/>
      <c r="AF331" s="223"/>
      <c r="AG331" s="223"/>
      <c r="AH331" s="223"/>
    </row>
    <row r="332" spans="1:34" ht="15.75" customHeight="1">
      <c r="A332" s="213"/>
      <c r="B332" s="214"/>
      <c r="C332" s="224" t="s">
        <v>1338</v>
      </c>
      <c r="D332" s="225" t="s">
        <v>1336</v>
      </c>
      <c r="E332" s="225" t="s">
        <v>1268</v>
      </c>
      <c r="F332" s="226" t="s">
        <v>1339</v>
      </c>
      <c r="G332" s="227" t="s">
        <v>14</v>
      </c>
      <c r="H332" s="225" t="s">
        <v>357</v>
      </c>
      <c r="I332" s="228" t="s">
        <v>470</v>
      </c>
      <c r="J332" s="228" t="s">
        <v>654</v>
      </c>
      <c r="K332" s="225" t="s">
        <v>436</v>
      </c>
      <c r="L332" s="229">
        <v>226</v>
      </c>
      <c r="M332" s="227" t="s">
        <v>14</v>
      </c>
      <c r="N332" s="230">
        <v>42615.85</v>
      </c>
      <c r="O332" s="222"/>
      <c r="P332" s="223"/>
      <c r="Q332" s="223"/>
      <c r="R332" s="223"/>
      <c r="S332" s="223"/>
      <c r="T332" s="223"/>
      <c r="U332" s="223"/>
      <c r="V332" s="223"/>
      <c r="W332" s="223"/>
      <c r="X332" s="223"/>
      <c r="Y332" s="223"/>
      <c r="Z332" s="223"/>
      <c r="AA332" s="223"/>
      <c r="AB332" s="223"/>
      <c r="AC332" s="223"/>
      <c r="AD332" s="223"/>
      <c r="AE332" s="223"/>
      <c r="AF332" s="223"/>
      <c r="AG332" s="223"/>
      <c r="AH332" s="223"/>
    </row>
    <row r="333" spans="1:34" ht="15.75" customHeight="1">
      <c r="A333" s="213"/>
      <c r="B333" s="214"/>
      <c r="C333" s="224" t="s">
        <v>1340</v>
      </c>
      <c r="D333" s="225" t="s">
        <v>1336</v>
      </c>
      <c r="E333" s="225" t="s">
        <v>1268</v>
      </c>
      <c r="F333" s="226" t="s">
        <v>1341</v>
      </c>
      <c r="G333" s="227" t="s">
        <v>14</v>
      </c>
      <c r="H333" s="225" t="s">
        <v>357</v>
      </c>
      <c r="I333" s="228" t="s">
        <v>173</v>
      </c>
      <c r="J333" s="228" t="s">
        <v>551</v>
      </c>
      <c r="K333" s="225" t="s">
        <v>436</v>
      </c>
      <c r="L333" s="229">
        <v>902</v>
      </c>
      <c r="M333" s="227" t="s">
        <v>14</v>
      </c>
      <c r="N333" s="230">
        <v>41713.85</v>
      </c>
      <c r="O333" s="222"/>
      <c r="P333" s="223"/>
      <c r="Q333" s="223"/>
      <c r="R333" s="223"/>
      <c r="S333" s="223"/>
      <c r="T333" s="223"/>
      <c r="U333" s="223"/>
      <c r="V333" s="223"/>
      <c r="W333" s="223"/>
      <c r="X333" s="223"/>
      <c r="Y333" s="223"/>
      <c r="Z333" s="223"/>
      <c r="AA333" s="223"/>
      <c r="AB333" s="223"/>
      <c r="AC333" s="223"/>
      <c r="AD333" s="223"/>
      <c r="AE333" s="223"/>
      <c r="AF333" s="223"/>
      <c r="AG333" s="223"/>
      <c r="AH333" s="223"/>
    </row>
    <row r="334" spans="1:34" ht="15.75" customHeight="1">
      <c r="A334" s="213"/>
      <c r="B334" s="214"/>
      <c r="C334" s="224" t="s">
        <v>1342</v>
      </c>
      <c r="D334" s="225" t="s">
        <v>1343</v>
      </c>
      <c r="E334" s="225" t="s">
        <v>1268</v>
      </c>
      <c r="F334" s="226" t="s">
        <v>1344</v>
      </c>
      <c r="G334" s="227" t="s">
        <v>14</v>
      </c>
      <c r="H334" s="225" t="s">
        <v>582</v>
      </c>
      <c r="I334" s="228" t="s">
        <v>455</v>
      </c>
      <c r="J334" s="228" t="s">
        <v>1345</v>
      </c>
      <c r="K334" s="225" t="s">
        <v>437</v>
      </c>
      <c r="L334" s="227" t="s">
        <v>14</v>
      </c>
      <c r="M334" s="229">
        <v>10000</v>
      </c>
      <c r="N334" s="230">
        <v>51713.85</v>
      </c>
      <c r="O334" s="222"/>
      <c r="P334" s="223"/>
      <c r="Q334" s="223"/>
      <c r="R334" s="223"/>
      <c r="S334" s="223"/>
      <c r="T334" s="223"/>
      <c r="U334" s="223"/>
      <c r="V334" s="223"/>
      <c r="W334" s="223"/>
      <c r="X334" s="223"/>
      <c r="Y334" s="223"/>
      <c r="Z334" s="223"/>
      <c r="AA334" s="223"/>
      <c r="AB334" s="223"/>
      <c r="AC334" s="223"/>
      <c r="AD334" s="223"/>
      <c r="AE334" s="223"/>
      <c r="AF334" s="223"/>
      <c r="AG334" s="223"/>
      <c r="AH334" s="223"/>
    </row>
    <row r="335" spans="1:34" ht="15.75" customHeight="1">
      <c r="A335" s="213"/>
      <c r="B335" s="214"/>
      <c r="C335" s="224" t="s">
        <v>1346</v>
      </c>
      <c r="D335" s="225" t="s">
        <v>1343</v>
      </c>
      <c r="E335" s="225" t="s">
        <v>1268</v>
      </c>
      <c r="F335" s="226" t="s">
        <v>1347</v>
      </c>
      <c r="G335" s="227" t="s">
        <v>14</v>
      </c>
      <c r="H335" s="225" t="s">
        <v>357</v>
      </c>
      <c r="I335" s="228" t="s">
        <v>455</v>
      </c>
      <c r="J335" s="228" t="s">
        <v>1348</v>
      </c>
      <c r="K335" s="225" t="s">
        <v>437</v>
      </c>
      <c r="L335" s="227" t="s">
        <v>14</v>
      </c>
      <c r="M335" s="229">
        <v>100000</v>
      </c>
      <c r="N335" s="230">
        <v>151713.85</v>
      </c>
      <c r="O335" s="222"/>
      <c r="P335" s="223"/>
      <c r="Q335" s="223"/>
      <c r="R335" s="223"/>
      <c r="S335" s="223"/>
      <c r="T335" s="223"/>
      <c r="U335" s="223"/>
      <c r="V335" s="223"/>
      <c r="W335" s="223"/>
      <c r="X335" s="223"/>
      <c r="Y335" s="223"/>
      <c r="Z335" s="223"/>
      <c r="AA335" s="223"/>
      <c r="AB335" s="223"/>
      <c r="AC335" s="223"/>
      <c r="AD335" s="223"/>
      <c r="AE335" s="223"/>
      <c r="AF335" s="223"/>
      <c r="AG335" s="223"/>
      <c r="AH335" s="223"/>
    </row>
    <row r="336" spans="1:34" ht="15.75" customHeight="1">
      <c r="A336" s="213"/>
      <c r="B336" s="214"/>
      <c r="C336" s="224" t="s">
        <v>1349</v>
      </c>
      <c r="D336" s="225" t="s">
        <v>1343</v>
      </c>
      <c r="E336" s="225" t="s">
        <v>1268</v>
      </c>
      <c r="F336" s="226" t="s">
        <v>1350</v>
      </c>
      <c r="G336" s="247" t="s">
        <v>1351</v>
      </c>
      <c r="H336" s="225" t="s">
        <v>355</v>
      </c>
      <c r="I336" s="228" t="s">
        <v>651</v>
      </c>
      <c r="J336" s="228" t="s">
        <v>179</v>
      </c>
      <c r="K336" s="225" t="s">
        <v>436</v>
      </c>
      <c r="L336" s="229">
        <v>140000</v>
      </c>
      <c r="M336" s="227" t="s">
        <v>14</v>
      </c>
      <c r="N336" s="230">
        <v>11713.85</v>
      </c>
      <c r="O336" s="222"/>
      <c r="P336" s="223"/>
      <c r="Q336" s="223"/>
      <c r="R336" s="223"/>
      <c r="S336" s="223"/>
      <c r="T336" s="223"/>
      <c r="U336" s="223"/>
      <c r="V336" s="223"/>
      <c r="W336" s="223"/>
      <c r="X336" s="223"/>
      <c r="Y336" s="223"/>
      <c r="Z336" s="223"/>
      <c r="AA336" s="223"/>
      <c r="AB336" s="223"/>
      <c r="AC336" s="223"/>
      <c r="AD336" s="223"/>
      <c r="AE336" s="223"/>
      <c r="AF336" s="223"/>
      <c r="AG336" s="223"/>
      <c r="AH336" s="223"/>
    </row>
    <row r="337" spans="1:34" ht="15.75" customHeight="1">
      <c r="A337" s="213"/>
      <c r="B337" s="214"/>
      <c r="C337" s="224" t="s">
        <v>1352</v>
      </c>
      <c r="D337" s="225" t="s">
        <v>1343</v>
      </c>
      <c r="E337" s="225" t="s">
        <v>1268</v>
      </c>
      <c r="F337" s="226" t="s">
        <v>1353</v>
      </c>
      <c r="G337" s="227" t="s">
        <v>14</v>
      </c>
      <c r="H337" s="225" t="s">
        <v>357</v>
      </c>
      <c r="I337" s="228" t="s">
        <v>173</v>
      </c>
      <c r="J337" s="228" t="s">
        <v>451</v>
      </c>
      <c r="K337" s="225" t="s">
        <v>436</v>
      </c>
      <c r="L337" s="229">
        <v>2894.08</v>
      </c>
      <c r="M337" s="227" t="s">
        <v>14</v>
      </c>
      <c r="N337" s="230">
        <v>8819.77</v>
      </c>
      <c r="O337" s="222"/>
      <c r="P337" s="223"/>
      <c r="Q337" s="223"/>
      <c r="R337" s="223"/>
      <c r="S337" s="223"/>
      <c r="T337" s="223"/>
      <c r="U337" s="223"/>
      <c r="V337" s="223"/>
      <c r="W337" s="223"/>
      <c r="X337" s="223"/>
      <c r="Y337" s="223"/>
      <c r="Z337" s="223"/>
      <c r="AA337" s="223"/>
      <c r="AB337" s="223"/>
      <c r="AC337" s="223"/>
      <c r="AD337" s="223"/>
      <c r="AE337" s="223"/>
      <c r="AF337" s="223"/>
      <c r="AG337" s="223"/>
      <c r="AH337" s="223"/>
    </row>
    <row r="338" spans="1:34" ht="15.75" customHeight="1">
      <c r="A338" s="213"/>
      <c r="B338" s="214"/>
      <c r="C338" s="224" t="s">
        <v>1354</v>
      </c>
      <c r="D338" s="225" t="s">
        <v>1355</v>
      </c>
      <c r="E338" s="225" t="s">
        <v>1268</v>
      </c>
      <c r="F338" s="226" t="s">
        <v>1356</v>
      </c>
      <c r="G338" s="227" t="s">
        <v>14</v>
      </c>
      <c r="H338" s="225" t="s">
        <v>357</v>
      </c>
      <c r="I338" s="228" t="s">
        <v>173</v>
      </c>
      <c r="J338" s="228" t="s">
        <v>597</v>
      </c>
      <c r="K338" s="225" t="s">
        <v>436</v>
      </c>
      <c r="L338" s="229">
        <v>280</v>
      </c>
      <c r="M338" s="227" t="s">
        <v>14</v>
      </c>
      <c r="N338" s="230">
        <v>8539.77</v>
      </c>
      <c r="O338" s="222"/>
      <c r="P338" s="223"/>
      <c r="Q338" s="223"/>
      <c r="R338" s="223"/>
      <c r="S338" s="223"/>
      <c r="T338" s="223"/>
      <c r="U338" s="223"/>
      <c r="V338" s="223"/>
      <c r="W338" s="223"/>
      <c r="X338" s="223"/>
      <c r="Y338" s="223"/>
      <c r="Z338" s="223"/>
      <c r="AA338" s="223"/>
      <c r="AB338" s="223"/>
      <c r="AC338" s="223"/>
      <c r="AD338" s="223"/>
      <c r="AE338" s="223"/>
      <c r="AF338" s="223"/>
      <c r="AG338" s="223"/>
      <c r="AH338" s="223"/>
    </row>
    <row r="339" spans="1:34" ht="15.75" customHeight="1">
      <c r="A339" s="213"/>
      <c r="B339" s="214"/>
      <c r="C339" s="224" t="s">
        <v>1357</v>
      </c>
      <c r="D339" s="225" t="s">
        <v>1355</v>
      </c>
      <c r="E339" s="225" t="s">
        <v>1268</v>
      </c>
      <c r="F339" s="226" t="s">
        <v>1358</v>
      </c>
      <c r="G339" s="227" t="s">
        <v>14</v>
      </c>
      <c r="H339" s="225" t="s">
        <v>357</v>
      </c>
      <c r="I339" s="228" t="s">
        <v>455</v>
      </c>
      <c r="J339" s="228" t="s">
        <v>1359</v>
      </c>
      <c r="K339" s="225" t="s">
        <v>437</v>
      </c>
      <c r="L339" s="227" t="s">
        <v>14</v>
      </c>
      <c r="M339" s="229">
        <v>139</v>
      </c>
      <c r="N339" s="230">
        <v>8678.77</v>
      </c>
      <c r="O339" s="222"/>
      <c r="P339" s="223"/>
      <c r="Q339" s="223"/>
      <c r="R339" s="223"/>
      <c r="S339" s="223"/>
      <c r="T339" s="223"/>
      <c r="U339" s="223"/>
      <c r="V339" s="223"/>
      <c r="W339" s="223"/>
      <c r="X339" s="223"/>
      <c r="Y339" s="223"/>
      <c r="Z339" s="223"/>
      <c r="AA339" s="223"/>
      <c r="AB339" s="223"/>
      <c r="AC339" s="223"/>
      <c r="AD339" s="223"/>
      <c r="AE339" s="223"/>
      <c r="AF339" s="223"/>
      <c r="AG339" s="223"/>
      <c r="AH339" s="223"/>
    </row>
    <row r="340" spans="1:34" ht="15.75" customHeight="1">
      <c r="A340" s="213"/>
      <c r="B340" s="214"/>
      <c r="C340" s="224" t="s">
        <v>1360</v>
      </c>
      <c r="D340" s="225" t="s">
        <v>1355</v>
      </c>
      <c r="E340" s="225" t="s">
        <v>1268</v>
      </c>
      <c r="F340" s="226" t="s">
        <v>1361</v>
      </c>
      <c r="G340" s="227" t="s">
        <v>14</v>
      </c>
      <c r="H340" s="225" t="s">
        <v>357</v>
      </c>
      <c r="I340" s="228" t="s">
        <v>173</v>
      </c>
      <c r="J340" s="228" t="s">
        <v>597</v>
      </c>
      <c r="K340" s="225" t="s">
        <v>436</v>
      </c>
      <c r="L340" s="229">
        <v>50</v>
      </c>
      <c r="M340" s="227" t="s">
        <v>14</v>
      </c>
      <c r="N340" s="230">
        <v>8628.77</v>
      </c>
      <c r="O340" s="222"/>
      <c r="P340" s="223"/>
      <c r="Q340" s="223"/>
      <c r="R340" s="223"/>
      <c r="S340" s="223"/>
      <c r="T340" s="223"/>
      <c r="U340" s="223"/>
      <c r="V340" s="223"/>
      <c r="W340" s="223"/>
      <c r="X340" s="223"/>
      <c r="Y340" s="223"/>
      <c r="Z340" s="223"/>
      <c r="AA340" s="223"/>
      <c r="AB340" s="223"/>
      <c r="AC340" s="223"/>
      <c r="AD340" s="223"/>
      <c r="AE340" s="223"/>
      <c r="AF340" s="223"/>
      <c r="AG340" s="223"/>
      <c r="AH340" s="223"/>
    </row>
    <row r="341" spans="1:34" ht="15.75" customHeight="1">
      <c r="A341" s="213"/>
      <c r="B341" s="214"/>
      <c r="C341" s="224" t="s">
        <v>1362</v>
      </c>
      <c r="D341" s="225" t="s">
        <v>1355</v>
      </c>
      <c r="E341" s="225" t="s">
        <v>1268</v>
      </c>
      <c r="F341" s="226" t="s">
        <v>1363</v>
      </c>
      <c r="G341" s="227" t="s">
        <v>14</v>
      </c>
      <c r="H341" s="225" t="s">
        <v>357</v>
      </c>
      <c r="I341" s="228" t="s">
        <v>455</v>
      </c>
      <c r="J341" s="228" t="s">
        <v>1334</v>
      </c>
      <c r="K341" s="225" t="s">
        <v>437</v>
      </c>
      <c r="L341" s="227" t="s">
        <v>14</v>
      </c>
      <c r="M341" s="229">
        <v>520</v>
      </c>
      <c r="N341" s="230">
        <v>9148.77</v>
      </c>
      <c r="O341" s="222"/>
      <c r="P341" s="223"/>
      <c r="Q341" s="223"/>
      <c r="R341" s="223"/>
      <c r="S341" s="223"/>
      <c r="T341" s="223"/>
      <c r="U341" s="223"/>
      <c r="V341" s="223"/>
      <c r="W341" s="223"/>
      <c r="X341" s="223"/>
      <c r="Y341" s="223"/>
      <c r="Z341" s="223"/>
      <c r="AA341" s="223"/>
      <c r="AB341" s="223"/>
      <c r="AC341" s="223"/>
      <c r="AD341" s="223"/>
      <c r="AE341" s="223"/>
      <c r="AF341" s="223"/>
      <c r="AG341" s="223"/>
      <c r="AH341" s="223"/>
    </row>
    <row r="342" spans="1:34" ht="15.75" customHeight="1">
      <c r="A342" s="213"/>
      <c r="B342" s="214"/>
      <c r="C342" s="224" t="s">
        <v>1364</v>
      </c>
      <c r="D342" s="225" t="s">
        <v>1355</v>
      </c>
      <c r="E342" s="225" t="s">
        <v>1268</v>
      </c>
      <c r="F342" s="226" t="s">
        <v>1365</v>
      </c>
      <c r="G342" s="227" t="s">
        <v>14</v>
      </c>
      <c r="H342" s="225" t="s">
        <v>357</v>
      </c>
      <c r="I342" s="228" t="s">
        <v>173</v>
      </c>
      <c r="J342" s="228" t="s">
        <v>597</v>
      </c>
      <c r="K342" s="225" t="s">
        <v>436</v>
      </c>
      <c r="L342" s="229">
        <v>520</v>
      </c>
      <c r="M342" s="227" t="s">
        <v>14</v>
      </c>
      <c r="N342" s="230">
        <v>8628.77</v>
      </c>
      <c r="O342" s="222"/>
      <c r="P342" s="223"/>
      <c r="Q342" s="223"/>
      <c r="R342" s="223"/>
      <c r="S342" s="223"/>
      <c r="T342" s="223"/>
      <c r="U342" s="223"/>
      <c r="V342" s="223"/>
      <c r="W342" s="223"/>
      <c r="X342" s="223"/>
      <c r="Y342" s="223"/>
      <c r="Z342" s="223"/>
      <c r="AA342" s="223"/>
      <c r="AB342" s="223"/>
      <c r="AC342" s="223"/>
      <c r="AD342" s="223"/>
      <c r="AE342" s="223"/>
      <c r="AF342" s="223"/>
      <c r="AG342" s="223"/>
      <c r="AH342" s="223"/>
    </row>
    <row r="343" spans="1:34" ht="15.75" customHeight="1">
      <c r="A343" s="213"/>
      <c r="B343" s="214"/>
      <c r="C343" s="224" t="s">
        <v>1366</v>
      </c>
      <c r="D343" s="225" t="s">
        <v>1367</v>
      </c>
      <c r="E343" s="225" t="s">
        <v>1268</v>
      </c>
      <c r="F343" s="226" t="s">
        <v>1368</v>
      </c>
      <c r="G343" s="227" t="s">
        <v>14</v>
      </c>
      <c r="H343" s="225" t="s">
        <v>355</v>
      </c>
      <c r="I343" s="228" t="s">
        <v>651</v>
      </c>
      <c r="J343" s="228" t="s">
        <v>154</v>
      </c>
      <c r="K343" s="225" t="s">
        <v>437</v>
      </c>
      <c r="L343" s="227" t="s">
        <v>14</v>
      </c>
      <c r="M343" s="229">
        <v>500000</v>
      </c>
      <c r="N343" s="230">
        <v>508628.77</v>
      </c>
      <c r="O343" s="222"/>
      <c r="P343" s="223"/>
      <c r="Q343" s="223"/>
      <c r="R343" s="223"/>
      <c r="S343" s="223"/>
      <c r="T343" s="223"/>
      <c r="U343" s="223"/>
      <c r="V343" s="223"/>
      <c r="W343" s="223"/>
      <c r="X343" s="223"/>
      <c r="Y343" s="223"/>
      <c r="Z343" s="223"/>
      <c r="AA343" s="223"/>
      <c r="AB343" s="223"/>
      <c r="AC343" s="223"/>
      <c r="AD343" s="223"/>
      <c r="AE343" s="223"/>
      <c r="AF343" s="223"/>
      <c r="AG343" s="223"/>
      <c r="AH343" s="223"/>
    </row>
    <row r="344" spans="1:34" ht="15.75" customHeight="1">
      <c r="A344" s="213"/>
      <c r="B344" s="214"/>
      <c r="C344" s="224" t="s">
        <v>1369</v>
      </c>
      <c r="D344" s="225" t="s">
        <v>1367</v>
      </c>
      <c r="E344" s="225" t="s">
        <v>1268</v>
      </c>
      <c r="F344" s="226" t="s">
        <v>1370</v>
      </c>
      <c r="G344" s="227" t="s">
        <v>14</v>
      </c>
      <c r="H344" s="225" t="s">
        <v>357</v>
      </c>
      <c r="I344" s="228" t="s">
        <v>455</v>
      </c>
      <c r="J344" s="228" t="s">
        <v>1371</v>
      </c>
      <c r="K344" s="225" t="s">
        <v>436</v>
      </c>
      <c r="L344" s="229">
        <v>66830.58</v>
      </c>
      <c r="M344" s="227" t="s">
        <v>14</v>
      </c>
      <c r="N344" s="230">
        <v>441798.19</v>
      </c>
      <c r="O344" s="222"/>
      <c r="P344" s="223"/>
      <c r="Q344" s="223"/>
      <c r="R344" s="223"/>
      <c r="S344" s="223"/>
      <c r="T344" s="223"/>
      <c r="U344" s="223"/>
      <c r="V344" s="223"/>
      <c r="W344" s="223"/>
      <c r="X344" s="223"/>
      <c r="Y344" s="223"/>
      <c r="Z344" s="223"/>
      <c r="AA344" s="223"/>
      <c r="AB344" s="223"/>
      <c r="AC344" s="223"/>
      <c r="AD344" s="223"/>
      <c r="AE344" s="223"/>
      <c r="AF344" s="223"/>
      <c r="AG344" s="223"/>
      <c r="AH344" s="223"/>
    </row>
    <row r="345" spans="1:34" ht="15.75" customHeight="1">
      <c r="A345" s="213"/>
      <c r="B345" s="214"/>
      <c r="C345" s="224" t="s">
        <v>1372</v>
      </c>
      <c r="D345" s="225" t="s">
        <v>1367</v>
      </c>
      <c r="E345" s="225" t="s">
        <v>1268</v>
      </c>
      <c r="F345" s="226" t="s">
        <v>1373</v>
      </c>
      <c r="G345" s="227" t="s">
        <v>14</v>
      </c>
      <c r="H345" s="225" t="s">
        <v>461</v>
      </c>
      <c r="I345" s="228" t="s">
        <v>447</v>
      </c>
      <c r="J345" s="228" t="s">
        <v>448</v>
      </c>
      <c r="K345" s="225" t="s">
        <v>436</v>
      </c>
      <c r="L345" s="229">
        <v>240000</v>
      </c>
      <c r="M345" s="227" t="s">
        <v>14</v>
      </c>
      <c r="N345" s="230">
        <v>201798.19</v>
      </c>
      <c r="O345" s="222"/>
      <c r="P345" s="223"/>
      <c r="Q345" s="223"/>
      <c r="R345" s="223"/>
      <c r="S345" s="223"/>
      <c r="T345" s="223"/>
      <c r="U345" s="223"/>
      <c r="V345" s="223"/>
      <c r="W345" s="223"/>
      <c r="X345" s="223"/>
      <c r="Y345" s="223"/>
      <c r="Z345" s="223"/>
      <c r="AA345" s="223"/>
      <c r="AB345" s="223"/>
      <c r="AC345" s="223"/>
      <c r="AD345" s="223"/>
      <c r="AE345" s="223"/>
      <c r="AF345" s="223"/>
      <c r="AG345" s="223"/>
      <c r="AH345" s="223"/>
    </row>
    <row r="346" spans="1:34" ht="15.75" customHeight="1">
      <c r="A346" s="213"/>
      <c r="B346" s="214"/>
      <c r="C346" s="224" t="s">
        <v>1374</v>
      </c>
      <c r="D346" s="225" t="s">
        <v>1367</v>
      </c>
      <c r="E346" s="225" t="s">
        <v>1268</v>
      </c>
      <c r="F346" s="226" t="s">
        <v>1375</v>
      </c>
      <c r="G346" s="227" t="s">
        <v>14</v>
      </c>
      <c r="H346" s="225" t="s">
        <v>461</v>
      </c>
      <c r="I346" s="228" t="s">
        <v>1063</v>
      </c>
      <c r="J346" s="228" t="s">
        <v>1063</v>
      </c>
      <c r="K346" s="225" t="s">
        <v>437</v>
      </c>
      <c r="L346" s="227" t="s">
        <v>14</v>
      </c>
      <c r="M346" s="229">
        <v>240000</v>
      </c>
      <c r="N346" s="230">
        <v>441798.19</v>
      </c>
      <c r="O346" s="222"/>
      <c r="P346" s="223"/>
      <c r="Q346" s="223"/>
      <c r="R346" s="223"/>
      <c r="S346" s="223"/>
      <c r="T346" s="223"/>
      <c r="U346" s="223"/>
      <c r="V346" s="223"/>
      <c r="W346" s="223"/>
      <c r="X346" s="223"/>
      <c r="Y346" s="223"/>
      <c r="Z346" s="223"/>
      <c r="AA346" s="223"/>
      <c r="AB346" s="223"/>
      <c r="AC346" s="223"/>
      <c r="AD346" s="223"/>
      <c r="AE346" s="223"/>
      <c r="AF346" s="223"/>
      <c r="AG346" s="223"/>
      <c r="AH346" s="223"/>
    </row>
    <row r="347" spans="1:34" ht="15.75" customHeight="1">
      <c r="A347" s="213"/>
      <c r="B347" s="214"/>
      <c r="C347" s="224" t="s">
        <v>1376</v>
      </c>
      <c r="D347" s="225" t="s">
        <v>1367</v>
      </c>
      <c r="E347" s="225" t="s">
        <v>1268</v>
      </c>
      <c r="F347" s="226" t="s">
        <v>1377</v>
      </c>
      <c r="G347" s="227" t="s">
        <v>14</v>
      </c>
      <c r="H347" s="225" t="s">
        <v>582</v>
      </c>
      <c r="I347" s="228" t="s">
        <v>455</v>
      </c>
      <c r="J347" s="228" t="s">
        <v>1322</v>
      </c>
      <c r="K347" s="225" t="s">
        <v>436</v>
      </c>
      <c r="L347" s="229">
        <v>440011.8</v>
      </c>
      <c r="M347" s="227" t="s">
        <v>14</v>
      </c>
      <c r="N347" s="230">
        <v>1786.39</v>
      </c>
      <c r="O347" s="222"/>
      <c r="P347" s="223"/>
      <c r="Q347" s="223"/>
      <c r="R347" s="223"/>
      <c r="S347" s="223"/>
      <c r="T347" s="223"/>
      <c r="U347" s="223"/>
      <c r="V347" s="223"/>
      <c r="W347" s="223"/>
      <c r="X347" s="223"/>
      <c r="Y347" s="223"/>
      <c r="Z347" s="223"/>
      <c r="AA347" s="223"/>
      <c r="AB347" s="223"/>
      <c r="AC347" s="223"/>
      <c r="AD347" s="223"/>
      <c r="AE347" s="223"/>
      <c r="AF347" s="223"/>
      <c r="AG347" s="223"/>
      <c r="AH347" s="223"/>
    </row>
    <row r="348" spans="1:34" ht="15.75" customHeight="1">
      <c r="A348" s="213"/>
      <c r="B348" s="214"/>
      <c r="C348" s="224" t="s">
        <v>1378</v>
      </c>
      <c r="D348" s="225" t="s">
        <v>1379</v>
      </c>
      <c r="E348" s="225" t="s">
        <v>1268</v>
      </c>
      <c r="F348" s="226" t="s">
        <v>1114</v>
      </c>
      <c r="G348" s="227" t="s">
        <v>14</v>
      </c>
      <c r="H348" s="225" t="s">
        <v>355</v>
      </c>
      <c r="I348" s="228" t="s">
        <v>421</v>
      </c>
      <c r="J348" s="228" t="s">
        <v>544</v>
      </c>
      <c r="K348" s="225" t="s">
        <v>436</v>
      </c>
      <c r="L348" s="229">
        <v>1786.39</v>
      </c>
      <c r="M348" s="227" t="s">
        <v>14</v>
      </c>
      <c r="N348" s="230">
        <v>0</v>
      </c>
      <c r="O348" s="222"/>
      <c r="P348" s="223"/>
      <c r="Q348" s="223"/>
      <c r="R348" s="223"/>
      <c r="S348" s="223"/>
      <c r="T348" s="223"/>
      <c r="U348" s="223"/>
      <c r="V348" s="223"/>
      <c r="W348" s="223"/>
      <c r="X348" s="223"/>
      <c r="Y348" s="223"/>
      <c r="Z348" s="223"/>
      <c r="AA348" s="223"/>
      <c r="AB348" s="223"/>
      <c r="AC348" s="223"/>
      <c r="AD348" s="223"/>
      <c r="AE348" s="223"/>
      <c r="AF348" s="223"/>
      <c r="AG348" s="223"/>
      <c r="AH348" s="223"/>
    </row>
    <row r="349" spans="1:34" ht="15.75" customHeight="1">
      <c r="A349" s="213"/>
      <c r="B349" s="214"/>
      <c r="C349" s="224" t="s">
        <v>1380</v>
      </c>
      <c r="D349" s="225" t="s">
        <v>1379</v>
      </c>
      <c r="E349" s="225" t="s">
        <v>1268</v>
      </c>
      <c r="F349" s="226" t="s">
        <v>1381</v>
      </c>
      <c r="G349" s="227" t="s">
        <v>14</v>
      </c>
      <c r="H349" s="225" t="s">
        <v>357</v>
      </c>
      <c r="I349" s="228" t="s">
        <v>455</v>
      </c>
      <c r="J349" s="228" t="s">
        <v>1382</v>
      </c>
      <c r="K349" s="225" t="s">
        <v>437</v>
      </c>
      <c r="L349" s="227" t="s">
        <v>14</v>
      </c>
      <c r="M349" s="229">
        <v>28500</v>
      </c>
      <c r="N349" s="230">
        <v>28500</v>
      </c>
      <c r="O349" s="222"/>
      <c r="P349" s="223"/>
      <c r="Q349" s="223"/>
      <c r="R349" s="223"/>
      <c r="S349" s="223"/>
      <c r="T349" s="223"/>
      <c r="U349" s="223"/>
      <c r="V349" s="223"/>
      <c r="W349" s="223"/>
      <c r="X349" s="223"/>
      <c r="Y349" s="223"/>
      <c r="Z349" s="223"/>
      <c r="AA349" s="223"/>
      <c r="AB349" s="223"/>
      <c r="AC349" s="223"/>
      <c r="AD349" s="223"/>
      <c r="AE349" s="223"/>
      <c r="AF349" s="223"/>
      <c r="AG349" s="223"/>
      <c r="AH349" s="223"/>
    </row>
    <row r="350" spans="1:34" ht="15.75" customHeight="1">
      <c r="A350" s="213"/>
      <c r="B350" s="214"/>
      <c r="C350" s="224" t="s">
        <v>1383</v>
      </c>
      <c r="D350" s="225" t="s">
        <v>1379</v>
      </c>
      <c r="E350" s="225" t="s">
        <v>1268</v>
      </c>
      <c r="F350" s="226" t="s">
        <v>1384</v>
      </c>
      <c r="G350" s="227" t="s">
        <v>14</v>
      </c>
      <c r="H350" s="225" t="s">
        <v>357</v>
      </c>
      <c r="I350" s="228" t="s">
        <v>455</v>
      </c>
      <c r="J350" s="228" t="s">
        <v>516</v>
      </c>
      <c r="K350" s="225" t="s">
        <v>436</v>
      </c>
      <c r="L350" s="229">
        <v>200</v>
      </c>
      <c r="M350" s="227" t="s">
        <v>14</v>
      </c>
      <c r="N350" s="230">
        <v>28300</v>
      </c>
      <c r="O350" s="222"/>
      <c r="P350" s="223"/>
      <c r="Q350" s="223"/>
      <c r="R350" s="223"/>
      <c r="S350" s="223"/>
      <c r="T350" s="223"/>
      <c r="U350" s="223"/>
      <c r="V350" s="223"/>
      <c r="W350" s="223"/>
      <c r="X350" s="223"/>
      <c r="Y350" s="223"/>
      <c r="Z350" s="223"/>
      <c r="AA350" s="223"/>
      <c r="AB350" s="223"/>
      <c r="AC350" s="223"/>
      <c r="AD350" s="223"/>
      <c r="AE350" s="223"/>
      <c r="AF350" s="223"/>
      <c r="AG350" s="223"/>
      <c r="AH350" s="223"/>
    </row>
    <row r="351" spans="1:34" ht="15.75" customHeight="1">
      <c r="A351" s="213"/>
      <c r="B351" s="214"/>
      <c r="C351" s="224" t="s">
        <v>1385</v>
      </c>
      <c r="D351" s="225" t="s">
        <v>1379</v>
      </c>
      <c r="E351" s="225" t="s">
        <v>1268</v>
      </c>
      <c r="F351" s="226" t="s">
        <v>1386</v>
      </c>
      <c r="G351" s="227" t="s">
        <v>14</v>
      </c>
      <c r="H351" s="225" t="s">
        <v>357</v>
      </c>
      <c r="I351" s="228" t="s">
        <v>173</v>
      </c>
      <c r="J351" s="228" t="s">
        <v>597</v>
      </c>
      <c r="K351" s="225" t="s">
        <v>436</v>
      </c>
      <c r="L351" s="229">
        <v>302</v>
      </c>
      <c r="M351" s="227" t="s">
        <v>14</v>
      </c>
      <c r="N351" s="230">
        <v>27998</v>
      </c>
      <c r="O351" s="222"/>
      <c r="P351" s="223"/>
      <c r="Q351" s="223"/>
      <c r="R351" s="223"/>
      <c r="S351" s="223"/>
      <c r="T351" s="223"/>
      <c r="U351" s="223"/>
      <c r="V351" s="223"/>
      <c r="W351" s="223"/>
      <c r="X351" s="223"/>
      <c r="Y351" s="223"/>
      <c r="Z351" s="223"/>
      <c r="AA351" s="223"/>
      <c r="AB351" s="223"/>
      <c r="AC351" s="223"/>
      <c r="AD351" s="223"/>
      <c r="AE351" s="223"/>
      <c r="AF351" s="223"/>
      <c r="AG351" s="223"/>
      <c r="AH351" s="223"/>
    </row>
    <row r="352" spans="1:34" ht="15.75" customHeight="1">
      <c r="A352" s="213"/>
      <c r="B352" s="214"/>
      <c r="C352" s="224" t="s">
        <v>1387</v>
      </c>
      <c r="D352" s="225" t="s">
        <v>1388</v>
      </c>
      <c r="E352" s="225" t="s">
        <v>1268</v>
      </c>
      <c r="F352" s="226" t="s">
        <v>1389</v>
      </c>
      <c r="G352" s="227" t="s">
        <v>14</v>
      </c>
      <c r="H352" s="225" t="s">
        <v>357</v>
      </c>
      <c r="I352" s="228" t="s">
        <v>173</v>
      </c>
      <c r="J352" s="228" t="s">
        <v>597</v>
      </c>
      <c r="K352" s="225" t="s">
        <v>436</v>
      </c>
      <c r="L352" s="229">
        <v>88</v>
      </c>
      <c r="M352" s="227" t="s">
        <v>14</v>
      </c>
      <c r="N352" s="230">
        <v>27910</v>
      </c>
      <c r="O352" s="222"/>
      <c r="P352" s="223"/>
      <c r="Q352" s="223"/>
      <c r="R352" s="223"/>
      <c r="S352" s="223"/>
      <c r="T352" s="223"/>
      <c r="U352" s="223"/>
      <c r="V352" s="223"/>
      <c r="W352" s="223"/>
      <c r="X352" s="223"/>
      <c r="Y352" s="223"/>
      <c r="Z352" s="223"/>
      <c r="AA352" s="223"/>
      <c r="AB352" s="223"/>
      <c r="AC352" s="223"/>
      <c r="AD352" s="223"/>
      <c r="AE352" s="223"/>
      <c r="AF352" s="223"/>
      <c r="AG352" s="223"/>
      <c r="AH352" s="223"/>
    </row>
    <row r="353" spans="1:34" ht="15.75" customHeight="1">
      <c r="A353" s="213"/>
      <c r="B353" s="214"/>
      <c r="C353" s="224" t="s">
        <v>1390</v>
      </c>
      <c r="D353" s="225" t="s">
        <v>1388</v>
      </c>
      <c r="E353" s="225" t="s">
        <v>1268</v>
      </c>
      <c r="F353" s="226" t="s">
        <v>1391</v>
      </c>
      <c r="G353" s="227" t="s">
        <v>14</v>
      </c>
      <c r="H353" s="225" t="s">
        <v>357</v>
      </c>
      <c r="I353" s="228" t="s">
        <v>474</v>
      </c>
      <c r="J353" s="228" t="s">
        <v>474</v>
      </c>
      <c r="K353" s="225" t="s">
        <v>436</v>
      </c>
      <c r="L353" s="229">
        <v>465.43</v>
      </c>
      <c r="M353" s="227" t="s">
        <v>14</v>
      </c>
      <c r="N353" s="230">
        <v>27444.57</v>
      </c>
      <c r="O353" s="222"/>
      <c r="P353" s="223"/>
      <c r="Q353" s="223"/>
      <c r="R353" s="223"/>
      <c r="S353" s="223"/>
      <c r="T353" s="223"/>
      <c r="U353" s="223"/>
      <c r="V353" s="223"/>
      <c r="W353" s="223"/>
      <c r="X353" s="223"/>
      <c r="Y353" s="223"/>
      <c r="Z353" s="223"/>
      <c r="AA353" s="223"/>
      <c r="AB353" s="223"/>
      <c r="AC353" s="223"/>
      <c r="AD353" s="223"/>
      <c r="AE353" s="223"/>
      <c r="AF353" s="223"/>
      <c r="AG353" s="223"/>
      <c r="AH353" s="223"/>
    </row>
    <row r="354" spans="1:34" ht="15.75" customHeight="1">
      <c r="A354" s="213"/>
      <c r="B354" s="214"/>
      <c r="C354" s="224" t="s">
        <v>1392</v>
      </c>
      <c r="D354" s="225" t="s">
        <v>1393</v>
      </c>
      <c r="E354" s="225" t="s">
        <v>1268</v>
      </c>
      <c r="F354" s="226" t="s">
        <v>1394</v>
      </c>
      <c r="G354" s="227" t="s">
        <v>14</v>
      </c>
      <c r="H354" s="225" t="s">
        <v>357</v>
      </c>
      <c r="I354" s="228" t="s">
        <v>455</v>
      </c>
      <c r="J354" s="228" t="s">
        <v>1395</v>
      </c>
      <c r="K354" s="225" t="s">
        <v>437</v>
      </c>
      <c r="L354" s="227" t="s">
        <v>14</v>
      </c>
      <c r="M354" s="229">
        <v>23430</v>
      </c>
      <c r="N354" s="230">
        <v>50874.57</v>
      </c>
      <c r="O354" s="222"/>
      <c r="P354" s="223"/>
      <c r="Q354" s="223"/>
      <c r="R354" s="223"/>
      <c r="S354" s="223"/>
      <c r="T354" s="223"/>
      <c r="U354" s="223"/>
      <c r="V354" s="223"/>
      <c r="W354" s="223"/>
      <c r="X354" s="223"/>
      <c r="Y354" s="223"/>
      <c r="Z354" s="223"/>
      <c r="AA354" s="223"/>
      <c r="AB354" s="223"/>
      <c r="AC354" s="223"/>
      <c r="AD354" s="223"/>
      <c r="AE354" s="223"/>
      <c r="AF354" s="223"/>
      <c r="AG354" s="223"/>
      <c r="AH354" s="223"/>
    </row>
    <row r="355" spans="1:34" ht="15.75" customHeight="1">
      <c r="A355" s="213"/>
      <c r="B355" s="214"/>
      <c r="C355" s="224" t="s">
        <v>1396</v>
      </c>
      <c r="D355" s="225" t="s">
        <v>1393</v>
      </c>
      <c r="E355" s="225" t="s">
        <v>1268</v>
      </c>
      <c r="F355" s="226" t="s">
        <v>1397</v>
      </c>
      <c r="G355" s="227" t="s">
        <v>14</v>
      </c>
      <c r="H355" s="225" t="s">
        <v>357</v>
      </c>
      <c r="I355" s="228" t="s">
        <v>173</v>
      </c>
      <c r="J355" s="228" t="s">
        <v>451</v>
      </c>
      <c r="K355" s="225" t="s">
        <v>436</v>
      </c>
      <c r="L355" s="229">
        <v>100</v>
      </c>
      <c r="M355" s="227" t="s">
        <v>14</v>
      </c>
      <c r="N355" s="230">
        <v>50774.57</v>
      </c>
      <c r="O355" s="222"/>
      <c r="P355" s="223"/>
      <c r="Q355" s="223"/>
      <c r="R355" s="223"/>
      <c r="S355" s="223"/>
      <c r="T355" s="223"/>
      <c r="U355" s="223"/>
      <c r="V355" s="223"/>
      <c r="W355" s="223"/>
      <c r="X355" s="223"/>
      <c r="Y355" s="223"/>
      <c r="Z355" s="223"/>
      <c r="AA355" s="223"/>
      <c r="AB355" s="223"/>
      <c r="AC355" s="223"/>
      <c r="AD355" s="223"/>
      <c r="AE355" s="223"/>
      <c r="AF355" s="223"/>
      <c r="AG355" s="223"/>
      <c r="AH355" s="223"/>
    </row>
    <row r="356" spans="1:34" ht="15.75" customHeight="1">
      <c r="A356" s="213"/>
      <c r="B356" s="214"/>
      <c r="C356" s="224" t="s">
        <v>1398</v>
      </c>
      <c r="D356" s="225" t="s">
        <v>1399</v>
      </c>
      <c r="E356" s="225" t="s">
        <v>1268</v>
      </c>
      <c r="F356" s="226" t="s">
        <v>1400</v>
      </c>
      <c r="G356" s="227" t="s">
        <v>14</v>
      </c>
      <c r="H356" s="225" t="s">
        <v>357</v>
      </c>
      <c r="I356" s="228" t="s">
        <v>455</v>
      </c>
      <c r="J356" s="228" t="s">
        <v>1401</v>
      </c>
      <c r="K356" s="225" t="s">
        <v>437</v>
      </c>
      <c r="L356" s="227" t="s">
        <v>14</v>
      </c>
      <c r="M356" s="229">
        <v>18470</v>
      </c>
      <c r="N356" s="230">
        <v>69244.570000000007</v>
      </c>
      <c r="O356" s="222"/>
      <c r="P356" s="223"/>
      <c r="Q356" s="223"/>
      <c r="R356" s="223"/>
      <c r="S356" s="223"/>
      <c r="T356" s="223"/>
      <c r="U356" s="223"/>
      <c r="V356" s="223"/>
      <c r="W356" s="223"/>
      <c r="X356" s="223"/>
      <c r="Y356" s="223"/>
      <c r="Z356" s="223"/>
      <c r="AA356" s="223"/>
      <c r="AB356" s="223"/>
      <c r="AC356" s="223"/>
      <c r="AD356" s="223"/>
      <c r="AE356" s="223"/>
      <c r="AF356" s="223"/>
      <c r="AG356" s="223"/>
      <c r="AH356" s="223"/>
    </row>
    <row r="357" spans="1:34" ht="15.75" customHeight="1">
      <c r="A357" s="213"/>
      <c r="B357" s="214"/>
      <c r="C357" s="224" t="s">
        <v>1402</v>
      </c>
      <c r="D357" s="225" t="s">
        <v>1399</v>
      </c>
      <c r="E357" s="225" t="s">
        <v>1268</v>
      </c>
      <c r="F357" s="226" t="s">
        <v>1403</v>
      </c>
      <c r="G357" s="227" t="s">
        <v>14</v>
      </c>
      <c r="H357" s="225" t="s">
        <v>357</v>
      </c>
      <c r="I357" s="228" t="s">
        <v>455</v>
      </c>
      <c r="J357" s="228" t="s">
        <v>1404</v>
      </c>
      <c r="K357" s="225" t="s">
        <v>436</v>
      </c>
      <c r="L357" s="229">
        <v>200</v>
      </c>
      <c r="M357" s="227" t="s">
        <v>14</v>
      </c>
      <c r="N357" s="230">
        <v>69044.570000000007</v>
      </c>
      <c r="O357" s="222"/>
      <c r="P357" s="223"/>
      <c r="Q357" s="223"/>
      <c r="R357" s="223"/>
      <c r="S357" s="223"/>
      <c r="T357" s="223"/>
      <c r="U357" s="223"/>
      <c r="V357" s="223"/>
      <c r="W357" s="223"/>
      <c r="X357" s="223"/>
      <c r="Y357" s="223"/>
      <c r="Z357" s="223"/>
      <c r="AA357" s="223"/>
      <c r="AB357" s="223"/>
      <c r="AC357" s="223"/>
      <c r="AD357" s="223"/>
      <c r="AE357" s="223"/>
      <c r="AF357" s="223"/>
      <c r="AG357" s="223"/>
      <c r="AH357" s="223"/>
    </row>
    <row r="358" spans="1:34" ht="15.75" customHeight="1">
      <c r="A358" s="213"/>
      <c r="B358" s="214"/>
      <c r="C358" s="224" t="s">
        <v>1405</v>
      </c>
      <c r="D358" s="225" t="s">
        <v>1399</v>
      </c>
      <c r="E358" s="225" t="s">
        <v>1268</v>
      </c>
      <c r="F358" s="226" t="s">
        <v>1406</v>
      </c>
      <c r="G358" s="227" t="s">
        <v>14</v>
      </c>
      <c r="H358" s="225" t="s">
        <v>357</v>
      </c>
      <c r="I358" s="228" t="s">
        <v>455</v>
      </c>
      <c r="J358" s="228" t="s">
        <v>1407</v>
      </c>
      <c r="K358" s="225" t="s">
        <v>437</v>
      </c>
      <c r="L358" s="227" t="s">
        <v>14</v>
      </c>
      <c r="M358" s="229">
        <v>16200</v>
      </c>
      <c r="N358" s="230">
        <v>85244.57</v>
      </c>
      <c r="O358" s="222"/>
      <c r="P358" s="223"/>
      <c r="Q358" s="223"/>
      <c r="R358" s="223"/>
      <c r="S358" s="223"/>
      <c r="T358" s="223"/>
      <c r="U358" s="223"/>
      <c r="V358" s="223"/>
      <c r="W358" s="223"/>
      <c r="X358" s="223"/>
      <c r="Y358" s="223"/>
      <c r="Z358" s="223"/>
      <c r="AA358" s="223"/>
      <c r="AB358" s="223"/>
      <c r="AC358" s="223"/>
      <c r="AD358" s="223"/>
      <c r="AE358" s="223"/>
      <c r="AF358" s="223"/>
      <c r="AG358" s="223"/>
      <c r="AH358" s="223"/>
    </row>
    <row r="359" spans="1:34" ht="15.75" customHeight="1">
      <c r="A359" s="213"/>
      <c r="B359" s="214"/>
      <c r="C359" s="224" t="s">
        <v>1408</v>
      </c>
      <c r="D359" s="225" t="s">
        <v>1409</v>
      </c>
      <c r="E359" s="225" t="s">
        <v>1268</v>
      </c>
      <c r="F359" s="226" t="s">
        <v>1410</v>
      </c>
      <c r="G359" s="227" t="s">
        <v>14</v>
      </c>
      <c r="H359" s="225" t="s">
        <v>357</v>
      </c>
      <c r="I359" s="228" t="s">
        <v>173</v>
      </c>
      <c r="J359" s="228" t="s">
        <v>551</v>
      </c>
      <c r="K359" s="225" t="s">
        <v>436</v>
      </c>
      <c r="L359" s="229">
        <v>1188.95</v>
      </c>
      <c r="M359" s="227" t="s">
        <v>14</v>
      </c>
      <c r="N359" s="230">
        <v>84055.62</v>
      </c>
      <c r="O359" s="222"/>
      <c r="P359" s="223"/>
      <c r="Q359" s="223"/>
      <c r="R359" s="223"/>
      <c r="S359" s="223"/>
      <c r="T359" s="223"/>
      <c r="U359" s="223"/>
      <c r="V359" s="223"/>
      <c r="W359" s="223"/>
      <c r="X359" s="223"/>
      <c r="Y359" s="223"/>
      <c r="Z359" s="223"/>
      <c r="AA359" s="223"/>
      <c r="AB359" s="223"/>
      <c r="AC359" s="223"/>
      <c r="AD359" s="223"/>
      <c r="AE359" s="223"/>
      <c r="AF359" s="223"/>
      <c r="AG359" s="223"/>
      <c r="AH359" s="223"/>
    </row>
    <row r="360" spans="1:34" ht="15.75" customHeight="1">
      <c r="A360" s="213"/>
      <c r="B360" s="214"/>
      <c r="C360" s="224" t="s">
        <v>1411</v>
      </c>
      <c r="D360" s="225" t="s">
        <v>1409</v>
      </c>
      <c r="E360" s="225" t="s">
        <v>1268</v>
      </c>
      <c r="F360" s="226" t="s">
        <v>1412</v>
      </c>
      <c r="G360" s="227" t="s">
        <v>14</v>
      </c>
      <c r="H360" s="225" t="s">
        <v>357</v>
      </c>
      <c r="I360" s="228" t="s">
        <v>173</v>
      </c>
      <c r="J360" s="228" t="s">
        <v>551</v>
      </c>
      <c r="K360" s="225" t="s">
        <v>436</v>
      </c>
      <c r="L360" s="229">
        <v>1153.5999999999999</v>
      </c>
      <c r="M360" s="227" t="s">
        <v>14</v>
      </c>
      <c r="N360" s="230">
        <v>82902.02</v>
      </c>
      <c r="O360" s="222"/>
      <c r="P360" s="223"/>
      <c r="Q360" s="223"/>
      <c r="R360" s="223"/>
      <c r="S360" s="223"/>
      <c r="T360" s="223"/>
      <c r="U360" s="223"/>
      <c r="V360" s="223"/>
      <c r="W360" s="223"/>
      <c r="X360" s="223"/>
      <c r="Y360" s="223"/>
      <c r="Z360" s="223"/>
      <c r="AA360" s="223"/>
      <c r="AB360" s="223"/>
      <c r="AC360" s="223"/>
      <c r="AD360" s="223"/>
      <c r="AE360" s="223"/>
      <c r="AF360" s="223"/>
      <c r="AG360" s="223"/>
      <c r="AH360" s="223"/>
    </row>
    <row r="361" spans="1:34" ht="15.75" customHeight="1">
      <c r="A361" s="213"/>
      <c r="B361" s="214"/>
      <c r="C361" s="224" t="s">
        <v>1413</v>
      </c>
      <c r="D361" s="225" t="s">
        <v>1414</v>
      </c>
      <c r="E361" s="225" t="s">
        <v>1268</v>
      </c>
      <c r="F361" s="226" t="s">
        <v>1415</v>
      </c>
      <c r="G361" s="227" t="s">
        <v>14</v>
      </c>
      <c r="H361" s="225" t="s">
        <v>357</v>
      </c>
      <c r="I361" s="228" t="s">
        <v>173</v>
      </c>
      <c r="J361" s="228" t="s">
        <v>451</v>
      </c>
      <c r="K361" s="225" t="s">
        <v>436</v>
      </c>
      <c r="L361" s="229">
        <v>246</v>
      </c>
      <c r="M361" s="227" t="s">
        <v>14</v>
      </c>
      <c r="N361" s="230">
        <v>82656.02</v>
      </c>
      <c r="O361" s="222"/>
      <c r="P361" s="223"/>
      <c r="Q361" s="223"/>
      <c r="R361" s="223"/>
      <c r="S361" s="223"/>
      <c r="T361" s="223"/>
      <c r="U361" s="223"/>
      <c r="V361" s="223"/>
      <c r="W361" s="223"/>
      <c r="X361" s="223"/>
      <c r="Y361" s="223"/>
      <c r="Z361" s="223"/>
      <c r="AA361" s="223"/>
      <c r="AB361" s="223"/>
      <c r="AC361" s="223"/>
      <c r="AD361" s="223"/>
      <c r="AE361" s="223"/>
      <c r="AF361" s="223"/>
      <c r="AG361" s="223"/>
      <c r="AH361" s="223"/>
    </row>
    <row r="362" spans="1:34" ht="15.75" customHeight="1">
      <c r="A362" s="213"/>
      <c r="B362" s="214"/>
      <c r="C362" s="224" t="s">
        <v>1416</v>
      </c>
      <c r="D362" s="225" t="s">
        <v>1414</v>
      </c>
      <c r="E362" s="225" t="s">
        <v>1268</v>
      </c>
      <c r="F362" s="226" t="s">
        <v>1417</v>
      </c>
      <c r="G362" s="227" t="s">
        <v>14</v>
      </c>
      <c r="H362" s="225" t="s">
        <v>357</v>
      </c>
      <c r="I362" s="228" t="s">
        <v>474</v>
      </c>
      <c r="J362" s="228" t="s">
        <v>474</v>
      </c>
      <c r="K362" s="225" t="s">
        <v>436</v>
      </c>
      <c r="L362" s="229">
        <v>560.28</v>
      </c>
      <c r="M362" s="227" t="s">
        <v>14</v>
      </c>
      <c r="N362" s="230">
        <v>82095.740000000005</v>
      </c>
      <c r="O362" s="222"/>
      <c r="P362" s="223"/>
      <c r="Q362" s="223"/>
      <c r="R362" s="223"/>
      <c r="S362" s="223"/>
      <c r="T362" s="223"/>
      <c r="U362" s="223"/>
      <c r="V362" s="223"/>
      <c r="W362" s="223"/>
      <c r="X362" s="223"/>
      <c r="Y362" s="223"/>
      <c r="Z362" s="223"/>
      <c r="AA362" s="223"/>
      <c r="AB362" s="223"/>
      <c r="AC362" s="223"/>
      <c r="AD362" s="223"/>
      <c r="AE362" s="223"/>
      <c r="AF362" s="223"/>
      <c r="AG362" s="223"/>
      <c r="AH362" s="223"/>
    </row>
    <row r="363" spans="1:34" ht="15.75" customHeight="1">
      <c r="A363" s="213"/>
      <c r="B363" s="214"/>
      <c r="C363" s="224" t="s">
        <v>1418</v>
      </c>
      <c r="D363" s="225" t="s">
        <v>1414</v>
      </c>
      <c r="E363" s="225" t="s">
        <v>1268</v>
      </c>
      <c r="F363" s="226" t="s">
        <v>1419</v>
      </c>
      <c r="G363" s="227" t="s">
        <v>14</v>
      </c>
      <c r="H363" s="225" t="s">
        <v>357</v>
      </c>
      <c r="I363" s="228" t="s">
        <v>455</v>
      </c>
      <c r="J363" s="228" t="s">
        <v>1334</v>
      </c>
      <c r="K363" s="225" t="s">
        <v>437</v>
      </c>
      <c r="L363" s="227" t="s">
        <v>14</v>
      </c>
      <c r="M363" s="229">
        <v>12000</v>
      </c>
      <c r="N363" s="230">
        <v>94095.74</v>
      </c>
      <c r="O363" s="222"/>
      <c r="P363" s="223"/>
      <c r="Q363" s="223"/>
      <c r="R363" s="223"/>
      <c r="S363" s="223"/>
      <c r="T363" s="223"/>
      <c r="U363" s="223"/>
      <c r="V363" s="223"/>
      <c r="W363" s="223"/>
      <c r="X363" s="223"/>
      <c r="Y363" s="223"/>
      <c r="Z363" s="223"/>
      <c r="AA363" s="223"/>
      <c r="AB363" s="223"/>
      <c r="AC363" s="223"/>
      <c r="AD363" s="223"/>
      <c r="AE363" s="223"/>
      <c r="AF363" s="223"/>
      <c r="AG363" s="223"/>
      <c r="AH363" s="223"/>
    </row>
    <row r="364" spans="1:34" ht="15.75" customHeight="1">
      <c r="A364" s="213"/>
      <c r="B364" s="214"/>
      <c r="C364" s="224" t="s">
        <v>1420</v>
      </c>
      <c r="D364" s="225" t="s">
        <v>1421</v>
      </c>
      <c r="E364" s="225" t="s">
        <v>1268</v>
      </c>
      <c r="F364" s="226" t="s">
        <v>1422</v>
      </c>
      <c r="G364" s="227" t="s">
        <v>14</v>
      </c>
      <c r="H364" s="225" t="s">
        <v>357</v>
      </c>
      <c r="I364" s="228" t="s">
        <v>173</v>
      </c>
      <c r="J364" s="228" t="s">
        <v>451</v>
      </c>
      <c r="K364" s="225" t="s">
        <v>436</v>
      </c>
      <c r="L364" s="229">
        <v>1000</v>
      </c>
      <c r="M364" s="227" t="s">
        <v>14</v>
      </c>
      <c r="N364" s="230">
        <v>93095.74</v>
      </c>
      <c r="O364" s="222"/>
      <c r="P364" s="223"/>
      <c r="Q364" s="223"/>
      <c r="R364" s="223"/>
      <c r="S364" s="223"/>
      <c r="T364" s="223"/>
      <c r="U364" s="223"/>
      <c r="V364" s="223"/>
      <c r="W364" s="223"/>
      <c r="X364" s="223"/>
      <c r="Y364" s="223"/>
      <c r="Z364" s="223"/>
      <c r="AA364" s="223"/>
      <c r="AB364" s="223"/>
      <c r="AC364" s="223"/>
      <c r="AD364" s="223"/>
      <c r="AE364" s="223"/>
      <c r="AF364" s="223"/>
      <c r="AG364" s="223"/>
      <c r="AH364" s="223"/>
    </row>
    <row r="365" spans="1:34" ht="15.75" customHeight="1">
      <c r="A365" s="213"/>
      <c r="B365" s="214"/>
      <c r="C365" s="224" t="s">
        <v>1423</v>
      </c>
      <c r="D365" s="225" t="s">
        <v>1424</v>
      </c>
      <c r="E365" s="225" t="s">
        <v>1425</v>
      </c>
      <c r="F365" s="226" t="s">
        <v>1426</v>
      </c>
      <c r="G365" s="227" t="s">
        <v>14</v>
      </c>
      <c r="H365" s="225" t="s">
        <v>357</v>
      </c>
      <c r="I365" s="228" t="s">
        <v>455</v>
      </c>
      <c r="J365" s="228" t="s">
        <v>1427</v>
      </c>
      <c r="K365" s="225" t="s">
        <v>437</v>
      </c>
      <c r="L365" s="227" t="s">
        <v>14</v>
      </c>
      <c r="M365" s="229">
        <v>10</v>
      </c>
      <c r="N365" s="230">
        <v>93105.74</v>
      </c>
      <c r="O365" s="222"/>
      <c r="P365" s="223"/>
      <c r="Q365" s="223"/>
      <c r="R365" s="223"/>
      <c r="S365" s="223"/>
      <c r="T365" s="223"/>
      <c r="U365" s="223"/>
      <c r="V365" s="223"/>
      <c r="W365" s="223"/>
      <c r="X365" s="223"/>
      <c r="Y365" s="223"/>
      <c r="Z365" s="223"/>
      <c r="AA365" s="223"/>
      <c r="AB365" s="223"/>
      <c r="AC365" s="223"/>
      <c r="AD365" s="223"/>
      <c r="AE365" s="223"/>
      <c r="AF365" s="223"/>
      <c r="AG365" s="223"/>
      <c r="AH365" s="223"/>
    </row>
    <row r="366" spans="1:34" ht="15.75" customHeight="1">
      <c r="A366" s="213"/>
      <c r="B366" s="214"/>
      <c r="C366" s="224" t="s">
        <v>1428</v>
      </c>
      <c r="D366" s="225" t="s">
        <v>1424</v>
      </c>
      <c r="E366" s="225" t="s">
        <v>1425</v>
      </c>
      <c r="F366" s="226" t="s">
        <v>1429</v>
      </c>
      <c r="G366" s="227" t="s">
        <v>14</v>
      </c>
      <c r="H366" s="225" t="s">
        <v>357</v>
      </c>
      <c r="I366" s="228" t="s">
        <v>455</v>
      </c>
      <c r="J366" s="228" t="s">
        <v>1430</v>
      </c>
      <c r="K366" s="225" t="s">
        <v>437</v>
      </c>
      <c r="L366" s="227" t="s">
        <v>14</v>
      </c>
      <c r="M366" s="229">
        <v>12000</v>
      </c>
      <c r="N366" s="230">
        <v>105105.74</v>
      </c>
      <c r="O366" s="222"/>
      <c r="P366" s="223"/>
      <c r="Q366" s="223"/>
      <c r="R366" s="223"/>
      <c r="S366" s="223"/>
      <c r="T366" s="223"/>
      <c r="U366" s="223"/>
      <c r="V366" s="223"/>
      <c r="W366" s="223"/>
      <c r="X366" s="223"/>
      <c r="Y366" s="223"/>
      <c r="Z366" s="223"/>
      <c r="AA366" s="223"/>
      <c r="AB366" s="223"/>
      <c r="AC366" s="223"/>
      <c r="AD366" s="223"/>
      <c r="AE366" s="223"/>
      <c r="AF366" s="223"/>
      <c r="AG366" s="223"/>
      <c r="AH366" s="223"/>
    </row>
    <row r="367" spans="1:34" ht="15.75" customHeight="1">
      <c r="A367" s="213"/>
      <c r="B367" s="214"/>
      <c r="C367" s="224" t="s">
        <v>1431</v>
      </c>
      <c r="D367" s="225" t="s">
        <v>1424</v>
      </c>
      <c r="E367" s="225" t="s">
        <v>1425</v>
      </c>
      <c r="F367" s="226" t="s">
        <v>1432</v>
      </c>
      <c r="G367" s="227" t="s">
        <v>14</v>
      </c>
      <c r="H367" s="225" t="s">
        <v>357</v>
      </c>
      <c r="I367" s="228" t="s">
        <v>173</v>
      </c>
      <c r="J367" s="228" t="s">
        <v>451</v>
      </c>
      <c r="K367" s="225" t="s">
        <v>436</v>
      </c>
      <c r="L367" s="229">
        <v>87</v>
      </c>
      <c r="M367" s="227" t="s">
        <v>14</v>
      </c>
      <c r="N367" s="230">
        <v>105018.74</v>
      </c>
      <c r="O367" s="222"/>
      <c r="P367" s="223"/>
      <c r="Q367" s="223"/>
      <c r="R367" s="223"/>
      <c r="S367" s="223"/>
      <c r="T367" s="223"/>
      <c r="U367" s="223"/>
      <c r="V367" s="223"/>
      <c r="W367" s="223"/>
      <c r="X367" s="223"/>
      <c r="Y367" s="223"/>
      <c r="Z367" s="223"/>
      <c r="AA367" s="223"/>
      <c r="AB367" s="223"/>
      <c r="AC367" s="223"/>
      <c r="AD367" s="223"/>
      <c r="AE367" s="223"/>
      <c r="AF367" s="223"/>
      <c r="AG367" s="223"/>
      <c r="AH367" s="223"/>
    </row>
    <row r="368" spans="1:34" ht="15.75" customHeight="1">
      <c r="A368" s="213"/>
      <c r="B368" s="214"/>
      <c r="C368" s="224" t="s">
        <v>1433</v>
      </c>
      <c r="D368" s="225" t="s">
        <v>1434</v>
      </c>
      <c r="E368" s="225" t="s">
        <v>1425</v>
      </c>
      <c r="F368" s="226" t="s">
        <v>1435</v>
      </c>
      <c r="G368" s="227" t="s">
        <v>14</v>
      </c>
      <c r="H368" s="225" t="s">
        <v>357</v>
      </c>
      <c r="I368" s="228" t="s">
        <v>173</v>
      </c>
      <c r="J368" s="228" t="s">
        <v>551</v>
      </c>
      <c r="K368" s="225" t="s">
        <v>436</v>
      </c>
      <c r="L368" s="229">
        <v>1558.6</v>
      </c>
      <c r="M368" s="227" t="s">
        <v>14</v>
      </c>
      <c r="N368" s="230">
        <v>103460.14</v>
      </c>
      <c r="O368" s="222"/>
      <c r="P368" s="223"/>
      <c r="Q368" s="223"/>
      <c r="R368" s="223"/>
      <c r="S368" s="223"/>
      <c r="T368" s="223"/>
      <c r="U368" s="223"/>
      <c r="V368" s="223"/>
      <c r="W368" s="223"/>
      <c r="X368" s="223"/>
      <c r="Y368" s="223"/>
      <c r="Z368" s="223"/>
      <c r="AA368" s="223"/>
      <c r="AB368" s="223"/>
      <c r="AC368" s="223"/>
      <c r="AD368" s="223"/>
      <c r="AE368" s="223"/>
      <c r="AF368" s="223"/>
      <c r="AG368" s="223"/>
      <c r="AH368" s="223"/>
    </row>
    <row r="369" spans="1:34" ht="15.75" customHeight="1">
      <c r="A369" s="213"/>
      <c r="B369" s="214"/>
      <c r="C369" s="224" t="s">
        <v>1436</v>
      </c>
      <c r="D369" s="225" t="s">
        <v>1434</v>
      </c>
      <c r="E369" s="225" t="s">
        <v>1425</v>
      </c>
      <c r="F369" s="226" t="s">
        <v>1437</v>
      </c>
      <c r="G369" s="227" t="s">
        <v>14</v>
      </c>
      <c r="H369" s="225" t="s">
        <v>357</v>
      </c>
      <c r="I369" s="228" t="s">
        <v>455</v>
      </c>
      <c r="J369" s="228" t="s">
        <v>1438</v>
      </c>
      <c r="K369" s="225" t="s">
        <v>437</v>
      </c>
      <c r="L369" s="227" t="s">
        <v>14</v>
      </c>
      <c r="M369" s="229">
        <v>20000</v>
      </c>
      <c r="N369" s="230">
        <v>123460.14</v>
      </c>
      <c r="O369" s="222"/>
      <c r="P369" s="223"/>
      <c r="Q369" s="223"/>
      <c r="R369" s="223"/>
      <c r="S369" s="223"/>
      <c r="T369" s="223"/>
      <c r="U369" s="223"/>
      <c r="V369" s="223"/>
      <c r="W369" s="223"/>
      <c r="X369" s="223"/>
      <c r="Y369" s="223"/>
      <c r="Z369" s="223"/>
      <c r="AA369" s="223"/>
      <c r="AB369" s="223"/>
      <c r="AC369" s="223"/>
      <c r="AD369" s="223"/>
      <c r="AE369" s="223"/>
      <c r="AF369" s="223"/>
      <c r="AG369" s="223"/>
      <c r="AH369" s="223"/>
    </row>
    <row r="370" spans="1:34" ht="15.75" customHeight="1">
      <c r="A370" s="213"/>
      <c r="B370" s="214"/>
      <c r="C370" s="224" t="s">
        <v>1439</v>
      </c>
      <c r="D370" s="225" t="s">
        <v>1434</v>
      </c>
      <c r="E370" s="225" t="s">
        <v>1425</v>
      </c>
      <c r="F370" s="226" t="s">
        <v>1440</v>
      </c>
      <c r="G370" s="227" t="s">
        <v>14</v>
      </c>
      <c r="H370" s="225" t="s">
        <v>357</v>
      </c>
      <c r="I370" s="228" t="s">
        <v>455</v>
      </c>
      <c r="J370" s="228" t="s">
        <v>1441</v>
      </c>
      <c r="K370" s="225" t="s">
        <v>437</v>
      </c>
      <c r="L370" s="227" t="s">
        <v>14</v>
      </c>
      <c r="M370" s="229">
        <v>10000</v>
      </c>
      <c r="N370" s="230">
        <v>133460.14000000001</v>
      </c>
      <c r="O370" s="222"/>
      <c r="P370" s="223"/>
      <c r="Q370" s="223"/>
      <c r="R370" s="223"/>
      <c r="S370" s="223"/>
      <c r="T370" s="223"/>
      <c r="U370" s="223"/>
      <c r="V370" s="223"/>
      <c r="W370" s="223"/>
      <c r="X370" s="223"/>
      <c r="Y370" s="223"/>
      <c r="Z370" s="223"/>
      <c r="AA370" s="223"/>
      <c r="AB370" s="223"/>
      <c r="AC370" s="223"/>
      <c r="AD370" s="223"/>
      <c r="AE370" s="223"/>
      <c r="AF370" s="223"/>
      <c r="AG370" s="223"/>
      <c r="AH370" s="223"/>
    </row>
    <row r="371" spans="1:34" ht="15.75" customHeight="1">
      <c r="A371" s="213"/>
      <c r="B371" s="214"/>
      <c r="C371" s="224" t="s">
        <v>1442</v>
      </c>
      <c r="D371" s="225" t="s">
        <v>1434</v>
      </c>
      <c r="E371" s="225" t="s">
        <v>1425</v>
      </c>
      <c r="F371" s="226" t="s">
        <v>1443</v>
      </c>
      <c r="G371" s="227" t="s">
        <v>14</v>
      </c>
      <c r="H371" s="225" t="s">
        <v>357</v>
      </c>
      <c r="I371" s="228" t="s">
        <v>455</v>
      </c>
      <c r="J371" s="228" t="s">
        <v>1441</v>
      </c>
      <c r="K371" s="225" t="s">
        <v>437</v>
      </c>
      <c r="L371" s="227" t="s">
        <v>14</v>
      </c>
      <c r="M371" s="229">
        <v>8000</v>
      </c>
      <c r="N371" s="230">
        <v>141460.14000000001</v>
      </c>
      <c r="O371" s="222"/>
      <c r="P371" s="223"/>
      <c r="Q371" s="223"/>
      <c r="R371" s="223"/>
      <c r="S371" s="223"/>
      <c r="T371" s="223"/>
      <c r="U371" s="223"/>
      <c r="V371" s="223"/>
      <c r="W371" s="223"/>
      <c r="X371" s="223"/>
      <c r="Y371" s="223"/>
      <c r="Z371" s="223"/>
      <c r="AA371" s="223"/>
      <c r="AB371" s="223"/>
      <c r="AC371" s="223"/>
      <c r="AD371" s="223"/>
      <c r="AE371" s="223"/>
      <c r="AF371" s="223"/>
      <c r="AG371" s="223"/>
      <c r="AH371" s="223"/>
    </row>
    <row r="372" spans="1:34" ht="15.75" customHeight="1">
      <c r="A372" s="213"/>
      <c r="B372" s="214"/>
      <c r="C372" s="224" t="s">
        <v>1444</v>
      </c>
      <c r="D372" s="225" t="s">
        <v>1434</v>
      </c>
      <c r="E372" s="225" t="s">
        <v>1425</v>
      </c>
      <c r="F372" s="226" t="s">
        <v>1445</v>
      </c>
      <c r="G372" s="227" t="s">
        <v>14</v>
      </c>
      <c r="H372" s="225" t="s">
        <v>357</v>
      </c>
      <c r="I372" s="228" t="s">
        <v>455</v>
      </c>
      <c r="J372" s="228" t="s">
        <v>692</v>
      </c>
      <c r="K372" s="225" t="s">
        <v>436</v>
      </c>
      <c r="L372" s="229">
        <v>50000</v>
      </c>
      <c r="M372" s="227" t="s">
        <v>14</v>
      </c>
      <c r="N372" s="230">
        <v>91460.14</v>
      </c>
      <c r="O372" s="222"/>
      <c r="P372" s="223"/>
      <c r="Q372" s="223"/>
      <c r="R372" s="223"/>
      <c r="S372" s="223"/>
      <c r="T372" s="223"/>
      <c r="U372" s="223"/>
      <c r="V372" s="223"/>
      <c r="W372" s="223"/>
      <c r="X372" s="223"/>
      <c r="Y372" s="223"/>
      <c r="Z372" s="223"/>
      <c r="AA372" s="223"/>
      <c r="AB372" s="223"/>
      <c r="AC372" s="223"/>
      <c r="AD372" s="223"/>
      <c r="AE372" s="223"/>
      <c r="AF372" s="223"/>
      <c r="AG372" s="223"/>
      <c r="AH372" s="223"/>
    </row>
    <row r="373" spans="1:34" ht="15.75" customHeight="1">
      <c r="A373" s="213"/>
      <c r="B373" s="214"/>
      <c r="C373" s="224" t="s">
        <v>1446</v>
      </c>
      <c r="D373" s="225" t="s">
        <v>1434</v>
      </c>
      <c r="E373" s="225" t="s">
        <v>1425</v>
      </c>
      <c r="F373" s="226" t="s">
        <v>1447</v>
      </c>
      <c r="G373" s="227" t="s">
        <v>14</v>
      </c>
      <c r="H373" s="225" t="s">
        <v>357</v>
      </c>
      <c r="I373" s="228" t="s">
        <v>455</v>
      </c>
      <c r="J373" s="228" t="s">
        <v>1448</v>
      </c>
      <c r="K373" s="225" t="s">
        <v>436</v>
      </c>
      <c r="L373" s="229">
        <v>30000</v>
      </c>
      <c r="M373" s="227" t="s">
        <v>14</v>
      </c>
      <c r="N373" s="230">
        <v>61460.14</v>
      </c>
      <c r="O373" s="222"/>
      <c r="P373" s="223"/>
      <c r="Q373" s="223"/>
      <c r="R373" s="223"/>
      <c r="S373" s="223"/>
      <c r="T373" s="223"/>
      <c r="U373" s="223"/>
      <c r="V373" s="223"/>
      <c r="W373" s="223"/>
      <c r="X373" s="223"/>
      <c r="Y373" s="223"/>
      <c r="Z373" s="223"/>
      <c r="AA373" s="223"/>
      <c r="AB373" s="223"/>
      <c r="AC373" s="223"/>
      <c r="AD373" s="223"/>
      <c r="AE373" s="223"/>
      <c r="AF373" s="223"/>
      <c r="AG373" s="223"/>
      <c r="AH373" s="223"/>
    </row>
    <row r="374" spans="1:34" ht="15.75" customHeight="1">
      <c r="A374" s="213"/>
      <c r="B374" s="214"/>
      <c r="C374" s="224" t="s">
        <v>1449</v>
      </c>
      <c r="D374" s="225" t="s">
        <v>1450</v>
      </c>
      <c r="E374" s="225" t="s">
        <v>1425</v>
      </c>
      <c r="F374" s="226" t="s">
        <v>1451</v>
      </c>
      <c r="G374" s="227" t="s">
        <v>14</v>
      </c>
      <c r="H374" s="225" t="s">
        <v>357</v>
      </c>
      <c r="I374" s="228" t="s">
        <v>173</v>
      </c>
      <c r="J374" s="228" t="s">
        <v>451</v>
      </c>
      <c r="K374" s="225" t="s">
        <v>436</v>
      </c>
      <c r="L374" s="229">
        <v>50</v>
      </c>
      <c r="M374" s="227" t="s">
        <v>14</v>
      </c>
      <c r="N374" s="230">
        <v>61410.14</v>
      </c>
      <c r="O374" s="222"/>
      <c r="P374" s="223"/>
      <c r="Q374" s="223"/>
      <c r="R374" s="223"/>
      <c r="S374" s="223"/>
      <c r="T374" s="223"/>
      <c r="U374" s="223"/>
      <c r="V374" s="223"/>
      <c r="W374" s="223"/>
      <c r="X374" s="223"/>
      <c r="Y374" s="223"/>
      <c r="Z374" s="223"/>
      <c r="AA374" s="223"/>
      <c r="AB374" s="223"/>
      <c r="AC374" s="223"/>
      <c r="AD374" s="223"/>
      <c r="AE374" s="223"/>
      <c r="AF374" s="223"/>
      <c r="AG374" s="223"/>
      <c r="AH374" s="223"/>
    </row>
    <row r="375" spans="1:34" ht="15.75" customHeight="1">
      <c r="A375" s="213"/>
      <c r="B375" s="214"/>
      <c r="C375" s="224" t="s">
        <v>1452</v>
      </c>
      <c r="D375" s="225" t="s">
        <v>1450</v>
      </c>
      <c r="E375" s="225" t="s">
        <v>1425</v>
      </c>
      <c r="F375" s="226" t="s">
        <v>1453</v>
      </c>
      <c r="G375" s="227" t="s">
        <v>14</v>
      </c>
      <c r="H375" s="225" t="s">
        <v>357</v>
      </c>
      <c r="I375" s="228" t="s">
        <v>455</v>
      </c>
      <c r="J375" s="228" t="s">
        <v>1454</v>
      </c>
      <c r="K375" s="225" t="s">
        <v>437</v>
      </c>
      <c r="L375" s="227" t="s">
        <v>14</v>
      </c>
      <c r="M375" s="229">
        <v>20000</v>
      </c>
      <c r="N375" s="230">
        <v>81410.14</v>
      </c>
      <c r="O375" s="222"/>
      <c r="P375" s="223"/>
      <c r="Q375" s="223"/>
      <c r="R375" s="223"/>
      <c r="S375" s="223"/>
      <c r="T375" s="223"/>
      <c r="U375" s="223"/>
      <c r="V375" s="223"/>
      <c r="W375" s="223"/>
      <c r="X375" s="223"/>
      <c r="Y375" s="223"/>
      <c r="Z375" s="223"/>
      <c r="AA375" s="223"/>
      <c r="AB375" s="223"/>
      <c r="AC375" s="223"/>
      <c r="AD375" s="223"/>
      <c r="AE375" s="223"/>
      <c r="AF375" s="223"/>
      <c r="AG375" s="223"/>
      <c r="AH375" s="223"/>
    </row>
    <row r="376" spans="1:34" ht="15.75" customHeight="1">
      <c r="A376" s="213"/>
      <c r="B376" s="214"/>
      <c r="C376" s="224" t="s">
        <v>1455</v>
      </c>
      <c r="D376" s="225" t="s">
        <v>1450</v>
      </c>
      <c r="E376" s="225" t="s">
        <v>1425</v>
      </c>
      <c r="F376" s="226" t="s">
        <v>1456</v>
      </c>
      <c r="G376" s="227" t="s">
        <v>14</v>
      </c>
      <c r="H376" s="225" t="s">
        <v>357</v>
      </c>
      <c r="I376" s="228" t="s">
        <v>173</v>
      </c>
      <c r="J376" s="228" t="s">
        <v>597</v>
      </c>
      <c r="K376" s="225" t="s">
        <v>436</v>
      </c>
      <c r="L376" s="229">
        <v>5729</v>
      </c>
      <c r="M376" s="227" t="s">
        <v>14</v>
      </c>
      <c r="N376" s="230">
        <v>75681.14</v>
      </c>
      <c r="O376" s="222"/>
      <c r="P376" s="223"/>
      <c r="Q376" s="223"/>
      <c r="R376" s="223"/>
      <c r="S376" s="223"/>
      <c r="T376" s="223"/>
      <c r="U376" s="223"/>
      <c r="V376" s="223"/>
      <c r="W376" s="223"/>
      <c r="X376" s="223"/>
      <c r="Y376" s="223"/>
      <c r="Z376" s="223"/>
      <c r="AA376" s="223"/>
      <c r="AB376" s="223"/>
      <c r="AC376" s="223"/>
      <c r="AD376" s="223"/>
      <c r="AE376" s="223"/>
      <c r="AF376" s="223"/>
      <c r="AG376" s="223"/>
      <c r="AH376" s="223"/>
    </row>
    <row r="377" spans="1:34" ht="15.75" customHeight="1">
      <c r="A377" s="213"/>
      <c r="B377" s="214"/>
      <c r="C377" s="224" t="s">
        <v>1457</v>
      </c>
      <c r="D377" s="225" t="s">
        <v>1450</v>
      </c>
      <c r="E377" s="225" t="s">
        <v>1425</v>
      </c>
      <c r="F377" s="226" t="s">
        <v>1458</v>
      </c>
      <c r="G377" s="227" t="s">
        <v>14</v>
      </c>
      <c r="H377" s="225" t="s">
        <v>357</v>
      </c>
      <c r="I377" s="228" t="s">
        <v>173</v>
      </c>
      <c r="J377" s="228" t="s">
        <v>597</v>
      </c>
      <c r="K377" s="225" t="s">
        <v>436</v>
      </c>
      <c r="L377" s="229">
        <v>2495</v>
      </c>
      <c r="M377" s="227" t="s">
        <v>14</v>
      </c>
      <c r="N377" s="230">
        <v>73186.14</v>
      </c>
      <c r="O377" s="222"/>
      <c r="P377" s="223"/>
      <c r="Q377" s="223"/>
      <c r="R377" s="223"/>
      <c r="S377" s="223"/>
      <c r="T377" s="223"/>
      <c r="U377" s="223"/>
      <c r="V377" s="223"/>
      <c r="W377" s="223"/>
      <c r="X377" s="223"/>
      <c r="Y377" s="223"/>
      <c r="Z377" s="223"/>
      <c r="AA377" s="223"/>
      <c r="AB377" s="223"/>
      <c r="AC377" s="223"/>
      <c r="AD377" s="223"/>
      <c r="AE377" s="223"/>
      <c r="AF377" s="223"/>
      <c r="AG377" s="223"/>
      <c r="AH377" s="223"/>
    </row>
    <row r="378" spans="1:34" ht="15.75" customHeight="1">
      <c r="A378" s="213"/>
      <c r="B378" s="214"/>
      <c r="C378" s="224" t="s">
        <v>1459</v>
      </c>
      <c r="D378" s="225" t="s">
        <v>1460</v>
      </c>
      <c r="E378" s="225" t="s">
        <v>1425</v>
      </c>
      <c r="F378" s="226" t="s">
        <v>1461</v>
      </c>
      <c r="G378" s="227" t="s">
        <v>14</v>
      </c>
      <c r="H378" s="225" t="s">
        <v>357</v>
      </c>
      <c r="I378" s="228" t="s">
        <v>173</v>
      </c>
      <c r="J378" s="228" t="s">
        <v>451</v>
      </c>
      <c r="K378" s="225" t="s">
        <v>436</v>
      </c>
      <c r="L378" s="229">
        <v>289.19</v>
      </c>
      <c r="M378" s="227" t="s">
        <v>14</v>
      </c>
      <c r="N378" s="230">
        <v>72896.95</v>
      </c>
      <c r="O378" s="222"/>
      <c r="P378" s="223"/>
      <c r="Q378" s="223"/>
      <c r="R378" s="223"/>
      <c r="S378" s="223"/>
      <c r="T378" s="223"/>
      <c r="U378" s="223"/>
      <c r="V378" s="223"/>
      <c r="W378" s="223"/>
      <c r="X378" s="223"/>
      <c r="Y378" s="223"/>
      <c r="Z378" s="223"/>
      <c r="AA378" s="223"/>
      <c r="AB378" s="223"/>
      <c r="AC378" s="223"/>
      <c r="AD378" s="223"/>
      <c r="AE378" s="223"/>
      <c r="AF378" s="223"/>
      <c r="AG378" s="223"/>
      <c r="AH378" s="223"/>
    </row>
    <row r="379" spans="1:34" ht="15.75" customHeight="1">
      <c r="A379" s="213"/>
      <c r="B379" s="214"/>
      <c r="C379" s="224" t="s">
        <v>1462</v>
      </c>
      <c r="D379" s="225" t="s">
        <v>1460</v>
      </c>
      <c r="E379" s="225" t="s">
        <v>1425</v>
      </c>
      <c r="F379" s="226" t="s">
        <v>1463</v>
      </c>
      <c r="G379" s="227" t="s">
        <v>14</v>
      </c>
      <c r="H379" s="225" t="s">
        <v>357</v>
      </c>
      <c r="I379" s="228" t="s">
        <v>173</v>
      </c>
      <c r="J379" s="228" t="s">
        <v>597</v>
      </c>
      <c r="K379" s="225" t="s">
        <v>436</v>
      </c>
      <c r="L379" s="229">
        <v>510</v>
      </c>
      <c r="M379" s="227" t="s">
        <v>14</v>
      </c>
      <c r="N379" s="230">
        <v>72386.95</v>
      </c>
      <c r="O379" s="222"/>
      <c r="P379" s="223"/>
      <c r="Q379" s="223"/>
      <c r="R379" s="223"/>
      <c r="S379" s="223"/>
      <c r="T379" s="223"/>
      <c r="U379" s="223"/>
      <c r="V379" s="223"/>
      <c r="W379" s="223"/>
      <c r="X379" s="223"/>
      <c r="Y379" s="223"/>
      <c r="Z379" s="223"/>
      <c r="AA379" s="223"/>
      <c r="AB379" s="223"/>
      <c r="AC379" s="223"/>
      <c r="AD379" s="223"/>
      <c r="AE379" s="223"/>
      <c r="AF379" s="223"/>
      <c r="AG379" s="223"/>
      <c r="AH379" s="223"/>
    </row>
    <row r="380" spans="1:34" ht="15.75" customHeight="1">
      <c r="A380" s="213"/>
      <c r="B380" s="214"/>
      <c r="C380" s="224" t="s">
        <v>1464</v>
      </c>
      <c r="D380" s="225" t="s">
        <v>1460</v>
      </c>
      <c r="E380" s="225" t="s">
        <v>1425</v>
      </c>
      <c r="F380" s="226" t="s">
        <v>1465</v>
      </c>
      <c r="G380" s="227" t="s">
        <v>14</v>
      </c>
      <c r="H380" s="225" t="s">
        <v>357</v>
      </c>
      <c r="I380" s="228" t="s">
        <v>455</v>
      </c>
      <c r="J380" s="228" t="s">
        <v>1466</v>
      </c>
      <c r="K380" s="225" t="s">
        <v>436</v>
      </c>
      <c r="L380" s="229">
        <v>605</v>
      </c>
      <c r="M380" s="227" t="s">
        <v>14</v>
      </c>
      <c r="N380" s="230">
        <v>71781.95</v>
      </c>
      <c r="O380" s="222"/>
      <c r="P380" s="223"/>
      <c r="Q380" s="223"/>
      <c r="R380" s="223"/>
      <c r="S380" s="223"/>
      <c r="T380" s="223"/>
      <c r="U380" s="223"/>
      <c r="V380" s="223"/>
      <c r="W380" s="223"/>
      <c r="X380" s="223"/>
      <c r="Y380" s="223"/>
      <c r="Z380" s="223"/>
      <c r="AA380" s="223"/>
      <c r="AB380" s="223"/>
      <c r="AC380" s="223"/>
      <c r="AD380" s="223"/>
      <c r="AE380" s="223"/>
      <c r="AF380" s="223"/>
      <c r="AG380" s="223"/>
      <c r="AH380" s="223"/>
    </row>
    <row r="381" spans="1:34" ht="15.75" customHeight="1">
      <c r="A381" s="213"/>
      <c r="B381" s="214"/>
      <c r="C381" s="224" t="s">
        <v>1467</v>
      </c>
      <c r="D381" s="225" t="s">
        <v>1460</v>
      </c>
      <c r="E381" s="225" t="s">
        <v>1425</v>
      </c>
      <c r="F381" s="226" t="s">
        <v>1468</v>
      </c>
      <c r="G381" s="227" t="s">
        <v>14</v>
      </c>
      <c r="H381" s="225" t="s">
        <v>357</v>
      </c>
      <c r="I381" s="228" t="s">
        <v>455</v>
      </c>
      <c r="J381" s="228" t="s">
        <v>1469</v>
      </c>
      <c r="K381" s="225" t="s">
        <v>437</v>
      </c>
      <c r="L381" s="227" t="s">
        <v>14</v>
      </c>
      <c r="M381" s="229">
        <v>1</v>
      </c>
      <c r="N381" s="230">
        <v>71782.95</v>
      </c>
      <c r="O381" s="222"/>
      <c r="P381" s="223"/>
      <c r="Q381" s="223"/>
      <c r="R381" s="223"/>
      <c r="S381" s="223"/>
      <c r="T381" s="223"/>
      <c r="U381" s="223"/>
      <c r="V381" s="223"/>
      <c r="W381" s="223"/>
      <c r="X381" s="223"/>
      <c r="Y381" s="223"/>
      <c r="Z381" s="223"/>
      <c r="AA381" s="223"/>
      <c r="AB381" s="223"/>
      <c r="AC381" s="223"/>
      <c r="AD381" s="223"/>
      <c r="AE381" s="223"/>
      <c r="AF381" s="223"/>
      <c r="AG381" s="223"/>
      <c r="AH381" s="223"/>
    </row>
    <row r="382" spans="1:34" ht="15.75" customHeight="1">
      <c r="A382" s="213"/>
      <c r="B382" s="214"/>
      <c r="C382" s="224" t="s">
        <v>1470</v>
      </c>
      <c r="D382" s="225" t="s">
        <v>1471</v>
      </c>
      <c r="E382" s="225" t="s">
        <v>1425</v>
      </c>
      <c r="F382" s="226" t="s">
        <v>1472</v>
      </c>
      <c r="G382" s="227" t="s">
        <v>14</v>
      </c>
      <c r="H382" s="225" t="s">
        <v>357</v>
      </c>
      <c r="I382" s="228" t="s">
        <v>173</v>
      </c>
      <c r="J382" s="228" t="s">
        <v>551</v>
      </c>
      <c r="K382" s="225" t="s">
        <v>436</v>
      </c>
      <c r="L382" s="229">
        <v>658.6</v>
      </c>
      <c r="M382" s="227" t="s">
        <v>14</v>
      </c>
      <c r="N382" s="230">
        <v>71124.350000000006</v>
      </c>
      <c r="O382" s="222"/>
      <c r="P382" s="223"/>
      <c r="Q382" s="223"/>
      <c r="R382" s="223"/>
      <c r="S382" s="223"/>
      <c r="T382" s="223"/>
      <c r="U382" s="223"/>
      <c r="V382" s="223"/>
      <c r="W382" s="223"/>
      <c r="X382" s="223"/>
      <c r="Y382" s="223"/>
      <c r="Z382" s="223"/>
      <c r="AA382" s="223"/>
      <c r="AB382" s="223"/>
      <c r="AC382" s="223"/>
      <c r="AD382" s="223"/>
      <c r="AE382" s="223"/>
      <c r="AF382" s="223"/>
      <c r="AG382" s="223"/>
      <c r="AH382" s="223"/>
    </row>
    <row r="383" spans="1:34" ht="15.75" customHeight="1">
      <c r="A383" s="213"/>
      <c r="B383" s="214"/>
      <c r="C383" s="224" t="s">
        <v>1473</v>
      </c>
      <c r="D383" s="225" t="s">
        <v>1471</v>
      </c>
      <c r="E383" s="225" t="s">
        <v>1425</v>
      </c>
      <c r="F383" s="226" t="s">
        <v>1474</v>
      </c>
      <c r="G383" s="227" t="s">
        <v>14</v>
      </c>
      <c r="H383" s="225" t="s">
        <v>355</v>
      </c>
      <c r="I383" s="228" t="s">
        <v>485</v>
      </c>
      <c r="J383" s="228" t="s">
        <v>486</v>
      </c>
      <c r="K383" s="225" t="s">
        <v>436</v>
      </c>
      <c r="L383" s="229">
        <v>41943</v>
      </c>
      <c r="M383" s="227" t="s">
        <v>14</v>
      </c>
      <c r="N383" s="230">
        <v>29181.35</v>
      </c>
      <c r="O383" s="222"/>
      <c r="P383" s="223"/>
      <c r="Q383" s="223"/>
      <c r="R383" s="223"/>
      <c r="S383" s="223"/>
      <c r="T383" s="223"/>
      <c r="U383" s="223"/>
      <c r="V383" s="223"/>
      <c r="W383" s="223"/>
      <c r="X383" s="223"/>
      <c r="Y383" s="223"/>
      <c r="Z383" s="223"/>
      <c r="AA383" s="223"/>
      <c r="AB383" s="223"/>
      <c r="AC383" s="223"/>
      <c r="AD383" s="223"/>
      <c r="AE383" s="223"/>
      <c r="AF383" s="223"/>
      <c r="AG383" s="223"/>
      <c r="AH383" s="223"/>
    </row>
    <row r="384" spans="1:34" ht="15.75" customHeight="1">
      <c r="A384" s="213"/>
      <c r="B384" s="214"/>
      <c r="C384" s="224" t="s">
        <v>1475</v>
      </c>
      <c r="D384" s="225" t="s">
        <v>1471</v>
      </c>
      <c r="E384" s="225" t="s">
        <v>1425</v>
      </c>
      <c r="F384" s="226" t="s">
        <v>1476</v>
      </c>
      <c r="G384" s="227" t="s">
        <v>14</v>
      </c>
      <c r="H384" s="225" t="s">
        <v>357</v>
      </c>
      <c r="I384" s="228" t="s">
        <v>173</v>
      </c>
      <c r="J384" s="228" t="s">
        <v>551</v>
      </c>
      <c r="K384" s="225" t="s">
        <v>436</v>
      </c>
      <c r="L384" s="229">
        <v>1678.6</v>
      </c>
      <c r="M384" s="227" t="s">
        <v>14</v>
      </c>
      <c r="N384" s="230">
        <v>27502.75</v>
      </c>
      <c r="O384" s="222"/>
      <c r="P384" s="223"/>
      <c r="Q384" s="223"/>
      <c r="R384" s="223"/>
      <c r="S384" s="223"/>
      <c r="T384" s="223"/>
      <c r="U384" s="223"/>
      <c r="V384" s="223"/>
      <c r="W384" s="223"/>
      <c r="X384" s="223"/>
      <c r="Y384" s="223"/>
      <c r="Z384" s="223"/>
      <c r="AA384" s="223"/>
      <c r="AB384" s="223"/>
      <c r="AC384" s="223"/>
      <c r="AD384" s="223"/>
      <c r="AE384" s="223"/>
      <c r="AF384" s="223"/>
      <c r="AG384" s="223"/>
      <c r="AH384" s="223"/>
    </row>
    <row r="385" spans="1:34" ht="15.75" customHeight="1">
      <c r="A385" s="213"/>
      <c r="B385" s="214"/>
      <c r="C385" s="224" t="s">
        <v>1477</v>
      </c>
      <c r="D385" s="225" t="s">
        <v>1471</v>
      </c>
      <c r="E385" s="225" t="s">
        <v>1425</v>
      </c>
      <c r="F385" s="226" t="s">
        <v>1478</v>
      </c>
      <c r="G385" s="227" t="s">
        <v>14</v>
      </c>
      <c r="H385" s="225" t="s">
        <v>357</v>
      </c>
      <c r="I385" s="228" t="s">
        <v>173</v>
      </c>
      <c r="J385" s="228" t="s">
        <v>551</v>
      </c>
      <c r="K385" s="225" t="s">
        <v>436</v>
      </c>
      <c r="L385" s="229">
        <v>1678.6</v>
      </c>
      <c r="M385" s="227" t="s">
        <v>14</v>
      </c>
      <c r="N385" s="230">
        <v>25824.15</v>
      </c>
      <c r="O385" s="222"/>
      <c r="P385" s="223"/>
      <c r="Q385" s="223"/>
      <c r="R385" s="223"/>
      <c r="S385" s="223"/>
      <c r="T385" s="223"/>
      <c r="U385" s="223"/>
      <c r="V385" s="223"/>
      <c r="W385" s="223"/>
      <c r="X385" s="223"/>
      <c r="Y385" s="223"/>
      <c r="Z385" s="223"/>
      <c r="AA385" s="223"/>
      <c r="AB385" s="223"/>
      <c r="AC385" s="223"/>
      <c r="AD385" s="223"/>
      <c r="AE385" s="223"/>
      <c r="AF385" s="223"/>
      <c r="AG385" s="223"/>
      <c r="AH385" s="223"/>
    </row>
    <row r="386" spans="1:34" ht="15.75" customHeight="1">
      <c r="A386" s="213"/>
      <c r="B386" s="214"/>
      <c r="C386" s="224" t="s">
        <v>1479</v>
      </c>
      <c r="D386" s="225" t="s">
        <v>1471</v>
      </c>
      <c r="E386" s="225" t="s">
        <v>1425</v>
      </c>
      <c r="F386" s="226" t="s">
        <v>1480</v>
      </c>
      <c r="G386" s="227" t="s">
        <v>14</v>
      </c>
      <c r="H386" s="225" t="s">
        <v>357</v>
      </c>
      <c r="I386" s="228" t="s">
        <v>173</v>
      </c>
      <c r="J386" s="228" t="s">
        <v>551</v>
      </c>
      <c r="K386" s="225" t="s">
        <v>436</v>
      </c>
      <c r="L386" s="229">
        <v>1208.5999999999999</v>
      </c>
      <c r="M386" s="227" t="s">
        <v>14</v>
      </c>
      <c r="N386" s="230">
        <v>24615.55</v>
      </c>
      <c r="O386" s="222"/>
      <c r="P386" s="223"/>
      <c r="Q386" s="223"/>
      <c r="R386" s="223"/>
      <c r="S386" s="223"/>
      <c r="T386" s="223"/>
      <c r="U386" s="223"/>
      <c r="V386" s="223"/>
      <c r="W386" s="223"/>
      <c r="X386" s="223"/>
      <c r="Y386" s="223"/>
      <c r="Z386" s="223"/>
      <c r="AA386" s="223"/>
      <c r="AB386" s="223"/>
      <c r="AC386" s="223"/>
      <c r="AD386" s="223"/>
      <c r="AE386" s="223"/>
      <c r="AF386" s="223"/>
      <c r="AG386" s="223"/>
      <c r="AH386" s="223"/>
    </row>
    <row r="387" spans="1:34" ht="15.75" customHeight="1">
      <c r="A387" s="213"/>
      <c r="B387" s="214"/>
      <c r="C387" s="224" t="s">
        <v>1481</v>
      </c>
      <c r="D387" s="225" t="s">
        <v>1471</v>
      </c>
      <c r="E387" s="225" t="s">
        <v>1425</v>
      </c>
      <c r="F387" s="226" t="s">
        <v>1482</v>
      </c>
      <c r="G387" s="227" t="s">
        <v>14</v>
      </c>
      <c r="H387" s="225" t="s">
        <v>357</v>
      </c>
      <c r="I387" s="228" t="s">
        <v>173</v>
      </c>
      <c r="J387" s="228" t="s">
        <v>551</v>
      </c>
      <c r="K387" s="225" t="s">
        <v>436</v>
      </c>
      <c r="L387" s="229">
        <v>1208.5999999999999</v>
      </c>
      <c r="M387" s="227" t="s">
        <v>14</v>
      </c>
      <c r="N387" s="230">
        <v>23406.95</v>
      </c>
      <c r="O387" s="222"/>
      <c r="P387" s="223"/>
      <c r="Q387" s="223"/>
      <c r="R387" s="223"/>
      <c r="S387" s="223"/>
      <c r="T387" s="223"/>
      <c r="U387" s="223"/>
      <c r="V387" s="223"/>
      <c r="W387" s="223"/>
      <c r="X387" s="223"/>
      <c r="Y387" s="223"/>
      <c r="Z387" s="223"/>
      <c r="AA387" s="223"/>
      <c r="AB387" s="223"/>
      <c r="AC387" s="223"/>
      <c r="AD387" s="223"/>
      <c r="AE387" s="223"/>
      <c r="AF387" s="223"/>
      <c r="AG387" s="223"/>
      <c r="AH387" s="223"/>
    </row>
    <row r="388" spans="1:34" ht="15.75" customHeight="1">
      <c r="A388" s="213"/>
      <c r="B388" s="214"/>
      <c r="C388" s="224" t="s">
        <v>1483</v>
      </c>
      <c r="D388" s="225" t="s">
        <v>1471</v>
      </c>
      <c r="E388" s="225" t="s">
        <v>1425</v>
      </c>
      <c r="F388" s="226" t="s">
        <v>1484</v>
      </c>
      <c r="G388" s="227" t="s">
        <v>14</v>
      </c>
      <c r="H388" s="225" t="s">
        <v>357</v>
      </c>
      <c r="I388" s="228" t="s">
        <v>173</v>
      </c>
      <c r="J388" s="228" t="s">
        <v>551</v>
      </c>
      <c r="K388" s="225" t="s">
        <v>436</v>
      </c>
      <c r="L388" s="229">
        <v>1223.5999999999999</v>
      </c>
      <c r="M388" s="227" t="s">
        <v>14</v>
      </c>
      <c r="N388" s="230">
        <v>22183.35</v>
      </c>
      <c r="O388" s="222"/>
      <c r="P388" s="223"/>
      <c r="Q388" s="223"/>
      <c r="R388" s="223"/>
      <c r="S388" s="223"/>
      <c r="T388" s="223"/>
      <c r="U388" s="223"/>
      <c r="V388" s="223"/>
      <c r="W388" s="223"/>
      <c r="X388" s="223"/>
      <c r="Y388" s="223"/>
      <c r="Z388" s="223"/>
      <c r="AA388" s="223"/>
      <c r="AB388" s="223"/>
      <c r="AC388" s="223"/>
      <c r="AD388" s="223"/>
      <c r="AE388" s="223"/>
      <c r="AF388" s="223"/>
      <c r="AG388" s="223"/>
      <c r="AH388" s="223"/>
    </row>
    <row r="389" spans="1:34" ht="15.75" customHeight="1">
      <c r="A389" s="213"/>
      <c r="B389" s="214"/>
      <c r="C389" s="224" t="s">
        <v>1485</v>
      </c>
      <c r="D389" s="225" t="s">
        <v>1471</v>
      </c>
      <c r="E389" s="225" t="s">
        <v>1425</v>
      </c>
      <c r="F389" s="226" t="s">
        <v>1486</v>
      </c>
      <c r="G389" s="227" t="s">
        <v>14</v>
      </c>
      <c r="H389" s="225" t="s">
        <v>357</v>
      </c>
      <c r="I389" s="228" t="s">
        <v>173</v>
      </c>
      <c r="J389" s="228" t="s">
        <v>551</v>
      </c>
      <c r="K389" s="225" t="s">
        <v>436</v>
      </c>
      <c r="L389" s="229">
        <v>1223.5999999999999</v>
      </c>
      <c r="M389" s="227" t="s">
        <v>14</v>
      </c>
      <c r="N389" s="230">
        <v>20959.75</v>
      </c>
      <c r="O389" s="222"/>
      <c r="P389" s="223"/>
      <c r="Q389" s="223"/>
      <c r="R389" s="223"/>
      <c r="S389" s="223"/>
      <c r="T389" s="223"/>
      <c r="U389" s="223"/>
      <c r="V389" s="223"/>
      <c r="W389" s="223"/>
      <c r="X389" s="223"/>
      <c r="Y389" s="223"/>
      <c r="Z389" s="223"/>
      <c r="AA389" s="223"/>
      <c r="AB389" s="223"/>
      <c r="AC389" s="223"/>
      <c r="AD389" s="223"/>
      <c r="AE389" s="223"/>
      <c r="AF389" s="223"/>
      <c r="AG389" s="223"/>
      <c r="AH389" s="223"/>
    </row>
    <row r="390" spans="1:34" ht="15.75" customHeight="1">
      <c r="A390" s="213"/>
      <c r="B390" s="214"/>
      <c r="C390" s="224" t="s">
        <v>1487</v>
      </c>
      <c r="D390" s="225" t="s">
        <v>1471</v>
      </c>
      <c r="E390" s="225" t="s">
        <v>1425</v>
      </c>
      <c r="F390" s="226" t="s">
        <v>1488</v>
      </c>
      <c r="G390" s="227" t="s">
        <v>14</v>
      </c>
      <c r="H390" s="225" t="s">
        <v>357</v>
      </c>
      <c r="I390" s="228" t="s">
        <v>173</v>
      </c>
      <c r="J390" s="228" t="s">
        <v>597</v>
      </c>
      <c r="K390" s="225" t="s">
        <v>436</v>
      </c>
      <c r="L390" s="229">
        <v>350</v>
      </c>
      <c r="M390" s="227" t="s">
        <v>14</v>
      </c>
      <c r="N390" s="230">
        <v>20609.75</v>
      </c>
      <c r="O390" s="222"/>
      <c r="P390" s="223"/>
      <c r="Q390" s="223"/>
      <c r="R390" s="223"/>
      <c r="S390" s="223"/>
      <c r="T390" s="223"/>
      <c r="U390" s="223"/>
      <c r="V390" s="223"/>
      <c r="W390" s="223"/>
      <c r="X390" s="223"/>
      <c r="Y390" s="223"/>
      <c r="Z390" s="223"/>
      <c r="AA390" s="223"/>
      <c r="AB390" s="223"/>
      <c r="AC390" s="223"/>
      <c r="AD390" s="223"/>
      <c r="AE390" s="223"/>
      <c r="AF390" s="223"/>
      <c r="AG390" s="223"/>
      <c r="AH390" s="223"/>
    </row>
    <row r="391" spans="1:34" ht="15.75" customHeight="1">
      <c r="A391" s="213"/>
      <c r="B391" s="214"/>
      <c r="C391" s="224" t="s">
        <v>1489</v>
      </c>
      <c r="D391" s="225" t="s">
        <v>1471</v>
      </c>
      <c r="E391" s="225" t="s">
        <v>1425</v>
      </c>
      <c r="F391" s="226" t="s">
        <v>1490</v>
      </c>
      <c r="G391" s="227" t="s">
        <v>14</v>
      </c>
      <c r="H391" s="225" t="s">
        <v>357</v>
      </c>
      <c r="I391" s="228" t="s">
        <v>173</v>
      </c>
      <c r="J391" s="228" t="s">
        <v>451</v>
      </c>
      <c r="K391" s="225" t="s">
        <v>436</v>
      </c>
      <c r="L391" s="229">
        <v>50</v>
      </c>
      <c r="M391" s="227" t="s">
        <v>14</v>
      </c>
      <c r="N391" s="230">
        <v>20559.75</v>
      </c>
      <c r="O391" s="222"/>
      <c r="P391" s="223"/>
      <c r="Q391" s="223"/>
      <c r="R391" s="223"/>
      <c r="S391" s="223"/>
      <c r="T391" s="223"/>
      <c r="U391" s="223"/>
      <c r="V391" s="223"/>
      <c r="W391" s="223"/>
      <c r="X391" s="223"/>
      <c r="Y391" s="223"/>
      <c r="Z391" s="223"/>
      <c r="AA391" s="223"/>
      <c r="AB391" s="223"/>
      <c r="AC391" s="223"/>
      <c r="AD391" s="223"/>
      <c r="AE391" s="223"/>
      <c r="AF391" s="223"/>
      <c r="AG391" s="223"/>
      <c r="AH391" s="223"/>
    </row>
    <row r="392" spans="1:34" ht="15.75" customHeight="1">
      <c r="A392" s="213"/>
      <c r="B392" s="214"/>
      <c r="C392" s="224" t="s">
        <v>1491</v>
      </c>
      <c r="D392" s="225" t="s">
        <v>1471</v>
      </c>
      <c r="E392" s="225" t="s">
        <v>1425</v>
      </c>
      <c r="F392" s="226" t="s">
        <v>1492</v>
      </c>
      <c r="G392" s="227" t="s">
        <v>14</v>
      </c>
      <c r="H392" s="225" t="s">
        <v>357</v>
      </c>
      <c r="I392" s="228" t="s">
        <v>173</v>
      </c>
      <c r="J392" s="228" t="s">
        <v>451</v>
      </c>
      <c r="K392" s="225" t="s">
        <v>436</v>
      </c>
      <c r="L392" s="229">
        <v>5000</v>
      </c>
      <c r="M392" s="227" t="s">
        <v>14</v>
      </c>
      <c r="N392" s="230">
        <v>15559.75</v>
      </c>
      <c r="O392" s="222"/>
      <c r="P392" s="223"/>
      <c r="Q392" s="223"/>
      <c r="R392" s="223"/>
      <c r="S392" s="223"/>
      <c r="T392" s="223"/>
      <c r="U392" s="223"/>
      <c r="V392" s="223"/>
      <c r="W392" s="223"/>
      <c r="X392" s="223"/>
      <c r="Y392" s="223"/>
      <c r="Z392" s="223"/>
      <c r="AA392" s="223"/>
      <c r="AB392" s="223"/>
      <c r="AC392" s="223"/>
      <c r="AD392" s="223"/>
      <c r="AE392" s="223"/>
      <c r="AF392" s="223"/>
      <c r="AG392" s="223"/>
      <c r="AH392" s="223"/>
    </row>
    <row r="393" spans="1:34" ht="15.75" customHeight="1">
      <c r="A393" s="213"/>
      <c r="B393" s="214"/>
      <c r="C393" s="224" t="s">
        <v>1493</v>
      </c>
      <c r="D393" s="225" t="s">
        <v>1471</v>
      </c>
      <c r="E393" s="225" t="s">
        <v>1425</v>
      </c>
      <c r="F393" s="226" t="s">
        <v>1494</v>
      </c>
      <c r="G393" s="227" t="s">
        <v>14</v>
      </c>
      <c r="H393" s="225" t="s">
        <v>357</v>
      </c>
      <c r="I393" s="228" t="s">
        <v>173</v>
      </c>
      <c r="J393" s="228" t="s">
        <v>551</v>
      </c>
      <c r="K393" s="225" t="s">
        <v>436</v>
      </c>
      <c r="L393" s="229">
        <v>1223.5999999999999</v>
      </c>
      <c r="M393" s="227" t="s">
        <v>14</v>
      </c>
      <c r="N393" s="230">
        <v>14336.15</v>
      </c>
      <c r="O393" s="222"/>
      <c r="P393" s="223"/>
      <c r="Q393" s="223"/>
      <c r="R393" s="223"/>
      <c r="S393" s="223"/>
      <c r="T393" s="223"/>
      <c r="U393" s="223"/>
      <c r="V393" s="223"/>
      <c r="W393" s="223"/>
      <c r="X393" s="223"/>
      <c r="Y393" s="223"/>
      <c r="Z393" s="223"/>
      <c r="AA393" s="223"/>
      <c r="AB393" s="223"/>
      <c r="AC393" s="223"/>
      <c r="AD393" s="223"/>
      <c r="AE393" s="223"/>
      <c r="AF393" s="223"/>
      <c r="AG393" s="223"/>
      <c r="AH393" s="223"/>
    </row>
    <row r="394" spans="1:34" ht="15.75" customHeight="1">
      <c r="A394" s="213"/>
      <c r="B394" s="214"/>
      <c r="C394" s="224" t="s">
        <v>1495</v>
      </c>
      <c r="D394" s="225" t="s">
        <v>1471</v>
      </c>
      <c r="E394" s="225" t="s">
        <v>1425</v>
      </c>
      <c r="F394" s="226" t="s">
        <v>1496</v>
      </c>
      <c r="G394" s="227" t="s">
        <v>14</v>
      </c>
      <c r="H394" s="225" t="s">
        <v>357</v>
      </c>
      <c r="I394" s="228" t="s">
        <v>173</v>
      </c>
      <c r="J394" s="228" t="s">
        <v>551</v>
      </c>
      <c r="K394" s="225" t="s">
        <v>436</v>
      </c>
      <c r="L394" s="229">
        <v>1223.5999999999999</v>
      </c>
      <c r="M394" s="227" t="s">
        <v>14</v>
      </c>
      <c r="N394" s="230">
        <v>13112.55</v>
      </c>
      <c r="O394" s="222"/>
      <c r="P394" s="223"/>
      <c r="Q394" s="223"/>
      <c r="R394" s="223"/>
      <c r="S394" s="223"/>
      <c r="T394" s="223"/>
      <c r="U394" s="223"/>
      <c r="V394" s="223"/>
      <c r="W394" s="223"/>
      <c r="X394" s="223"/>
      <c r="Y394" s="223"/>
      <c r="Z394" s="223"/>
      <c r="AA394" s="223"/>
      <c r="AB394" s="223"/>
      <c r="AC394" s="223"/>
      <c r="AD394" s="223"/>
      <c r="AE394" s="223"/>
      <c r="AF394" s="223"/>
      <c r="AG394" s="223"/>
      <c r="AH394" s="223"/>
    </row>
    <row r="395" spans="1:34" ht="15.75" customHeight="1">
      <c r="A395" s="213"/>
      <c r="B395" s="214"/>
      <c r="C395" s="224" t="s">
        <v>1497</v>
      </c>
      <c r="D395" s="225" t="s">
        <v>1471</v>
      </c>
      <c r="E395" s="225" t="s">
        <v>1425</v>
      </c>
      <c r="F395" s="226" t="s">
        <v>1498</v>
      </c>
      <c r="G395" s="227" t="s">
        <v>14</v>
      </c>
      <c r="H395" s="225" t="s">
        <v>357</v>
      </c>
      <c r="I395" s="228" t="s">
        <v>455</v>
      </c>
      <c r="J395" s="228" t="s">
        <v>1499</v>
      </c>
      <c r="K395" s="225" t="s">
        <v>437</v>
      </c>
      <c r="L395" s="227" t="s">
        <v>14</v>
      </c>
      <c r="M395" s="229">
        <v>1470</v>
      </c>
      <c r="N395" s="230">
        <v>14582.55</v>
      </c>
      <c r="O395" s="222"/>
      <c r="P395" s="223"/>
      <c r="Q395" s="223"/>
      <c r="R395" s="223"/>
      <c r="S395" s="223"/>
      <c r="T395" s="223"/>
      <c r="U395" s="223"/>
      <c r="V395" s="223"/>
      <c r="W395" s="223"/>
      <c r="X395" s="223"/>
      <c r="Y395" s="223"/>
      <c r="Z395" s="223"/>
      <c r="AA395" s="223"/>
      <c r="AB395" s="223"/>
      <c r="AC395" s="223"/>
      <c r="AD395" s="223"/>
      <c r="AE395" s="223"/>
      <c r="AF395" s="223"/>
      <c r="AG395" s="223"/>
      <c r="AH395" s="223"/>
    </row>
    <row r="396" spans="1:34" ht="15.75" customHeight="1">
      <c r="A396" s="213"/>
      <c r="B396" s="214"/>
      <c r="C396" s="224" t="s">
        <v>1500</v>
      </c>
      <c r="D396" s="225" t="s">
        <v>1501</v>
      </c>
      <c r="E396" s="225" t="s">
        <v>1425</v>
      </c>
      <c r="F396" s="226" t="s">
        <v>1502</v>
      </c>
      <c r="G396" s="227" t="s">
        <v>14</v>
      </c>
      <c r="H396" s="225" t="s">
        <v>357</v>
      </c>
      <c r="I396" s="228" t="s">
        <v>455</v>
      </c>
      <c r="J396" s="228" t="s">
        <v>1503</v>
      </c>
      <c r="K396" s="225" t="s">
        <v>437</v>
      </c>
      <c r="L396" s="227" t="s">
        <v>14</v>
      </c>
      <c r="M396" s="229">
        <v>20000</v>
      </c>
      <c r="N396" s="230">
        <v>34582.550000000003</v>
      </c>
      <c r="O396" s="222"/>
      <c r="P396" s="223"/>
      <c r="Q396" s="223"/>
      <c r="R396" s="223"/>
      <c r="S396" s="223"/>
      <c r="T396" s="223"/>
      <c r="U396" s="223"/>
      <c r="V396" s="223"/>
      <c r="W396" s="223"/>
      <c r="X396" s="223"/>
      <c r="Y396" s="223"/>
      <c r="Z396" s="223"/>
      <c r="AA396" s="223"/>
      <c r="AB396" s="223"/>
      <c r="AC396" s="223"/>
      <c r="AD396" s="223"/>
      <c r="AE396" s="223"/>
      <c r="AF396" s="223"/>
      <c r="AG396" s="223"/>
      <c r="AH396" s="223"/>
    </row>
    <row r="397" spans="1:34" ht="15.75" customHeight="1">
      <c r="A397" s="213"/>
      <c r="B397" s="214"/>
      <c r="C397" s="224" t="s">
        <v>1504</v>
      </c>
      <c r="D397" s="225" t="s">
        <v>1501</v>
      </c>
      <c r="E397" s="225" t="s">
        <v>1425</v>
      </c>
      <c r="F397" s="226" t="s">
        <v>1505</v>
      </c>
      <c r="G397" s="227" t="s">
        <v>14</v>
      </c>
      <c r="H397" s="225" t="s">
        <v>357</v>
      </c>
      <c r="I397" s="228" t="s">
        <v>173</v>
      </c>
      <c r="J397" s="228" t="s">
        <v>551</v>
      </c>
      <c r="K397" s="225" t="s">
        <v>436</v>
      </c>
      <c r="L397" s="229">
        <v>1223.5999999999999</v>
      </c>
      <c r="M397" s="227" t="s">
        <v>14</v>
      </c>
      <c r="N397" s="230">
        <v>33358.949999999997</v>
      </c>
      <c r="O397" s="222"/>
      <c r="P397" s="223"/>
      <c r="Q397" s="223"/>
      <c r="R397" s="223"/>
      <c r="S397" s="223"/>
      <c r="T397" s="223"/>
      <c r="U397" s="223"/>
      <c r="V397" s="223"/>
      <c r="W397" s="223"/>
      <c r="X397" s="223"/>
      <c r="Y397" s="223"/>
      <c r="Z397" s="223"/>
      <c r="AA397" s="223"/>
      <c r="AB397" s="223"/>
      <c r="AC397" s="223"/>
      <c r="AD397" s="223"/>
      <c r="AE397" s="223"/>
      <c r="AF397" s="223"/>
      <c r="AG397" s="223"/>
      <c r="AH397" s="223"/>
    </row>
    <row r="398" spans="1:34" ht="15.75" customHeight="1">
      <c r="A398" s="213"/>
      <c r="B398" s="214"/>
      <c r="C398" s="224" t="s">
        <v>1506</v>
      </c>
      <c r="D398" s="225" t="s">
        <v>1501</v>
      </c>
      <c r="E398" s="225" t="s">
        <v>1425</v>
      </c>
      <c r="F398" s="226" t="s">
        <v>1507</v>
      </c>
      <c r="G398" s="227" t="s">
        <v>14</v>
      </c>
      <c r="H398" s="225" t="s">
        <v>357</v>
      </c>
      <c r="I398" s="228" t="s">
        <v>173</v>
      </c>
      <c r="J398" s="228" t="s">
        <v>551</v>
      </c>
      <c r="K398" s="225" t="s">
        <v>436</v>
      </c>
      <c r="L398" s="229">
        <v>1223.5999999999999</v>
      </c>
      <c r="M398" s="227" t="s">
        <v>14</v>
      </c>
      <c r="N398" s="230">
        <v>32135.35</v>
      </c>
      <c r="O398" s="222"/>
      <c r="P398" s="223"/>
      <c r="Q398" s="223"/>
      <c r="R398" s="223"/>
      <c r="S398" s="223"/>
      <c r="T398" s="223"/>
      <c r="U398" s="223"/>
      <c r="V398" s="223"/>
      <c r="W398" s="223"/>
      <c r="X398" s="223"/>
      <c r="Y398" s="223"/>
      <c r="Z398" s="223"/>
      <c r="AA398" s="223"/>
      <c r="AB398" s="223"/>
      <c r="AC398" s="223"/>
      <c r="AD398" s="223"/>
      <c r="AE398" s="223"/>
      <c r="AF398" s="223"/>
      <c r="AG398" s="223"/>
      <c r="AH398" s="223"/>
    </row>
    <row r="399" spans="1:34" ht="15.75" customHeight="1">
      <c r="A399" s="213"/>
      <c r="B399" s="214"/>
      <c r="C399" s="224" t="s">
        <v>1508</v>
      </c>
      <c r="D399" s="225" t="s">
        <v>1501</v>
      </c>
      <c r="E399" s="225" t="s">
        <v>1425</v>
      </c>
      <c r="F399" s="226" t="s">
        <v>1509</v>
      </c>
      <c r="G399" s="227" t="s">
        <v>14</v>
      </c>
      <c r="H399" s="225" t="s">
        <v>357</v>
      </c>
      <c r="I399" s="228" t="s">
        <v>173</v>
      </c>
      <c r="J399" s="228" t="s">
        <v>551</v>
      </c>
      <c r="K399" s="225" t="s">
        <v>436</v>
      </c>
      <c r="L399" s="229">
        <v>943.6</v>
      </c>
      <c r="M399" s="227" t="s">
        <v>14</v>
      </c>
      <c r="N399" s="230">
        <v>31191.75</v>
      </c>
      <c r="O399" s="222"/>
      <c r="P399" s="223"/>
      <c r="Q399" s="223"/>
      <c r="R399" s="223"/>
      <c r="S399" s="223"/>
      <c r="T399" s="223"/>
      <c r="U399" s="223"/>
      <c r="V399" s="223"/>
      <c r="W399" s="223"/>
      <c r="X399" s="223"/>
      <c r="Y399" s="223"/>
      <c r="Z399" s="223"/>
      <c r="AA399" s="223"/>
      <c r="AB399" s="223"/>
      <c r="AC399" s="223"/>
      <c r="AD399" s="223"/>
      <c r="AE399" s="223"/>
      <c r="AF399" s="223"/>
      <c r="AG399" s="223"/>
      <c r="AH399" s="223"/>
    </row>
    <row r="400" spans="1:34" ht="15.75" customHeight="1">
      <c r="A400" s="213"/>
      <c r="B400" s="214"/>
      <c r="C400" s="224" t="s">
        <v>1510</v>
      </c>
      <c r="D400" s="225" t="s">
        <v>1501</v>
      </c>
      <c r="E400" s="225" t="s">
        <v>1425</v>
      </c>
      <c r="F400" s="226" t="s">
        <v>1511</v>
      </c>
      <c r="G400" s="227" t="s">
        <v>14</v>
      </c>
      <c r="H400" s="225" t="s">
        <v>357</v>
      </c>
      <c r="I400" s="228" t="s">
        <v>173</v>
      </c>
      <c r="J400" s="228" t="s">
        <v>551</v>
      </c>
      <c r="K400" s="225" t="s">
        <v>436</v>
      </c>
      <c r="L400" s="229">
        <v>1258.5999999999999</v>
      </c>
      <c r="M400" s="227" t="s">
        <v>14</v>
      </c>
      <c r="N400" s="230">
        <v>29933.15</v>
      </c>
      <c r="O400" s="222"/>
      <c r="P400" s="223"/>
      <c r="Q400" s="223"/>
      <c r="R400" s="223"/>
      <c r="S400" s="223"/>
      <c r="T400" s="223"/>
      <c r="U400" s="223"/>
      <c r="V400" s="223"/>
      <c r="W400" s="223"/>
      <c r="X400" s="223"/>
      <c r="Y400" s="223"/>
      <c r="Z400" s="223"/>
      <c r="AA400" s="223"/>
      <c r="AB400" s="223"/>
      <c r="AC400" s="223"/>
      <c r="AD400" s="223"/>
      <c r="AE400" s="223"/>
      <c r="AF400" s="223"/>
      <c r="AG400" s="223"/>
      <c r="AH400" s="223"/>
    </row>
    <row r="401" spans="1:34" ht="15.75" customHeight="1">
      <c r="A401" s="213"/>
      <c r="B401" s="214"/>
      <c r="C401" s="224" t="s">
        <v>1512</v>
      </c>
      <c r="D401" s="225" t="s">
        <v>1501</v>
      </c>
      <c r="E401" s="225" t="s">
        <v>1425</v>
      </c>
      <c r="F401" s="226" t="s">
        <v>1513</v>
      </c>
      <c r="G401" s="227" t="s">
        <v>14</v>
      </c>
      <c r="H401" s="225" t="s">
        <v>357</v>
      </c>
      <c r="I401" s="228" t="s">
        <v>173</v>
      </c>
      <c r="J401" s="228" t="s">
        <v>551</v>
      </c>
      <c r="K401" s="225" t="s">
        <v>436</v>
      </c>
      <c r="L401" s="229">
        <v>528.6</v>
      </c>
      <c r="M401" s="227" t="s">
        <v>14</v>
      </c>
      <c r="N401" s="230">
        <v>29404.55</v>
      </c>
      <c r="O401" s="222"/>
      <c r="P401" s="223"/>
      <c r="Q401" s="223"/>
      <c r="R401" s="223"/>
      <c r="S401" s="223"/>
      <c r="T401" s="223"/>
      <c r="U401" s="223"/>
      <c r="V401" s="223"/>
      <c r="W401" s="223"/>
      <c r="X401" s="223"/>
      <c r="Y401" s="223"/>
      <c r="Z401" s="223"/>
      <c r="AA401" s="223"/>
      <c r="AB401" s="223"/>
      <c r="AC401" s="223"/>
      <c r="AD401" s="223"/>
      <c r="AE401" s="223"/>
      <c r="AF401" s="223"/>
      <c r="AG401" s="223"/>
      <c r="AH401" s="223"/>
    </row>
    <row r="402" spans="1:34" ht="15.75" customHeight="1">
      <c r="A402" s="213"/>
      <c r="B402" s="214"/>
      <c r="C402" s="224" t="s">
        <v>1514</v>
      </c>
      <c r="D402" s="225" t="s">
        <v>1501</v>
      </c>
      <c r="E402" s="225" t="s">
        <v>1425</v>
      </c>
      <c r="F402" s="226" t="s">
        <v>1515</v>
      </c>
      <c r="G402" s="227" t="s">
        <v>14</v>
      </c>
      <c r="H402" s="225" t="s">
        <v>357</v>
      </c>
      <c r="I402" s="228" t="s">
        <v>455</v>
      </c>
      <c r="J402" s="228" t="s">
        <v>1067</v>
      </c>
      <c r="K402" s="225" t="s">
        <v>436</v>
      </c>
      <c r="L402" s="229">
        <v>20</v>
      </c>
      <c r="M402" s="227" t="s">
        <v>14</v>
      </c>
      <c r="N402" s="230">
        <v>29384.55</v>
      </c>
      <c r="O402" s="222"/>
      <c r="P402" s="223"/>
      <c r="Q402" s="223"/>
      <c r="R402" s="223"/>
      <c r="S402" s="223"/>
      <c r="T402" s="223"/>
      <c r="U402" s="223"/>
      <c r="V402" s="223"/>
      <c r="W402" s="223"/>
      <c r="X402" s="223"/>
      <c r="Y402" s="223"/>
      <c r="Z402" s="223"/>
      <c r="AA402" s="223"/>
      <c r="AB402" s="223"/>
      <c r="AC402" s="223"/>
      <c r="AD402" s="223"/>
      <c r="AE402" s="223"/>
      <c r="AF402" s="223"/>
      <c r="AG402" s="223"/>
      <c r="AH402" s="223"/>
    </row>
    <row r="403" spans="1:34" ht="15.75" customHeight="1">
      <c r="A403" s="213"/>
      <c r="B403" s="214"/>
      <c r="C403" s="224" t="s">
        <v>1516</v>
      </c>
      <c r="D403" s="225" t="s">
        <v>1501</v>
      </c>
      <c r="E403" s="225" t="s">
        <v>1425</v>
      </c>
      <c r="F403" s="226" t="s">
        <v>1517</v>
      </c>
      <c r="G403" s="227" t="s">
        <v>14</v>
      </c>
      <c r="H403" s="225" t="s">
        <v>357</v>
      </c>
      <c r="I403" s="228" t="s">
        <v>455</v>
      </c>
      <c r="J403" s="228" t="s">
        <v>1104</v>
      </c>
      <c r="K403" s="225" t="s">
        <v>437</v>
      </c>
      <c r="L403" s="227" t="s">
        <v>14</v>
      </c>
      <c r="M403" s="229">
        <v>1590</v>
      </c>
      <c r="N403" s="230">
        <v>30974.55</v>
      </c>
      <c r="O403" s="222"/>
      <c r="P403" s="223"/>
      <c r="Q403" s="223"/>
      <c r="R403" s="223"/>
      <c r="S403" s="223"/>
      <c r="T403" s="223"/>
      <c r="U403" s="223"/>
      <c r="V403" s="223"/>
      <c r="W403" s="223"/>
      <c r="X403" s="223"/>
      <c r="Y403" s="223"/>
      <c r="Z403" s="223"/>
      <c r="AA403" s="223"/>
      <c r="AB403" s="223"/>
      <c r="AC403" s="223"/>
      <c r="AD403" s="223"/>
      <c r="AE403" s="223"/>
      <c r="AF403" s="223"/>
      <c r="AG403" s="223"/>
      <c r="AH403" s="223"/>
    </row>
    <row r="404" spans="1:34" ht="15.75" customHeight="1">
      <c r="A404" s="213"/>
      <c r="B404" s="214"/>
      <c r="C404" s="224" t="s">
        <v>1518</v>
      </c>
      <c r="D404" s="225" t="s">
        <v>1501</v>
      </c>
      <c r="E404" s="225" t="s">
        <v>1425</v>
      </c>
      <c r="F404" s="226" t="s">
        <v>1519</v>
      </c>
      <c r="G404" s="227" t="s">
        <v>14</v>
      </c>
      <c r="H404" s="225" t="s">
        <v>357</v>
      </c>
      <c r="I404" s="228" t="s">
        <v>455</v>
      </c>
      <c r="J404" s="228" t="s">
        <v>1499</v>
      </c>
      <c r="K404" s="225" t="s">
        <v>437</v>
      </c>
      <c r="L404" s="227" t="s">
        <v>14</v>
      </c>
      <c r="M404" s="229">
        <v>1223.5999999999999</v>
      </c>
      <c r="N404" s="230">
        <v>32198.15</v>
      </c>
      <c r="O404" s="222"/>
      <c r="P404" s="223"/>
      <c r="Q404" s="223"/>
      <c r="R404" s="223"/>
      <c r="S404" s="223"/>
      <c r="T404" s="223"/>
      <c r="U404" s="223"/>
      <c r="V404" s="223"/>
      <c r="W404" s="223"/>
      <c r="X404" s="223"/>
      <c r="Y404" s="223"/>
      <c r="Z404" s="223"/>
      <c r="AA404" s="223"/>
      <c r="AB404" s="223"/>
      <c r="AC404" s="223"/>
      <c r="AD404" s="223"/>
      <c r="AE404" s="223"/>
      <c r="AF404" s="223"/>
      <c r="AG404" s="223"/>
      <c r="AH404" s="223"/>
    </row>
    <row r="405" spans="1:34" ht="15.75" customHeight="1">
      <c r="A405" s="213"/>
      <c r="B405" s="214"/>
      <c r="C405" s="224" t="s">
        <v>1520</v>
      </c>
      <c r="D405" s="225" t="s">
        <v>1521</v>
      </c>
      <c r="E405" s="225" t="s">
        <v>1425</v>
      </c>
      <c r="F405" s="226" t="s">
        <v>1522</v>
      </c>
      <c r="G405" s="227" t="s">
        <v>14</v>
      </c>
      <c r="H405" s="225" t="s">
        <v>357</v>
      </c>
      <c r="I405" s="228" t="s">
        <v>173</v>
      </c>
      <c r="J405" s="228" t="s">
        <v>597</v>
      </c>
      <c r="K405" s="225" t="s">
        <v>436</v>
      </c>
      <c r="L405" s="229">
        <v>100</v>
      </c>
      <c r="M405" s="227" t="s">
        <v>14</v>
      </c>
      <c r="N405" s="230">
        <v>32098.15</v>
      </c>
      <c r="O405" s="222"/>
      <c r="P405" s="223"/>
      <c r="Q405" s="223"/>
      <c r="R405" s="223"/>
      <c r="S405" s="223"/>
      <c r="T405" s="223"/>
      <c r="U405" s="223"/>
      <c r="V405" s="223"/>
      <c r="W405" s="223"/>
      <c r="X405" s="223"/>
      <c r="Y405" s="223"/>
      <c r="Z405" s="223"/>
      <c r="AA405" s="223"/>
      <c r="AB405" s="223"/>
      <c r="AC405" s="223"/>
      <c r="AD405" s="223"/>
      <c r="AE405" s="223"/>
      <c r="AF405" s="223"/>
      <c r="AG405" s="223"/>
      <c r="AH405" s="223"/>
    </row>
    <row r="406" spans="1:34" ht="15.75" customHeight="1">
      <c r="A406" s="213"/>
      <c r="B406" s="214"/>
      <c r="C406" s="224" t="s">
        <v>1523</v>
      </c>
      <c r="D406" s="225" t="s">
        <v>1521</v>
      </c>
      <c r="E406" s="225" t="s">
        <v>1425</v>
      </c>
      <c r="F406" s="226" t="s">
        <v>1524</v>
      </c>
      <c r="G406" s="227" t="s">
        <v>14</v>
      </c>
      <c r="H406" s="225" t="s">
        <v>357</v>
      </c>
      <c r="I406" s="228" t="s">
        <v>173</v>
      </c>
      <c r="J406" s="228" t="s">
        <v>597</v>
      </c>
      <c r="K406" s="225" t="s">
        <v>436</v>
      </c>
      <c r="L406" s="229">
        <v>779</v>
      </c>
      <c r="M406" s="227" t="s">
        <v>14</v>
      </c>
      <c r="N406" s="230">
        <v>31319.15</v>
      </c>
      <c r="O406" s="222"/>
      <c r="P406" s="223"/>
      <c r="Q406" s="223"/>
      <c r="R406" s="223"/>
      <c r="S406" s="223"/>
      <c r="T406" s="223"/>
      <c r="U406" s="223"/>
      <c r="V406" s="223"/>
      <c r="W406" s="223"/>
      <c r="X406" s="223"/>
      <c r="Y406" s="223"/>
      <c r="Z406" s="223"/>
      <c r="AA406" s="223"/>
      <c r="AB406" s="223"/>
      <c r="AC406" s="223"/>
      <c r="AD406" s="223"/>
      <c r="AE406" s="223"/>
      <c r="AF406" s="223"/>
      <c r="AG406" s="223"/>
      <c r="AH406" s="223"/>
    </row>
    <row r="407" spans="1:34" ht="15.75" customHeight="1">
      <c r="A407" s="213"/>
      <c r="B407" s="214"/>
      <c r="C407" s="224" t="s">
        <v>1525</v>
      </c>
      <c r="D407" s="225" t="s">
        <v>1521</v>
      </c>
      <c r="E407" s="225" t="s">
        <v>1425</v>
      </c>
      <c r="F407" s="226" t="s">
        <v>1526</v>
      </c>
      <c r="G407" s="227" t="s">
        <v>14</v>
      </c>
      <c r="H407" s="225" t="s">
        <v>357</v>
      </c>
      <c r="I407" s="228" t="s">
        <v>455</v>
      </c>
      <c r="J407" s="228" t="s">
        <v>1334</v>
      </c>
      <c r="K407" s="225" t="s">
        <v>437</v>
      </c>
      <c r="L407" s="227" t="s">
        <v>14</v>
      </c>
      <c r="M407" s="229">
        <v>50000</v>
      </c>
      <c r="N407" s="230">
        <v>81319.149999999994</v>
      </c>
      <c r="O407" s="222"/>
      <c r="P407" s="223"/>
      <c r="Q407" s="223"/>
      <c r="R407" s="223"/>
      <c r="S407" s="223"/>
      <c r="T407" s="223"/>
      <c r="U407" s="223"/>
      <c r="V407" s="223"/>
      <c r="W407" s="223"/>
      <c r="X407" s="223"/>
      <c r="Y407" s="223"/>
      <c r="Z407" s="223"/>
      <c r="AA407" s="223"/>
      <c r="AB407" s="223"/>
      <c r="AC407" s="223"/>
      <c r="AD407" s="223"/>
      <c r="AE407" s="223"/>
      <c r="AF407" s="223"/>
      <c r="AG407" s="223"/>
      <c r="AH407" s="223"/>
    </row>
    <row r="408" spans="1:34" ht="15.75" customHeight="1">
      <c r="A408" s="213"/>
      <c r="B408" s="214"/>
      <c r="C408" s="224" t="s">
        <v>1527</v>
      </c>
      <c r="D408" s="225" t="s">
        <v>1521</v>
      </c>
      <c r="E408" s="225" t="s">
        <v>1425</v>
      </c>
      <c r="F408" s="226" t="s">
        <v>1528</v>
      </c>
      <c r="G408" s="227" t="s">
        <v>14</v>
      </c>
      <c r="H408" s="225" t="s">
        <v>355</v>
      </c>
      <c r="I408" s="228" t="s">
        <v>651</v>
      </c>
      <c r="J408" s="228" t="s">
        <v>179</v>
      </c>
      <c r="K408" s="225" t="s">
        <v>436</v>
      </c>
      <c r="L408" s="229">
        <v>20000</v>
      </c>
      <c r="M408" s="227" t="s">
        <v>14</v>
      </c>
      <c r="N408" s="230">
        <v>61319.15</v>
      </c>
      <c r="O408" s="222"/>
      <c r="P408" s="223"/>
      <c r="Q408" s="223"/>
      <c r="R408" s="223"/>
      <c r="S408" s="223"/>
      <c r="T408" s="223"/>
      <c r="U408" s="223"/>
      <c r="V408" s="223"/>
      <c r="W408" s="223"/>
      <c r="X408" s="223"/>
      <c r="Y408" s="223"/>
      <c r="Z408" s="223"/>
      <c r="AA408" s="223"/>
      <c r="AB408" s="223"/>
      <c r="AC408" s="223"/>
      <c r="AD408" s="223"/>
      <c r="AE408" s="223"/>
      <c r="AF408" s="223"/>
      <c r="AG408" s="223"/>
      <c r="AH408" s="223"/>
    </row>
    <row r="409" spans="1:34" ht="15.75" customHeight="1">
      <c r="A409" s="213"/>
      <c r="B409" s="214"/>
      <c r="C409" s="224" t="s">
        <v>1529</v>
      </c>
      <c r="D409" s="225" t="s">
        <v>1521</v>
      </c>
      <c r="E409" s="225" t="s">
        <v>1425</v>
      </c>
      <c r="F409" s="226" t="s">
        <v>1530</v>
      </c>
      <c r="G409" s="227" t="s">
        <v>14</v>
      </c>
      <c r="H409" s="225" t="s">
        <v>355</v>
      </c>
      <c r="I409" s="228" t="s">
        <v>651</v>
      </c>
      <c r="J409" s="228" t="s">
        <v>179</v>
      </c>
      <c r="K409" s="225" t="s">
        <v>436</v>
      </c>
      <c r="L409" s="229">
        <v>20000</v>
      </c>
      <c r="M409" s="227" t="s">
        <v>14</v>
      </c>
      <c r="N409" s="230">
        <v>41319.15</v>
      </c>
      <c r="O409" s="222"/>
      <c r="P409" s="223"/>
      <c r="Q409" s="223"/>
      <c r="R409" s="223"/>
      <c r="S409" s="223"/>
      <c r="T409" s="223"/>
      <c r="U409" s="223"/>
      <c r="V409" s="223"/>
      <c r="W409" s="223"/>
      <c r="X409" s="223"/>
      <c r="Y409" s="223"/>
      <c r="Z409" s="223"/>
      <c r="AA409" s="223"/>
      <c r="AB409" s="223"/>
      <c r="AC409" s="223"/>
      <c r="AD409" s="223"/>
      <c r="AE409" s="223"/>
      <c r="AF409" s="223"/>
      <c r="AG409" s="223"/>
      <c r="AH409" s="223"/>
    </row>
    <row r="410" spans="1:34" ht="15.75" customHeight="1">
      <c r="A410" s="213"/>
      <c r="B410" s="214"/>
      <c r="C410" s="224" t="s">
        <v>1531</v>
      </c>
      <c r="D410" s="225" t="s">
        <v>1521</v>
      </c>
      <c r="E410" s="225" t="s">
        <v>1425</v>
      </c>
      <c r="F410" s="226" t="s">
        <v>1532</v>
      </c>
      <c r="G410" s="227" t="s">
        <v>14</v>
      </c>
      <c r="H410" s="225" t="s">
        <v>355</v>
      </c>
      <c r="I410" s="228" t="s">
        <v>1063</v>
      </c>
      <c r="J410" s="228" t="s">
        <v>1063</v>
      </c>
      <c r="K410" s="225" t="s">
        <v>437</v>
      </c>
      <c r="L410" s="227" t="s">
        <v>14</v>
      </c>
      <c r="M410" s="229">
        <v>20000</v>
      </c>
      <c r="N410" s="230">
        <v>61319.15</v>
      </c>
      <c r="O410" s="222"/>
      <c r="P410" s="223"/>
      <c r="Q410" s="223"/>
      <c r="R410" s="223"/>
      <c r="S410" s="223"/>
      <c r="T410" s="223"/>
      <c r="U410" s="223"/>
      <c r="V410" s="223"/>
      <c r="W410" s="223"/>
      <c r="X410" s="223"/>
      <c r="Y410" s="223"/>
      <c r="Z410" s="223"/>
      <c r="AA410" s="223"/>
      <c r="AB410" s="223"/>
      <c r="AC410" s="223"/>
      <c r="AD410" s="223"/>
      <c r="AE410" s="223"/>
      <c r="AF410" s="223"/>
      <c r="AG410" s="223"/>
      <c r="AH410" s="223"/>
    </row>
    <row r="411" spans="1:34" ht="15.75" customHeight="1">
      <c r="A411" s="213"/>
      <c r="B411" s="214"/>
      <c r="C411" s="224" t="s">
        <v>1533</v>
      </c>
      <c r="D411" s="225" t="s">
        <v>1521</v>
      </c>
      <c r="E411" s="225" t="s">
        <v>1425</v>
      </c>
      <c r="F411" s="226" t="s">
        <v>1534</v>
      </c>
      <c r="G411" s="227" t="s">
        <v>14</v>
      </c>
      <c r="H411" s="225" t="s">
        <v>355</v>
      </c>
      <c r="I411" s="228" t="s">
        <v>651</v>
      </c>
      <c r="J411" s="228" t="s">
        <v>179</v>
      </c>
      <c r="K411" s="225" t="s">
        <v>436</v>
      </c>
      <c r="L411" s="229">
        <v>10000</v>
      </c>
      <c r="M411" s="227" t="s">
        <v>14</v>
      </c>
      <c r="N411" s="230">
        <v>51319.15</v>
      </c>
      <c r="O411" s="222"/>
      <c r="P411" s="223"/>
      <c r="Q411" s="223"/>
      <c r="R411" s="223"/>
      <c r="S411" s="223"/>
      <c r="T411" s="223"/>
      <c r="U411" s="223"/>
      <c r="V411" s="223"/>
      <c r="W411" s="223"/>
      <c r="X411" s="223"/>
      <c r="Y411" s="223"/>
      <c r="Z411" s="223"/>
      <c r="AA411" s="223"/>
      <c r="AB411" s="223"/>
      <c r="AC411" s="223"/>
      <c r="AD411" s="223"/>
      <c r="AE411" s="223"/>
      <c r="AF411" s="223"/>
      <c r="AG411" s="223"/>
      <c r="AH411" s="223"/>
    </row>
    <row r="412" spans="1:34" ht="15.75" customHeight="1">
      <c r="A412" s="213"/>
      <c r="B412" s="214"/>
      <c r="C412" s="224" t="s">
        <v>1535</v>
      </c>
      <c r="D412" s="225" t="s">
        <v>1521</v>
      </c>
      <c r="E412" s="225" t="s">
        <v>1425</v>
      </c>
      <c r="F412" s="226" t="s">
        <v>1536</v>
      </c>
      <c r="G412" s="227" t="s">
        <v>14</v>
      </c>
      <c r="H412" s="225" t="s">
        <v>355</v>
      </c>
      <c r="I412" s="228" t="s">
        <v>651</v>
      </c>
      <c r="J412" s="228" t="s">
        <v>179</v>
      </c>
      <c r="K412" s="225" t="s">
        <v>436</v>
      </c>
      <c r="L412" s="229">
        <v>20000</v>
      </c>
      <c r="M412" s="227" t="s">
        <v>14</v>
      </c>
      <c r="N412" s="230">
        <v>31319.15</v>
      </c>
      <c r="O412" s="222"/>
      <c r="P412" s="223"/>
      <c r="Q412" s="223"/>
      <c r="R412" s="223"/>
      <c r="S412" s="223"/>
      <c r="T412" s="223"/>
      <c r="U412" s="223"/>
      <c r="V412" s="223"/>
      <c r="W412" s="223"/>
      <c r="X412" s="223"/>
      <c r="Y412" s="223"/>
      <c r="Z412" s="223"/>
      <c r="AA412" s="223"/>
      <c r="AB412" s="223"/>
      <c r="AC412" s="223"/>
      <c r="AD412" s="223"/>
      <c r="AE412" s="223"/>
      <c r="AF412" s="223"/>
      <c r="AG412" s="223"/>
      <c r="AH412" s="223"/>
    </row>
    <row r="413" spans="1:34" ht="15.75" customHeight="1">
      <c r="A413" s="213"/>
      <c r="B413" s="214"/>
      <c r="C413" s="224" t="s">
        <v>1537</v>
      </c>
      <c r="D413" s="225" t="s">
        <v>1521</v>
      </c>
      <c r="E413" s="225" t="s">
        <v>1425</v>
      </c>
      <c r="F413" s="226" t="s">
        <v>1538</v>
      </c>
      <c r="G413" s="227" t="s">
        <v>14</v>
      </c>
      <c r="H413" s="225" t="s">
        <v>355</v>
      </c>
      <c r="I413" s="228" t="s">
        <v>1063</v>
      </c>
      <c r="J413" s="228" t="s">
        <v>1063</v>
      </c>
      <c r="K413" s="225" t="s">
        <v>437</v>
      </c>
      <c r="L413" s="227" t="s">
        <v>14</v>
      </c>
      <c r="M413" s="229">
        <v>20000</v>
      </c>
      <c r="N413" s="230">
        <v>51319.15</v>
      </c>
      <c r="O413" s="222"/>
      <c r="P413" s="223"/>
      <c r="Q413" s="223"/>
      <c r="R413" s="223"/>
      <c r="S413" s="223"/>
      <c r="T413" s="223"/>
      <c r="U413" s="223"/>
      <c r="V413" s="223"/>
      <c r="W413" s="223"/>
      <c r="X413" s="223"/>
      <c r="Y413" s="223"/>
      <c r="Z413" s="223"/>
      <c r="AA413" s="223"/>
      <c r="AB413" s="223"/>
      <c r="AC413" s="223"/>
      <c r="AD413" s="223"/>
      <c r="AE413" s="223"/>
      <c r="AF413" s="223"/>
      <c r="AG413" s="223"/>
      <c r="AH413" s="223"/>
    </row>
    <row r="414" spans="1:34" ht="15.75" customHeight="1">
      <c r="A414" s="213"/>
      <c r="B414" s="214"/>
      <c r="C414" s="224" t="s">
        <v>1539</v>
      </c>
      <c r="D414" s="225" t="s">
        <v>1521</v>
      </c>
      <c r="E414" s="225" t="s">
        <v>1425</v>
      </c>
      <c r="F414" s="226" t="s">
        <v>1540</v>
      </c>
      <c r="G414" s="227" t="s">
        <v>14</v>
      </c>
      <c r="H414" s="225" t="s">
        <v>355</v>
      </c>
      <c r="I414" s="228" t="s">
        <v>651</v>
      </c>
      <c r="J414" s="228" t="s">
        <v>179</v>
      </c>
      <c r="K414" s="225" t="s">
        <v>436</v>
      </c>
      <c r="L414" s="229">
        <v>10000</v>
      </c>
      <c r="M414" s="227" t="s">
        <v>14</v>
      </c>
      <c r="N414" s="230">
        <v>41319.15</v>
      </c>
      <c r="O414" s="222"/>
      <c r="P414" s="223"/>
      <c r="Q414" s="223"/>
      <c r="R414" s="223"/>
      <c r="S414" s="223"/>
      <c r="T414" s="223"/>
      <c r="U414" s="223"/>
      <c r="V414" s="223"/>
      <c r="W414" s="223"/>
      <c r="X414" s="223"/>
      <c r="Y414" s="223"/>
      <c r="Z414" s="223"/>
      <c r="AA414" s="223"/>
      <c r="AB414" s="223"/>
      <c r="AC414" s="223"/>
      <c r="AD414" s="223"/>
      <c r="AE414" s="223"/>
      <c r="AF414" s="223"/>
      <c r="AG414" s="223"/>
      <c r="AH414" s="223"/>
    </row>
    <row r="415" spans="1:34" ht="15.75" customHeight="1">
      <c r="A415" s="213"/>
      <c r="B415" s="214"/>
      <c r="C415" s="224" t="s">
        <v>1541</v>
      </c>
      <c r="D415" s="225" t="s">
        <v>1521</v>
      </c>
      <c r="E415" s="225" t="s">
        <v>1425</v>
      </c>
      <c r="F415" s="226" t="s">
        <v>1538</v>
      </c>
      <c r="G415" s="227" t="s">
        <v>14</v>
      </c>
      <c r="H415" s="225" t="s">
        <v>355</v>
      </c>
      <c r="I415" s="228" t="s">
        <v>1063</v>
      </c>
      <c r="J415" s="228" t="s">
        <v>1063</v>
      </c>
      <c r="K415" s="225" t="s">
        <v>437</v>
      </c>
      <c r="L415" s="227" t="s">
        <v>14</v>
      </c>
      <c r="M415" s="229">
        <v>10000</v>
      </c>
      <c r="N415" s="230">
        <v>51319.15</v>
      </c>
      <c r="O415" s="222"/>
      <c r="P415" s="223"/>
      <c r="Q415" s="223"/>
      <c r="R415" s="223"/>
      <c r="S415" s="223"/>
      <c r="T415" s="223"/>
      <c r="U415" s="223"/>
      <c r="V415" s="223"/>
      <c r="W415" s="223"/>
      <c r="X415" s="223"/>
      <c r="Y415" s="223"/>
      <c r="Z415" s="223"/>
      <c r="AA415" s="223"/>
      <c r="AB415" s="223"/>
      <c r="AC415" s="223"/>
      <c r="AD415" s="223"/>
      <c r="AE415" s="223"/>
      <c r="AF415" s="223"/>
      <c r="AG415" s="223"/>
      <c r="AH415" s="223"/>
    </row>
    <row r="416" spans="1:34" ht="15.75" customHeight="1">
      <c r="A416" s="213"/>
      <c r="B416" s="214"/>
      <c r="C416" s="224" t="s">
        <v>1542</v>
      </c>
      <c r="D416" s="225" t="s">
        <v>1521</v>
      </c>
      <c r="E416" s="225" t="s">
        <v>1425</v>
      </c>
      <c r="F416" s="226" t="s">
        <v>1543</v>
      </c>
      <c r="G416" s="227" t="s">
        <v>14</v>
      </c>
      <c r="H416" s="225" t="s">
        <v>355</v>
      </c>
      <c r="I416" s="228" t="s">
        <v>651</v>
      </c>
      <c r="J416" s="228" t="s">
        <v>179</v>
      </c>
      <c r="K416" s="225" t="s">
        <v>436</v>
      </c>
      <c r="L416" s="229">
        <v>20000</v>
      </c>
      <c r="M416" s="227" t="s">
        <v>14</v>
      </c>
      <c r="N416" s="230">
        <v>31319.15</v>
      </c>
      <c r="O416" s="222"/>
      <c r="P416" s="223"/>
      <c r="Q416" s="223"/>
      <c r="R416" s="223"/>
      <c r="S416" s="223"/>
      <c r="T416" s="223"/>
      <c r="U416" s="223"/>
      <c r="V416" s="223"/>
      <c r="W416" s="223"/>
      <c r="X416" s="223"/>
      <c r="Y416" s="223"/>
      <c r="Z416" s="223"/>
      <c r="AA416" s="223"/>
      <c r="AB416" s="223"/>
      <c r="AC416" s="223"/>
      <c r="AD416" s="223"/>
      <c r="AE416" s="223"/>
      <c r="AF416" s="223"/>
      <c r="AG416" s="223"/>
      <c r="AH416" s="223"/>
    </row>
    <row r="417" spans="1:34" ht="15.75" customHeight="1">
      <c r="A417" s="213"/>
      <c r="B417" s="214"/>
      <c r="C417" s="224" t="s">
        <v>1544</v>
      </c>
      <c r="D417" s="225" t="s">
        <v>1521</v>
      </c>
      <c r="E417" s="225" t="s">
        <v>1425</v>
      </c>
      <c r="F417" s="226" t="s">
        <v>1545</v>
      </c>
      <c r="G417" s="247" t="s">
        <v>1546</v>
      </c>
      <c r="H417" s="225" t="s">
        <v>355</v>
      </c>
      <c r="I417" s="228" t="s">
        <v>651</v>
      </c>
      <c r="J417" s="228" t="s">
        <v>179</v>
      </c>
      <c r="K417" s="225" t="s">
        <v>436</v>
      </c>
      <c r="L417" s="229">
        <v>20000</v>
      </c>
      <c r="M417" s="227" t="s">
        <v>14</v>
      </c>
      <c r="N417" s="230">
        <v>11319.15</v>
      </c>
      <c r="O417" s="222"/>
      <c r="P417" s="223"/>
      <c r="Q417" s="223"/>
      <c r="R417" s="223"/>
      <c r="S417" s="223"/>
      <c r="T417" s="223"/>
      <c r="U417" s="223"/>
      <c r="V417" s="223"/>
      <c r="W417" s="223"/>
      <c r="X417" s="223"/>
      <c r="Y417" s="223"/>
      <c r="Z417" s="223"/>
      <c r="AA417" s="223"/>
      <c r="AB417" s="223"/>
      <c r="AC417" s="223"/>
      <c r="AD417" s="223"/>
      <c r="AE417" s="223"/>
      <c r="AF417" s="223"/>
      <c r="AG417" s="223"/>
      <c r="AH417" s="223"/>
    </row>
    <row r="418" spans="1:34" ht="15.75" customHeight="1">
      <c r="A418" s="213"/>
      <c r="B418" s="214"/>
      <c r="C418" s="224" t="s">
        <v>1547</v>
      </c>
      <c r="D418" s="225" t="s">
        <v>1521</v>
      </c>
      <c r="E418" s="225" t="s">
        <v>1425</v>
      </c>
      <c r="F418" s="226" t="s">
        <v>1548</v>
      </c>
      <c r="G418" s="227" t="s">
        <v>14</v>
      </c>
      <c r="H418" s="225" t="s">
        <v>357</v>
      </c>
      <c r="I418" s="228" t="s">
        <v>173</v>
      </c>
      <c r="J418" s="228" t="s">
        <v>597</v>
      </c>
      <c r="K418" s="225" t="s">
        <v>436</v>
      </c>
      <c r="L418" s="229">
        <v>248</v>
      </c>
      <c r="M418" s="227" t="s">
        <v>14</v>
      </c>
      <c r="N418" s="230">
        <v>11071.15</v>
      </c>
      <c r="O418" s="222"/>
      <c r="P418" s="223"/>
      <c r="Q418" s="223"/>
      <c r="R418" s="223"/>
      <c r="S418" s="223"/>
      <c r="T418" s="223"/>
      <c r="U418" s="223"/>
      <c r="V418" s="223"/>
      <c r="W418" s="223"/>
      <c r="X418" s="223"/>
      <c r="Y418" s="223"/>
      <c r="Z418" s="223"/>
      <c r="AA418" s="223"/>
      <c r="AB418" s="223"/>
      <c r="AC418" s="223"/>
      <c r="AD418" s="223"/>
      <c r="AE418" s="223"/>
      <c r="AF418" s="223"/>
      <c r="AG418" s="223"/>
      <c r="AH418" s="223"/>
    </row>
    <row r="419" spans="1:34" ht="15.75" customHeight="1">
      <c r="A419" s="213"/>
      <c r="B419" s="214"/>
      <c r="C419" s="224" t="s">
        <v>1549</v>
      </c>
      <c r="D419" s="225" t="s">
        <v>1521</v>
      </c>
      <c r="E419" s="225" t="s">
        <v>1425</v>
      </c>
      <c r="F419" s="226" t="s">
        <v>1550</v>
      </c>
      <c r="G419" s="227" t="s">
        <v>14</v>
      </c>
      <c r="H419" s="225" t="s">
        <v>461</v>
      </c>
      <c r="I419" s="228" t="s">
        <v>455</v>
      </c>
      <c r="J419" s="228" t="s">
        <v>1469</v>
      </c>
      <c r="K419" s="225" t="s">
        <v>437</v>
      </c>
      <c r="L419" s="227" t="s">
        <v>14</v>
      </c>
      <c r="M419" s="229">
        <v>20000</v>
      </c>
      <c r="N419" s="230">
        <v>31071.15</v>
      </c>
      <c r="O419" s="222"/>
      <c r="P419" s="223"/>
      <c r="Q419" s="223"/>
      <c r="R419" s="223"/>
      <c r="S419" s="223"/>
      <c r="T419" s="223"/>
      <c r="U419" s="223"/>
      <c r="V419" s="223"/>
      <c r="W419" s="223"/>
      <c r="X419" s="223"/>
      <c r="Y419" s="223"/>
      <c r="Z419" s="223"/>
      <c r="AA419" s="223"/>
      <c r="AB419" s="223"/>
      <c r="AC419" s="223"/>
      <c r="AD419" s="223"/>
      <c r="AE419" s="223"/>
      <c r="AF419" s="223"/>
      <c r="AG419" s="223"/>
      <c r="AH419" s="223"/>
    </row>
    <row r="420" spans="1:34" ht="15.75" customHeight="1">
      <c r="A420" s="213"/>
      <c r="B420" s="214"/>
      <c r="C420" s="224" t="s">
        <v>1551</v>
      </c>
      <c r="D420" s="225" t="s">
        <v>1521</v>
      </c>
      <c r="E420" s="225" t="s">
        <v>1425</v>
      </c>
      <c r="F420" s="226" t="s">
        <v>1552</v>
      </c>
      <c r="G420" s="227" t="s">
        <v>14</v>
      </c>
      <c r="H420" s="225" t="s">
        <v>357</v>
      </c>
      <c r="I420" s="228" t="s">
        <v>455</v>
      </c>
      <c r="J420" s="228" t="s">
        <v>1104</v>
      </c>
      <c r="K420" s="225" t="s">
        <v>437</v>
      </c>
      <c r="L420" s="227" t="s">
        <v>14</v>
      </c>
      <c r="M420" s="229">
        <v>1208.5999999999999</v>
      </c>
      <c r="N420" s="230">
        <v>32279.75</v>
      </c>
      <c r="O420" s="222"/>
      <c r="P420" s="223"/>
      <c r="Q420" s="223"/>
      <c r="R420" s="223"/>
      <c r="S420" s="223"/>
      <c r="T420" s="223"/>
      <c r="U420" s="223"/>
      <c r="V420" s="223"/>
      <c r="W420" s="223"/>
      <c r="X420" s="223"/>
      <c r="Y420" s="223"/>
      <c r="Z420" s="223"/>
      <c r="AA420" s="223"/>
      <c r="AB420" s="223"/>
      <c r="AC420" s="223"/>
      <c r="AD420" s="223"/>
      <c r="AE420" s="223"/>
      <c r="AF420" s="223"/>
      <c r="AG420" s="223"/>
      <c r="AH420" s="223"/>
    </row>
    <row r="421" spans="1:34" ht="15.75" customHeight="1">
      <c r="A421" s="213"/>
      <c r="B421" s="214"/>
      <c r="C421" s="224" t="s">
        <v>1553</v>
      </c>
      <c r="D421" s="225" t="s">
        <v>1521</v>
      </c>
      <c r="E421" s="225" t="s">
        <v>1425</v>
      </c>
      <c r="F421" s="226" t="s">
        <v>1554</v>
      </c>
      <c r="G421" s="227" t="s">
        <v>14</v>
      </c>
      <c r="H421" s="225" t="s">
        <v>357</v>
      </c>
      <c r="I421" s="228" t="s">
        <v>455</v>
      </c>
      <c r="J421" s="228" t="s">
        <v>1104</v>
      </c>
      <c r="K421" s="225" t="s">
        <v>437</v>
      </c>
      <c r="L421" s="227" t="s">
        <v>14</v>
      </c>
      <c r="M421" s="229">
        <v>1678.6</v>
      </c>
      <c r="N421" s="230">
        <v>33958.35</v>
      </c>
      <c r="O421" s="222"/>
      <c r="P421" s="223"/>
      <c r="Q421" s="223"/>
      <c r="R421" s="223"/>
      <c r="S421" s="223"/>
      <c r="T421" s="223"/>
      <c r="U421" s="223"/>
      <c r="V421" s="223"/>
      <c r="W421" s="223"/>
      <c r="X421" s="223"/>
      <c r="Y421" s="223"/>
      <c r="Z421" s="223"/>
      <c r="AA421" s="223"/>
      <c r="AB421" s="223"/>
      <c r="AC421" s="223"/>
      <c r="AD421" s="223"/>
      <c r="AE421" s="223"/>
      <c r="AF421" s="223"/>
      <c r="AG421" s="223"/>
      <c r="AH421" s="223"/>
    </row>
    <row r="422" spans="1:34" ht="15.75" customHeight="1">
      <c r="A422" s="213"/>
      <c r="B422" s="214"/>
      <c r="C422" s="224" t="s">
        <v>1555</v>
      </c>
      <c r="D422" s="225" t="s">
        <v>1521</v>
      </c>
      <c r="E422" s="225" t="s">
        <v>1425</v>
      </c>
      <c r="F422" s="226" t="s">
        <v>1556</v>
      </c>
      <c r="G422" s="227" t="s">
        <v>14</v>
      </c>
      <c r="H422" s="225" t="s">
        <v>357</v>
      </c>
      <c r="I422" s="228" t="s">
        <v>455</v>
      </c>
      <c r="J422" s="228" t="s">
        <v>1104</v>
      </c>
      <c r="K422" s="225" t="s">
        <v>437</v>
      </c>
      <c r="L422" s="227" t="s">
        <v>14</v>
      </c>
      <c r="M422" s="229">
        <v>1223.5999999999999</v>
      </c>
      <c r="N422" s="230">
        <v>35181.949999999997</v>
      </c>
      <c r="O422" s="222"/>
      <c r="P422" s="223"/>
      <c r="Q422" s="223"/>
      <c r="R422" s="223"/>
      <c r="S422" s="223"/>
      <c r="T422" s="223"/>
      <c r="U422" s="223"/>
      <c r="V422" s="223"/>
      <c r="W422" s="223"/>
      <c r="X422" s="223"/>
      <c r="Y422" s="223"/>
      <c r="Z422" s="223"/>
      <c r="AA422" s="223"/>
      <c r="AB422" s="223"/>
      <c r="AC422" s="223"/>
      <c r="AD422" s="223"/>
      <c r="AE422" s="223"/>
      <c r="AF422" s="223"/>
      <c r="AG422" s="223"/>
      <c r="AH422" s="223"/>
    </row>
    <row r="423" spans="1:34" ht="15.75" customHeight="1">
      <c r="A423" s="213"/>
      <c r="B423" s="214"/>
      <c r="C423" s="224" t="s">
        <v>1557</v>
      </c>
      <c r="D423" s="225" t="s">
        <v>1558</v>
      </c>
      <c r="E423" s="225" t="s">
        <v>1425</v>
      </c>
      <c r="F423" s="226" t="s">
        <v>1559</v>
      </c>
      <c r="G423" s="227" t="s">
        <v>14</v>
      </c>
      <c r="H423" s="225" t="s">
        <v>357</v>
      </c>
      <c r="I423" s="228" t="s">
        <v>474</v>
      </c>
      <c r="J423" s="228" t="s">
        <v>474</v>
      </c>
      <c r="K423" s="225" t="s">
        <v>436</v>
      </c>
      <c r="L423" s="229">
        <v>397.16</v>
      </c>
      <c r="M423" s="227" t="s">
        <v>14</v>
      </c>
      <c r="N423" s="230">
        <v>34784.79</v>
      </c>
      <c r="O423" s="222"/>
      <c r="P423" s="223"/>
      <c r="Q423" s="223"/>
      <c r="R423" s="223"/>
      <c r="S423" s="223"/>
      <c r="T423" s="223"/>
      <c r="U423" s="223"/>
      <c r="V423" s="223"/>
      <c r="W423" s="223"/>
      <c r="X423" s="223"/>
      <c r="Y423" s="223"/>
      <c r="Z423" s="223"/>
      <c r="AA423" s="223"/>
      <c r="AB423" s="223"/>
      <c r="AC423" s="223"/>
      <c r="AD423" s="223"/>
      <c r="AE423" s="223"/>
      <c r="AF423" s="223"/>
      <c r="AG423" s="223"/>
      <c r="AH423" s="223"/>
    </row>
    <row r="424" spans="1:34" ht="15.75" customHeight="1">
      <c r="A424" s="213"/>
      <c r="B424" s="214"/>
      <c r="C424" s="224" t="s">
        <v>1560</v>
      </c>
      <c r="D424" s="225" t="s">
        <v>1558</v>
      </c>
      <c r="E424" s="225" t="s">
        <v>1425</v>
      </c>
      <c r="F424" s="226" t="s">
        <v>1561</v>
      </c>
      <c r="G424" s="227" t="s">
        <v>14</v>
      </c>
      <c r="H424" s="225" t="s">
        <v>357</v>
      </c>
      <c r="I424" s="228" t="s">
        <v>455</v>
      </c>
      <c r="J424" s="228" t="s">
        <v>1562</v>
      </c>
      <c r="K424" s="225" t="s">
        <v>436</v>
      </c>
      <c r="L424" s="229">
        <v>30</v>
      </c>
      <c r="M424" s="227" t="s">
        <v>14</v>
      </c>
      <c r="N424" s="230">
        <v>34754.79</v>
      </c>
      <c r="O424" s="222"/>
      <c r="P424" s="223"/>
      <c r="Q424" s="223"/>
      <c r="R424" s="223"/>
      <c r="S424" s="223"/>
      <c r="T424" s="223"/>
      <c r="U424" s="223"/>
      <c r="V424" s="223"/>
      <c r="W424" s="223"/>
      <c r="X424" s="223"/>
      <c r="Y424" s="223"/>
      <c r="Z424" s="223"/>
      <c r="AA424" s="223"/>
      <c r="AB424" s="223"/>
      <c r="AC424" s="223"/>
      <c r="AD424" s="223"/>
      <c r="AE424" s="223"/>
      <c r="AF424" s="223"/>
      <c r="AG424" s="223"/>
      <c r="AH424" s="223"/>
    </row>
    <row r="425" spans="1:34" ht="15.75" customHeight="1">
      <c r="A425" s="213"/>
      <c r="B425" s="214"/>
      <c r="C425" s="224" t="s">
        <v>1563</v>
      </c>
      <c r="D425" s="225" t="s">
        <v>1564</v>
      </c>
      <c r="E425" s="225" t="s">
        <v>1425</v>
      </c>
      <c r="F425" s="226" t="s">
        <v>1565</v>
      </c>
      <c r="G425" s="227" t="s">
        <v>14</v>
      </c>
      <c r="H425" s="225" t="s">
        <v>357</v>
      </c>
      <c r="I425" s="228" t="s">
        <v>455</v>
      </c>
      <c r="J425" s="228" t="s">
        <v>1566</v>
      </c>
      <c r="K425" s="225" t="s">
        <v>437</v>
      </c>
      <c r="L425" s="227" t="s">
        <v>14</v>
      </c>
      <c r="M425" s="229">
        <v>21000</v>
      </c>
      <c r="N425" s="230">
        <v>55754.79</v>
      </c>
      <c r="O425" s="222"/>
      <c r="P425" s="223"/>
      <c r="Q425" s="223"/>
      <c r="R425" s="223"/>
      <c r="S425" s="223"/>
      <c r="T425" s="223"/>
      <c r="U425" s="223"/>
      <c r="V425" s="223"/>
      <c r="W425" s="223"/>
      <c r="X425" s="223"/>
      <c r="Y425" s="223"/>
      <c r="Z425" s="223"/>
      <c r="AA425" s="223"/>
      <c r="AB425" s="223"/>
      <c r="AC425" s="223"/>
      <c r="AD425" s="223"/>
      <c r="AE425" s="223"/>
      <c r="AF425" s="223"/>
      <c r="AG425" s="223"/>
      <c r="AH425" s="223"/>
    </row>
    <row r="426" spans="1:34" ht="15.75" customHeight="1">
      <c r="A426" s="213"/>
      <c r="B426" s="214"/>
      <c r="C426" s="224" t="s">
        <v>1567</v>
      </c>
      <c r="D426" s="225" t="s">
        <v>1568</v>
      </c>
      <c r="E426" s="225" t="s">
        <v>1425</v>
      </c>
      <c r="F426" s="226" t="s">
        <v>1569</v>
      </c>
      <c r="G426" s="227" t="s">
        <v>14</v>
      </c>
      <c r="H426" s="225" t="s">
        <v>357</v>
      </c>
      <c r="I426" s="228" t="s">
        <v>173</v>
      </c>
      <c r="J426" s="228" t="s">
        <v>551</v>
      </c>
      <c r="K426" s="225" t="s">
        <v>436</v>
      </c>
      <c r="L426" s="229">
        <v>623</v>
      </c>
      <c r="M426" s="248"/>
      <c r="N426" s="230">
        <v>55131.79</v>
      </c>
      <c r="O426" s="222"/>
      <c r="P426" s="223"/>
      <c r="Q426" s="223"/>
      <c r="R426" s="223"/>
      <c r="S426" s="223"/>
      <c r="T426" s="223"/>
      <c r="U426" s="223"/>
      <c r="V426" s="223"/>
      <c r="W426" s="223"/>
      <c r="X426" s="223"/>
      <c r="Y426" s="223"/>
      <c r="Z426" s="223"/>
      <c r="AA426" s="223"/>
      <c r="AB426" s="223"/>
      <c r="AC426" s="223"/>
      <c r="AD426" s="223"/>
      <c r="AE426" s="223"/>
      <c r="AF426" s="223"/>
      <c r="AG426" s="223"/>
      <c r="AH426" s="223"/>
    </row>
    <row r="427" spans="1:34" ht="15.75" customHeight="1">
      <c r="A427" s="213"/>
      <c r="B427" s="214"/>
      <c r="C427" s="224" t="s">
        <v>1570</v>
      </c>
      <c r="D427" s="225" t="s">
        <v>1568</v>
      </c>
      <c r="E427" s="225" t="s">
        <v>1425</v>
      </c>
      <c r="F427" s="226" t="s">
        <v>1571</v>
      </c>
      <c r="G427" s="227" t="s">
        <v>14</v>
      </c>
      <c r="H427" s="225" t="s">
        <v>357</v>
      </c>
      <c r="I427" s="228" t="s">
        <v>455</v>
      </c>
      <c r="J427" s="228" t="s">
        <v>1572</v>
      </c>
      <c r="K427" s="225" t="s">
        <v>437</v>
      </c>
      <c r="L427" s="227" t="s">
        <v>14</v>
      </c>
      <c r="M427" s="229">
        <v>30000</v>
      </c>
      <c r="N427" s="230">
        <v>85131.79</v>
      </c>
      <c r="O427" s="222"/>
      <c r="P427" s="223"/>
      <c r="Q427" s="223"/>
      <c r="R427" s="223"/>
      <c r="S427" s="223"/>
      <c r="T427" s="223"/>
      <c r="U427" s="223"/>
      <c r="V427" s="223"/>
      <c r="W427" s="223"/>
      <c r="X427" s="223"/>
      <c r="Y427" s="223"/>
      <c r="Z427" s="223"/>
      <c r="AA427" s="223"/>
      <c r="AB427" s="223"/>
      <c r="AC427" s="223"/>
      <c r="AD427" s="223"/>
      <c r="AE427" s="223"/>
      <c r="AF427" s="223"/>
      <c r="AG427" s="223"/>
      <c r="AH427" s="223"/>
    </row>
    <row r="428" spans="1:34" ht="15.75" customHeight="1">
      <c r="A428" s="213"/>
      <c r="B428" s="214"/>
      <c r="C428" s="224" t="s">
        <v>1573</v>
      </c>
      <c r="D428" s="225" t="s">
        <v>1574</v>
      </c>
      <c r="E428" s="225" t="s">
        <v>1425</v>
      </c>
      <c r="F428" s="226" t="s">
        <v>1575</v>
      </c>
      <c r="G428" s="227" t="s">
        <v>14</v>
      </c>
      <c r="H428" s="225" t="s">
        <v>461</v>
      </c>
      <c r="I428" s="228" t="s">
        <v>455</v>
      </c>
      <c r="J428" s="228" t="s">
        <v>1576</v>
      </c>
      <c r="K428" s="225" t="s">
        <v>436</v>
      </c>
      <c r="L428" s="229">
        <v>40000</v>
      </c>
      <c r="M428" s="227" t="s">
        <v>14</v>
      </c>
      <c r="N428" s="230">
        <v>45131.79</v>
      </c>
      <c r="O428" s="222"/>
      <c r="P428" s="223"/>
      <c r="Q428" s="223"/>
      <c r="R428" s="223"/>
      <c r="S428" s="223"/>
      <c r="T428" s="223"/>
      <c r="U428" s="223"/>
      <c r="V428" s="223"/>
      <c r="W428" s="223"/>
      <c r="X428" s="223"/>
      <c r="Y428" s="223"/>
      <c r="Z428" s="223"/>
      <c r="AA428" s="223"/>
      <c r="AB428" s="223"/>
      <c r="AC428" s="223"/>
      <c r="AD428" s="223"/>
      <c r="AE428" s="223"/>
      <c r="AF428" s="223"/>
      <c r="AG428" s="223"/>
      <c r="AH428" s="223"/>
    </row>
    <row r="429" spans="1:34" ht="15.75" customHeight="1">
      <c r="A429" s="213"/>
      <c r="B429" s="214"/>
      <c r="C429" s="224" t="s">
        <v>1577</v>
      </c>
      <c r="D429" s="225" t="s">
        <v>1578</v>
      </c>
      <c r="E429" s="225" t="s">
        <v>1425</v>
      </c>
      <c r="F429" s="226" t="s">
        <v>1579</v>
      </c>
      <c r="G429" s="227" t="s">
        <v>14</v>
      </c>
      <c r="H429" s="225" t="s">
        <v>357</v>
      </c>
      <c r="I429" s="228" t="s">
        <v>455</v>
      </c>
      <c r="J429" s="228" t="s">
        <v>1334</v>
      </c>
      <c r="K429" s="225" t="s">
        <v>437</v>
      </c>
      <c r="L429" s="227" t="s">
        <v>14</v>
      </c>
      <c r="M429" s="229">
        <v>6000</v>
      </c>
      <c r="N429" s="230">
        <v>51131.79</v>
      </c>
      <c r="O429" s="222"/>
      <c r="P429" s="223"/>
      <c r="Q429" s="223"/>
      <c r="R429" s="223"/>
      <c r="S429" s="223"/>
      <c r="T429" s="223"/>
      <c r="U429" s="223"/>
      <c r="V429" s="223"/>
      <c r="W429" s="223"/>
      <c r="X429" s="223"/>
      <c r="Y429" s="223"/>
      <c r="Z429" s="223"/>
      <c r="AA429" s="223"/>
      <c r="AB429" s="223"/>
      <c r="AC429" s="223"/>
      <c r="AD429" s="223"/>
      <c r="AE429" s="223"/>
      <c r="AF429" s="223"/>
      <c r="AG429" s="223"/>
      <c r="AH429" s="223"/>
    </row>
    <row r="430" spans="1:34" ht="15.75" customHeight="1">
      <c r="A430" s="213"/>
      <c r="B430" s="214"/>
      <c r="C430" s="224" t="s">
        <v>1580</v>
      </c>
      <c r="D430" s="225" t="s">
        <v>1578</v>
      </c>
      <c r="E430" s="225" t="s">
        <v>1425</v>
      </c>
      <c r="F430" s="226" t="s">
        <v>1581</v>
      </c>
      <c r="G430" s="227" t="s">
        <v>14</v>
      </c>
      <c r="H430" s="225" t="s">
        <v>357</v>
      </c>
      <c r="I430" s="228" t="s">
        <v>455</v>
      </c>
      <c r="J430" s="228" t="s">
        <v>1582</v>
      </c>
      <c r="K430" s="225" t="s">
        <v>437</v>
      </c>
      <c r="L430" s="227" t="s">
        <v>14</v>
      </c>
      <c r="M430" s="229">
        <v>10000</v>
      </c>
      <c r="N430" s="230">
        <v>61131.79</v>
      </c>
      <c r="O430" s="222"/>
      <c r="P430" s="223"/>
      <c r="Q430" s="223"/>
      <c r="R430" s="223"/>
      <c r="S430" s="223"/>
      <c r="T430" s="223"/>
      <c r="U430" s="223"/>
      <c r="V430" s="223"/>
      <c r="W430" s="223"/>
      <c r="X430" s="223"/>
      <c r="Y430" s="223"/>
      <c r="Z430" s="223"/>
      <c r="AA430" s="223"/>
      <c r="AB430" s="223"/>
      <c r="AC430" s="223"/>
      <c r="AD430" s="223"/>
      <c r="AE430" s="223"/>
      <c r="AF430" s="223"/>
      <c r="AG430" s="223"/>
      <c r="AH430" s="223"/>
    </row>
    <row r="431" spans="1:34" ht="15.75" customHeight="1">
      <c r="A431" s="213"/>
      <c r="B431" s="214"/>
      <c r="C431" s="224" t="s">
        <v>1583</v>
      </c>
      <c r="D431" s="225" t="s">
        <v>1578</v>
      </c>
      <c r="E431" s="225" t="s">
        <v>1425</v>
      </c>
      <c r="F431" s="226" t="s">
        <v>1584</v>
      </c>
      <c r="G431" s="227" t="s">
        <v>14</v>
      </c>
      <c r="H431" s="225" t="s">
        <v>582</v>
      </c>
      <c r="I431" s="228" t="s">
        <v>455</v>
      </c>
      <c r="J431" s="228" t="s">
        <v>1585</v>
      </c>
      <c r="K431" s="225" t="s">
        <v>437</v>
      </c>
      <c r="L431" s="227" t="s">
        <v>14</v>
      </c>
      <c r="M431" s="229">
        <v>1</v>
      </c>
      <c r="N431" s="230">
        <v>61132.79</v>
      </c>
      <c r="O431" s="222"/>
      <c r="P431" s="223"/>
      <c r="Q431" s="223"/>
      <c r="R431" s="223"/>
      <c r="S431" s="223"/>
      <c r="T431" s="223"/>
      <c r="U431" s="223"/>
      <c r="V431" s="223"/>
      <c r="W431" s="223"/>
      <c r="X431" s="223"/>
      <c r="Y431" s="223"/>
      <c r="Z431" s="223"/>
      <c r="AA431" s="223"/>
      <c r="AB431" s="223"/>
      <c r="AC431" s="223"/>
      <c r="AD431" s="223"/>
      <c r="AE431" s="223"/>
      <c r="AF431" s="223"/>
      <c r="AG431" s="223"/>
      <c r="AH431" s="223"/>
    </row>
    <row r="432" spans="1:34" ht="15.75" customHeight="1">
      <c r="A432" s="213"/>
      <c r="B432" s="214"/>
      <c r="C432" s="224" t="s">
        <v>1586</v>
      </c>
      <c r="D432" s="225" t="s">
        <v>1578</v>
      </c>
      <c r="E432" s="225" t="s">
        <v>1425</v>
      </c>
      <c r="F432" s="226" t="s">
        <v>1587</v>
      </c>
      <c r="G432" s="227" t="s">
        <v>14</v>
      </c>
      <c r="H432" s="225" t="s">
        <v>582</v>
      </c>
      <c r="I432" s="228" t="s">
        <v>455</v>
      </c>
      <c r="J432" s="228" t="s">
        <v>1588</v>
      </c>
      <c r="K432" s="225" t="s">
        <v>437</v>
      </c>
      <c r="L432" s="227" t="s">
        <v>14</v>
      </c>
      <c r="M432" s="229">
        <v>5000</v>
      </c>
      <c r="N432" s="230">
        <v>66132.789999999994</v>
      </c>
      <c r="O432" s="222"/>
      <c r="P432" s="223"/>
      <c r="Q432" s="223"/>
      <c r="R432" s="223"/>
      <c r="S432" s="223"/>
      <c r="T432" s="223"/>
      <c r="U432" s="223"/>
      <c r="V432" s="223"/>
      <c r="W432" s="223"/>
      <c r="X432" s="223"/>
      <c r="Y432" s="223"/>
      <c r="Z432" s="223"/>
      <c r="AA432" s="223"/>
      <c r="AB432" s="223"/>
      <c r="AC432" s="223"/>
      <c r="AD432" s="223"/>
      <c r="AE432" s="223"/>
      <c r="AF432" s="223"/>
      <c r="AG432" s="223"/>
      <c r="AH432" s="223"/>
    </row>
    <row r="433" spans="1:34" ht="15.75" customHeight="1">
      <c r="A433" s="213"/>
      <c r="B433" s="214"/>
      <c r="C433" s="224" t="s">
        <v>1589</v>
      </c>
      <c r="D433" s="225" t="s">
        <v>1578</v>
      </c>
      <c r="E433" s="225" t="s">
        <v>1425</v>
      </c>
      <c r="F433" s="226" t="s">
        <v>1590</v>
      </c>
      <c r="G433" s="227" t="s">
        <v>14</v>
      </c>
      <c r="H433" s="225" t="s">
        <v>582</v>
      </c>
      <c r="I433" s="228" t="s">
        <v>455</v>
      </c>
      <c r="J433" s="228" t="s">
        <v>1591</v>
      </c>
      <c r="K433" s="225" t="s">
        <v>437</v>
      </c>
      <c r="L433" s="227" t="s">
        <v>14</v>
      </c>
      <c r="M433" s="229">
        <v>5000</v>
      </c>
      <c r="N433" s="230">
        <v>71132.789999999994</v>
      </c>
      <c r="O433" s="222"/>
      <c r="P433" s="223"/>
      <c r="Q433" s="223"/>
      <c r="R433" s="223"/>
      <c r="S433" s="223"/>
      <c r="T433" s="223"/>
      <c r="U433" s="223"/>
      <c r="V433" s="223"/>
      <c r="W433" s="223"/>
      <c r="X433" s="223"/>
      <c r="Y433" s="223"/>
      <c r="Z433" s="223"/>
      <c r="AA433" s="223"/>
      <c r="AB433" s="223"/>
      <c r="AC433" s="223"/>
      <c r="AD433" s="223"/>
      <c r="AE433" s="223"/>
      <c r="AF433" s="223"/>
      <c r="AG433" s="223"/>
      <c r="AH433" s="223"/>
    </row>
    <row r="434" spans="1:34" ht="15.75" customHeight="1">
      <c r="A434" s="213"/>
      <c r="B434" s="214"/>
      <c r="C434" s="224" t="s">
        <v>1592</v>
      </c>
      <c r="D434" s="225" t="s">
        <v>1578</v>
      </c>
      <c r="E434" s="225" t="s">
        <v>1425</v>
      </c>
      <c r="F434" s="226" t="s">
        <v>1593</v>
      </c>
      <c r="G434" s="227" t="s">
        <v>14</v>
      </c>
      <c r="H434" s="225" t="s">
        <v>582</v>
      </c>
      <c r="I434" s="228" t="s">
        <v>455</v>
      </c>
      <c r="J434" s="228" t="s">
        <v>1591</v>
      </c>
      <c r="K434" s="225" t="s">
        <v>437</v>
      </c>
      <c r="L434" s="227" t="s">
        <v>14</v>
      </c>
      <c r="M434" s="229">
        <v>5000</v>
      </c>
      <c r="N434" s="230">
        <v>76132.789999999994</v>
      </c>
      <c r="O434" s="222"/>
      <c r="P434" s="223"/>
      <c r="Q434" s="223"/>
      <c r="R434" s="223"/>
      <c r="S434" s="223"/>
      <c r="T434" s="223"/>
      <c r="U434" s="223"/>
      <c r="V434" s="223"/>
      <c r="W434" s="223"/>
      <c r="X434" s="223"/>
      <c r="Y434" s="223"/>
      <c r="Z434" s="223"/>
      <c r="AA434" s="223"/>
      <c r="AB434" s="223"/>
      <c r="AC434" s="223"/>
      <c r="AD434" s="223"/>
      <c r="AE434" s="223"/>
      <c r="AF434" s="223"/>
      <c r="AG434" s="223"/>
      <c r="AH434" s="223"/>
    </row>
    <row r="435" spans="1:34" ht="15.75" customHeight="1">
      <c r="A435" s="213"/>
      <c r="B435" s="214"/>
      <c r="C435" s="224" t="s">
        <v>1594</v>
      </c>
      <c r="D435" s="225" t="s">
        <v>1578</v>
      </c>
      <c r="E435" s="225" t="s">
        <v>1425</v>
      </c>
      <c r="F435" s="226" t="s">
        <v>1595</v>
      </c>
      <c r="G435" s="227" t="s">
        <v>14</v>
      </c>
      <c r="H435" s="225" t="s">
        <v>582</v>
      </c>
      <c r="I435" s="228" t="s">
        <v>455</v>
      </c>
      <c r="J435" s="228" t="s">
        <v>1591</v>
      </c>
      <c r="K435" s="225" t="s">
        <v>437</v>
      </c>
      <c r="L435" s="227" t="s">
        <v>14</v>
      </c>
      <c r="M435" s="229">
        <v>4200</v>
      </c>
      <c r="N435" s="230">
        <v>80332.789999999994</v>
      </c>
      <c r="O435" s="222"/>
      <c r="P435" s="223"/>
      <c r="Q435" s="223"/>
      <c r="R435" s="223"/>
      <c r="S435" s="223"/>
      <c r="T435" s="223"/>
      <c r="U435" s="223"/>
      <c r="V435" s="223"/>
      <c r="W435" s="223"/>
      <c r="X435" s="223"/>
      <c r="Y435" s="223"/>
      <c r="Z435" s="223"/>
      <c r="AA435" s="223"/>
      <c r="AB435" s="223"/>
      <c r="AC435" s="223"/>
      <c r="AD435" s="223"/>
      <c r="AE435" s="223"/>
      <c r="AF435" s="223"/>
      <c r="AG435" s="223"/>
      <c r="AH435" s="223"/>
    </row>
    <row r="436" spans="1:34" ht="15.75" customHeight="1">
      <c r="A436" s="213"/>
      <c r="B436" s="214"/>
      <c r="C436" s="224" t="s">
        <v>1596</v>
      </c>
      <c r="D436" s="225" t="s">
        <v>1597</v>
      </c>
      <c r="E436" s="225" t="s">
        <v>1425</v>
      </c>
      <c r="F436" s="226" t="s">
        <v>1598</v>
      </c>
      <c r="G436" s="227" t="s">
        <v>14</v>
      </c>
      <c r="H436" s="225" t="s">
        <v>357</v>
      </c>
      <c r="I436" s="228" t="s">
        <v>455</v>
      </c>
      <c r="J436" s="228" t="s">
        <v>1599</v>
      </c>
      <c r="K436" s="225" t="s">
        <v>437</v>
      </c>
      <c r="L436" s="227" t="s">
        <v>14</v>
      </c>
      <c r="M436" s="229">
        <v>10000</v>
      </c>
      <c r="N436" s="230">
        <v>90332.79</v>
      </c>
      <c r="O436" s="222"/>
      <c r="P436" s="223"/>
      <c r="Q436" s="223"/>
      <c r="R436" s="223"/>
      <c r="S436" s="223"/>
      <c r="T436" s="223"/>
      <c r="U436" s="223"/>
      <c r="V436" s="223"/>
      <c r="W436" s="223"/>
      <c r="X436" s="223"/>
      <c r="Y436" s="223"/>
      <c r="Z436" s="223"/>
      <c r="AA436" s="223"/>
      <c r="AB436" s="223"/>
      <c r="AC436" s="223"/>
      <c r="AD436" s="223"/>
      <c r="AE436" s="223"/>
      <c r="AF436" s="223"/>
      <c r="AG436" s="223"/>
      <c r="AH436" s="223"/>
    </row>
    <row r="437" spans="1:34" ht="15.75" customHeight="1">
      <c r="A437" s="213"/>
      <c r="B437" s="214"/>
      <c r="C437" s="224" t="s">
        <v>1600</v>
      </c>
      <c r="D437" s="225" t="s">
        <v>1601</v>
      </c>
      <c r="E437" s="225" t="s">
        <v>1425</v>
      </c>
      <c r="F437" s="226" t="s">
        <v>1602</v>
      </c>
      <c r="G437" s="227" t="s">
        <v>14</v>
      </c>
      <c r="H437" s="225" t="s">
        <v>357</v>
      </c>
      <c r="I437" s="228" t="s">
        <v>455</v>
      </c>
      <c r="J437" s="228" t="s">
        <v>1334</v>
      </c>
      <c r="K437" s="225" t="s">
        <v>437</v>
      </c>
      <c r="L437" s="227" t="s">
        <v>14</v>
      </c>
      <c r="M437" s="229">
        <v>3500</v>
      </c>
      <c r="N437" s="230">
        <v>93832.79</v>
      </c>
      <c r="O437" s="222"/>
      <c r="P437" s="223"/>
      <c r="Q437" s="223"/>
      <c r="R437" s="223"/>
      <c r="S437" s="223"/>
      <c r="T437" s="223"/>
      <c r="U437" s="223"/>
      <c r="V437" s="223"/>
      <c r="W437" s="223"/>
      <c r="X437" s="223"/>
      <c r="Y437" s="223"/>
      <c r="Z437" s="223"/>
      <c r="AA437" s="223"/>
      <c r="AB437" s="223"/>
      <c r="AC437" s="223"/>
      <c r="AD437" s="223"/>
      <c r="AE437" s="223"/>
      <c r="AF437" s="223"/>
      <c r="AG437" s="223"/>
      <c r="AH437" s="223"/>
    </row>
    <row r="438" spans="1:34" ht="15.75" customHeight="1">
      <c r="A438" s="213"/>
      <c r="B438" s="214"/>
      <c r="C438" s="224" t="s">
        <v>1603</v>
      </c>
      <c r="D438" s="225" t="s">
        <v>1601</v>
      </c>
      <c r="E438" s="225" t="s">
        <v>1425</v>
      </c>
      <c r="F438" s="226" t="s">
        <v>1604</v>
      </c>
      <c r="G438" s="227" t="s">
        <v>14</v>
      </c>
      <c r="H438" s="225" t="s">
        <v>355</v>
      </c>
      <c r="I438" s="228" t="s">
        <v>651</v>
      </c>
      <c r="J438" s="228" t="s">
        <v>154</v>
      </c>
      <c r="K438" s="225" t="s">
        <v>437</v>
      </c>
      <c r="L438" s="227" t="s">
        <v>14</v>
      </c>
      <c r="M438" s="229">
        <v>53200</v>
      </c>
      <c r="N438" s="230">
        <v>147032.79</v>
      </c>
      <c r="O438" s="222"/>
      <c r="P438" s="223"/>
      <c r="Q438" s="223"/>
      <c r="R438" s="223"/>
      <c r="S438" s="223"/>
      <c r="T438" s="223"/>
      <c r="U438" s="223"/>
      <c r="V438" s="223"/>
      <c r="W438" s="223"/>
      <c r="X438" s="223"/>
      <c r="Y438" s="223"/>
      <c r="Z438" s="223"/>
      <c r="AA438" s="223"/>
      <c r="AB438" s="223"/>
      <c r="AC438" s="223"/>
      <c r="AD438" s="223"/>
      <c r="AE438" s="223"/>
      <c r="AF438" s="223"/>
      <c r="AG438" s="223"/>
      <c r="AH438" s="223"/>
    </row>
    <row r="439" spans="1:34" ht="15.75" customHeight="1">
      <c r="A439" s="213"/>
      <c r="B439" s="214"/>
      <c r="C439" s="224" t="s">
        <v>1605</v>
      </c>
      <c r="D439" s="225" t="s">
        <v>1606</v>
      </c>
      <c r="E439" s="225" t="s">
        <v>1425</v>
      </c>
      <c r="F439" s="226" t="s">
        <v>1607</v>
      </c>
      <c r="G439" s="227" t="s">
        <v>14</v>
      </c>
      <c r="H439" s="225" t="s">
        <v>357</v>
      </c>
      <c r="I439" s="228" t="s">
        <v>455</v>
      </c>
      <c r="J439" s="228" t="s">
        <v>1608</v>
      </c>
      <c r="K439" s="225" t="s">
        <v>436</v>
      </c>
      <c r="L439" s="229">
        <v>160</v>
      </c>
      <c r="M439" s="227" t="s">
        <v>14</v>
      </c>
      <c r="N439" s="230">
        <v>146872.79</v>
      </c>
      <c r="O439" s="222"/>
      <c r="P439" s="223"/>
      <c r="Q439" s="223"/>
      <c r="R439" s="223"/>
      <c r="S439" s="223"/>
      <c r="T439" s="223"/>
      <c r="U439" s="223"/>
      <c r="V439" s="223"/>
      <c r="W439" s="223"/>
      <c r="X439" s="223"/>
      <c r="Y439" s="223"/>
      <c r="Z439" s="223"/>
      <c r="AA439" s="223"/>
      <c r="AB439" s="223"/>
      <c r="AC439" s="223"/>
      <c r="AD439" s="223"/>
      <c r="AE439" s="223"/>
      <c r="AF439" s="223"/>
      <c r="AG439" s="223"/>
      <c r="AH439" s="223"/>
    </row>
    <row r="440" spans="1:34" ht="15.75" customHeight="1">
      <c r="A440" s="213"/>
      <c r="B440" s="214"/>
      <c r="C440" s="224" t="s">
        <v>1609</v>
      </c>
      <c r="D440" s="225" t="s">
        <v>1610</v>
      </c>
      <c r="E440" s="225" t="s">
        <v>1425</v>
      </c>
      <c r="F440" s="226" t="s">
        <v>1114</v>
      </c>
      <c r="G440" s="227" t="s">
        <v>14</v>
      </c>
      <c r="H440" s="225" t="s">
        <v>355</v>
      </c>
      <c r="I440" s="228" t="s">
        <v>421</v>
      </c>
      <c r="J440" s="228" t="s">
        <v>544</v>
      </c>
      <c r="K440" s="225" t="s">
        <v>436</v>
      </c>
      <c r="L440" s="229">
        <v>8434.68</v>
      </c>
      <c r="M440" s="227" t="s">
        <v>14</v>
      </c>
      <c r="N440" s="230">
        <v>138438.10999999999</v>
      </c>
      <c r="O440" s="222"/>
      <c r="P440" s="223"/>
      <c r="Q440" s="223"/>
      <c r="R440" s="223"/>
      <c r="S440" s="223"/>
      <c r="T440" s="223"/>
      <c r="U440" s="223"/>
      <c r="V440" s="223"/>
      <c r="W440" s="223"/>
      <c r="X440" s="223"/>
      <c r="Y440" s="223"/>
      <c r="Z440" s="223"/>
      <c r="AA440" s="223"/>
      <c r="AB440" s="223"/>
      <c r="AC440" s="223"/>
      <c r="AD440" s="223"/>
      <c r="AE440" s="223"/>
      <c r="AF440" s="223"/>
      <c r="AG440" s="223"/>
      <c r="AH440" s="223"/>
    </row>
    <row r="441" spans="1:34" ht="15.75" customHeight="1">
      <c r="A441" s="213"/>
      <c r="B441" s="214"/>
      <c r="C441" s="224" t="s">
        <v>1611</v>
      </c>
      <c r="D441" s="225" t="s">
        <v>1610</v>
      </c>
      <c r="E441" s="225" t="s">
        <v>1425</v>
      </c>
      <c r="F441" s="226" t="s">
        <v>1116</v>
      </c>
      <c r="G441" s="227" t="s">
        <v>14</v>
      </c>
      <c r="H441" s="225" t="s">
        <v>355</v>
      </c>
      <c r="I441" s="228" t="s">
        <v>421</v>
      </c>
      <c r="J441" s="228" t="s">
        <v>544</v>
      </c>
      <c r="K441" s="225" t="s">
        <v>436</v>
      </c>
      <c r="L441" s="229">
        <v>88.5</v>
      </c>
      <c r="M441" s="227" t="s">
        <v>14</v>
      </c>
      <c r="N441" s="230">
        <v>138349.60999999999</v>
      </c>
      <c r="O441" s="222"/>
      <c r="P441" s="223"/>
      <c r="Q441" s="223"/>
      <c r="R441" s="223"/>
      <c r="S441" s="223"/>
      <c r="T441" s="223"/>
      <c r="U441" s="223"/>
      <c r="V441" s="223"/>
      <c r="W441" s="223"/>
      <c r="X441" s="223"/>
      <c r="Y441" s="223"/>
      <c r="Z441" s="223"/>
      <c r="AA441" s="223"/>
      <c r="AB441" s="223"/>
      <c r="AC441" s="223"/>
      <c r="AD441" s="223"/>
      <c r="AE441" s="223"/>
      <c r="AF441" s="223"/>
      <c r="AG441" s="223"/>
      <c r="AH441" s="223"/>
    </row>
    <row r="442" spans="1:34" ht="15.75" customHeight="1">
      <c r="A442" s="213"/>
      <c r="B442" s="214"/>
      <c r="C442" s="224" t="s">
        <v>1612</v>
      </c>
      <c r="D442" s="225" t="s">
        <v>1610</v>
      </c>
      <c r="E442" s="225" t="s">
        <v>1425</v>
      </c>
      <c r="F442" s="226" t="s">
        <v>1613</v>
      </c>
      <c r="G442" s="227" t="s">
        <v>14</v>
      </c>
      <c r="H442" s="225" t="s">
        <v>355</v>
      </c>
      <c r="I442" s="228" t="s">
        <v>421</v>
      </c>
      <c r="J442" s="228" t="s">
        <v>544</v>
      </c>
      <c r="K442" s="225" t="s">
        <v>436</v>
      </c>
      <c r="L442" s="229">
        <v>6.78</v>
      </c>
      <c r="M442" s="227" t="s">
        <v>14</v>
      </c>
      <c r="N442" s="230">
        <v>138342.82999999999</v>
      </c>
      <c r="O442" s="222"/>
      <c r="P442" s="223"/>
      <c r="Q442" s="223"/>
      <c r="R442" s="223"/>
      <c r="S442" s="223"/>
      <c r="T442" s="223"/>
      <c r="U442" s="223"/>
      <c r="V442" s="223"/>
      <c r="W442" s="223"/>
      <c r="X442" s="223"/>
      <c r="Y442" s="223"/>
      <c r="Z442" s="223"/>
      <c r="AA442" s="223"/>
      <c r="AB442" s="223"/>
      <c r="AC442" s="223"/>
      <c r="AD442" s="223"/>
      <c r="AE442" s="223"/>
      <c r="AF442" s="223"/>
      <c r="AG442" s="223"/>
      <c r="AH442" s="223"/>
    </row>
    <row r="443" spans="1:34" ht="15.75" customHeight="1">
      <c r="A443" s="213"/>
      <c r="B443" s="214"/>
      <c r="C443" s="224" t="s">
        <v>1614</v>
      </c>
      <c r="D443" s="225" t="s">
        <v>1615</v>
      </c>
      <c r="E443" s="225" t="s">
        <v>1425</v>
      </c>
      <c r="F443" s="226" t="s">
        <v>1616</v>
      </c>
      <c r="G443" s="227" t="s">
        <v>14</v>
      </c>
      <c r="H443" s="225" t="s">
        <v>357</v>
      </c>
      <c r="I443" s="228" t="s">
        <v>173</v>
      </c>
      <c r="J443" s="228" t="s">
        <v>451</v>
      </c>
      <c r="K443" s="225" t="s">
        <v>436</v>
      </c>
      <c r="L443" s="229">
        <v>22611.83</v>
      </c>
      <c r="M443" s="227" t="s">
        <v>14</v>
      </c>
      <c r="N443" s="230">
        <v>115731</v>
      </c>
      <c r="O443" s="222"/>
      <c r="P443" s="223"/>
      <c r="Q443" s="223"/>
      <c r="R443" s="223"/>
      <c r="S443" s="223"/>
      <c r="T443" s="223"/>
      <c r="U443" s="223"/>
      <c r="V443" s="223"/>
      <c r="W443" s="223"/>
      <c r="X443" s="223"/>
      <c r="Y443" s="223"/>
      <c r="Z443" s="223"/>
      <c r="AA443" s="223"/>
      <c r="AB443" s="223"/>
      <c r="AC443" s="223"/>
      <c r="AD443" s="223"/>
      <c r="AE443" s="223"/>
      <c r="AF443" s="223"/>
      <c r="AG443" s="223"/>
      <c r="AH443" s="223"/>
    </row>
    <row r="444" spans="1:34" ht="15.75" customHeight="1">
      <c r="A444" s="213"/>
      <c r="B444" s="214"/>
      <c r="C444" s="224" t="s">
        <v>1617</v>
      </c>
      <c r="D444" s="225" t="s">
        <v>1615</v>
      </c>
      <c r="E444" s="225" t="s">
        <v>1425</v>
      </c>
      <c r="F444" s="226" t="s">
        <v>1618</v>
      </c>
      <c r="G444" s="227" t="s">
        <v>14</v>
      </c>
      <c r="H444" s="225" t="s">
        <v>357</v>
      </c>
      <c r="I444" s="228" t="s">
        <v>455</v>
      </c>
      <c r="J444" s="228" t="s">
        <v>1619</v>
      </c>
      <c r="K444" s="225" t="s">
        <v>437</v>
      </c>
      <c r="L444" s="227" t="s">
        <v>14</v>
      </c>
      <c r="M444" s="229">
        <v>13820</v>
      </c>
      <c r="N444" s="230">
        <v>129551</v>
      </c>
      <c r="O444" s="222"/>
      <c r="P444" s="223"/>
      <c r="Q444" s="223"/>
      <c r="R444" s="223"/>
      <c r="S444" s="223"/>
      <c r="T444" s="223"/>
      <c r="U444" s="223"/>
      <c r="V444" s="223"/>
      <c r="W444" s="223"/>
      <c r="X444" s="223"/>
      <c r="Y444" s="223"/>
      <c r="Z444" s="223"/>
      <c r="AA444" s="223"/>
      <c r="AB444" s="223"/>
      <c r="AC444" s="223"/>
      <c r="AD444" s="223"/>
      <c r="AE444" s="223"/>
      <c r="AF444" s="223"/>
      <c r="AG444" s="223"/>
      <c r="AH444" s="223"/>
    </row>
    <row r="445" spans="1:34" ht="15.75" customHeight="1">
      <c r="A445" s="213"/>
      <c r="B445" s="214"/>
      <c r="C445" s="224" t="s">
        <v>1620</v>
      </c>
      <c r="D445" s="225" t="s">
        <v>1615</v>
      </c>
      <c r="E445" s="225" t="s">
        <v>1425</v>
      </c>
      <c r="F445" s="226" t="s">
        <v>1621</v>
      </c>
      <c r="G445" s="227" t="s">
        <v>14</v>
      </c>
      <c r="H445" s="225" t="s">
        <v>357</v>
      </c>
      <c r="I445" s="228" t="s">
        <v>455</v>
      </c>
      <c r="J445" s="228" t="s">
        <v>1622</v>
      </c>
      <c r="K445" s="225" t="s">
        <v>437</v>
      </c>
      <c r="L445" s="227" t="s">
        <v>14</v>
      </c>
      <c r="M445" s="229">
        <v>1</v>
      </c>
      <c r="N445" s="230">
        <v>129552</v>
      </c>
      <c r="O445" s="222"/>
      <c r="P445" s="223"/>
      <c r="Q445" s="223"/>
      <c r="R445" s="223"/>
      <c r="S445" s="223"/>
      <c r="T445" s="223"/>
      <c r="U445" s="223"/>
      <c r="V445" s="223"/>
      <c r="W445" s="223"/>
      <c r="X445" s="223"/>
      <c r="Y445" s="223"/>
      <c r="Z445" s="223"/>
      <c r="AA445" s="223"/>
      <c r="AB445" s="223"/>
      <c r="AC445" s="223"/>
      <c r="AD445" s="223"/>
      <c r="AE445" s="223"/>
      <c r="AF445" s="223"/>
      <c r="AG445" s="223"/>
      <c r="AH445" s="223"/>
    </row>
    <row r="446" spans="1:34" ht="15.75" customHeight="1">
      <c r="A446" s="213"/>
      <c r="B446" s="214"/>
      <c r="C446" s="224" t="s">
        <v>1623</v>
      </c>
      <c r="D446" s="225" t="s">
        <v>1615</v>
      </c>
      <c r="E446" s="225" t="s">
        <v>1425</v>
      </c>
      <c r="F446" s="226" t="s">
        <v>1624</v>
      </c>
      <c r="G446" s="227" t="s">
        <v>14</v>
      </c>
      <c r="H446" s="225" t="s">
        <v>357</v>
      </c>
      <c r="I446" s="228" t="s">
        <v>455</v>
      </c>
      <c r="J446" s="228" t="s">
        <v>1622</v>
      </c>
      <c r="K446" s="225" t="s">
        <v>437</v>
      </c>
      <c r="L446" s="227" t="s">
        <v>14</v>
      </c>
      <c r="M446" s="229">
        <v>41000</v>
      </c>
      <c r="N446" s="230">
        <v>170552</v>
      </c>
      <c r="O446" s="222"/>
      <c r="P446" s="223"/>
      <c r="Q446" s="223"/>
      <c r="R446" s="223"/>
      <c r="S446" s="223"/>
      <c r="T446" s="223"/>
      <c r="U446" s="223"/>
      <c r="V446" s="223"/>
      <c r="W446" s="223"/>
      <c r="X446" s="223"/>
      <c r="Y446" s="223"/>
      <c r="Z446" s="223"/>
      <c r="AA446" s="223"/>
      <c r="AB446" s="223"/>
      <c r="AC446" s="223"/>
      <c r="AD446" s="223"/>
      <c r="AE446" s="223"/>
      <c r="AF446" s="223"/>
      <c r="AG446" s="223"/>
      <c r="AH446" s="223"/>
    </row>
    <row r="447" spans="1:34" ht="15.75" customHeight="1">
      <c r="A447" s="213"/>
      <c r="B447" s="214"/>
      <c r="C447" s="224" t="s">
        <v>1625</v>
      </c>
      <c r="D447" s="225" t="s">
        <v>1615</v>
      </c>
      <c r="E447" s="225" t="s">
        <v>1425</v>
      </c>
      <c r="F447" s="226" t="s">
        <v>1626</v>
      </c>
      <c r="G447" s="227" t="s">
        <v>14</v>
      </c>
      <c r="H447" s="225" t="s">
        <v>357</v>
      </c>
      <c r="I447" s="228" t="s">
        <v>455</v>
      </c>
      <c r="J447" s="228" t="s">
        <v>1627</v>
      </c>
      <c r="K447" s="225" t="s">
        <v>437</v>
      </c>
      <c r="L447" s="227" t="s">
        <v>14</v>
      </c>
      <c r="M447" s="229">
        <v>10000</v>
      </c>
      <c r="N447" s="230">
        <v>180552</v>
      </c>
      <c r="O447" s="222"/>
      <c r="P447" s="223"/>
      <c r="Q447" s="223"/>
      <c r="R447" s="223"/>
      <c r="S447" s="223"/>
      <c r="T447" s="223"/>
      <c r="U447" s="223"/>
      <c r="V447" s="223"/>
      <c r="W447" s="223"/>
      <c r="X447" s="223"/>
      <c r="Y447" s="223"/>
      <c r="Z447" s="223"/>
      <c r="AA447" s="223"/>
      <c r="AB447" s="223"/>
      <c r="AC447" s="223"/>
      <c r="AD447" s="223"/>
      <c r="AE447" s="223"/>
      <c r="AF447" s="223"/>
      <c r="AG447" s="223"/>
      <c r="AH447" s="223"/>
    </row>
    <row r="448" spans="1:34" ht="15.75" customHeight="1">
      <c r="A448" s="213"/>
      <c r="B448" s="214"/>
      <c r="C448" s="224" t="s">
        <v>1628</v>
      </c>
      <c r="D448" s="225" t="s">
        <v>1615</v>
      </c>
      <c r="E448" s="225" t="s">
        <v>1425</v>
      </c>
      <c r="F448" s="226" t="s">
        <v>1629</v>
      </c>
      <c r="G448" s="227" t="s">
        <v>14</v>
      </c>
      <c r="H448" s="225" t="s">
        <v>357</v>
      </c>
      <c r="I448" s="228" t="s">
        <v>173</v>
      </c>
      <c r="J448" s="228" t="s">
        <v>451</v>
      </c>
      <c r="K448" s="225" t="s">
        <v>436</v>
      </c>
      <c r="L448" s="229">
        <v>30</v>
      </c>
      <c r="M448" s="227" t="s">
        <v>14</v>
      </c>
      <c r="N448" s="230">
        <v>180522</v>
      </c>
      <c r="O448" s="222"/>
      <c r="P448" s="223"/>
      <c r="Q448" s="223"/>
      <c r="R448" s="223"/>
      <c r="S448" s="223"/>
      <c r="T448" s="223"/>
      <c r="U448" s="223"/>
      <c r="V448" s="223"/>
      <c r="W448" s="223"/>
      <c r="X448" s="223"/>
      <c r="Y448" s="223"/>
      <c r="Z448" s="223"/>
      <c r="AA448" s="223"/>
      <c r="AB448" s="223"/>
      <c r="AC448" s="223"/>
      <c r="AD448" s="223"/>
      <c r="AE448" s="223"/>
      <c r="AF448" s="223"/>
      <c r="AG448" s="223"/>
      <c r="AH448" s="223"/>
    </row>
    <row r="449" spans="1:34" ht="15.75" customHeight="1">
      <c r="A449" s="213"/>
      <c r="B449" s="214"/>
      <c r="C449" s="224" t="s">
        <v>1630</v>
      </c>
      <c r="D449" s="225" t="s">
        <v>1615</v>
      </c>
      <c r="E449" s="225" t="s">
        <v>1425</v>
      </c>
      <c r="F449" s="226" t="s">
        <v>1631</v>
      </c>
      <c r="G449" s="227" t="s">
        <v>14</v>
      </c>
      <c r="H449" s="225" t="s">
        <v>357</v>
      </c>
      <c r="I449" s="228" t="s">
        <v>455</v>
      </c>
      <c r="J449" s="228" t="s">
        <v>1632</v>
      </c>
      <c r="K449" s="225" t="s">
        <v>436</v>
      </c>
      <c r="L449" s="229">
        <v>25500</v>
      </c>
      <c r="M449" s="227" t="s">
        <v>14</v>
      </c>
      <c r="N449" s="230">
        <v>155022</v>
      </c>
      <c r="O449" s="222"/>
      <c r="P449" s="223"/>
      <c r="Q449" s="223"/>
      <c r="R449" s="223"/>
      <c r="S449" s="223"/>
      <c r="T449" s="223"/>
      <c r="U449" s="223"/>
      <c r="V449" s="223"/>
      <c r="W449" s="223"/>
      <c r="X449" s="223"/>
      <c r="Y449" s="223"/>
      <c r="Z449" s="223"/>
      <c r="AA449" s="223"/>
      <c r="AB449" s="223"/>
      <c r="AC449" s="223"/>
      <c r="AD449" s="223"/>
      <c r="AE449" s="223"/>
      <c r="AF449" s="223"/>
      <c r="AG449" s="223"/>
      <c r="AH449" s="223"/>
    </row>
    <row r="450" spans="1:34" ht="15.75" customHeight="1">
      <c r="A450" s="213"/>
      <c r="B450" s="214"/>
      <c r="C450" s="224" t="s">
        <v>1633</v>
      </c>
      <c r="D450" s="225" t="s">
        <v>1615</v>
      </c>
      <c r="E450" s="225" t="s">
        <v>1425</v>
      </c>
      <c r="F450" s="226" t="s">
        <v>1634</v>
      </c>
      <c r="G450" s="227" t="s">
        <v>14</v>
      </c>
      <c r="H450" s="225" t="s">
        <v>461</v>
      </c>
      <c r="I450" s="228" t="s">
        <v>455</v>
      </c>
      <c r="J450" s="228" t="s">
        <v>1576</v>
      </c>
      <c r="K450" s="225" t="s">
        <v>436</v>
      </c>
      <c r="L450" s="229">
        <v>60000</v>
      </c>
      <c r="M450" s="227" t="s">
        <v>14</v>
      </c>
      <c r="N450" s="230">
        <v>95022</v>
      </c>
      <c r="O450" s="222"/>
      <c r="P450" s="223"/>
      <c r="Q450" s="223"/>
      <c r="R450" s="223"/>
      <c r="S450" s="223"/>
      <c r="T450" s="223"/>
      <c r="U450" s="223"/>
      <c r="V450" s="223"/>
      <c r="W450" s="223"/>
      <c r="X450" s="223"/>
      <c r="Y450" s="223"/>
      <c r="Z450" s="223"/>
      <c r="AA450" s="223"/>
      <c r="AB450" s="223"/>
      <c r="AC450" s="223"/>
      <c r="AD450" s="223"/>
      <c r="AE450" s="223"/>
      <c r="AF450" s="223"/>
      <c r="AG450" s="223"/>
      <c r="AH450" s="223"/>
    </row>
    <row r="451" spans="1:34" ht="15.75" customHeight="1">
      <c r="A451" s="213"/>
      <c r="B451" s="214"/>
      <c r="C451" s="224" t="s">
        <v>1635</v>
      </c>
      <c r="D451" s="225" t="s">
        <v>1615</v>
      </c>
      <c r="E451" s="225" t="s">
        <v>1425</v>
      </c>
      <c r="F451" s="226" t="s">
        <v>1636</v>
      </c>
      <c r="G451" s="227" t="s">
        <v>14</v>
      </c>
      <c r="H451" s="225" t="s">
        <v>357</v>
      </c>
      <c r="I451" s="228" t="s">
        <v>455</v>
      </c>
      <c r="J451" s="228" t="s">
        <v>1503</v>
      </c>
      <c r="K451" s="225" t="s">
        <v>437</v>
      </c>
      <c r="L451" s="227" t="s">
        <v>14</v>
      </c>
      <c r="M451" s="229">
        <v>15000</v>
      </c>
      <c r="N451" s="230">
        <v>110022</v>
      </c>
      <c r="O451" s="222"/>
      <c r="P451" s="223"/>
      <c r="Q451" s="223"/>
      <c r="R451" s="223"/>
      <c r="S451" s="223"/>
      <c r="T451" s="223"/>
      <c r="U451" s="223"/>
      <c r="V451" s="223"/>
      <c r="W451" s="223"/>
      <c r="X451" s="223"/>
      <c r="Y451" s="223"/>
      <c r="Z451" s="223"/>
      <c r="AA451" s="223"/>
      <c r="AB451" s="223"/>
      <c r="AC451" s="223"/>
      <c r="AD451" s="223"/>
      <c r="AE451" s="223"/>
      <c r="AF451" s="223"/>
      <c r="AG451" s="223"/>
      <c r="AH451" s="223"/>
    </row>
    <row r="452" spans="1:34" ht="15.75" customHeight="1">
      <c r="A452" s="213"/>
      <c r="B452" s="214"/>
      <c r="C452" s="224" t="s">
        <v>1637</v>
      </c>
      <c r="D452" s="225" t="s">
        <v>1638</v>
      </c>
      <c r="E452" s="225" t="s">
        <v>1425</v>
      </c>
      <c r="F452" s="226" t="s">
        <v>1639</v>
      </c>
      <c r="G452" s="227" t="s">
        <v>14</v>
      </c>
      <c r="H452" s="225" t="s">
        <v>357</v>
      </c>
      <c r="I452" s="228" t="s">
        <v>455</v>
      </c>
      <c r="J452" s="228" t="s">
        <v>1640</v>
      </c>
      <c r="K452" s="225" t="s">
        <v>437</v>
      </c>
      <c r="L452" s="227" t="s">
        <v>14</v>
      </c>
      <c r="M452" s="229">
        <v>48000</v>
      </c>
      <c r="N452" s="230">
        <v>158022</v>
      </c>
      <c r="O452" s="222"/>
      <c r="P452" s="223"/>
      <c r="Q452" s="223"/>
      <c r="R452" s="223"/>
      <c r="S452" s="223"/>
      <c r="T452" s="223"/>
      <c r="U452" s="223"/>
      <c r="V452" s="223"/>
      <c r="W452" s="223"/>
      <c r="X452" s="223"/>
      <c r="Y452" s="223"/>
      <c r="Z452" s="223"/>
      <c r="AA452" s="223"/>
      <c r="AB452" s="223"/>
      <c r="AC452" s="223"/>
      <c r="AD452" s="223"/>
      <c r="AE452" s="223"/>
      <c r="AF452" s="223"/>
      <c r="AG452" s="223"/>
      <c r="AH452" s="223"/>
    </row>
    <row r="453" spans="1:34" ht="15.75" customHeight="1">
      <c r="A453" s="213"/>
      <c r="B453" s="214"/>
      <c r="C453" s="224" t="s">
        <v>1641</v>
      </c>
      <c r="D453" s="225" t="s">
        <v>1638</v>
      </c>
      <c r="E453" s="225" t="s">
        <v>1425</v>
      </c>
      <c r="F453" s="226" t="s">
        <v>1642</v>
      </c>
      <c r="G453" s="227" t="s">
        <v>14</v>
      </c>
      <c r="H453" s="225" t="s">
        <v>355</v>
      </c>
      <c r="I453" s="228" t="s">
        <v>651</v>
      </c>
      <c r="J453" s="228" t="s">
        <v>154</v>
      </c>
      <c r="K453" s="225" t="s">
        <v>437</v>
      </c>
      <c r="L453" s="227" t="s">
        <v>14</v>
      </c>
      <c r="M453" s="229">
        <v>49000</v>
      </c>
      <c r="N453" s="230">
        <v>207022</v>
      </c>
      <c r="O453" s="222"/>
      <c r="P453" s="223"/>
      <c r="Q453" s="223"/>
      <c r="R453" s="223"/>
      <c r="S453" s="223"/>
      <c r="T453" s="223"/>
      <c r="U453" s="223"/>
      <c r="V453" s="223"/>
      <c r="W453" s="223"/>
      <c r="X453" s="223"/>
      <c r="Y453" s="223"/>
      <c r="Z453" s="223"/>
      <c r="AA453" s="223"/>
      <c r="AB453" s="223"/>
      <c r="AC453" s="223"/>
      <c r="AD453" s="223"/>
      <c r="AE453" s="223"/>
      <c r="AF453" s="223"/>
      <c r="AG453" s="223"/>
      <c r="AH453" s="223"/>
    </row>
    <row r="454" spans="1:34" ht="15.75" customHeight="1">
      <c r="A454" s="213"/>
      <c r="B454" s="214"/>
      <c r="C454" s="224" t="s">
        <v>1643</v>
      </c>
      <c r="D454" s="225" t="s">
        <v>1644</v>
      </c>
      <c r="E454" s="225" t="s">
        <v>1425</v>
      </c>
      <c r="F454" s="226" t="s">
        <v>1645</v>
      </c>
      <c r="G454" s="227" t="s">
        <v>14</v>
      </c>
      <c r="H454" s="225" t="s">
        <v>357</v>
      </c>
      <c r="I454" s="228" t="s">
        <v>455</v>
      </c>
      <c r="J454" s="228" t="s">
        <v>1646</v>
      </c>
      <c r="K454" s="225" t="s">
        <v>436</v>
      </c>
      <c r="L454" s="229">
        <v>631</v>
      </c>
      <c r="M454" s="227" t="s">
        <v>14</v>
      </c>
      <c r="N454" s="230">
        <v>206391</v>
      </c>
      <c r="O454" s="222"/>
      <c r="P454" s="223"/>
      <c r="Q454" s="223"/>
      <c r="R454" s="223"/>
      <c r="S454" s="223"/>
      <c r="T454" s="223"/>
      <c r="U454" s="223"/>
      <c r="V454" s="223"/>
      <c r="W454" s="223"/>
      <c r="X454" s="223"/>
      <c r="Y454" s="223"/>
      <c r="Z454" s="223"/>
      <c r="AA454" s="223"/>
      <c r="AB454" s="223"/>
      <c r="AC454" s="223"/>
      <c r="AD454" s="223"/>
      <c r="AE454" s="223"/>
      <c r="AF454" s="223"/>
      <c r="AG454" s="223"/>
      <c r="AH454" s="223"/>
    </row>
    <row r="455" spans="1:34" ht="15.75" customHeight="1">
      <c r="A455" s="213"/>
      <c r="B455" s="214"/>
      <c r="C455" s="224" t="s">
        <v>1647</v>
      </c>
      <c r="D455" s="225" t="s">
        <v>1648</v>
      </c>
      <c r="E455" s="225" t="s">
        <v>1425</v>
      </c>
      <c r="F455" s="226" t="s">
        <v>1649</v>
      </c>
      <c r="G455" s="227" t="s">
        <v>14</v>
      </c>
      <c r="H455" s="225" t="s">
        <v>357</v>
      </c>
      <c r="I455" s="228" t="s">
        <v>455</v>
      </c>
      <c r="J455" s="228" t="s">
        <v>1650</v>
      </c>
      <c r="K455" s="225" t="s">
        <v>437</v>
      </c>
      <c r="L455" s="227" t="s">
        <v>14</v>
      </c>
      <c r="M455" s="229">
        <v>10000</v>
      </c>
      <c r="N455" s="230">
        <v>216391</v>
      </c>
      <c r="O455" s="222"/>
      <c r="P455" s="223"/>
      <c r="Q455" s="223"/>
      <c r="R455" s="223"/>
      <c r="S455" s="223"/>
      <c r="T455" s="223"/>
      <c r="U455" s="223"/>
      <c r="V455" s="223"/>
      <c r="W455" s="223"/>
      <c r="X455" s="223"/>
      <c r="Y455" s="223"/>
      <c r="Z455" s="223"/>
      <c r="AA455" s="223"/>
      <c r="AB455" s="223"/>
      <c r="AC455" s="223"/>
      <c r="AD455" s="223"/>
      <c r="AE455" s="223"/>
      <c r="AF455" s="223"/>
      <c r="AG455" s="223"/>
      <c r="AH455" s="223"/>
    </row>
    <row r="456" spans="1:34" ht="15.75" customHeight="1">
      <c r="A456" s="213"/>
      <c r="B456" s="214"/>
      <c r="C456" s="224" t="s">
        <v>1651</v>
      </c>
      <c r="D456" s="225" t="s">
        <v>1652</v>
      </c>
      <c r="E456" s="225" t="s">
        <v>1425</v>
      </c>
      <c r="F456" s="226" t="s">
        <v>1653</v>
      </c>
      <c r="G456" s="227" t="s">
        <v>14</v>
      </c>
      <c r="H456" s="225" t="s">
        <v>461</v>
      </c>
      <c r="I456" s="228" t="s">
        <v>455</v>
      </c>
      <c r="J456" s="228" t="s">
        <v>1576</v>
      </c>
      <c r="K456" s="225" t="s">
        <v>436</v>
      </c>
      <c r="L456" s="229">
        <v>60000</v>
      </c>
      <c r="M456" s="227" t="s">
        <v>14</v>
      </c>
      <c r="N456" s="230">
        <v>156391</v>
      </c>
      <c r="O456" s="222"/>
      <c r="P456" s="223"/>
      <c r="Q456" s="223"/>
      <c r="R456" s="223"/>
      <c r="S456" s="223"/>
      <c r="T456" s="223"/>
      <c r="U456" s="223"/>
      <c r="V456" s="223"/>
      <c r="W456" s="223"/>
      <c r="X456" s="223"/>
      <c r="Y456" s="223"/>
      <c r="Z456" s="223"/>
      <c r="AA456" s="223"/>
      <c r="AB456" s="223"/>
      <c r="AC456" s="223"/>
      <c r="AD456" s="223"/>
      <c r="AE456" s="223"/>
      <c r="AF456" s="223"/>
      <c r="AG456" s="223"/>
      <c r="AH456" s="223"/>
    </row>
    <row r="457" spans="1:34" ht="15.75" customHeight="1">
      <c r="A457" s="213"/>
      <c r="B457" s="214"/>
      <c r="C457" s="224" t="s">
        <v>1654</v>
      </c>
      <c r="D457" s="225" t="s">
        <v>1655</v>
      </c>
      <c r="E457" s="225" t="s">
        <v>1425</v>
      </c>
      <c r="F457" s="226" t="s">
        <v>1656</v>
      </c>
      <c r="G457" s="227" t="s">
        <v>14</v>
      </c>
      <c r="H457" s="225" t="s">
        <v>357</v>
      </c>
      <c r="I457" s="228" t="s">
        <v>173</v>
      </c>
      <c r="J457" s="228" t="s">
        <v>551</v>
      </c>
      <c r="K457" s="225" t="s">
        <v>436</v>
      </c>
      <c r="L457" s="229">
        <v>1153.5999999999999</v>
      </c>
      <c r="M457" s="227" t="s">
        <v>14</v>
      </c>
      <c r="N457" s="230">
        <v>155237.4</v>
      </c>
      <c r="O457" s="222"/>
      <c r="P457" s="223"/>
      <c r="Q457" s="223"/>
      <c r="R457" s="223"/>
      <c r="S457" s="223"/>
      <c r="T457" s="223"/>
      <c r="U457" s="223"/>
      <c r="V457" s="223"/>
      <c r="W457" s="223"/>
      <c r="X457" s="223"/>
      <c r="Y457" s="223"/>
      <c r="Z457" s="223"/>
      <c r="AA457" s="223"/>
      <c r="AB457" s="223"/>
      <c r="AC457" s="223"/>
      <c r="AD457" s="223"/>
      <c r="AE457" s="223"/>
      <c r="AF457" s="223"/>
      <c r="AG457" s="223"/>
      <c r="AH457" s="223"/>
    </row>
    <row r="458" spans="1:34" ht="15.75" customHeight="1">
      <c r="A458" s="213"/>
      <c r="B458" s="214"/>
      <c r="C458" s="224" t="s">
        <v>1657</v>
      </c>
      <c r="D458" s="225" t="s">
        <v>1655</v>
      </c>
      <c r="E458" s="225" t="s">
        <v>1425</v>
      </c>
      <c r="F458" s="226" t="s">
        <v>1658</v>
      </c>
      <c r="G458" s="227" t="s">
        <v>14</v>
      </c>
      <c r="H458" s="225" t="s">
        <v>357</v>
      </c>
      <c r="I458" s="228" t="s">
        <v>455</v>
      </c>
      <c r="J458" s="228" t="s">
        <v>1659</v>
      </c>
      <c r="K458" s="225" t="s">
        <v>436</v>
      </c>
      <c r="L458" s="229">
        <v>850</v>
      </c>
      <c r="M458" s="227" t="s">
        <v>14</v>
      </c>
      <c r="N458" s="230">
        <v>154387.4</v>
      </c>
      <c r="O458" s="222"/>
      <c r="P458" s="223"/>
      <c r="Q458" s="223"/>
      <c r="R458" s="223"/>
      <c r="S458" s="223"/>
      <c r="T458" s="223"/>
      <c r="U458" s="223"/>
      <c r="V458" s="223"/>
      <c r="W458" s="223"/>
      <c r="X458" s="223"/>
      <c r="Y458" s="223"/>
      <c r="Z458" s="223"/>
      <c r="AA458" s="223"/>
      <c r="AB458" s="223"/>
      <c r="AC458" s="223"/>
      <c r="AD458" s="223"/>
      <c r="AE458" s="223"/>
      <c r="AF458" s="223"/>
      <c r="AG458" s="223"/>
      <c r="AH458" s="223"/>
    </row>
    <row r="459" spans="1:34" ht="15.75" customHeight="1">
      <c r="A459" s="213"/>
      <c r="B459" s="214"/>
      <c r="C459" s="224" t="s">
        <v>1660</v>
      </c>
      <c r="D459" s="225" t="s">
        <v>1661</v>
      </c>
      <c r="E459" s="225" t="s">
        <v>1425</v>
      </c>
      <c r="F459" s="226" t="s">
        <v>1662</v>
      </c>
      <c r="G459" s="227" t="s">
        <v>14</v>
      </c>
      <c r="H459" s="225" t="s">
        <v>357</v>
      </c>
      <c r="I459" s="228" t="s">
        <v>173</v>
      </c>
      <c r="J459" s="228" t="s">
        <v>551</v>
      </c>
      <c r="K459" s="225" t="s">
        <v>436</v>
      </c>
      <c r="L459" s="229">
        <v>1223.5999999999999</v>
      </c>
      <c r="M459" s="227" t="s">
        <v>14</v>
      </c>
      <c r="N459" s="230">
        <v>153163.79999999999</v>
      </c>
      <c r="O459" s="222"/>
      <c r="P459" s="223"/>
      <c r="Q459" s="223"/>
      <c r="R459" s="223"/>
      <c r="S459" s="223"/>
      <c r="T459" s="223"/>
      <c r="U459" s="223"/>
      <c r="V459" s="223"/>
      <c r="W459" s="223"/>
      <c r="X459" s="223"/>
      <c r="Y459" s="223"/>
      <c r="Z459" s="223"/>
      <c r="AA459" s="223"/>
      <c r="AB459" s="223"/>
      <c r="AC459" s="223"/>
      <c r="AD459" s="223"/>
      <c r="AE459" s="223"/>
      <c r="AF459" s="223"/>
      <c r="AG459" s="223"/>
      <c r="AH459" s="223"/>
    </row>
    <row r="460" spans="1:34" ht="15.75" customHeight="1">
      <c r="A460" s="213"/>
      <c r="B460" s="214"/>
      <c r="C460" s="224" t="s">
        <v>1663</v>
      </c>
      <c r="D460" s="225" t="s">
        <v>1661</v>
      </c>
      <c r="E460" s="225" t="s">
        <v>1425</v>
      </c>
      <c r="F460" s="226" t="s">
        <v>1664</v>
      </c>
      <c r="G460" s="227" t="s">
        <v>14</v>
      </c>
      <c r="H460" s="225" t="s">
        <v>357</v>
      </c>
      <c r="I460" s="228" t="s">
        <v>455</v>
      </c>
      <c r="J460" s="228" t="s">
        <v>1665</v>
      </c>
      <c r="K460" s="225" t="s">
        <v>436</v>
      </c>
      <c r="L460" s="229">
        <v>13500</v>
      </c>
      <c r="M460" s="227" t="s">
        <v>14</v>
      </c>
      <c r="N460" s="230">
        <v>139663.79999999999</v>
      </c>
      <c r="O460" s="222"/>
      <c r="P460" s="223"/>
      <c r="Q460" s="223"/>
      <c r="R460" s="223"/>
      <c r="S460" s="223"/>
      <c r="T460" s="223"/>
      <c r="U460" s="223"/>
      <c r="V460" s="223"/>
      <c r="W460" s="223"/>
      <c r="X460" s="223"/>
      <c r="Y460" s="223"/>
      <c r="Z460" s="223"/>
      <c r="AA460" s="223"/>
      <c r="AB460" s="223"/>
      <c r="AC460" s="223"/>
      <c r="AD460" s="223"/>
      <c r="AE460" s="223"/>
      <c r="AF460" s="223"/>
      <c r="AG460" s="223"/>
      <c r="AH460" s="223"/>
    </row>
    <row r="461" spans="1:34" ht="15.75" customHeight="1">
      <c r="A461" s="213"/>
      <c r="B461" s="214"/>
      <c r="C461" s="224" t="s">
        <v>1666</v>
      </c>
      <c r="D461" s="225" t="s">
        <v>1661</v>
      </c>
      <c r="E461" s="225" t="s">
        <v>1425</v>
      </c>
      <c r="F461" s="226" t="s">
        <v>1667</v>
      </c>
      <c r="G461" s="227" t="s">
        <v>14</v>
      </c>
      <c r="H461" s="225" t="s">
        <v>357</v>
      </c>
      <c r="I461" s="228" t="s">
        <v>173</v>
      </c>
      <c r="J461" s="228" t="s">
        <v>597</v>
      </c>
      <c r="K461" s="225" t="s">
        <v>436</v>
      </c>
      <c r="L461" s="229">
        <v>3000</v>
      </c>
      <c r="M461" s="227" t="s">
        <v>14</v>
      </c>
      <c r="N461" s="230">
        <v>136663.79999999999</v>
      </c>
      <c r="O461" s="222"/>
      <c r="P461" s="223"/>
      <c r="Q461" s="223"/>
      <c r="R461" s="223"/>
      <c r="S461" s="223"/>
      <c r="T461" s="223"/>
      <c r="U461" s="223"/>
      <c r="V461" s="223"/>
      <c r="W461" s="223"/>
      <c r="X461" s="223"/>
      <c r="Y461" s="223"/>
      <c r="Z461" s="223"/>
      <c r="AA461" s="223"/>
      <c r="AB461" s="223"/>
      <c r="AC461" s="223"/>
      <c r="AD461" s="223"/>
      <c r="AE461" s="223"/>
      <c r="AF461" s="223"/>
      <c r="AG461" s="223"/>
      <c r="AH461" s="223"/>
    </row>
    <row r="462" spans="1:34" ht="15.75" customHeight="1">
      <c r="A462" s="213"/>
      <c r="B462" s="214"/>
      <c r="C462" s="224" t="s">
        <v>1668</v>
      </c>
      <c r="D462" s="225" t="s">
        <v>1669</v>
      </c>
      <c r="E462" s="225" t="s">
        <v>1425</v>
      </c>
      <c r="F462" s="226" t="s">
        <v>1670</v>
      </c>
      <c r="G462" s="227" t="s">
        <v>14</v>
      </c>
      <c r="H462" s="225" t="s">
        <v>355</v>
      </c>
      <c r="I462" s="228" t="s">
        <v>651</v>
      </c>
      <c r="J462" s="228" t="s">
        <v>154</v>
      </c>
      <c r="K462" s="225" t="s">
        <v>437</v>
      </c>
      <c r="L462" s="227" t="s">
        <v>14</v>
      </c>
      <c r="M462" s="229">
        <v>50000</v>
      </c>
      <c r="N462" s="230">
        <v>186663.8</v>
      </c>
      <c r="O462" s="222"/>
      <c r="P462" s="223"/>
      <c r="Q462" s="223"/>
      <c r="R462" s="223"/>
      <c r="S462" s="223"/>
      <c r="T462" s="223"/>
      <c r="U462" s="223"/>
      <c r="V462" s="223"/>
      <c r="W462" s="223"/>
      <c r="X462" s="223"/>
      <c r="Y462" s="223"/>
      <c r="Z462" s="223"/>
      <c r="AA462" s="223"/>
      <c r="AB462" s="223"/>
      <c r="AC462" s="223"/>
      <c r="AD462" s="223"/>
      <c r="AE462" s="223"/>
      <c r="AF462" s="223"/>
      <c r="AG462" s="223"/>
      <c r="AH462" s="223"/>
    </row>
    <row r="463" spans="1:34" ht="15.75" customHeight="1">
      <c r="A463" s="213"/>
      <c r="B463" s="214"/>
      <c r="C463" s="224" t="s">
        <v>1671</v>
      </c>
      <c r="D463" s="225" t="s">
        <v>1672</v>
      </c>
      <c r="E463" s="225" t="s">
        <v>1425</v>
      </c>
      <c r="F463" s="226" t="s">
        <v>1673</v>
      </c>
      <c r="G463" s="227" t="s">
        <v>14</v>
      </c>
      <c r="H463" s="225" t="s">
        <v>357</v>
      </c>
      <c r="I463" s="228" t="s">
        <v>455</v>
      </c>
      <c r="J463" s="228" t="s">
        <v>1674</v>
      </c>
      <c r="K463" s="225" t="s">
        <v>437</v>
      </c>
      <c r="L463" s="227" t="s">
        <v>14</v>
      </c>
      <c r="M463" s="229">
        <v>19000</v>
      </c>
      <c r="N463" s="230">
        <v>205663.8</v>
      </c>
      <c r="O463" s="222"/>
      <c r="P463" s="223"/>
      <c r="Q463" s="223"/>
      <c r="R463" s="223"/>
      <c r="S463" s="223"/>
      <c r="T463" s="223"/>
      <c r="U463" s="223"/>
      <c r="V463" s="223"/>
      <c r="W463" s="223"/>
      <c r="X463" s="223"/>
      <c r="Y463" s="223"/>
      <c r="Z463" s="223"/>
      <c r="AA463" s="223"/>
      <c r="AB463" s="223"/>
      <c r="AC463" s="223"/>
      <c r="AD463" s="223"/>
      <c r="AE463" s="223"/>
      <c r="AF463" s="223"/>
      <c r="AG463" s="223"/>
      <c r="AH463" s="223"/>
    </row>
    <row r="464" spans="1:34" ht="15.75" customHeight="1">
      <c r="A464" s="213"/>
      <c r="B464" s="214"/>
      <c r="C464" s="224" t="s">
        <v>1675</v>
      </c>
      <c r="D464" s="225" t="s">
        <v>1672</v>
      </c>
      <c r="E464" s="225" t="s">
        <v>1425</v>
      </c>
      <c r="F464" s="226" t="s">
        <v>1676</v>
      </c>
      <c r="G464" s="227" t="s">
        <v>14</v>
      </c>
      <c r="H464" s="225" t="s">
        <v>582</v>
      </c>
      <c r="I464" s="228" t="s">
        <v>455</v>
      </c>
      <c r="J464" s="228" t="s">
        <v>1591</v>
      </c>
      <c r="K464" s="225" t="s">
        <v>437</v>
      </c>
      <c r="L464" s="227" t="s">
        <v>14</v>
      </c>
      <c r="M464" s="229">
        <v>1</v>
      </c>
      <c r="N464" s="230">
        <v>205664.8</v>
      </c>
      <c r="O464" s="222"/>
      <c r="P464" s="223"/>
      <c r="Q464" s="223"/>
      <c r="R464" s="223"/>
      <c r="S464" s="223"/>
      <c r="T464" s="223"/>
      <c r="U464" s="223"/>
      <c r="V464" s="223"/>
      <c r="W464" s="223"/>
      <c r="X464" s="223"/>
      <c r="Y464" s="223"/>
      <c r="Z464" s="223"/>
      <c r="AA464" s="223"/>
      <c r="AB464" s="223"/>
      <c r="AC464" s="223"/>
      <c r="AD464" s="223"/>
      <c r="AE464" s="223"/>
      <c r="AF464" s="223"/>
      <c r="AG464" s="223"/>
      <c r="AH464" s="223"/>
    </row>
    <row r="465" spans="1:34" ht="15.75" customHeight="1">
      <c r="A465" s="213"/>
      <c r="B465" s="214"/>
      <c r="C465" s="224" t="s">
        <v>1677</v>
      </c>
      <c r="D465" s="225" t="s">
        <v>1672</v>
      </c>
      <c r="E465" s="225" t="s">
        <v>1425</v>
      </c>
      <c r="F465" s="226" t="s">
        <v>1678</v>
      </c>
      <c r="G465" s="227" t="s">
        <v>14</v>
      </c>
      <c r="H465" s="225" t="s">
        <v>582</v>
      </c>
      <c r="I465" s="228" t="s">
        <v>455</v>
      </c>
      <c r="J465" s="228" t="s">
        <v>1591</v>
      </c>
      <c r="K465" s="225" t="s">
        <v>437</v>
      </c>
      <c r="L465" s="227" t="s">
        <v>14</v>
      </c>
      <c r="M465" s="229">
        <v>5000</v>
      </c>
      <c r="N465" s="230">
        <v>210664.8</v>
      </c>
      <c r="O465" s="222"/>
      <c r="P465" s="223"/>
      <c r="Q465" s="223"/>
      <c r="R465" s="223"/>
      <c r="S465" s="223"/>
      <c r="T465" s="223"/>
      <c r="U465" s="223"/>
      <c r="V465" s="223"/>
      <c r="W465" s="223"/>
      <c r="X465" s="223"/>
      <c r="Y465" s="223"/>
      <c r="Z465" s="223"/>
      <c r="AA465" s="223"/>
      <c r="AB465" s="223"/>
      <c r="AC465" s="223"/>
      <c r="AD465" s="223"/>
      <c r="AE465" s="223"/>
      <c r="AF465" s="223"/>
      <c r="AG465" s="223"/>
      <c r="AH465" s="223"/>
    </row>
    <row r="466" spans="1:34" ht="15.75" customHeight="1">
      <c r="A466" s="213"/>
      <c r="B466" s="214"/>
      <c r="C466" s="224" t="s">
        <v>1679</v>
      </c>
      <c r="D466" s="225" t="s">
        <v>1672</v>
      </c>
      <c r="E466" s="225" t="s">
        <v>1425</v>
      </c>
      <c r="F466" s="226" t="s">
        <v>1680</v>
      </c>
      <c r="G466" s="227" t="s">
        <v>14</v>
      </c>
      <c r="H466" s="225" t="s">
        <v>582</v>
      </c>
      <c r="I466" s="228" t="s">
        <v>455</v>
      </c>
      <c r="J466" s="228" t="s">
        <v>1591</v>
      </c>
      <c r="K466" s="225" t="s">
        <v>437</v>
      </c>
      <c r="L466" s="227" t="s">
        <v>14</v>
      </c>
      <c r="M466" s="229">
        <v>1000</v>
      </c>
      <c r="N466" s="230">
        <v>211664.8</v>
      </c>
      <c r="O466" s="222"/>
      <c r="P466" s="223"/>
      <c r="Q466" s="223"/>
      <c r="R466" s="223"/>
      <c r="S466" s="223"/>
      <c r="T466" s="223"/>
      <c r="U466" s="223"/>
      <c r="V466" s="223"/>
      <c r="W466" s="223"/>
      <c r="X466" s="223"/>
      <c r="Y466" s="223"/>
      <c r="Z466" s="223"/>
      <c r="AA466" s="223"/>
      <c r="AB466" s="223"/>
      <c r="AC466" s="223"/>
      <c r="AD466" s="223"/>
      <c r="AE466" s="223"/>
      <c r="AF466" s="223"/>
      <c r="AG466" s="223"/>
      <c r="AH466" s="223"/>
    </row>
    <row r="467" spans="1:34" ht="15.75" customHeight="1">
      <c r="A467" s="213"/>
      <c r="B467" s="214"/>
      <c r="C467" s="224" t="s">
        <v>1681</v>
      </c>
      <c r="D467" s="225" t="s">
        <v>1682</v>
      </c>
      <c r="E467" s="225" t="s">
        <v>1425</v>
      </c>
      <c r="F467" s="226" t="s">
        <v>1683</v>
      </c>
      <c r="G467" s="227" t="s">
        <v>14</v>
      </c>
      <c r="H467" s="225" t="s">
        <v>357</v>
      </c>
      <c r="I467" s="228" t="s">
        <v>173</v>
      </c>
      <c r="J467" s="228" t="s">
        <v>551</v>
      </c>
      <c r="K467" s="225" t="s">
        <v>436</v>
      </c>
      <c r="L467" s="229">
        <v>1153.5999999999999</v>
      </c>
      <c r="M467" s="227" t="s">
        <v>14</v>
      </c>
      <c r="N467" s="230">
        <v>210511.2</v>
      </c>
      <c r="O467" s="222"/>
      <c r="P467" s="223"/>
      <c r="Q467" s="223"/>
      <c r="R467" s="223"/>
      <c r="S467" s="223"/>
      <c r="T467" s="223"/>
      <c r="U467" s="223"/>
      <c r="V467" s="223"/>
      <c r="W467" s="223"/>
      <c r="X467" s="223"/>
      <c r="Y467" s="223"/>
      <c r="Z467" s="223"/>
      <c r="AA467" s="223"/>
      <c r="AB467" s="223"/>
      <c r="AC467" s="223"/>
      <c r="AD467" s="223"/>
      <c r="AE467" s="223"/>
      <c r="AF467" s="223"/>
      <c r="AG467" s="223"/>
      <c r="AH467" s="223"/>
    </row>
    <row r="468" spans="1:34" ht="15.75" customHeight="1">
      <c r="A468" s="213"/>
      <c r="B468" s="214"/>
      <c r="C468" s="224" t="s">
        <v>1684</v>
      </c>
      <c r="D468" s="225" t="s">
        <v>1682</v>
      </c>
      <c r="E468" s="225" t="s">
        <v>1425</v>
      </c>
      <c r="F468" s="226" t="s">
        <v>1685</v>
      </c>
      <c r="G468" s="227" t="s">
        <v>14</v>
      </c>
      <c r="H468" s="225" t="s">
        <v>357</v>
      </c>
      <c r="I468" s="228" t="s">
        <v>173</v>
      </c>
      <c r="J468" s="228" t="s">
        <v>551</v>
      </c>
      <c r="K468" s="225" t="s">
        <v>436</v>
      </c>
      <c r="L468" s="229">
        <v>1223.5999999999999</v>
      </c>
      <c r="M468" s="227" t="s">
        <v>14</v>
      </c>
      <c r="N468" s="230">
        <v>209287.6</v>
      </c>
      <c r="O468" s="222"/>
      <c r="P468" s="223"/>
      <c r="Q468" s="223"/>
      <c r="R468" s="223"/>
      <c r="S468" s="223"/>
      <c r="T468" s="223"/>
      <c r="U468" s="223"/>
      <c r="V468" s="223"/>
      <c r="W468" s="223"/>
      <c r="X468" s="223"/>
      <c r="Y468" s="223"/>
      <c r="Z468" s="223"/>
      <c r="AA468" s="223"/>
      <c r="AB468" s="223"/>
      <c r="AC468" s="223"/>
      <c r="AD468" s="223"/>
      <c r="AE468" s="223"/>
      <c r="AF468" s="223"/>
      <c r="AG468" s="223"/>
      <c r="AH468" s="223"/>
    </row>
    <row r="469" spans="1:34" ht="15.75" customHeight="1">
      <c r="A469" s="213"/>
      <c r="B469" s="214"/>
      <c r="C469" s="224" t="s">
        <v>1686</v>
      </c>
      <c r="D469" s="225" t="s">
        <v>1687</v>
      </c>
      <c r="E469" s="225" t="s">
        <v>1425</v>
      </c>
      <c r="F469" s="226" t="s">
        <v>805</v>
      </c>
      <c r="G469" s="227" t="s">
        <v>14</v>
      </c>
      <c r="H469" s="225" t="s">
        <v>355</v>
      </c>
      <c r="I469" s="228" t="s">
        <v>455</v>
      </c>
      <c r="J469" s="228" t="s">
        <v>806</v>
      </c>
      <c r="K469" s="225" t="s">
        <v>436</v>
      </c>
      <c r="L469" s="229">
        <v>50000</v>
      </c>
      <c r="M469" s="227" t="s">
        <v>14</v>
      </c>
      <c r="N469" s="230">
        <v>159287.6</v>
      </c>
      <c r="O469" s="222"/>
      <c r="P469" s="223"/>
      <c r="Q469" s="223"/>
      <c r="R469" s="223"/>
      <c r="S469" s="223"/>
      <c r="T469" s="223"/>
      <c r="U469" s="223"/>
      <c r="V469" s="223"/>
      <c r="W469" s="223"/>
      <c r="X469" s="223"/>
      <c r="Y469" s="223"/>
      <c r="Z469" s="223"/>
      <c r="AA469" s="223"/>
      <c r="AB469" s="223"/>
      <c r="AC469" s="223"/>
      <c r="AD469" s="223"/>
      <c r="AE469" s="223"/>
      <c r="AF469" s="223"/>
      <c r="AG469" s="223"/>
      <c r="AH469" s="223"/>
    </row>
    <row r="470" spans="1:34" ht="15.75" customHeight="1">
      <c r="A470" s="213"/>
      <c r="B470" s="214"/>
      <c r="C470" s="224" t="s">
        <v>1688</v>
      </c>
      <c r="D470" s="225" t="s">
        <v>1687</v>
      </c>
      <c r="E470" s="225" t="s">
        <v>1425</v>
      </c>
      <c r="F470" s="226" t="s">
        <v>1689</v>
      </c>
      <c r="G470" s="227" t="s">
        <v>14</v>
      </c>
      <c r="H470" s="225" t="s">
        <v>357</v>
      </c>
      <c r="I470" s="228" t="s">
        <v>455</v>
      </c>
      <c r="J470" s="228" t="s">
        <v>1334</v>
      </c>
      <c r="K470" s="225" t="s">
        <v>437</v>
      </c>
      <c r="L470" s="227" t="s">
        <v>14</v>
      </c>
      <c r="M470" s="229">
        <v>75000</v>
      </c>
      <c r="N470" s="230">
        <v>234287.6</v>
      </c>
      <c r="O470" s="222"/>
      <c r="P470" s="223"/>
      <c r="Q470" s="223"/>
      <c r="R470" s="223"/>
      <c r="S470" s="223"/>
      <c r="T470" s="223"/>
      <c r="U470" s="223"/>
      <c r="V470" s="223"/>
      <c r="W470" s="223"/>
      <c r="X470" s="223"/>
      <c r="Y470" s="223"/>
      <c r="Z470" s="223"/>
      <c r="AA470" s="223"/>
      <c r="AB470" s="223"/>
      <c r="AC470" s="223"/>
      <c r="AD470" s="223"/>
      <c r="AE470" s="223"/>
      <c r="AF470" s="223"/>
      <c r="AG470" s="223"/>
      <c r="AH470" s="223"/>
    </row>
    <row r="471" spans="1:34" ht="15.75" customHeight="1">
      <c r="A471" s="213"/>
      <c r="B471" s="214"/>
      <c r="C471" s="224" t="s">
        <v>1690</v>
      </c>
      <c r="D471" s="225" t="s">
        <v>1691</v>
      </c>
      <c r="E471" s="225" t="s">
        <v>1692</v>
      </c>
      <c r="F471" s="226" t="s">
        <v>1693</v>
      </c>
      <c r="G471" s="227" t="s">
        <v>14</v>
      </c>
      <c r="H471" s="225" t="s">
        <v>355</v>
      </c>
      <c r="I471" s="228" t="s">
        <v>796</v>
      </c>
      <c r="J471" s="228" t="s">
        <v>797</v>
      </c>
      <c r="K471" s="225" t="s">
        <v>437</v>
      </c>
      <c r="L471" s="227" t="s">
        <v>14</v>
      </c>
      <c r="M471" s="229">
        <v>511</v>
      </c>
      <c r="N471" s="230">
        <v>234798.6</v>
      </c>
      <c r="O471" s="222"/>
      <c r="P471" s="223"/>
      <c r="Q471" s="223"/>
      <c r="R471" s="223"/>
      <c r="S471" s="223"/>
      <c r="T471" s="223"/>
      <c r="U471" s="223"/>
      <c r="V471" s="223"/>
      <c r="W471" s="223"/>
      <c r="X471" s="223"/>
      <c r="Y471" s="223"/>
      <c r="Z471" s="223"/>
      <c r="AA471" s="223"/>
      <c r="AB471" s="223"/>
      <c r="AC471" s="223"/>
      <c r="AD471" s="223"/>
      <c r="AE471" s="223"/>
      <c r="AF471" s="223"/>
      <c r="AG471" s="223"/>
      <c r="AH471" s="223"/>
    </row>
    <row r="472" spans="1:34" ht="15.75" customHeight="1">
      <c r="A472" s="213"/>
      <c r="B472" s="214"/>
      <c r="C472" s="224" t="s">
        <v>1694</v>
      </c>
      <c r="D472" s="225" t="s">
        <v>1691</v>
      </c>
      <c r="E472" s="225" t="s">
        <v>1692</v>
      </c>
      <c r="F472" s="226" t="s">
        <v>1695</v>
      </c>
      <c r="G472" s="227" t="s">
        <v>14</v>
      </c>
      <c r="H472" s="225" t="s">
        <v>357</v>
      </c>
      <c r="I472" s="228" t="s">
        <v>455</v>
      </c>
      <c r="J472" s="228" t="s">
        <v>1696</v>
      </c>
      <c r="K472" s="225" t="s">
        <v>437</v>
      </c>
      <c r="L472" s="227" t="s">
        <v>14</v>
      </c>
      <c r="M472" s="229">
        <v>315</v>
      </c>
      <c r="N472" s="230">
        <v>235113.60000000001</v>
      </c>
      <c r="O472" s="222"/>
      <c r="P472" s="223"/>
      <c r="Q472" s="223"/>
      <c r="R472" s="223"/>
      <c r="S472" s="223"/>
      <c r="T472" s="223"/>
      <c r="U472" s="223"/>
      <c r="V472" s="223"/>
      <c r="W472" s="223"/>
      <c r="X472" s="223"/>
      <c r="Y472" s="223"/>
      <c r="Z472" s="223"/>
      <c r="AA472" s="223"/>
      <c r="AB472" s="223"/>
      <c r="AC472" s="223"/>
      <c r="AD472" s="223"/>
      <c r="AE472" s="223"/>
      <c r="AF472" s="223"/>
      <c r="AG472" s="223"/>
      <c r="AH472" s="223"/>
    </row>
    <row r="473" spans="1:34" ht="15.75" customHeight="1">
      <c r="A473" s="213"/>
      <c r="B473" s="214"/>
      <c r="C473" s="224" t="s">
        <v>1697</v>
      </c>
      <c r="D473" s="225" t="s">
        <v>1698</v>
      </c>
      <c r="E473" s="225" t="s">
        <v>1692</v>
      </c>
      <c r="F473" s="226" t="s">
        <v>1699</v>
      </c>
      <c r="G473" s="227" t="s">
        <v>14</v>
      </c>
      <c r="H473" s="225" t="s">
        <v>357</v>
      </c>
      <c r="I473" s="228" t="s">
        <v>455</v>
      </c>
      <c r="J473" s="228" t="s">
        <v>1696</v>
      </c>
      <c r="K473" s="225" t="s">
        <v>437</v>
      </c>
      <c r="L473" s="227" t="s">
        <v>14</v>
      </c>
      <c r="M473" s="229">
        <v>690</v>
      </c>
      <c r="N473" s="230">
        <v>235803.6</v>
      </c>
      <c r="O473" s="222"/>
      <c r="P473" s="223"/>
      <c r="Q473" s="223"/>
      <c r="R473" s="223"/>
      <c r="S473" s="223"/>
      <c r="T473" s="223"/>
      <c r="U473" s="223"/>
      <c r="V473" s="223"/>
      <c r="W473" s="223"/>
      <c r="X473" s="223"/>
      <c r="Y473" s="223"/>
      <c r="Z473" s="223"/>
      <c r="AA473" s="223"/>
      <c r="AB473" s="223"/>
      <c r="AC473" s="223"/>
      <c r="AD473" s="223"/>
      <c r="AE473" s="223"/>
      <c r="AF473" s="223"/>
      <c r="AG473" s="223"/>
      <c r="AH473" s="223"/>
    </row>
    <row r="474" spans="1:34" ht="15.75" customHeight="1">
      <c r="A474" s="213"/>
      <c r="B474" s="214"/>
      <c r="C474" s="224" t="s">
        <v>1700</v>
      </c>
      <c r="D474" s="225" t="s">
        <v>1698</v>
      </c>
      <c r="E474" s="225" t="s">
        <v>1692</v>
      </c>
      <c r="F474" s="226" t="s">
        <v>1701</v>
      </c>
      <c r="G474" s="227" t="s">
        <v>14</v>
      </c>
      <c r="H474" s="225" t="s">
        <v>461</v>
      </c>
      <c r="I474" s="228" t="s">
        <v>455</v>
      </c>
      <c r="J474" s="228" t="s">
        <v>1576</v>
      </c>
      <c r="K474" s="225" t="s">
        <v>436</v>
      </c>
      <c r="L474" s="229">
        <v>90000</v>
      </c>
      <c r="M474" s="227" t="s">
        <v>14</v>
      </c>
      <c r="N474" s="230">
        <v>145803.6</v>
      </c>
      <c r="O474" s="222"/>
      <c r="P474" s="223"/>
      <c r="Q474" s="223"/>
      <c r="R474" s="223"/>
      <c r="S474" s="223"/>
      <c r="T474" s="223"/>
      <c r="U474" s="223"/>
      <c r="V474" s="223"/>
      <c r="W474" s="223"/>
      <c r="X474" s="223"/>
      <c r="Y474" s="223"/>
      <c r="Z474" s="223"/>
      <c r="AA474" s="223"/>
      <c r="AB474" s="223"/>
      <c r="AC474" s="223"/>
      <c r="AD474" s="223"/>
      <c r="AE474" s="223"/>
      <c r="AF474" s="223"/>
      <c r="AG474" s="223"/>
      <c r="AH474" s="223"/>
    </row>
    <row r="475" spans="1:34" ht="15.75" customHeight="1">
      <c r="A475" s="213"/>
      <c r="B475" s="214"/>
      <c r="C475" s="224" t="s">
        <v>1702</v>
      </c>
      <c r="D475" s="225" t="s">
        <v>1698</v>
      </c>
      <c r="E475" s="225" t="s">
        <v>1692</v>
      </c>
      <c r="F475" s="226" t="s">
        <v>1703</v>
      </c>
      <c r="G475" s="227" t="s">
        <v>14</v>
      </c>
      <c r="H475" s="225" t="s">
        <v>357</v>
      </c>
      <c r="I475" s="228" t="s">
        <v>455</v>
      </c>
      <c r="J475" s="228" t="s">
        <v>1696</v>
      </c>
      <c r="K475" s="225" t="s">
        <v>437</v>
      </c>
      <c r="L475" s="227" t="s">
        <v>14</v>
      </c>
      <c r="M475" s="229">
        <v>1045</v>
      </c>
      <c r="N475" s="230">
        <v>146848.6</v>
      </c>
      <c r="O475" s="222"/>
      <c r="P475" s="223"/>
      <c r="Q475" s="223"/>
      <c r="R475" s="223"/>
      <c r="S475" s="223"/>
      <c r="T475" s="223"/>
      <c r="U475" s="223"/>
      <c r="V475" s="223"/>
      <c r="W475" s="223"/>
      <c r="X475" s="223"/>
      <c r="Y475" s="223"/>
      <c r="Z475" s="223"/>
      <c r="AA475" s="223"/>
      <c r="AB475" s="223"/>
      <c r="AC475" s="223"/>
      <c r="AD475" s="223"/>
      <c r="AE475" s="223"/>
      <c r="AF475" s="223"/>
      <c r="AG475" s="223"/>
      <c r="AH475" s="223"/>
    </row>
    <row r="476" spans="1:34" ht="15.75" customHeight="1">
      <c r="A476" s="213"/>
      <c r="B476" s="214"/>
      <c r="C476" s="224" t="s">
        <v>1704</v>
      </c>
      <c r="D476" s="225" t="s">
        <v>1705</v>
      </c>
      <c r="E476" s="225" t="s">
        <v>1692</v>
      </c>
      <c r="F476" s="226" t="s">
        <v>1706</v>
      </c>
      <c r="G476" s="227" t="s">
        <v>14</v>
      </c>
      <c r="H476" s="225" t="s">
        <v>357</v>
      </c>
      <c r="I476" s="228" t="s">
        <v>455</v>
      </c>
      <c r="J476" s="228" t="s">
        <v>1707</v>
      </c>
      <c r="K476" s="225" t="s">
        <v>437</v>
      </c>
      <c r="L476" s="227" t="s">
        <v>14</v>
      </c>
      <c r="M476" s="229">
        <v>20000</v>
      </c>
      <c r="N476" s="230">
        <v>166848.6</v>
      </c>
      <c r="O476" s="222"/>
      <c r="P476" s="223"/>
      <c r="Q476" s="223"/>
      <c r="R476" s="223"/>
      <c r="S476" s="223"/>
      <c r="T476" s="223"/>
      <c r="U476" s="223"/>
      <c r="V476" s="223"/>
      <c r="W476" s="223"/>
      <c r="X476" s="223"/>
      <c r="Y476" s="223"/>
      <c r="Z476" s="223"/>
      <c r="AA476" s="223"/>
      <c r="AB476" s="223"/>
      <c r="AC476" s="223"/>
      <c r="AD476" s="223"/>
      <c r="AE476" s="223"/>
      <c r="AF476" s="223"/>
      <c r="AG476" s="223"/>
      <c r="AH476" s="223"/>
    </row>
    <row r="477" spans="1:34" ht="15.75" customHeight="1">
      <c r="A477" s="213"/>
      <c r="B477" s="214"/>
      <c r="C477" s="224" t="s">
        <v>1708</v>
      </c>
      <c r="D477" s="225" t="s">
        <v>1705</v>
      </c>
      <c r="E477" s="225" t="s">
        <v>1692</v>
      </c>
      <c r="F477" s="226" t="s">
        <v>1709</v>
      </c>
      <c r="G477" s="227" t="s">
        <v>14</v>
      </c>
      <c r="H477" s="225" t="s">
        <v>357</v>
      </c>
      <c r="I477" s="228" t="s">
        <v>455</v>
      </c>
      <c r="J477" s="228" t="s">
        <v>1710</v>
      </c>
      <c r="K477" s="225" t="s">
        <v>437</v>
      </c>
      <c r="L477" s="227" t="s">
        <v>14</v>
      </c>
      <c r="M477" s="229">
        <v>16350</v>
      </c>
      <c r="N477" s="230">
        <v>183198.6</v>
      </c>
      <c r="O477" s="222"/>
      <c r="P477" s="223"/>
      <c r="Q477" s="223"/>
      <c r="R477" s="223"/>
      <c r="S477" s="223"/>
      <c r="T477" s="223"/>
      <c r="U477" s="223"/>
      <c r="V477" s="223"/>
      <c r="W477" s="223"/>
      <c r="X477" s="223"/>
      <c r="Y477" s="223"/>
      <c r="Z477" s="223"/>
      <c r="AA477" s="223"/>
      <c r="AB477" s="223"/>
      <c r="AC477" s="223"/>
      <c r="AD477" s="223"/>
      <c r="AE477" s="223"/>
      <c r="AF477" s="223"/>
      <c r="AG477" s="223"/>
      <c r="AH477" s="223"/>
    </row>
    <row r="478" spans="1:34" ht="15.75" customHeight="1">
      <c r="A478" s="213"/>
      <c r="B478" s="214"/>
      <c r="C478" s="224" t="s">
        <v>1711</v>
      </c>
      <c r="D478" s="225" t="s">
        <v>1705</v>
      </c>
      <c r="E478" s="225" t="s">
        <v>1692</v>
      </c>
      <c r="F478" s="226" t="s">
        <v>1712</v>
      </c>
      <c r="G478" s="227" t="s">
        <v>14</v>
      </c>
      <c r="H478" s="225" t="s">
        <v>357</v>
      </c>
      <c r="I478" s="228" t="s">
        <v>455</v>
      </c>
      <c r="J478" s="228" t="s">
        <v>1713</v>
      </c>
      <c r="K478" s="225" t="s">
        <v>437</v>
      </c>
      <c r="L478" s="227" t="s">
        <v>14</v>
      </c>
      <c r="M478" s="229">
        <v>9000</v>
      </c>
      <c r="N478" s="230">
        <v>192198.6</v>
      </c>
      <c r="O478" s="222"/>
      <c r="P478" s="223"/>
      <c r="Q478" s="223"/>
      <c r="R478" s="223"/>
      <c r="S478" s="223"/>
      <c r="T478" s="223"/>
      <c r="U478" s="223"/>
      <c r="V478" s="223"/>
      <c r="W478" s="223"/>
      <c r="X478" s="223"/>
      <c r="Y478" s="223"/>
      <c r="Z478" s="223"/>
      <c r="AA478" s="223"/>
      <c r="AB478" s="223"/>
      <c r="AC478" s="223"/>
      <c r="AD478" s="223"/>
      <c r="AE478" s="223"/>
      <c r="AF478" s="223"/>
      <c r="AG478" s="223"/>
      <c r="AH478" s="223"/>
    </row>
    <row r="479" spans="1:34" ht="15.75" customHeight="1">
      <c r="A479" s="213"/>
      <c r="B479" s="214"/>
      <c r="C479" s="224" t="s">
        <v>1714</v>
      </c>
      <c r="D479" s="225" t="s">
        <v>1715</v>
      </c>
      <c r="E479" s="225" t="s">
        <v>1692</v>
      </c>
      <c r="F479" s="226" t="s">
        <v>1716</v>
      </c>
      <c r="G479" s="227" t="s">
        <v>14</v>
      </c>
      <c r="H479" s="225" t="s">
        <v>355</v>
      </c>
      <c r="I479" s="228" t="s">
        <v>485</v>
      </c>
      <c r="J479" s="228" t="s">
        <v>486</v>
      </c>
      <c r="K479" s="225" t="s">
        <v>436</v>
      </c>
      <c r="L479" s="229">
        <v>41943</v>
      </c>
      <c r="M479" s="227" t="s">
        <v>14</v>
      </c>
      <c r="N479" s="230">
        <v>150255.6</v>
      </c>
      <c r="O479" s="222"/>
      <c r="P479" s="223"/>
      <c r="Q479" s="223"/>
      <c r="R479" s="223"/>
      <c r="S479" s="223"/>
      <c r="T479" s="223"/>
      <c r="U479" s="223"/>
      <c r="V479" s="223"/>
      <c r="W479" s="223"/>
      <c r="X479" s="223"/>
      <c r="Y479" s="223"/>
      <c r="Z479" s="223"/>
      <c r="AA479" s="223"/>
      <c r="AB479" s="223"/>
      <c r="AC479" s="223"/>
      <c r="AD479" s="223"/>
      <c r="AE479" s="223"/>
      <c r="AF479" s="223"/>
      <c r="AG479" s="223"/>
      <c r="AH479" s="223"/>
    </row>
    <row r="480" spans="1:34" ht="15.75" customHeight="1">
      <c r="A480" s="213"/>
      <c r="B480" s="214"/>
      <c r="C480" s="224" t="s">
        <v>1717</v>
      </c>
      <c r="D480" s="225" t="s">
        <v>1715</v>
      </c>
      <c r="E480" s="225" t="s">
        <v>1692</v>
      </c>
      <c r="F480" s="226" t="s">
        <v>1718</v>
      </c>
      <c r="G480" s="227" t="s">
        <v>14</v>
      </c>
      <c r="H480" s="225" t="s">
        <v>357</v>
      </c>
      <c r="I480" s="228" t="s">
        <v>173</v>
      </c>
      <c r="J480" s="228" t="s">
        <v>551</v>
      </c>
      <c r="K480" s="225" t="s">
        <v>436</v>
      </c>
      <c r="L480" s="229">
        <v>1963.6</v>
      </c>
      <c r="M480" s="227" t="s">
        <v>14</v>
      </c>
      <c r="N480" s="230">
        <v>148292</v>
      </c>
      <c r="O480" s="222"/>
      <c r="P480" s="223"/>
      <c r="Q480" s="223"/>
      <c r="R480" s="223"/>
      <c r="S480" s="223"/>
      <c r="T480" s="223"/>
      <c r="U480" s="223"/>
      <c r="V480" s="223"/>
      <c r="W480" s="223"/>
      <c r="X480" s="223"/>
      <c r="Y480" s="223"/>
      <c r="Z480" s="223"/>
      <c r="AA480" s="223"/>
      <c r="AB480" s="223"/>
      <c r="AC480" s="223"/>
      <c r="AD480" s="223"/>
      <c r="AE480" s="223"/>
      <c r="AF480" s="223"/>
      <c r="AG480" s="223"/>
      <c r="AH480" s="223"/>
    </row>
    <row r="481" spans="1:34" ht="15.75" customHeight="1">
      <c r="A481" s="213"/>
      <c r="B481" s="214"/>
      <c r="C481" s="224" t="s">
        <v>1719</v>
      </c>
      <c r="D481" s="225" t="s">
        <v>1715</v>
      </c>
      <c r="E481" s="225" t="s">
        <v>1692</v>
      </c>
      <c r="F481" s="226" t="s">
        <v>1720</v>
      </c>
      <c r="G481" s="227" t="s">
        <v>14</v>
      </c>
      <c r="H481" s="225" t="s">
        <v>357</v>
      </c>
      <c r="I481" s="228" t="s">
        <v>173</v>
      </c>
      <c r="J481" s="228" t="s">
        <v>551</v>
      </c>
      <c r="K481" s="225" t="s">
        <v>436</v>
      </c>
      <c r="L481" s="229">
        <v>1278.5999999999999</v>
      </c>
      <c r="M481" s="227" t="s">
        <v>14</v>
      </c>
      <c r="N481" s="230">
        <v>147013.4</v>
      </c>
      <c r="O481" s="222"/>
      <c r="P481" s="223"/>
      <c r="Q481" s="223"/>
      <c r="R481" s="223"/>
      <c r="S481" s="223"/>
      <c r="T481" s="223"/>
      <c r="U481" s="223"/>
      <c r="V481" s="223"/>
      <c r="W481" s="223"/>
      <c r="X481" s="223"/>
      <c r="Y481" s="223"/>
      <c r="Z481" s="223"/>
      <c r="AA481" s="223"/>
      <c r="AB481" s="223"/>
      <c r="AC481" s="223"/>
      <c r="AD481" s="223"/>
      <c r="AE481" s="223"/>
      <c r="AF481" s="223"/>
      <c r="AG481" s="223"/>
      <c r="AH481" s="223"/>
    </row>
    <row r="482" spans="1:34" ht="15.75" customHeight="1">
      <c r="A482" s="213"/>
      <c r="B482" s="214"/>
      <c r="C482" s="224" t="s">
        <v>1721</v>
      </c>
      <c r="D482" s="225" t="s">
        <v>1715</v>
      </c>
      <c r="E482" s="225" t="s">
        <v>1692</v>
      </c>
      <c r="F482" s="226" t="s">
        <v>1722</v>
      </c>
      <c r="G482" s="227" t="s">
        <v>14</v>
      </c>
      <c r="H482" s="225" t="s">
        <v>357</v>
      </c>
      <c r="I482" s="228" t="s">
        <v>474</v>
      </c>
      <c r="J482" s="228" t="s">
        <v>474</v>
      </c>
      <c r="K482" s="225" t="s">
        <v>436</v>
      </c>
      <c r="L482" s="229">
        <v>222.79</v>
      </c>
      <c r="M482" s="227" t="s">
        <v>14</v>
      </c>
      <c r="N482" s="230">
        <v>146790.60999999999</v>
      </c>
      <c r="O482" s="222"/>
      <c r="P482" s="223"/>
      <c r="Q482" s="223"/>
      <c r="R482" s="223"/>
      <c r="S482" s="223"/>
      <c r="T482" s="223"/>
      <c r="U482" s="223"/>
      <c r="V482" s="223"/>
      <c r="W482" s="223"/>
      <c r="X482" s="223"/>
      <c r="Y482" s="223"/>
      <c r="Z482" s="223"/>
      <c r="AA482" s="223"/>
      <c r="AB482" s="223"/>
      <c r="AC482" s="223"/>
      <c r="AD482" s="223"/>
      <c r="AE482" s="223"/>
      <c r="AF482" s="223"/>
      <c r="AG482" s="223"/>
      <c r="AH482" s="223"/>
    </row>
    <row r="483" spans="1:34" ht="15.75" customHeight="1">
      <c r="A483" s="213"/>
      <c r="B483" s="214"/>
      <c r="C483" s="224" t="s">
        <v>1723</v>
      </c>
      <c r="D483" s="225" t="s">
        <v>1724</v>
      </c>
      <c r="E483" s="225" t="s">
        <v>1692</v>
      </c>
      <c r="F483" s="226" t="s">
        <v>1725</v>
      </c>
      <c r="G483" s="227" t="s">
        <v>14</v>
      </c>
      <c r="H483" s="225" t="s">
        <v>357</v>
      </c>
      <c r="I483" s="228" t="s">
        <v>173</v>
      </c>
      <c r="J483" s="228" t="s">
        <v>551</v>
      </c>
      <c r="K483" s="225" t="s">
        <v>436</v>
      </c>
      <c r="L483" s="229">
        <v>278</v>
      </c>
      <c r="M483" s="227" t="s">
        <v>14</v>
      </c>
      <c r="N483" s="230">
        <v>146512.60999999999</v>
      </c>
      <c r="O483" s="222"/>
      <c r="P483" s="223"/>
      <c r="Q483" s="223"/>
      <c r="R483" s="223"/>
      <c r="S483" s="223"/>
      <c r="T483" s="223"/>
      <c r="U483" s="223"/>
      <c r="V483" s="223"/>
      <c r="W483" s="223"/>
      <c r="X483" s="223"/>
      <c r="Y483" s="223"/>
      <c r="Z483" s="223"/>
      <c r="AA483" s="223"/>
      <c r="AB483" s="223"/>
      <c r="AC483" s="223"/>
      <c r="AD483" s="223"/>
      <c r="AE483" s="223"/>
      <c r="AF483" s="223"/>
      <c r="AG483" s="223"/>
      <c r="AH483" s="223"/>
    </row>
    <row r="484" spans="1:34" ht="15.75" customHeight="1">
      <c r="A484" s="213"/>
      <c r="B484" s="214"/>
      <c r="C484" s="224" t="s">
        <v>1726</v>
      </c>
      <c r="D484" s="225" t="s">
        <v>1724</v>
      </c>
      <c r="E484" s="225" t="s">
        <v>1692</v>
      </c>
      <c r="F484" s="226" t="s">
        <v>1727</v>
      </c>
      <c r="G484" s="227" t="s">
        <v>14</v>
      </c>
      <c r="H484" s="225" t="s">
        <v>357</v>
      </c>
      <c r="I484" s="228" t="s">
        <v>173</v>
      </c>
      <c r="J484" s="228" t="s">
        <v>451</v>
      </c>
      <c r="K484" s="225" t="s">
        <v>436</v>
      </c>
      <c r="L484" s="229">
        <v>37505.54</v>
      </c>
      <c r="M484" s="227" t="s">
        <v>14</v>
      </c>
      <c r="N484" s="230">
        <v>109007.07</v>
      </c>
      <c r="O484" s="222"/>
      <c r="P484" s="223"/>
      <c r="Q484" s="223"/>
      <c r="R484" s="223"/>
      <c r="S484" s="223"/>
      <c r="T484" s="223"/>
      <c r="U484" s="223"/>
      <c r="V484" s="223"/>
      <c r="W484" s="223"/>
      <c r="X484" s="223"/>
      <c r="Y484" s="223"/>
      <c r="Z484" s="223"/>
      <c r="AA484" s="223"/>
      <c r="AB484" s="223"/>
      <c r="AC484" s="223"/>
      <c r="AD484" s="223"/>
      <c r="AE484" s="223"/>
      <c r="AF484" s="223"/>
      <c r="AG484" s="223"/>
      <c r="AH484" s="223"/>
    </row>
    <row r="485" spans="1:34" ht="15.75" customHeight="1">
      <c r="A485" s="213"/>
      <c r="B485" s="214"/>
      <c r="C485" s="224" t="s">
        <v>1728</v>
      </c>
      <c r="D485" s="225" t="s">
        <v>1724</v>
      </c>
      <c r="E485" s="225" t="s">
        <v>1692</v>
      </c>
      <c r="F485" s="226" t="s">
        <v>1729</v>
      </c>
      <c r="G485" s="227" t="s">
        <v>14</v>
      </c>
      <c r="H485" s="225" t="s">
        <v>357</v>
      </c>
      <c r="I485" s="228" t="s">
        <v>455</v>
      </c>
      <c r="J485" s="228" t="s">
        <v>1448</v>
      </c>
      <c r="K485" s="225" t="s">
        <v>436</v>
      </c>
      <c r="L485" s="229">
        <v>50000</v>
      </c>
      <c r="M485" s="227" t="s">
        <v>14</v>
      </c>
      <c r="N485" s="230">
        <v>59007.07</v>
      </c>
      <c r="O485" s="222"/>
      <c r="P485" s="223"/>
      <c r="Q485" s="223"/>
      <c r="R485" s="223"/>
      <c r="S485" s="223"/>
      <c r="T485" s="223"/>
      <c r="U485" s="223"/>
      <c r="V485" s="223"/>
      <c r="W485" s="223"/>
      <c r="X485" s="223"/>
      <c r="Y485" s="223"/>
      <c r="Z485" s="223"/>
      <c r="AA485" s="223"/>
      <c r="AB485" s="223"/>
      <c r="AC485" s="223"/>
      <c r="AD485" s="223"/>
      <c r="AE485" s="223"/>
      <c r="AF485" s="223"/>
      <c r="AG485" s="223"/>
      <c r="AH485" s="223"/>
    </row>
    <row r="486" spans="1:34" ht="15.75" customHeight="1">
      <c r="A486" s="213"/>
      <c r="B486" s="214"/>
      <c r="C486" s="224" t="s">
        <v>1730</v>
      </c>
      <c r="D486" s="225" t="s">
        <v>1724</v>
      </c>
      <c r="E486" s="225" t="s">
        <v>1692</v>
      </c>
      <c r="F486" s="226" t="s">
        <v>1731</v>
      </c>
      <c r="G486" s="227" t="s">
        <v>14</v>
      </c>
      <c r="H486" s="225" t="s">
        <v>461</v>
      </c>
      <c r="I486" s="228" t="s">
        <v>455</v>
      </c>
      <c r="J486" s="228" t="s">
        <v>1732</v>
      </c>
      <c r="K486" s="225" t="s">
        <v>437</v>
      </c>
      <c r="L486" s="227" t="s">
        <v>14</v>
      </c>
      <c r="M486" s="229">
        <v>100000</v>
      </c>
      <c r="N486" s="230">
        <v>159007.07</v>
      </c>
      <c r="O486" s="222"/>
      <c r="P486" s="223"/>
      <c r="Q486" s="223"/>
      <c r="R486" s="223"/>
      <c r="S486" s="223"/>
      <c r="T486" s="223"/>
      <c r="U486" s="223"/>
      <c r="V486" s="223"/>
      <c r="W486" s="223"/>
      <c r="X486" s="223"/>
      <c r="Y486" s="223"/>
      <c r="Z486" s="223"/>
      <c r="AA486" s="223"/>
      <c r="AB486" s="223"/>
      <c r="AC486" s="223"/>
      <c r="AD486" s="223"/>
      <c r="AE486" s="223"/>
      <c r="AF486" s="223"/>
      <c r="AG486" s="223"/>
      <c r="AH486" s="223"/>
    </row>
    <row r="487" spans="1:34" ht="15.75" customHeight="1">
      <c r="A487" s="213"/>
      <c r="B487" s="214"/>
      <c r="C487" s="224" t="s">
        <v>1733</v>
      </c>
      <c r="D487" s="225" t="s">
        <v>1724</v>
      </c>
      <c r="E487" s="225" t="s">
        <v>1692</v>
      </c>
      <c r="F487" s="226" t="s">
        <v>1734</v>
      </c>
      <c r="G487" s="227" t="s">
        <v>14</v>
      </c>
      <c r="H487" s="225" t="s">
        <v>357</v>
      </c>
      <c r="I487" s="228" t="s">
        <v>173</v>
      </c>
      <c r="J487" s="228" t="s">
        <v>451</v>
      </c>
      <c r="K487" s="225" t="s">
        <v>436</v>
      </c>
      <c r="L487" s="229">
        <v>470.82</v>
      </c>
      <c r="M487" s="227" t="s">
        <v>14</v>
      </c>
      <c r="N487" s="230">
        <v>158536.25</v>
      </c>
      <c r="O487" s="222"/>
      <c r="P487" s="223"/>
      <c r="Q487" s="223"/>
      <c r="R487" s="223"/>
      <c r="S487" s="223"/>
      <c r="T487" s="223"/>
      <c r="U487" s="223"/>
      <c r="V487" s="223"/>
      <c r="W487" s="223"/>
      <c r="X487" s="223"/>
      <c r="Y487" s="223"/>
      <c r="Z487" s="223"/>
      <c r="AA487" s="223"/>
      <c r="AB487" s="223"/>
      <c r="AC487" s="223"/>
      <c r="AD487" s="223"/>
      <c r="AE487" s="223"/>
      <c r="AF487" s="223"/>
      <c r="AG487" s="223"/>
      <c r="AH487" s="223"/>
    </row>
    <row r="488" spans="1:34" ht="15.75" customHeight="1">
      <c r="A488" s="213"/>
      <c r="B488" s="214"/>
      <c r="C488" s="224" t="s">
        <v>1735</v>
      </c>
      <c r="D488" s="225" t="s">
        <v>1724</v>
      </c>
      <c r="E488" s="225" t="s">
        <v>1692</v>
      </c>
      <c r="F488" s="226" t="s">
        <v>1736</v>
      </c>
      <c r="G488" s="227" t="s">
        <v>14</v>
      </c>
      <c r="H488" s="225" t="s">
        <v>357</v>
      </c>
      <c r="I488" s="228" t="s">
        <v>455</v>
      </c>
      <c r="J488" s="228" t="s">
        <v>1737</v>
      </c>
      <c r="K488" s="225" t="s">
        <v>436</v>
      </c>
      <c r="L488" s="229">
        <v>120</v>
      </c>
      <c r="M488" s="227" t="s">
        <v>14</v>
      </c>
      <c r="N488" s="230">
        <v>158416.25</v>
      </c>
      <c r="O488" s="222"/>
      <c r="P488" s="223"/>
      <c r="Q488" s="223"/>
      <c r="R488" s="223"/>
      <c r="S488" s="223"/>
      <c r="T488" s="223"/>
      <c r="U488" s="223"/>
      <c r="V488" s="223"/>
      <c r="W488" s="223"/>
      <c r="X488" s="223"/>
      <c r="Y488" s="223"/>
      <c r="Z488" s="223"/>
      <c r="AA488" s="223"/>
      <c r="AB488" s="223"/>
      <c r="AC488" s="223"/>
      <c r="AD488" s="223"/>
      <c r="AE488" s="223"/>
      <c r="AF488" s="223"/>
      <c r="AG488" s="223"/>
      <c r="AH488" s="223"/>
    </row>
    <row r="489" spans="1:34" ht="15.75" customHeight="1">
      <c r="A489" s="213"/>
      <c r="B489" s="214"/>
      <c r="C489" s="224" t="s">
        <v>1738</v>
      </c>
      <c r="D489" s="225" t="s">
        <v>1724</v>
      </c>
      <c r="E489" s="225" t="s">
        <v>1692</v>
      </c>
      <c r="F489" s="226" t="s">
        <v>1739</v>
      </c>
      <c r="G489" s="227" t="s">
        <v>14</v>
      </c>
      <c r="H489" s="225" t="s">
        <v>357</v>
      </c>
      <c r="I489" s="228" t="s">
        <v>173</v>
      </c>
      <c r="J489" s="228" t="s">
        <v>451</v>
      </c>
      <c r="K489" s="225" t="s">
        <v>436</v>
      </c>
      <c r="L489" s="229">
        <v>340</v>
      </c>
      <c r="M489" s="227" t="s">
        <v>14</v>
      </c>
      <c r="N489" s="230">
        <v>158076.25</v>
      </c>
      <c r="O489" s="222"/>
      <c r="P489" s="223"/>
      <c r="Q489" s="223"/>
      <c r="R489" s="223"/>
      <c r="S489" s="223"/>
      <c r="T489" s="223"/>
      <c r="U489" s="223"/>
      <c r="V489" s="223"/>
      <c r="W489" s="223"/>
      <c r="X489" s="223"/>
      <c r="Y489" s="223"/>
      <c r="Z489" s="223"/>
      <c r="AA489" s="223"/>
      <c r="AB489" s="223"/>
      <c r="AC489" s="223"/>
      <c r="AD489" s="223"/>
      <c r="AE489" s="223"/>
      <c r="AF489" s="223"/>
      <c r="AG489" s="223"/>
      <c r="AH489" s="223"/>
    </row>
    <row r="490" spans="1:34" ht="15.75" customHeight="1">
      <c r="A490" s="213"/>
      <c r="B490" s="214"/>
      <c r="C490" s="224" t="s">
        <v>1740</v>
      </c>
      <c r="D490" s="225" t="s">
        <v>1724</v>
      </c>
      <c r="E490" s="225" t="s">
        <v>1692</v>
      </c>
      <c r="F490" s="226" t="s">
        <v>1741</v>
      </c>
      <c r="G490" s="227" t="s">
        <v>14</v>
      </c>
      <c r="H490" s="225" t="s">
        <v>357</v>
      </c>
      <c r="I490" s="228" t="s">
        <v>455</v>
      </c>
      <c r="J490" s="228" t="s">
        <v>1742</v>
      </c>
      <c r="K490" s="225" t="s">
        <v>437</v>
      </c>
      <c r="L490" s="227" t="s">
        <v>14</v>
      </c>
      <c r="M490" s="229">
        <v>4300</v>
      </c>
      <c r="N490" s="230">
        <v>162376.25</v>
      </c>
      <c r="O490" s="222"/>
      <c r="P490" s="223"/>
      <c r="Q490" s="223"/>
      <c r="R490" s="223"/>
      <c r="S490" s="223"/>
      <c r="T490" s="223"/>
      <c r="U490" s="223"/>
      <c r="V490" s="223"/>
      <c r="W490" s="223"/>
      <c r="X490" s="223"/>
      <c r="Y490" s="223"/>
      <c r="Z490" s="223"/>
      <c r="AA490" s="223"/>
      <c r="AB490" s="223"/>
      <c r="AC490" s="223"/>
      <c r="AD490" s="223"/>
      <c r="AE490" s="223"/>
      <c r="AF490" s="223"/>
      <c r="AG490" s="223"/>
      <c r="AH490" s="223"/>
    </row>
    <row r="491" spans="1:34" ht="15.75" customHeight="1">
      <c r="A491" s="213"/>
      <c r="B491" s="214"/>
      <c r="C491" s="224" t="s">
        <v>1743</v>
      </c>
      <c r="D491" s="225" t="s">
        <v>1724</v>
      </c>
      <c r="E491" s="225" t="s">
        <v>1692</v>
      </c>
      <c r="F491" s="226" t="s">
        <v>1744</v>
      </c>
      <c r="G491" s="227" t="s">
        <v>14</v>
      </c>
      <c r="H491" s="225" t="s">
        <v>357</v>
      </c>
      <c r="I491" s="228" t="s">
        <v>455</v>
      </c>
      <c r="J491" s="228" t="s">
        <v>1745</v>
      </c>
      <c r="K491" s="225" t="s">
        <v>437</v>
      </c>
      <c r="L491" s="227" t="s">
        <v>14</v>
      </c>
      <c r="M491" s="229">
        <v>2460</v>
      </c>
      <c r="N491" s="230">
        <v>164836.25</v>
      </c>
      <c r="O491" s="222"/>
      <c r="P491" s="223"/>
      <c r="Q491" s="223"/>
      <c r="R491" s="223"/>
      <c r="S491" s="223"/>
      <c r="T491" s="223"/>
      <c r="U491" s="223"/>
      <c r="V491" s="223"/>
      <c r="W491" s="223"/>
      <c r="X491" s="223"/>
      <c r="Y491" s="223"/>
      <c r="Z491" s="223"/>
      <c r="AA491" s="223"/>
      <c r="AB491" s="223"/>
      <c r="AC491" s="223"/>
      <c r="AD491" s="223"/>
      <c r="AE491" s="223"/>
      <c r="AF491" s="223"/>
      <c r="AG491" s="223"/>
      <c r="AH491" s="223"/>
    </row>
    <row r="492" spans="1:34" ht="15.75" customHeight="1">
      <c r="A492" s="213"/>
      <c r="B492" s="214"/>
      <c r="C492" s="224" t="s">
        <v>1746</v>
      </c>
      <c r="D492" s="225" t="s">
        <v>1747</v>
      </c>
      <c r="E492" s="225" t="s">
        <v>1692</v>
      </c>
      <c r="F492" s="226" t="s">
        <v>1748</v>
      </c>
      <c r="G492" s="227" t="s">
        <v>14</v>
      </c>
      <c r="H492" s="225" t="s">
        <v>357</v>
      </c>
      <c r="I492" s="228" t="s">
        <v>474</v>
      </c>
      <c r="J492" s="228" t="s">
        <v>474</v>
      </c>
      <c r="K492" s="225" t="s">
        <v>436</v>
      </c>
      <c r="L492" s="229">
        <v>365</v>
      </c>
      <c r="M492" s="227" t="s">
        <v>14</v>
      </c>
      <c r="N492" s="230">
        <v>164471.25</v>
      </c>
      <c r="O492" s="222"/>
      <c r="P492" s="223"/>
      <c r="Q492" s="223"/>
      <c r="R492" s="223"/>
      <c r="S492" s="223"/>
      <c r="T492" s="223"/>
      <c r="U492" s="223"/>
      <c r="V492" s="223"/>
      <c r="W492" s="223"/>
      <c r="X492" s="223"/>
      <c r="Y492" s="223"/>
      <c r="Z492" s="223"/>
      <c r="AA492" s="223"/>
      <c r="AB492" s="223"/>
      <c r="AC492" s="223"/>
      <c r="AD492" s="223"/>
      <c r="AE492" s="223"/>
      <c r="AF492" s="223"/>
      <c r="AG492" s="223"/>
      <c r="AH492" s="223"/>
    </row>
    <row r="493" spans="1:34" ht="15.75" customHeight="1">
      <c r="A493" s="213"/>
      <c r="B493" s="214"/>
      <c r="C493" s="224" t="s">
        <v>1749</v>
      </c>
      <c r="D493" s="225" t="s">
        <v>1750</v>
      </c>
      <c r="E493" s="225" t="s">
        <v>1692</v>
      </c>
      <c r="F493" s="226" t="s">
        <v>1751</v>
      </c>
      <c r="G493" s="227" t="s">
        <v>14</v>
      </c>
      <c r="H493" s="225" t="s">
        <v>357</v>
      </c>
      <c r="I493" s="228" t="s">
        <v>455</v>
      </c>
      <c r="J493" s="228" t="s">
        <v>1311</v>
      </c>
      <c r="K493" s="225" t="s">
        <v>437</v>
      </c>
      <c r="L493" s="227" t="s">
        <v>14</v>
      </c>
      <c r="M493" s="229">
        <v>6200</v>
      </c>
      <c r="N493" s="230">
        <v>170671.25</v>
      </c>
      <c r="O493" s="222"/>
      <c r="P493" s="223"/>
      <c r="Q493" s="223"/>
      <c r="R493" s="223"/>
      <c r="S493" s="223"/>
      <c r="T493" s="223"/>
      <c r="U493" s="223"/>
      <c r="V493" s="223"/>
      <c r="W493" s="223"/>
      <c r="X493" s="223"/>
      <c r="Y493" s="223"/>
      <c r="Z493" s="223"/>
      <c r="AA493" s="223"/>
      <c r="AB493" s="223"/>
      <c r="AC493" s="223"/>
      <c r="AD493" s="223"/>
      <c r="AE493" s="223"/>
      <c r="AF493" s="223"/>
      <c r="AG493" s="223"/>
      <c r="AH493" s="223"/>
    </row>
    <row r="494" spans="1:34" ht="15.75" customHeight="1">
      <c r="A494" s="213"/>
      <c r="B494" s="214"/>
      <c r="C494" s="224" t="s">
        <v>1752</v>
      </c>
      <c r="D494" s="225" t="s">
        <v>1750</v>
      </c>
      <c r="E494" s="225" t="s">
        <v>1692</v>
      </c>
      <c r="F494" s="226" t="s">
        <v>1753</v>
      </c>
      <c r="G494" s="227" t="s">
        <v>14</v>
      </c>
      <c r="H494" s="225" t="s">
        <v>357</v>
      </c>
      <c r="I494" s="228" t="s">
        <v>455</v>
      </c>
      <c r="J494" s="228" t="s">
        <v>1754</v>
      </c>
      <c r="K494" s="225" t="s">
        <v>437</v>
      </c>
      <c r="L494" s="227" t="s">
        <v>14</v>
      </c>
      <c r="M494" s="229">
        <v>20000</v>
      </c>
      <c r="N494" s="230">
        <v>190671.25</v>
      </c>
      <c r="O494" s="222"/>
      <c r="P494" s="223"/>
      <c r="Q494" s="223"/>
      <c r="R494" s="223"/>
      <c r="S494" s="223"/>
      <c r="T494" s="223"/>
      <c r="U494" s="223"/>
      <c r="V494" s="223"/>
      <c r="W494" s="223"/>
      <c r="X494" s="223"/>
      <c r="Y494" s="223"/>
      <c r="Z494" s="223"/>
      <c r="AA494" s="223"/>
      <c r="AB494" s="223"/>
      <c r="AC494" s="223"/>
      <c r="AD494" s="223"/>
      <c r="AE494" s="223"/>
      <c r="AF494" s="223"/>
      <c r="AG494" s="223"/>
      <c r="AH494" s="223"/>
    </row>
    <row r="495" spans="1:34" ht="15.75" customHeight="1">
      <c r="A495" s="213"/>
      <c r="B495" s="214"/>
      <c r="C495" s="224" t="s">
        <v>1755</v>
      </c>
      <c r="D495" s="225" t="s">
        <v>1756</v>
      </c>
      <c r="E495" s="225" t="s">
        <v>1692</v>
      </c>
      <c r="F495" s="226" t="s">
        <v>1757</v>
      </c>
      <c r="G495" s="227" t="s">
        <v>14</v>
      </c>
      <c r="H495" s="225" t="s">
        <v>357</v>
      </c>
      <c r="I495" s="228" t="s">
        <v>455</v>
      </c>
      <c r="J495" s="228" t="s">
        <v>1758</v>
      </c>
      <c r="K495" s="225" t="s">
        <v>437</v>
      </c>
      <c r="L495" s="227" t="s">
        <v>14</v>
      </c>
      <c r="M495" s="229">
        <v>9000</v>
      </c>
      <c r="N495" s="230">
        <v>199671.25</v>
      </c>
      <c r="O495" s="222"/>
      <c r="P495" s="223"/>
      <c r="Q495" s="223"/>
      <c r="R495" s="223"/>
      <c r="S495" s="223"/>
      <c r="T495" s="223"/>
      <c r="U495" s="223"/>
      <c r="V495" s="223"/>
      <c r="W495" s="223"/>
      <c r="X495" s="223"/>
      <c r="Y495" s="223"/>
      <c r="Z495" s="223"/>
      <c r="AA495" s="223"/>
      <c r="AB495" s="223"/>
      <c r="AC495" s="223"/>
      <c r="AD495" s="223"/>
      <c r="AE495" s="223"/>
      <c r="AF495" s="223"/>
      <c r="AG495" s="223"/>
      <c r="AH495" s="223"/>
    </row>
    <row r="496" spans="1:34" ht="15.75" customHeight="1">
      <c r="A496" s="213"/>
      <c r="B496" s="214"/>
      <c r="C496" s="224" t="s">
        <v>1759</v>
      </c>
      <c r="D496" s="225" t="s">
        <v>1756</v>
      </c>
      <c r="E496" s="225" t="s">
        <v>1692</v>
      </c>
      <c r="F496" s="226" t="s">
        <v>1760</v>
      </c>
      <c r="G496" s="227" t="s">
        <v>14</v>
      </c>
      <c r="H496" s="225" t="s">
        <v>357</v>
      </c>
      <c r="I496" s="228" t="s">
        <v>173</v>
      </c>
      <c r="J496" s="228" t="s">
        <v>451</v>
      </c>
      <c r="K496" s="225" t="s">
        <v>436</v>
      </c>
      <c r="L496" s="229">
        <v>245</v>
      </c>
      <c r="M496" s="227" t="s">
        <v>14</v>
      </c>
      <c r="N496" s="230">
        <v>199426.25</v>
      </c>
      <c r="O496" s="222"/>
      <c r="P496" s="223"/>
      <c r="Q496" s="223"/>
      <c r="R496" s="223"/>
      <c r="S496" s="223"/>
      <c r="T496" s="223"/>
      <c r="U496" s="223"/>
      <c r="V496" s="223"/>
      <c r="W496" s="223"/>
      <c r="X496" s="223"/>
      <c r="Y496" s="223"/>
      <c r="Z496" s="223"/>
      <c r="AA496" s="223"/>
      <c r="AB496" s="223"/>
      <c r="AC496" s="223"/>
      <c r="AD496" s="223"/>
      <c r="AE496" s="223"/>
      <c r="AF496" s="223"/>
      <c r="AG496" s="223"/>
      <c r="AH496" s="223"/>
    </row>
    <row r="497" spans="1:34" ht="15.75" customHeight="1">
      <c r="A497" s="213"/>
      <c r="B497" s="214"/>
      <c r="C497" s="224" t="s">
        <v>1761</v>
      </c>
      <c r="D497" s="225" t="s">
        <v>1756</v>
      </c>
      <c r="E497" s="225" t="s">
        <v>1692</v>
      </c>
      <c r="F497" s="226" t="s">
        <v>1762</v>
      </c>
      <c r="G497" s="227" t="s">
        <v>14</v>
      </c>
      <c r="H497" s="225" t="s">
        <v>357</v>
      </c>
      <c r="I497" s="228" t="s">
        <v>455</v>
      </c>
      <c r="J497" s="228" t="s">
        <v>1763</v>
      </c>
      <c r="K497" s="225" t="s">
        <v>437</v>
      </c>
      <c r="L497" s="227" t="s">
        <v>14</v>
      </c>
      <c r="M497" s="229">
        <v>1</v>
      </c>
      <c r="N497" s="230">
        <v>199427.25</v>
      </c>
      <c r="O497" s="222"/>
      <c r="P497" s="223"/>
      <c r="Q497" s="223"/>
      <c r="R497" s="223"/>
      <c r="S497" s="223"/>
      <c r="T497" s="223"/>
      <c r="U497" s="223"/>
      <c r="V497" s="223"/>
      <c r="W497" s="223"/>
      <c r="X497" s="223"/>
      <c r="Y497" s="223"/>
      <c r="Z497" s="223"/>
      <c r="AA497" s="223"/>
      <c r="AB497" s="223"/>
      <c r="AC497" s="223"/>
      <c r="AD497" s="223"/>
      <c r="AE497" s="223"/>
      <c r="AF497" s="223"/>
      <c r="AG497" s="223"/>
      <c r="AH497" s="223"/>
    </row>
    <row r="498" spans="1:34" ht="15.75" customHeight="1">
      <c r="A498" s="213"/>
      <c r="B498" s="214"/>
      <c r="C498" s="224" t="s">
        <v>1764</v>
      </c>
      <c r="D498" s="225" t="s">
        <v>1756</v>
      </c>
      <c r="E498" s="225" t="s">
        <v>1692</v>
      </c>
      <c r="F498" s="226" t="s">
        <v>1765</v>
      </c>
      <c r="G498" s="227" t="s">
        <v>14</v>
      </c>
      <c r="H498" s="225" t="s">
        <v>357</v>
      </c>
      <c r="I498" s="228" t="s">
        <v>455</v>
      </c>
      <c r="J498" s="228" t="s">
        <v>1763</v>
      </c>
      <c r="K498" s="225" t="s">
        <v>437</v>
      </c>
      <c r="L498" s="227" t="s">
        <v>14</v>
      </c>
      <c r="M498" s="229">
        <v>9999</v>
      </c>
      <c r="N498" s="230">
        <v>209426.25</v>
      </c>
      <c r="O498" s="222"/>
      <c r="P498" s="223"/>
      <c r="Q498" s="223"/>
      <c r="R498" s="223"/>
      <c r="S498" s="223"/>
      <c r="T498" s="223"/>
      <c r="U498" s="223"/>
      <c r="V498" s="223"/>
      <c r="W498" s="223"/>
      <c r="X498" s="223"/>
      <c r="Y498" s="223"/>
      <c r="Z498" s="223"/>
      <c r="AA498" s="223"/>
      <c r="AB498" s="223"/>
      <c r="AC498" s="223"/>
      <c r="AD498" s="223"/>
      <c r="AE498" s="223"/>
      <c r="AF498" s="223"/>
      <c r="AG498" s="223"/>
      <c r="AH498" s="223"/>
    </row>
    <row r="499" spans="1:34" ht="15.75" customHeight="1">
      <c r="A499" s="213"/>
      <c r="B499" s="214"/>
      <c r="C499" s="224" t="s">
        <v>1766</v>
      </c>
      <c r="D499" s="225" t="s">
        <v>1756</v>
      </c>
      <c r="E499" s="225" t="s">
        <v>1692</v>
      </c>
      <c r="F499" s="226" t="s">
        <v>1767</v>
      </c>
      <c r="G499" s="227" t="s">
        <v>14</v>
      </c>
      <c r="H499" s="225" t="s">
        <v>355</v>
      </c>
      <c r="I499" s="228" t="s">
        <v>173</v>
      </c>
      <c r="J499" s="228" t="s">
        <v>451</v>
      </c>
      <c r="K499" s="225" t="s">
        <v>436</v>
      </c>
      <c r="L499" s="229">
        <v>219.57</v>
      </c>
      <c r="M499" s="227" t="s">
        <v>14</v>
      </c>
      <c r="N499" s="230">
        <v>209206.68</v>
      </c>
      <c r="O499" s="222"/>
      <c r="P499" s="223"/>
      <c r="Q499" s="223"/>
      <c r="R499" s="223"/>
      <c r="S499" s="223"/>
      <c r="T499" s="223"/>
      <c r="U499" s="223"/>
      <c r="V499" s="223"/>
      <c r="W499" s="223"/>
      <c r="X499" s="223"/>
      <c r="Y499" s="223"/>
      <c r="Z499" s="223"/>
      <c r="AA499" s="223"/>
      <c r="AB499" s="223"/>
      <c r="AC499" s="223"/>
      <c r="AD499" s="223"/>
      <c r="AE499" s="223"/>
      <c r="AF499" s="223"/>
      <c r="AG499" s="223"/>
      <c r="AH499" s="223"/>
    </row>
    <row r="500" spans="1:34" ht="15.75" customHeight="1">
      <c r="A500" s="213"/>
      <c r="B500" s="214"/>
      <c r="C500" s="224" t="s">
        <v>1768</v>
      </c>
      <c r="D500" s="225" t="s">
        <v>1769</v>
      </c>
      <c r="E500" s="225" t="s">
        <v>1692</v>
      </c>
      <c r="F500" s="226" t="s">
        <v>1770</v>
      </c>
      <c r="G500" s="227" t="s">
        <v>14</v>
      </c>
      <c r="H500" s="225" t="s">
        <v>357</v>
      </c>
      <c r="I500" s="228" t="s">
        <v>173</v>
      </c>
      <c r="J500" s="228" t="s">
        <v>451</v>
      </c>
      <c r="K500" s="225" t="s">
        <v>436</v>
      </c>
      <c r="L500" s="229">
        <v>10000</v>
      </c>
      <c r="M500" s="227" t="s">
        <v>14</v>
      </c>
      <c r="N500" s="230">
        <v>199206.68</v>
      </c>
      <c r="O500" s="222"/>
      <c r="P500" s="223"/>
      <c r="Q500" s="223"/>
      <c r="R500" s="223"/>
      <c r="S500" s="223"/>
      <c r="T500" s="223"/>
      <c r="U500" s="223"/>
      <c r="V500" s="223"/>
      <c r="W500" s="223"/>
      <c r="X500" s="223"/>
      <c r="Y500" s="223"/>
      <c r="Z500" s="223"/>
      <c r="AA500" s="223"/>
      <c r="AB500" s="223"/>
      <c r="AC500" s="223"/>
      <c r="AD500" s="223"/>
      <c r="AE500" s="223"/>
      <c r="AF500" s="223"/>
      <c r="AG500" s="223"/>
      <c r="AH500" s="223"/>
    </row>
    <row r="501" spans="1:34" ht="15.75" customHeight="1">
      <c r="A501" s="213"/>
      <c r="B501" s="214"/>
      <c r="C501" s="224" t="s">
        <v>1771</v>
      </c>
      <c r="D501" s="225" t="s">
        <v>1769</v>
      </c>
      <c r="E501" s="225" t="s">
        <v>1692</v>
      </c>
      <c r="F501" s="226" t="s">
        <v>1772</v>
      </c>
      <c r="G501" s="227" t="s">
        <v>14</v>
      </c>
      <c r="H501" s="225" t="s">
        <v>357</v>
      </c>
      <c r="I501" s="228" t="s">
        <v>173</v>
      </c>
      <c r="J501" s="228" t="s">
        <v>597</v>
      </c>
      <c r="K501" s="225" t="s">
        <v>436</v>
      </c>
      <c r="L501" s="229">
        <v>199</v>
      </c>
      <c r="M501" s="227" t="s">
        <v>14</v>
      </c>
      <c r="N501" s="230">
        <v>199007.68</v>
      </c>
      <c r="O501" s="222"/>
      <c r="P501" s="223"/>
      <c r="Q501" s="223"/>
      <c r="R501" s="223"/>
      <c r="S501" s="223"/>
      <c r="T501" s="223"/>
      <c r="U501" s="223"/>
      <c r="V501" s="223"/>
      <c r="W501" s="223"/>
      <c r="X501" s="223"/>
      <c r="Y501" s="223"/>
      <c r="Z501" s="223"/>
      <c r="AA501" s="223"/>
      <c r="AB501" s="223"/>
      <c r="AC501" s="223"/>
      <c r="AD501" s="223"/>
      <c r="AE501" s="223"/>
      <c r="AF501" s="223"/>
      <c r="AG501" s="223"/>
      <c r="AH501" s="223"/>
    </row>
    <row r="502" spans="1:34" ht="15.75" customHeight="1">
      <c r="A502" s="213"/>
      <c r="B502" s="214"/>
      <c r="C502" s="224" t="s">
        <v>1773</v>
      </c>
      <c r="D502" s="225" t="s">
        <v>1769</v>
      </c>
      <c r="E502" s="225" t="s">
        <v>1692</v>
      </c>
      <c r="F502" s="226" t="s">
        <v>1774</v>
      </c>
      <c r="G502" s="227" t="s">
        <v>14</v>
      </c>
      <c r="H502" s="225" t="s">
        <v>357</v>
      </c>
      <c r="I502" s="228" t="s">
        <v>455</v>
      </c>
      <c r="J502" s="228" t="s">
        <v>1775</v>
      </c>
      <c r="K502" s="225" t="s">
        <v>436</v>
      </c>
      <c r="L502" s="229">
        <v>330</v>
      </c>
      <c r="M502" s="227" t="s">
        <v>14</v>
      </c>
      <c r="N502" s="230">
        <v>198677.68</v>
      </c>
      <c r="O502" s="222"/>
      <c r="P502" s="223"/>
      <c r="Q502" s="223"/>
      <c r="R502" s="223"/>
      <c r="S502" s="223"/>
      <c r="T502" s="223"/>
      <c r="U502" s="223"/>
      <c r="V502" s="223"/>
      <c r="W502" s="223"/>
      <c r="X502" s="223"/>
      <c r="Y502" s="223"/>
      <c r="Z502" s="223"/>
      <c r="AA502" s="223"/>
      <c r="AB502" s="223"/>
      <c r="AC502" s="223"/>
      <c r="AD502" s="223"/>
      <c r="AE502" s="223"/>
      <c r="AF502" s="223"/>
      <c r="AG502" s="223"/>
      <c r="AH502" s="223"/>
    </row>
    <row r="503" spans="1:34" ht="15.75" customHeight="1">
      <c r="A503" s="213"/>
      <c r="B503" s="214"/>
      <c r="C503" s="224" t="s">
        <v>1776</v>
      </c>
      <c r="D503" s="225" t="s">
        <v>1777</v>
      </c>
      <c r="E503" s="225" t="s">
        <v>1692</v>
      </c>
      <c r="F503" s="226" t="s">
        <v>1778</v>
      </c>
      <c r="G503" s="227" t="s">
        <v>14</v>
      </c>
      <c r="H503" s="225" t="s">
        <v>357</v>
      </c>
      <c r="I503" s="228" t="s">
        <v>455</v>
      </c>
      <c r="J503" s="228" t="s">
        <v>1779</v>
      </c>
      <c r="K503" s="225" t="s">
        <v>437</v>
      </c>
      <c r="L503" s="227" t="s">
        <v>14</v>
      </c>
      <c r="M503" s="229">
        <v>10000</v>
      </c>
      <c r="N503" s="230">
        <v>208677.68</v>
      </c>
      <c r="O503" s="222"/>
      <c r="P503" s="223"/>
      <c r="Q503" s="223"/>
      <c r="R503" s="223"/>
      <c r="S503" s="223"/>
      <c r="T503" s="223"/>
      <c r="U503" s="223"/>
      <c r="V503" s="223"/>
      <c r="W503" s="223"/>
      <c r="X503" s="223"/>
      <c r="Y503" s="223"/>
      <c r="Z503" s="223"/>
      <c r="AA503" s="223"/>
      <c r="AB503" s="223"/>
      <c r="AC503" s="223"/>
      <c r="AD503" s="223"/>
      <c r="AE503" s="223"/>
      <c r="AF503" s="223"/>
      <c r="AG503" s="223"/>
      <c r="AH503" s="223"/>
    </row>
    <row r="504" spans="1:34" ht="15.75" customHeight="1">
      <c r="A504" s="213"/>
      <c r="B504" s="214"/>
      <c r="C504" s="224" t="s">
        <v>1780</v>
      </c>
      <c r="D504" s="225" t="s">
        <v>1781</v>
      </c>
      <c r="E504" s="225" t="s">
        <v>1692</v>
      </c>
      <c r="F504" s="226" t="s">
        <v>1782</v>
      </c>
      <c r="G504" s="227" t="s">
        <v>14</v>
      </c>
      <c r="H504" s="225" t="s">
        <v>357</v>
      </c>
      <c r="I504" s="228" t="s">
        <v>455</v>
      </c>
      <c r="J504" s="228" t="s">
        <v>1783</v>
      </c>
      <c r="K504" s="225" t="s">
        <v>437</v>
      </c>
      <c r="L504" s="227" t="s">
        <v>14</v>
      </c>
      <c r="M504" s="229">
        <v>30000</v>
      </c>
      <c r="N504" s="230">
        <v>238677.68</v>
      </c>
      <c r="O504" s="222"/>
      <c r="P504" s="223"/>
      <c r="Q504" s="223"/>
      <c r="R504" s="223"/>
      <c r="S504" s="223"/>
      <c r="T504" s="223"/>
      <c r="U504" s="223"/>
      <c r="V504" s="223"/>
      <c r="W504" s="223"/>
      <c r="X504" s="223"/>
      <c r="Y504" s="223"/>
      <c r="Z504" s="223"/>
      <c r="AA504" s="223"/>
      <c r="AB504" s="223"/>
      <c r="AC504" s="223"/>
      <c r="AD504" s="223"/>
      <c r="AE504" s="223"/>
      <c r="AF504" s="223"/>
      <c r="AG504" s="223"/>
      <c r="AH504" s="223"/>
    </row>
    <row r="505" spans="1:34" ht="15.75" customHeight="1">
      <c r="A505" s="213"/>
      <c r="B505" s="214"/>
      <c r="C505" s="224" t="s">
        <v>1784</v>
      </c>
      <c r="D505" s="225" t="s">
        <v>1781</v>
      </c>
      <c r="E505" s="225" t="s">
        <v>1692</v>
      </c>
      <c r="F505" s="226" t="s">
        <v>1785</v>
      </c>
      <c r="G505" s="227" t="s">
        <v>14</v>
      </c>
      <c r="H505" s="225" t="s">
        <v>357</v>
      </c>
      <c r="I505" s="228" t="s">
        <v>173</v>
      </c>
      <c r="J505" s="228" t="s">
        <v>597</v>
      </c>
      <c r="K505" s="225" t="s">
        <v>436</v>
      </c>
      <c r="L505" s="229">
        <v>3798.1</v>
      </c>
      <c r="M505" s="227" t="s">
        <v>14</v>
      </c>
      <c r="N505" s="230">
        <v>234879.58</v>
      </c>
      <c r="O505" s="222"/>
      <c r="P505" s="223"/>
      <c r="Q505" s="223"/>
      <c r="R505" s="223"/>
      <c r="S505" s="223"/>
      <c r="T505" s="223"/>
      <c r="U505" s="223"/>
      <c r="V505" s="223"/>
      <c r="W505" s="223"/>
      <c r="X505" s="223"/>
      <c r="Y505" s="223"/>
      <c r="Z505" s="223"/>
      <c r="AA505" s="223"/>
      <c r="AB505" s="223"/>
      <c r="AC505" s="223"/>
      <c r="AD505" s="223"/>
      <c r="AE505" s="223"/>
      <c r="AF505" s="223"/>
      <c r="AG505" s="223"/>
      <c r="AH505" s="223"/>
    </row>
    <row r="506" spans="1:34" ht="15.75" customHeight="1">
      <c r="A506" s="213"/>
      <c r="B506" s="214"/>
      <c r="C506" s="224" t="s">
        <v>1786</v>
      </c>
      <c r="D506" s="225" t="s">
        <v>1787</v>
      </c>
      <c r="E506" s="225" t="s">
        <v>1692</v>
      </c>
      <c r="F506" s="226" t="s">
        <v>1788</v>
      </c>
      <c r="G506" s="227" t="s">
        <v>14</v>
      </c>
      <c r="H506" s="225" t="s">
        <v>357</v>
      </c>
      <c r="I506" s="228" t="s">
        <v>455</v>
      </c>
      <c r="J506" s="228" t="s">
        <v>1789</v>
      </c>
      <c r="K506" s="225" t="s">
        <v>437</v>
      </c>
      <c r="L506" s="227" t="s">
        <v>14</v>
      </c>
      <c r="M506" s="229">
        <v>4</v>
      </c>
      <c r="N506" s="230">
        <v>234883.58</v>
      </c>
      <c r="O506" s="222"/>
      <c r="P506" s="223"/>
      <c r="Q506" s="223"/>
      <c r="R506" s="223"/>
      <c r="S506" s="223"/>
      <c r="T506" s="223"/>
      <c r="U506" s="223"/>
      <c r="V506" s="223"/>
      <c r="W506" s="223"/>
      <c r="X506" s="223"/>
      <c r="Y506" s="223"/>
      <c r="Z506" s="223"/>
      <c r="AA506" s="223"/>
      <c r="AB506" s="223"/>
      <c r="AC506" s="223"/>
      <c r="AD506" s="223"/>
      <c r="AE506" s="223"/>
      <c r="AF506" s="223"/>
      <c r="AG506" s="223"/>
      <c r="AH506" s="223"/>
    </row>
    <row r="507" spans="1:34" ht="15.75" customHeight="1">
      <c r="A507" s="213"/>
      <c r="B507" s="214"/>
      <c r="C507" s="224" t="s">
        <v>1790</v>
      </c>
      <c r="D507" s="225" t="s">
        <v>1787</v>
      </c>
      <c r="E507" s="225" t="s">
        <v>1692</v>
      </c>
      <c r="F507" s="226" t="s">
        <v>1791</v>
      </c>
      <c r="G507" s="227" t="s">
        <v>14</v>
      </c>
      <c r="H507" s="225" t="s">
        <v>357</v>
      </c>
      <c r="I507" s="228" t="s">
        <v>455</v>
      </c>
      <c r="J507" s="228" t="s">
        <v>1792</v>
      </c>
      <c r="K507" s="225" t="s">
        <v>437</v>
      </c>
      <c r="L507" s="227" t="s">
        <v>14</v>
      </c>
      <c r="M507" s="229">
        <v>20000</v>
      </c>
      <c r="N507" s="230">
        <v>254883.58</v>
      </c>
      <c r="O507" s="222"/>
      <c r="P507" s="223"/>
      <c r="Q507" s="223"/>
      <c r="R507" s="223"/>
      <c r="S507" s="223"/>
      <c r="T507" s="223"/>
      <c r="U507" s="223"/>
      <c r="V507" s="223"/>
      <c r="W507" s="223"/>
      <c r="X507" s="223"/>
      <c r="Y507" s="223"/>
      <c r="Z507" s="223"/>
      <c r="AA507" s="223"/>
      <c r="AB507" s="223"/>
      <c r="AC507" s="223"/>
      <c r="AD507" s="223"/>
      <c r="AE507" s="223"/>
      <c r="AF507" s="223"/>
      <c r="AG507" s="223"/>
      <c r="AH507" s="223"/>
    </row>
    <row r="508" spans="1:34" ht="15.75" customHeight="1">
      <c r="A508" s="213"/>
      <c r="B508" s="214"/>
      <c r="C508" s="224" t="s">
        <v>1793</v>
      </c>
      <c r="D508" s="225" t="s">
        <v>1794</v>
      </c>
      <c r="E508" s="225" t="s">
        <v>1692</v>
      </c>
      <c r="F508" s="226" t="s">
        <v>1795</v>
      </c>
      <c r="G508" s="227" t="s">
        <v>14</v>
      </c>
      <c r="H508" s="225" t="s">
        <v>357</v>
      </c>
      <c r="I508" s="228" t="s">
        <v>455</v>
      </c>
      <c r="J508" s="228" t="s">
        <v>516</v>
      </c>
      <c r="K508" s="225" t="s">
        <v>436</v>
      </c>
      <c r="L508" s="229">
        <v>49000</v>
      </c>
      <c r="M508" s="227" t="s">
        <v>14</v>
      </c>
      <c r="N508" s="230">
        <v>205883.58</v>
      </c>
      <c r="O508" s="222"/>
      <c r="P508" s="223"/>
      <c r="Q508" s="223"/>
      <c r="R508" s="223"/>
      <c r="S508" s="223"/>
      <c r="T508" s="223"/>
      <c r="U508" s="223"/>
      <c r="V508" s="223"/>
      <c r="W508" s="223"/>
      <c r="X508" s="223"/>
      <c r="Y508" s="223"/>
      <c r="Z508" s="223"/>
      <c r="AA508" s="223"/>
      <c r="AB508" s="223"/>
      <c r="AC508" s="223"/>
      <c r="AD508" s="223"/>
      <c r="AE508" s="223"/>
      <c r="AF508" s="223"/>
      <c r="AG508" s="223"/>
      <c r="AH508" s="223"/>
    </row>
    <row r="509" spans="1:34" ht="15.75" customHeight="1">
      <c r="A509" s="213"/>
      <c r="B509" s="214"/>
      <c r="C509" s="224" t="s">
        <v>1796</v>
      </c>
      <c r="D509" s="225" t="s">
        <v>1794</v>
      </c>
      <c r="E509" s="225" t="s">
        <v>1692</v>
      </c>
      <c r="F509" s="226" t="s">
        <v>1797</v>
      </c>
      <c r="G509" s="227" t="s">
        <v>14</v>
      </c>
      <c r="H509" s="225" t="s">
        <v>461</v>
      </c>
      <c r="I509" s="228" t="s">
        <v>455</v>
      </c>
      <c r="J509" s="228" t="s">
        <v>516</v>
      </c>
      <c r="K509" s="225" t="s">
        <v>436</v>
      </c>
      <c r="L509" s="229">
        <v>1000</v>
      </c>
      <c r="M509" s="227" t="s">
        <v>14</v>
      </c>
      <c r="N509" s="230">
        <v>204883.58</v>
      </c>
      <c r="O509" s="222"/>
      <c r="P509" s="223"/>
      <c r="Q509" s="223"/>
      <c r="R509" s="223"/>
      <c r="S509" s="223"/>
      <c r="T509" s="223"/>
      <c r="U509" s="223"/>
      <c r="V509" s="223"/>
      <c r="W509" s="223"/>
      <c r="X509" s="223"/>
      <c r="Y509" s="223"/>
      <c r="Z509" s="223"/>
      <c r="AA509" s="223"/>
      <c r="AB509" s="223"/>
      <c r="AC509" s="223"/>
      <c r="AD509" s="223"/>
      <c r="AE509" s="223"/>
      <c r="AF509" s="223"/>
      <c r="AG509" s="223"/>
      <c r="AH509" s="223"/>
    </row>
    <row r="510" spans="1:34" ht="15.75" customHeight="1">
      <c r="A510" s="213"/>
      <c r="B510" s="214"/>
      <c r="C510" s="224" t="s">
        <v>1798</v>
      </c>
      <c r="D510" s="225" t="s">
        <v>1794</v>
      </c>
      <c r="E510" s="225" t="s">
        <v>1692</v>
      </c>
      <c r="F510" s="226" t="s">
        <v>1799</v>
      </c>
      <c r="G510" s="227" t="s">
        <v>14</v>
      </c>
      <c r="H510" s="225" t="s">
        <v>357</v>
      </c>
      <c r="I510" s="228" t="s">
        <v>455</v>
      </c>
      <c r="J510" s="228" t="s">
        <v>1448</v>
      </c>
      <c r="K510" s="225" t="s">
        <v>436</v>
      </c>
      <c r="L510" s="229">
        <v>49000</v>
      </c>
      <c r="M510" s="227" t="s">
        <v>14</v>
      </c>
      <c r="N510" s="230">
        <v>155883.57999999999</v>
      </c>
      <c r="O510" s="222"/>
      <c r="P510" s="223"/>
      <c r="Q510" s="223"/>
      <c r="R510" s="223"/>
      <c r="S510" s="223"/>
      <c r="T510" s="223"/>
      <c r="U510" s="223"/>
      <c r="V510" s="223"/>
      <c r="W510" s="223"/>
      <c r="X510" s="223"/>
      <c r="Y510" s="223"/>
      <c r="Z510" s="223"/>
      <c r="AA510" s="223"/>
      <c r="AB510" s="223"/>
      <c r="AC510" s="223"/>
      <c r="AD510" s="223"/>
      <c r="AE510" s="223"/>
      <c r="AF510" s="223"/>
      <c r="AG510" s="223"/>
      <c r="AH510" s="223"/>
    </row>
    <row r="511" spans="1:34" ht="15.75" customHeight="1">
      <c r="A511" s="213"/>
      <c r="B511" s="214"/>
      <c r="C511" s="224" t="s">
        <v>1800</v>
      </c>
      <c r="D511" s="225" t="s">
        <v>1801</v>
      </c>
      <c r="E511" s="225" t="s">
        <v>1692</v>
      </c>
      <c r="F511" s="226" t="s">
        <v>1802</v>
      </c>
      <c r="G511" s="227" t="s">
        <v>14</v>
      </c>
      <c r="H511" s="225" t="s">
        <v>357</v>
      </c>
      <c r="I511" s="228" t="s">
        <v>455</v>
      </c>
      <c r="J511" s="228" t="s">
        <v>1803</v>
      </c>
      <c r="K511" s="225" t="s">
        <v>437</v>
      </c>
      <c r="L511" s="227" t="s">
        <v>14</v>
      </c>
      <c r="M511" s="229">
        <v>7000</v>
      </c>
      <c r="N511" s="230">
        <v>162883.57999999999</v>
      </c>
      <c r="O511" s="222"/>
      <c r="P511" s="223"/>
      <c r="Q511" s="223"/>
      <c r="R511" s="223"/>
      <c r="S511" s="223"/>
      <c r="T511" s="223"/>
      <c r="U511" s="223"/>
      <c r="V511" s="223"/>
      <c r="W511" s="223"/>
      <c r="X511" s="223"/>
      <c r="Y511" s="223"/>
      <c r="Z511" s="223"/>
      <c r="AA511" s="223"/>
      <c r="AB511" s="223"/>
      <c r="AC511" s="223"/>
      <c r="AD511" s="223"/>
      <c r="AE511" s="223"/>
      <c r="AF511" s="223"/>
      <c r="AG511" s="223"/>
      <c r="AH511" s="223"/>
    </row>
    <row r="512" spans="1:34" ht="15.75" customHeight="1">
      <c r="A512" s="213"/>
      <c r="B512" s="214"/>
      <c r="C512" s="224" t="s">
        <v>1804</v>
      </c>
      <c r="D512" s="225" t="s">
        <v>1801</v>
      </c>
      <c r="E512" s="225" t="s">
        <v>1692</v>
      </c>
      <c r="F512" s="226" t="s">
        <v>1805</v>
      </c>
      <c r="G512" s="227" t="s">
        <v>14</v>
      </c>
      <c r="H512" s="225" t="s">
        <v>355</v>
      </c>
      <c r="I512" s="228" t="s">
        <v>651</v>
      </c>
      <c r="J512" s="228" t="s">
        <v>154</v>
      </c>
      <c r="K512" s="225" t="s">
        <v>437</v>
      </c>
      <c r="L512" s="227" t="s">
        <v>14</v>
      </c>
      <c r="M512" s="229">
        <v>87150</v>
      </c>
      <c r="N512" s="230">
        <v>250033.58</v>
      </c>
      <c r="O512" s="222"/>
      <c r="P512" s="223"/>
      <c r="Q512" s="223"/>
      <c r="R512" s="223"/>
      <c r="S512" s="223"/>
      <c r="T512" s="223"/>
      <c r="U512" s="223"/>
      <c r="V512" s="223"/>
      <c r="W512" s="223"/>
      <c r="X512" s="223"/>
      <c r="Y512" s="223"/>
      <c r="Z512" s="223"/>
      <c r="AA512" s="223"/>
      <c r="AB512" s="223"/>
      <c r="AC512" s="223"/>
      <c r="AD512" s="223"/>
      <c r="AE512" s="223"/>
      <c r="AF512" s="223"/>
      <c r="AG512" s="223"/>
      <c r="AH512" s="223"/>
    </row>
    <row r="513" spans="1:34" ht="15.75" customHeight="1">
      <c r="A513" s="213"/>
      <c r="B513" s="214"/>
      <c r="C513" s="224" t="s">
        <v>1806</v>
      </c>
      <c r="D513" s="225" t="s">
        <v>1801</v>
      </c>
      <c r="E513" s="225" t="s">
        <v>1692</v>
      </c>
      <c r="F513" s="226" t="s">
        <v>1807</v>
      </c>
      <c r="G513" s="227" t="s">
        <v>14</v>
      </c>
      <c r="H513" s="225" t="s">
        <v>357</v>
      </c>
      <c r="I513" s="228" t="s">
        <v>455</v>
      </c>
      <c r="J513" s="228" t="s">
        <v>1808</v>
      </c>
      <c r="K513" s="225" t="s">
        <v>436</v>
      </c>
      <c r="L513" s="229">
        <v>5000</v>
      </c>
      <c r="M513" s="227" t="s">
        <v>14</v>
      </c>
      <c r="N513" s="230">
        <v>245033.58</v>
      </c>
      <c r="O513" s="222"/>
      <c r="P513" s="223"/>
      <c r="Q513" s="223"/>
      <c r="R513" s="223"/>
      <c r="S513" s="223"/>
      <c r="T513" s="223"/>
      <c r="U513" s="223"/>
      <c r="V513" s="223"/>
      <c r="W513" s="223"/>
      <c r="X513" s="223"/>
      <c r="Y513" s="223"/>
      <c r="Z513" s="223"/>
      <c r="AA513" s="223"/>
      <c r="AB513" s="223"/>
      <c r="AC513" s="223"/>
      <c r="AD513" s="223"/>
      <c r="AE513" s="223"/>
      <c r="AF513" s="223"/>
      <c r="AG513" s="223"/>
      <c r="AH513" s="223"/>
    </row>
    <row r="514" spans="1:34" ht="15.75" customHeight="1">
      <c r="A514" s="213"/>
      <c r="B514" s="214"/>
      <c r="C514" s="224" t="s">
        <v>1809</v>
      </c>
      <c r="D514" s="225" t="s">
        <v>1810</v>
      </c>
      <c r="E514" s="225" t="s">
        <v>1692</v>
      </c>
      <c r="F514" s="226" t="s">
        <v>1811</v>
      </c>
      <c r="G514" s="227" t="s">
        <v>14</v>
      </c>
      <c r="H514" s="225" t="s">
        <v>357</v>
      </c>
      <c r="I514" s="228" t="s">
        <v>173</v>
      </c>
      <c r="J514" s="228" t="s">
        <v>551</v>
      </c>
      <c r="K514" s="225" t="s">
        <v>436</v>
      </c>
      <c r="L514" s="229">
        <v>1318.6</v>
      </c>
      <c r="M514" s="227" t="s">
        <v>14</v>
      </c>
      <c r="N514" s="230">
        <v>243714.98</v>
      </c>
      <c r="O514" s="222"/>
      <c r="P514" s="223"/>
      <c r="Q514" s="223"/>
      <c r="R514" s="223"/>
      <c r="S514" s="223"/>
      <c r="T514" s="223"/>
      <c r="U514" s="223"/>
      <c r="V514" s="223"/>
      <c r="W514" s="223"/>
      <c r="X514" s="223"/>
      <c r="Y514" s="223"/>
      <c r="Z514" s="223"/>
      <c r="AA514" s="223"/>
      <c r="AB514" s="223"/>
      <c r="AC514" s="223"/>
      <c r="AD514" s="223"/>
      <c r="AE514" s="223"/>
      <c r="AF514" s="223"/>
      <c r="AG514" s="223"/>
      <c r="AH514" s="223"/>
    </row>
    <row r="515" spans="1:34" ht="15.75" customHeight="1">
      <c r="A515" s="213"/>
      <c r="B515" s="214"/>
      <c r="C515" s="224" t="s">
        <v>1812</v>
      </c>
      <c r="D515" s="225" t="s">
        <v>1810</v>
      </c>
      <c r="E515" s="225" t="s">
        <v>1692</v>
      </c>
      <c r="F515" s="226" t="s">
        <v>1813</v>
      </c>
      <c r="G515" s="227" t="s">
        <v>14</v>
      </c>
      <c r="H515" s="225" t="s">
        <v>357</v>
      </c>
      <c r="I515" s="228" t="s">
        <v>173</v>
      </c>
      <c r="J515" s="228" t="s">
        <v>551</v>
      </c>
      <c r="K515" s="225" t="s">
        <v>436</v>
      </c>
      <c r="L515" s="229">
        <v>1218.5999999999999</v>
      </c>
      <c r="M515" s="227" t="s">
        <v>14</v>
      </c>
      <c r="N515" s="230">
        <v>242496.38</v>
      </c>
      <c r="O515" s="222"/>
      <c r="P515" s="223"/>
      <c r="Q515" s="223"/>
      <c r="R515" s="223"/>
      <c r="S515" s="223"/>
      <c r="T515" s="223"/>
      <c r="U515" s="223"/>
      <c r="V515" s="223"/>
      <c r="W515" s="223"/>
      <c r="X515" s="223"/>
      <c r="Y515" s="223"/>
      <c r="Z515" s="223"/>
      <c r="AA515" s="223"/>
      <c r="AB515" s="223"/>
      <c r="AC515" s="223"/>
      <c r="AD515" s="223"/>
      <c r="AE515" s="223"/>
      <c r="AF515" s="223"/>
      <c r="AG515" s="223"/>
      <c r="AH515" s="223"/>
    </row>
    <row r="516" spans="1:34" ht="15.75" customHeight="1">
      <c r="A516" s="213"/>
      <c r="B516" s="214"/>
      <c r="C516" s="224" t="s">
        <v>1814</v>
      </c>
      <c r="D516" s="225" t="s">
        <v>1810</v>
      </c>
      <c r="E516" s="225" t="s">
        <v>1692</v>
      </c>
      <c r="F516" s="226" t="s">
        <v>1815</v>
      </c>
      <c r="G516" s="227" t="s">
        <v>14</v>
      </c>
      <c r="H516" s="225" t="s">
        <v>357</v>
      </c>
      <c r="I516" s="228" t="s">
        <v>173</v>
      </c>
      <c r="J516" s="228" t="s">
        <v>551</v>
      </c>
      <c r="K516" s="225" t="s">
        <v>436</v>
      </c>
      <c r="L516" s="229">
        <v>1043.5999999999999</v>
      </c>
      <c r="M516" s="227" t="s">
        <v>14</v>
      </c>
      <c r="N516" s="230">
        <v>241452.78</v>
      </c>
      <c r="O516" s="222"/>
      <c r="P516" s="223"/>
      <c r="Q516" s="223"/>
      <c r="R516" s="223"/>
      <c r="S516" s="223"/>
      <c r="T516" s="223"/>
      <c r="U516" s="223"/>
      <c r="V516" s="223"/>
      <c r="W516" s="223"/>
      <c r="X516" s="223"/>
      <c r="Y516" s="223"/>
      <c r="Z516" s="223"/>
      <c r="AA516" s="223"/>
      <c r="AB516" s="223"/>
      <c r="AC516" s="223"/>
      <c r="AD516" s="223"/>
      <c r="AE516" s="223"/>
      <c r="AF516" s="223"/>
      <c r="AG516" s="223"/>
      <c r="AH516" s="223"/>
    </row>
    <row r="517" spans="1:34" ht="15.75" customHeight="1">
      <c r="A517" s="213"/>
      <c r="B517" s="214"/>
      <c r="C517" s="224" t="s">
        <v>1816</v>
      </c>
      <c r="D517" s="225" t="s">
        <v>1810</v>
      </c>
      <c r="E517" s="225" t="s">
        <v>1692</v>
      </c>
      <c r="F517" s="226" t="s">
        <v>1817</v>
      </c>
      <c r="G517" s="227" t="s">
        <v>14</v>
      </c>
      <c r="H517" s="225" t="s">
        <v>357</v>
      </c>
      <c r="I517" s="228" t="s">
        <v>173</v>
      </c>
      <c r="J517" s="228" t="s">
        <v>551</v>
      </c>
      <c r="K517" s="225" t="s">
        <v>436</v>
      </c>
      <c r="L517" s="229">
        <v>1193.5999999999999</v>
      </c>
      <c r="M517" s="227" t="s">
        <v>14</v>
      </c>
      <c r="N517" s="230">
        <v>240259.18</v>
      </c>
      <c r="O517" s="222"/>
      <c r="P517" s="223"/>
      <c r="Q517" s="223"/>
      <c r="R517" s="223"/>
      <c r="S517" s="223"/>
      <c r="T517" s="223"/>
      <c r="U517" s="223"/>
      <c r="V517" s="223"/>
      <c r="W517" s="223"/>
      <c r="X517" s="223"/>
      <c r="Y517" s="223"/>
      <c r="Z517" s="223"/>
      <c r="AA517" s="223"/>
      <c r="AB517" s="223"/>
      <c r="AC517" s="223"/>
      <c r="AD517" s="223"/>
      <c r="AE517" s="223"/>
      <c r="AF517" s="223"/>
      <c r="AG517" s="223"/>
      <c r="AH517" s="223"/>
    </row>
    <row r="518" spans="1:34" ht="15.75" customHeight="1">
      <c r="A518" s="213"/>
      <c r="B518" s="214"/>
      <c r="C518" s="224" t="s">
        <v>1818</v>
      </c>
      <c r="D518" s="225" t="s">
        <v>1810</v>
      </c>
      <c r="E518" s="225" t="s">
        <v>1692</v>
      </c>
      <c r="F518" s="226" t="s">
        <v>1819</v>
      </c>
      <c r="G518" s="227" t="s">
        <v>14</v>
      </c>
      <c r="H518" s="225" t="s">
        <v>357</v>
      </c>
      <c r="I518" s="228" t="s">
        <v>455</v>
      </c>
      <c r="J518" s="228" t="s">
        <v>1820</v>
      </c>
      <c r="K518" s="225" t="s">
        <v>437</v>
      </c>
      <c r="L518" s="227" t="s">
        <v>14</v>
      </c>
      <c r="M518" s="229">
        <v>15000</v>
      </c>
      <c r="N518" s="230">
        <v>255259.18</v>
      </c>
      <c r="O518" s="222"/>
      <c r="P518" s="223"/>
      <c r="Q518" s="223"/>
      <c r="R518" s="223"/>
      <c r="S518" s="223"/>
      <c r="T518" s="223"/>
      <c r="U518" s="223"/>
      <c r="V518" s="223"/>
      <c r="W518" s="223"/>
      <c r="X518" s="223"/>
      <c r="Y518" s="223"/>
      <c r="Z518" s="223"/>
      <c r="AA518" s="223"/>
      <c r="AB518" s="223"/>
      <c r="AC518" s="223"/>
      <c r="AD518" s="223"/>
      <c r="AE518" s="223"/>
      <c r="AF518" s="223"/>
      <c r="AG518" s="223"/>
      <c r="AH518" s="223"/>
    </row>
    <row r="519" spans="1:34" ht="15.75" customHeight="1">
      <c r="A519" s="213"/>
      <c r="B519" s="214"/>
      <c r="C519" s="224" t="s">
        <v>1821</v>
      </c>
      <c r="D519" s="225" t="s">
        <v>1822</v>
      </c>
      <c r="E519" s="225" t="s">
        <v>1692</v>
      </c>
      <c r="F519" s="226" t="s">
        <v>1823</v>
      </c>
      <c r="G519" s="227" t="s">
        <v>14</v>
      </c>
      <c r="H519" s="225" t="s">
        <v>357</v>
      </c>
      <c r="I519" s="228" t="s">
        <v>455</v>
      </c>
      <c r="J519" s="228" t="s">
        <v>1824</v>
      </c>
      <c r="K519" s="225" t="s">
        <v>437</v>
      </c>
      <c r="L519" s="227" t="s">
        <v>14</v>
      </c>
      <c r="M519" s="229">
        <v>12500</v>
      </c>
      <c r="N519" s="230">
        <v>267759.18</v>
      </c>
      <c r="O519" s="222"/>
      <c r="P519" s="223"/>
      <c r="Q519" s="223"/>
      <c r="R519" s="223"/>
      <c r="S519" s="223"/>
      <c r="T519" s="223"/>
      <c r="U519" s="223"/>
      <c r="V519" s="223"/>
      <c r="W519" s="223"/>
      <c r="X519" s="223"/>
      <c r="Y519" s="223"/>
      <c r="Z519" s="223"/>
      <c r="AA519" s="223"/>
      <c r="AB519" s="223"/>
      <c r="AC519" s="223"/>
      <c r="AD519" s="223"/>
      <c r="AE519" s="223"/>
      <c r="AF519" s="223"/>
      <c r="AG519" s="223"/>
      <c r="AH519" s="223"/>
    </row>
    <row r="520" spans="1:34" ht="15.75" customHeight="1">
      <c r="A520" s="213"/>
      <c r="B520" s="214"/>
      <c r="C520" s="224" t="s">
        <v>1825</v>
      </c>
      <c r="D520" s="225" t="s">
        <v>1822</v>
      </c>
      <c r="E520" s="225" t="s">
        <v>1692</v>
      </c>
      <c r="F520" s="226" t="s">
        <v>1826</v>
      </c>
      <c r="G520" s="227" t="s">
        <v>14</v>
      </c>
      <c r="H520" s="225" t="s">
        <v>357</v>
      </c>
      <c r="I520" s="228" t="s">
        <v>455</v>
      </c>
      <c r="J520" s="228" t="s">
        <v>1827</v>
      </c>
      <c r="K520" s="225" t="s">
        <v>437</v>
      </c>
      <c r="L520" s="227" t="s">
        <v>14</v>
      </c>
      <c r="M520" s="229">
        <v>7000</v>
      </c>
      <c r="N520" s="230">
        <v>274759.18</v>
      </c>
      <c r="O520" s="222"/>
      <c r="P520" s="223"/>
      <c r="Q520" s="223"/>
      <c r="R520" s="223"/>
      <c r="S520" s="223"/>
      <c r="T520" s="223"/>
      <c r="U520" s="223"/>
      <c r="V520" s="223"/>
      <c r="W520" s="223"/>
      <c r="X520" s="223"/>
      <c r="Y520" s="223"/>
      <c r="Z520" s="223"/>
      <c r="AA520" s="223"/>
      <c r="AB520" s="223"/>
      <c r="AC520" s="223"/>
      <c r="AD520" s="223"/>
      <c r="AE520" s="223"/>
      <c r="AF520" s="223"/>
      <c r="AG520" s="223"/>
      <c r="AH520" s="223"/>
    </row>
    <row r="521" spans="1:34" ht="15.75" customHeight="1">
      <c r="A521" s="213"/>
      <c r="B521" s="214"/>
      <c r="C521" s="224" t="s">
        <v>1828</v>
      </c>
      <c r="D521" s="225" t="s">
        <v>1829</v>
      </c>
      <c r="E521" s="225" t="s">
        <v>1692</v>
      </c>
      <c r="F521" s="226" t="s">
        <v>1830</v>
      </c>
      <c r="G521" s="227" t="s">
        <v>14</v>
      </c>
      <c r="H521" s="225" t="s">
        <v>357</v>
      </c>
      <c r="I521" s="228" t="s">
        <v>173</v>
      </c>
      <c r="J521" s="228" t="s">
        <v>597</v>
      </c>
      <c r="K521" s="225" t="s">
        <v>436</v>
      </c>
      <c r="L521" s="229">
        <v>1147</v>
      </c>
      <c r="M521" s="227" t="s">
        <v>14</v>
      </c>
      <c r="N521" s="230">
        <v>273612.18</v>
      </c>
      <c r="O521" s="222"/>
      <c r="P521" s="223"/>
      <c r="Q521" s="223"/>
      <c r="R521" s="223"/>
      <c r="S521" s="223"/>
      <c r="T521" s="223"/>
      <c r="U521" s="223"/>
      <c r="V521" s="223"/>
      <c r="W521" s="223"/>
      <c r="X521" s="223"/>
      <c r="Y521" s="223"/>
      <c r="Z521" s="223"/>
      <c r="AA521" s="223"/>
      <c r="AB521" s="223"/>
      <c r="AC521" s="223"/>
      <c r="AD521" s="223"/>
      <c r="AE521" s="223"/>
      <c r="AF521" s="223"/>
      <c r="AG521" s="223"/>
      <c r="AH521" s="223"/>
    </row>
    <row r="522" spans="1:34" ht="15.75" customHeight="1">
      <c r="A522" s="213"/>
      <c r="B522" s="214"/>
      <c r="C522" s="224" t="s">
        <v>1831</v>
      </c>
      <c r="D522" s="225" t="s">
        <v>1832</v>
      </c>
      <c r="E522" s="225" t="s">
        <v>1692</v>
      </c>
      <c r="F522" s="226" t="s">
        <v>1114</v>
      </c>
      <c r="G522" s="227" t="s">
        <v>14</v>
      </c>
      <c r="H522" s="225" t="s">
        <v>355</v>
      </c>
      <c r="I522" s="228" t="s">
        <v>421</v>
      </c>
      <c r="J522" s="228" t="s">
        <v>544</v>
      </c>
      <c r="K522" s="225" t="s">
        <v>436</v>
      </c>
      <c r="L522" s="229">
        <v>1736.96</v>
      </c>
      <c r="M522" s="227" t="s">
        <v>14</v>
      </c>
      <c r="N522" s="230">
        <v>271875.21999999997</v>
      </c>
      <c r="O522" s="222"/>
      <c r="P522" s="223"/>
      <c r="Q522" s="223"/>
      <c r="R522" s="223"/>
      <c r="S522" s="223"/>
      <c r="T522" s="223"/>
      <c r="U522" s="223"/>
      <c r="V522" s="223"/>
      <c r="W522" s="223"/>
      <c r="X522" s="223"/>
      <c r="Y522" s="223"/>
      <c r="Z522" s="223"/>
      <c r="AA522" s="223"/>
      <c r="AB522" s="223"/>
      <c r="AC522" s="223"/>
      <c r="AD522" s="223"/>
      <c r="AE522" s="223"/>
      <c r="AF522" s="223"/>
      <c r="AG522" s="223"/>
      <c r="AH522" s="223"/>
    </row>
    <row r="523" spans="1:34" ht="15.75" customHeight="1">
      <c r="A523" s="213"/>
      <c r="B523" s="214"/>
      <c r="C523" s="224" t="s">
        <v>1833</v>
      </c>
      <c r="D523" s="225" t="s">
        <v>1832</v>
      </c>
      <c r="E523" s="225" t="s">
        <v>1692</v>
      </c>
      <c r="F523" s="226" t="s">
        <v>1834</v>
      </c>
      <c r="G523" s="227" t="s">
        <v>14</v>
      </c>
      <c r="H523" s="225" t="s">
        <v>355</v>
      </c>
      <c r="I523" s="228" t="s">
        <v>421</v>
      </c>
      <c r="J523" s="228" t="s">
        <v>544</v>
      </c>
      <c r="K523" s="225" t="s">
        <v>436</v>
      </c>
      <c r="L523" s="229">
        <v>59</v>
      </c>
      <c r="M523" s="227" t="s">
        <v>14</v>
      </c>
      <c r="N523" s="230">
        <v>271816.21999999997</v>
      </c>
      <c r="O523" s="222"/>
      <c r="P523" s="223"/>
      <c r="Q523" s="223"/>
      <c r="R523" s="223"/>
      <c r="S523" s="223"/>
      <c r="T523" s="223"/>
      <c r="U523" s="223"/>
      <c r="V523" s="223"/>
      <c r="W523" s="223"/>
      <c r="X523" s="223"/>
      <c r="Y523" s="223"/>
      <c r="Z523" s="223"/>
      <c r="AA523" s="223"/>
      <c r="AB523" s="223"/>
      <c r="AC523" s="223"/>
      <c r="AD523" s="223"/>
      <c r="AE523" s="223"/>
      <c r="AF523" s="223"/>
      <c r="AG523" s="223"/>
      <c r="AH523" s="223"/>
    </row>
    <row r="524" spans="1:34" ht="15.75" customHeight="1">
      <c r="A524" s="213"/>
      <c r="B524" s="214"/>
      <c r="C524" s="224" t="s">
        <v>1835</v>
      </c>
      <c r="D524" s="225" t="s">
        <v>1832</v>
      </c>
      <c r="E524" s="225" t="s">
        <v>1692</v>
      </c>
      <c r="F524" s="226" t="s">
        <v>1613</v>
      </c>
      <c r="G524" s="227" t="s">
        <v>14</v>
      </c>
      <c r="H524" s="225" t="s">
        <v>355</v>
      </c>
      <c r="I524" s="228" t="s">
        <v>421</v>
      </c>
      <c r="J524" s="228" t="s">
        <v>544</v>
      </c>
      <c r="K524" s="225" t="s">
        <v>436</v>
      </c>
      <c r="L524" s="229">
        <v>3.54</v>
      </c>
      <c r="M524" s="227" t="s">
        <v>14</v>
      </c>
      <c r="N524" s="230">
        <v>271812.68</v>
      </c>
      <c r="O524" s="222"/>
      <c r="P524" s="223"/>
      <c r="Q524" s="223"/>
      <c r="R524" s="223"/>
      <c r="S524" s="223"/>
      <c r="T524" s="223"/>
      <c r="U524" s="223"/>
      <c r="V524" s="223"/>
      <c r="W524" s="223"/>
      <c r="X524" s="223"/>
      <c r="Y524" s="223"/>
      <c r="Z524" s="223"/>
      <c r="AA524" s="223"/>
      <c r="AB524" s="223"/>
      <c r="AC524" s="223"/>
      <c r="AD524" s="223"/>
      <c r="AE524" s="223"/>
      <c r="AF524" s="223"/>
      <c r="AG524" s="223"/>
      <c r="AH524" s="223"/>
    </row>
    <row r="525" spans="1:34" ht="15.75" customHeight="1">
      <c r="A525" s="213"/>
      <c r="B525" s="214"/>
      <c r="C525" s="224" t="s">
        <v>1836</v>
      </c>
      <c r="D525" s="225" t="s">
        <v>1832</v>
      </c>
      <c r="E525" s="225" t="s">
        <v>1692</v>
      </c>
      <c r="F525" s="226" t="s">
        <v>1116</v>
      </c>
      <c r="G525" s="227" t="s">
        <v>14</v>
      </c>
      <c r="H525" s="225" t="s">
        <v>355</v>
      </c>
      <c r="I525" s="228" t="s">
        <v>421</v>
      </c>
      <c r="J525" s="228" t="s">
        <v>544</v>
      </c>
      <c r="K525" s="225" t="s">
        <v>436</v>
      </c>
      <c r="L525" s="229">
        <v>29.5</v>
      </c>
      <c r="M525" s="227" t="s">
        <v>14</v>
      </c>
      <c r="N525" s="230">
        <v>271783.18</v>
      </c>
      <c r="O525" s="222"/>
      <c r="P525" s="223"/>
      <c r="Q525" s="223"/>
      <c r="R525" s="223"/>
      <c r="S525" s="223"/>
      <c r="T525" s="223"/>
      <c r="U525" s="223"/>
      <c r="V525" s="223"/>
      <c r="W525" s="223"/>
      <c r="X525" s="223"/>
      <c r="Y525" s="223"/>
      <c r="Z525" s="223"/>
      <c r="AA525" s="223"/>
      <c r="AB525" s="223"/>
      <c r="AC525" s="223"/>
      <c r="AD525" s="223"/>
      <c r="AE525" s="223"/>
      <c r="AF525" s="223"/>
      <c r="AG525" s="223"/>
      <c r="AH525" s="223"/>
    </row>
    <row r="526" spans="1:34" ht="15.75" customHeight="1">
      <c r="A526" s="213"/>
      <c r="B526" s="214"/>
      <c r="C526" s="224" t="s">
        <v>1837</v>
      </c>
      <c r="D526" s="225" t="s">
        <v>1832</v>
      </c>
      <c r="E526" s="225" t="s">
        <v>1692</v>
      </c>
      <c r="F526" s="226" t="s">
        <v>1838</v>
      </c>
      <c r="G526" s="227" t="s">
        <v>14</v>
      </c>
      <c r="H526" s="225" t="s">
        <v>357</v>
      </c>
      <c r="I526" s="228" t="s">
        <v>173</v>
      </c>
      <c r="J526" s="228" t="s">
        <v>597</v>
      </c>
      <c r="K526" s="225" t="s">
        <v>436</v>
      </c>
      <c r="L526" s="229">
        <v>11000</v>
      </c>
      <c r="M526" s="227" t="s">
        <v>14</v>
      </c>
      <c r="N526" s="230">
        <v>260783.18</v>
      </c>
      <c r="O526" s="222"/>
      <c r="P526" s="223"/>
      <c r="Q526" s="223"/>
      <c r="R526" s="223"/>
      <c r="S526" s="223"/>
      <c r="T526" s="223"/>
      <c r="U526" s="223"/>
      <c r="V526" s="223"/>
      <c r="W526" s="223"/>
      <c r="X526" s="223"/>
      <c r="Y526" s="223"/>
      <c r="Z526" s="223"/>
      <c r="AA526" s="223"/>
      <c r="AB526" s="223"/>
      <c r="AC526" s="223"/>
      <c r="AD526" s="223"/>
      <c r="AE526" s="223"/>
      <c r="AF526" s="223"/>
      <c r="AG526" s="223"/>
      <c r="AH526" s="223"/>
    </row>
    <row r="527" spans="1:34" ht="15.75" customHeight="1">
      <c r="A527" s="213"/>
      <c r="B527" s="214"/>
      <c r="C527" s="224" t="s">
        <v>1839</v>
      </c>
      <c r="D527" s="225" t="s">
        <v>1832</v>
      </c>
      <c r="E527" s="225" t="s">
        <v>1692</v>
      </c>
      <c r="F527" s="226" t="s">
        <v>1840</v>
      </c>
      <c r="G527" s="227" t="s">
        <v>14</v>
      </c>
      <c r="H527" s="225" t="s">
        <v>357</v>
      </c>
      <c r="I527" s="228" t="s">
        <v>173</v>
      </c>
      <c r="J527" s="228" t="s">
        <v>597</v>
      </c>
      <c r="K527" s="225" t="s">
        <v>436</v>
      </c>
      <c r="L527" s="229">
        <v>3148</v>
      </c>
      <c r="M527" s="227" t="s">
        <v>14</v>
      </c>
      <c r="N527" s="230">
        <v>257635.18</v>
      </c>
      <c r="O527" s="222"/>
      <c r="P527" s="223"/>
      <c r="Q527" s="223"/>
      <c r="R527" s="223"/>
      <c r="S527" s="223"/>
      <c r="T527" s="223"/>
      <c r="U527" s="223"/>
      <c r="V527" s="223"/>
      <c r="W527" s="223"/>
      <c r="X527" s="223"/>
      <c r="Y527" s="223"/>
      <c r="Z527" s="223"/>
      <c r="AA527" s="223"/>
      <c r="AB527" s="223"/>
      <c r="AC527" s="223"/>
      <c r="AD527" s="223"/>
      <c r="AE527" s="223"/>
      <c r="AF527" s="223"/>
      <c r="AG527" s="223"/>
      <c r="AH527" s="223"/>
    </row>
    <row r="528" spans="1:34" ht="15.75" customHeight="1">
      <c r="A528" s="213"/>
      <c r="B528" s="214"/>
      <c r="C528" s="224" t="s">
        <v>1841</v>
      </c>
      <c r="D528" s="225" t="s">
        <v>1842</v>
      </c>
      <c r="E528" s="225" t="s">
        <v>1692</v>
      </c>
      <c r="F528" s="226" t="s">
        <v>1843</v>
      </c>
      <c r="G528" s="227" t="s">
        <v>14</v>
      </c>
      <c r="H528" s="225" t="s">
        <v>357</v>
      </c>
      <c r="I528" s="228" t="s">
        <v>173</v>
      </c>
      <c r="J528" s="228" t="s">
        <v>551</v>
      </c>
      <c r="K528" s="225" t="s">
        <v>436</v>
      </c>
      <c r="L528" s="229">
        <v>918</v>
      </c>
      <c r="M528" s="227" t="s">
        <v>14</v>
      </c>
      <c r="N528" s="230">
        <v>256717.18</v>
      </c>
      <c r="O528" s="222"/>
      <c r="P528" s="223"/>
      <c r="Q528" s="223"/>
      <c r="R528" s="223"/>
      <c r="S528" s="223"/>
      <c r="T528" s="223"/>
      <c r="U528" s="223"/>
      <c r="V528" s="223"/>
      <c r="W528" s="223"/>
      <c r="X528" s="223"/>
      <c r="Y528" s="223"/>
      <c r="Z528" s="223"/>
      <c r="AA528" s="223"/>
      <c r="AB528" s="223"/>
      <c r="AC528" s="223"/>
      <c r="AD528" s="223"/>
      <c r="AE528" s="223"/>
      <c r="AF528" s="223"/>
      <c r="AG528" s="223"/>
      <c r="AH528" s="223"/>
    </row>
    <row r="529" spans="1:34" ht="15.75" customHeight="1">
      <c r="A529" s="213"/>
      <c r="B529" s="214"/>
      <c r="C529" s="224" t="s">
        <v>1844</v>
      </c>
      <c r="D529" s="225" t="s">
        <v>1842</v>
      </c>
      <c r="E529" s="225" t="s">
        <v>1692</v>
      </c>
      <c r="F529" s="226" t="s">
        <v>1845</v>
      </c>
      <c r="G529" s="227" t="s">
        <v>14</v>
      </c>
      <c r="H529" s="225" t="s">
        <v>357</v>
      </c>
      <c r="I529" s="228" t="s">
        <v>455</v>
      </c>
      <c r="J529" s="228" t="s">
        <v>1448</v>
      </c>
      <c r="K529" s="225" t="s">
        <v>436</v>
      </c>
      <c r="L529" s="229">
        <v>80000</v>
      </c>
      <c r="M529" s="227" t="s">
        <v>14</v>
      </c>
      <c r="N529" s="230">
        <v>176717.18</v>
      </c>
      <c r="O529" s="222"/>
      <c r="P529" s="223"/>
      <c r="Q529" s="223"/>
      <c r="R529" s="223"/>
      <c r="S529" s="223"/>
      <c r="T529" s="223"/>
      <c r="U529" s="223"/>
      <c r="V529" s="223"/>
      <c r="W529" s="223"/>
      <c r="X529" s="223"/>
      <c r="Y529" s="223"/>
      <c r="Z529" s="223"/>
      <c r="AA529" s="223"/>
      <c r="AB529" s="223"/>
      <c r="AC529" s="223"/>
      <c r="AD529" s="223"/>
      <c r="AE529" s="223"/>
      <c r="AF529" s="223"/>
      <c r="AG529" s="223"/>
      <c r="AH529" s="223"/>
    </row>
    <row r="530" spans="1:34" ht="15.75" customHeight="1">
      <c r="A530" s="213"/>
      <c r="B530" s="214"/>
      <c r="C530" s="224" t="s">
        <v>1846</v>
      </c>
      <c r="D530" s="225" t="s">
        <v>1847</v>
      </c>
      <c r="E530" s="225" t="s">
        <v>1692</v>
      </c>
      <c r="F530" s="226" t="s">
        <v>1848</v>
      </c>
      <c r="G530" s="227" t="s">
        <v>14</v>
      </c>
      <c r="H530" s="225" t="s">
        <v>357</v>
      </c>
      <c r="I530" s="228" t="s">
        <v>474</v>
      </c>
      <c r="J530" s="228" t="s">
        <v>474</v>
      </c>
      <c r="K530" s="225" t="s">
        <v>436</v>
      </c>
      <c r="L530" s="229">
        <v>210</v>
      </c>
      <c r="M530" s="227" t="s">
        <v>14</v>
      </c>
      <c r="N530" s="230">
        <v>176507.18</v>
      </c>
      <c r="O530" s="222"/>
      <c r="P530" s="223"/>
      <c r="Q530" s="223"/>
      <c r="R530" s="223"/>
      <c r="S530" s="223"/>
      <c r="T530" s="223"/>
      <c r="U530" s="223"/>
      <c r="V530" s="223"/>
      <c r="W530" s="223"/>
      <c r="X530" s="223"/>
      <c r="Y530" s="223"/>
      <c r="Z530" s="223"/>
      <c r="AA530" s="223"/>
      <c r="AB530" s="223"/>
      <c r="AC530" s="223"/>
      <c r="AD530" s="223"/>
      <c r="AE530" s="223"/>
      <c r="AF530" s="223"/>
      <c r="AG530" s="223"/>
      <c r="AH530" s="223"/>
    </row>
    <row r="531" spans="1:34" ht="15.75" customHeight="1">
      <c r="A531" s="213"/>
      <c r="B531" s="214"/>
      <c r="C531" s="224" t="s">
        <v>1849</v>
      </c>
      <c r="D531" s="225" t="s">
        <v>1850</v>
      </c>
      <c r="E531" s="225" t="s">
        <v>1692</v>
      </c>
      <c r="F531" s="226" t="s">
        <v>1851</v>
      </c>
      <c r="G531" s="227" t="s">
        <v>14</v>
      </c>
      <c r="H531" s="225" t="s">
        <v>357</v>
      </c>
      <c r="I531" s="228" t="s">
        <v>455</v>
      </c>
      <c r="J531" s="228" t="s">
        <v>1852</v>
      </c>
      <c r="K531" s="225" t="s">
        <v>437</v>
      </c>
      <c r="L531" s="227" t="s">
        <v>14</v>
      </c>
      <c r="M531" s="229">
        <v>20000</v>
      </c>
      <c r="N531" s="230">
        <v>196507.18</v>
      </c>
      <c r="O531" s="222"/>
      <c r="P531" s="223"/>
      <c r="Q531" s="223"/>
      <c r="R531" s="223"/>
      <c r="S531" s="223"/>
      <c r="T531" s="223"/>
      <c r="U531" s="223"/>
      <c r="V531" s="223"/>
      <c r="W531" s="223"/>
      <c r="X531" s="223"/>
      <c r="Y531" s="223"/>
      <c r="Z531" s="223"/>
      <c r="AA531" s="223"/>
      <c r="AB531" s="223"/>
      <c r="AC531" s="223"/>
      <c r="AD531" s="223"/>
      <c r="AE531" s="223"/>
      <c r="AF531" s="223"/>
      <c r="AG531" s="223"/>
      <c r="AH531" s="223"/>
    </row>
    <row r="532" spans="1:34" ht="15.75" customHeight="1">
      <c r="A532" s="213"/>
      <c r="B532" s="214"/>
      <c r="C532" s="224" t="s">
        <v>1853</v>
      </c>
      <c r="D532" s="225" t="s">
        <v>1854</v>
      </c>
      <c r="E532" s="225" t="s">
        <v>1692</v>
      </c>
      <c r="F532" s="226" t="s">
        <v>1855</v>
      </c>
      <c r="G532" s="227" t="s">
        <v>14</v>
      </c>
      <c r="H532" s="225" t="s">
        <v>357</v>
      </c>
      <c r="I532" s="228" t="s">
        <v>455</v>
      </c>
      <c r="J532" s="228" t="s">
        <v>1856</v>
      </c>
      <c r="K532" s="225" t="s">
        <v>437</v>
      </c>
      <c r="L532" s="227" t="s">
        <v>14</v>
      </c>
      <c r="M532" s="229">
        <v>20000</v>
      </c>
      <c r="N532" s="230">
        <v>216507.18</v>
      </c>
      <c r="O532" s="222"/>
      <c r="P532" s="223"/>
      <c r="Q532" s="223"/>
      <c r="R532" s="223"/>
      <c r="S532" s="223"/>
      <c r="T532" s="223"/>
      <c r="U532" s="223"/>
      <c r="V532" s="223"/>
      <c r="W532" s="223"/>
      <c r="X532" s="223"/>
      <c r="Y532" s="223"/>
      <c r="Z532" s="223"/>
      <c r="AA532" s="223"/>
      <c r="AB532" s="223"/>
      <c r="AC532" s="223"/>
      <c r="AD532" s="223"/>
      <c r="AE532" s="223"/>
      <c r="AF532" s="223"/>
      <c r="AG532" s="223"/>
      <c r="AH532" s="223"/>
    </row>
    <row r="533" spans="1:34" ht="15.75" customHeight="1">
      <c r="A533" s="213"/>
      <c r="B533" s="214"/>
      <c r="C533" s="224" t="s">
        <v>1857</v>
      </c>
      <c r="D533" s="225" t="s">
        <v>1854</v>
      </c>
      <c r="E533" s="225" t="s">
        <v>1692</v>
      </c>
      <c r="F533" s="226" t="s">
        <v>1858</v>
      </c>
      <c r="G533" s="227" t="s">
        <v>14</v>
      </c>
      <c r="H533" s="225" t="s">
        <v>357</v>
      </c>
      <c r="I533" s="228" t="s">
        <v>455</v>
      </c>
      <c r="J533" s="228" t="s">
        <v>1859</v>
      </c>
      <c r="K533" s="225" t="s">
        <v>437</v>
      </c>
      <c r="L533" s="227" t="s">
        <v>14</v>
      </c>
      <c r="M533" s="229">
        <v>7000</v>
      </c>
      <c r="N533" s="230">
        <v>223507.18</v>
      </c>
      <c r="O533" s="222"/>
      <c r="P533" s="223"/>
      <c r="Q533" s="223"/>
      <c r="R533" s="223"/>
      <c r="S533" s="223"/>
      <c r="T533" s="223"/>
      <c r="U533" s="223"/>
      <c r="V533" s="223"/>
      <c r="W533" s="223"/>
      <c r="X533" s="223"/>
      <c r="Y533" s="223"/>
      <c r="Z533" s="223"/>
      <c r="AA533" s="223"/>
      <c r="AB533" s="223"/>
      <c r="AC533" s="223"/>
      <c r="AD533" s="223"/>
      <c r="AE533" s="223"/>
      <c r="AF533" s="223"/>
      <c r="AG533" s="223"/>
      <c r="AH533" s="223"/>
    </row>
    <row r="534" spans="1:34" ht="15.75" customHeight="1">
      <c r="A534" s="213"/>
      <c r="B534" s="214"/>
      <c r="C534" s="224" t="s">
        <v>1860</v>
      </c>
      <c r="D534" s="225" t="s">
        <v>1861</v>
      </c>
      <c r="E534" s="225" t="s">
        <v>1692</v>
      </c>
      <c r="F534" s="226" t="s">
        <v>1862</v>
      </c>
      <c r="G534" s="227" t="s">
        <v>14</v>
      </c>
      <c r="H534" s="225" t="s">
        <v>357</v>
      </c>
      <c r="I534" s="228" t="s">
        <v>455</v>
      </c>
      <c r="J534" s="228" t="s">
        <v>1863</v>
      </c>
      <c r="K534" s="225" t="s">
        <v>437</v>
      </c>
      <c r="L534" s="227" t="s">
        <v>14</v>
      </c>
      <c r="M534" s="229">
        <v>15000</v>
      </c>
      <c r="N534" s="230">
        <v>238507.18</v>
      </c>
      <c r="O534" s="222"/>
      <c r="P534" s="223"/>
      <c r="Q534" s="223"/>
      <c r="R534" s="223"/>
      <c r="S534" s="223"/>
      <c r="T534" s="223"/>
      <c r="U534" s="223"/>
      <c r="V534" s="223"/>
      <c r="W534" s="223"/>
      <c r="X534" s="223"/>
      <c r="Y534" s="223"/>
      <c r="Z534" s="223"/>
      <c r="AA534" s="223"/>
      <c r="AB534" s="223"/>
      <c r="AC534" s="223"/>
      <c r="AD534" s="223"/>
      <c r="AE534" s="223"/>
      <c r="AF534" s="223"/>
      <c r="AG534" s="223"/>
      <c r="AH534" s="223"/>
    </row>
    <row r="535" spans="1:34" ht="15.75" customHeight="1">
      <c r="A535" s="213"/>
      <c r="B535" s="214"/>
      <c r="C535" s="224" t="s">
        <v>1864</v>
      </c>
      <c r="D535" s="225" t="s">
        <v>1865</v>
      </c>
      <c r="E535" s="225" t="s">
        <v>1692</v>
      </c>
      <c r="F535" s="226" t="s">
        <v>1866</v>
      </c>
      <c r="G535" s="227" t="s">
        <v>14</v>
      </c>
      <c r="H535" s="225" t="s">
        <v>357</v>
      </c>
      <c r="I535" s="228" t="s">
        <v>455</v>
      </c>
      <c r="J535" s="228" t="s">
        <v>1448</v>
      </c>
      <c r="K535" s="225" t="s">
        <v>436</v>
      </c>
      <c r="L535" s="229">
        <v>70000</v>
      </c>
      <c r="M535" s="227" t="s">
        <v>14</v>
      </c>
      <c r="N535" s="230">
        <v>168507.18</v>
      </c>
      <c r="O535" s="222"/>
      <c r="P535" s="223"/>
      <c r="Q535" s="223"/>
      <c r="R535" s="223"/>
      <c r="S535" s="223"/>
      <c r="T535" s="223"/>
      <c r="U535" s="223"/>
      <c r="V535" s="223"/>
      <c r="W535" s="223"/>
      <c r="X535" s="223"/>
      <c r="Y535" s="223"/>
      <c r="Z535" s="223"/>
      <c r="AA535" s="223"/>
      <c r="AB535" s="223"/>
      <c r="AC535" s="223"/>
      <c r="AD535" s="223"/>
      <c r="AE535" s="223"/>
      <c r="AF535" s="223"/>
      <c r="AG535" s="223"/>
      <c r="AH535" s="223"/>
    </row>
    <row r="536" spans="1:34" ht="15.75" customHeight="1">
      <c r="A536" s="213"/>
      <c r="B536" s="214"/>
      <c r="C536" s="224" t="s">
        <v>1867</v>
      </c>
      <c r="D536" s="225" t="s">
        <v>1865</v>
      </c>
      <c r="E536" s="225" t="s">
        <v>1692</v>
      </c>
      <c r="F536" s="226" t="s">
        <v>1868</v>
      </c>
      <c r="G536" s="227" t="s">
        <v>14</v>
      </c>
      <c r="H536" s="225" t="s">
        <v>357</v>
      </c>
      <c r="I536" s="228" t="s">
        <v>455</v>
      </c>
      <c r="J536" s="228" t="s">
        <v>1869</v>
      </c>
      <c r="K536" s="225" t="s">
        <v>437</v>
      </c>
      <c r="L536" s="227" t="s">
        <v>14</v>
      </c>
      <c r="M536" s="229">
        <v>12000</v>
      </c>
      <c r="N536" s="230">
        <v>180507.18</v>
      </c>
      <c r="O536" s="222"/>
      <c r="P536" s="223"/>
      <c r="Q536" s="223"/>
      <c r="R536" s="223"/>
      <c r="S536" s="223"/>
      <c r="T536" s="223"/>
      <c r="U536" s="223"/>
      <c r="V536" s="223"/>
      <c r="W536" s="223"/>
      <c r="X536" s="223"/>
      <c r="Y536" s="223"/>
      <c r="Z536" s="223"/>
      <c r="AA536" s="223"/>
      <c r="AB536" s="223"/>
      <c r="AC536" s="223"/>
      <c r="AD536" s="223"/>
      <c r="AE536" s="223"/>
      <c r="AF536" s="223"/>
      <c r="AG536" s="223"/>
      <c r="AH536" s="223"/>
    </row>
    <row r="537" spans="1:34" ht="15.75" customHeight="1">
      <c r="A537" s="213"/>
      <c r="B537" s="214"/>
      <c r="C537" s="224" t="s">
        <v>1870</v>
      </c>
      <c r="D537" s="225" t="s">
        <v>1871</v>
      </c>
      <c r="E537" s="225" t="s">
        <v>1692</v>
      </c>
      <c r="F537" s="226" t="s">
        <v>1872</v>
      </c>
      <c r="G537" s="227" t="s">
        <v>14</v>
      </c>
      <c r="H537" s="225" t="s">
        <v>357</v>
      </c>
      <c r="I537" s="228" t="s">
        <v>455</v>
      </c>
      <c r="J537" s="228" t="s">
        <v>1873</v>
      </c>
      <c r="K537" s="225" t="s">
        <v>437</v>
      </c>
      <c r="L537" s="227" t="s">
        <v>14</v>
      </c>
      <c r="M537" s="229">
        <v>1230</v>
      </c>
      <c r="N537" s="230">
        <v>181737.18</v>
      </c>
      <c r="O537" s="222"/>
      <c r="P537" s="223"/>
      <c r="Q537" s="223"/>
      <c r="R537" s="223"/>
      <c r="S537" s="223"/>
      <c r="T537" s="223"/>
      <c r="U537" s="223"/>
      <c r="V537" s="223"/>
      <c r="W537" s="223"/>
      <c r="X537" s="223"/>
      <c r="Y537" s="223"/>
      <c r="Z537" s="223"/>
      <c r="AA537" s="223"/>
      <c r="AB537" s="223"/>
      <c r="AC537" s="223"/>
      <c r="AD537" s="223"/>
      <c r="AE537" s="223"/>
      <c r="AF537" s="223"/>
      <c r="AG537" s="223"/>
      <c r="AH537" s="223"/>
    </row>
    <row r="538" spans="1:34" ht="15.75" customHeight="1">
      <c r="A538" s="213"/>
      <c r="B538" s="214"/>
      <c r="C538" s="224" t="s">
        <v>1874</v>
      </c>
      <c r="D538" s="225" t="s">
        <v>1871</v>
      </c>
      <c r="E538" s="225" t="s">
        <v>1692</v>
      </c>
      <c r="F538" s="226" t="s">
        <v>1875</v>
      </c>
      <c r="G538" s="227" t="s">
        <v>14</v>
      </c>
      <c r="H538" s="225" t="s">
        <v>357</v>
      </c>
      <c r="I538" s="228" t="s">
        <v>455</v>
      </c>
      <c r="J538" s="228" t="s">
        <v>1873</v>
      </c>
      <c r="K538" s="225" t="s">
        <v>437</v>
      </c>
      <c r="L538" s="227" t="s">
        <v>14</v>
      </c>
      <c r="M538" s="229">
        <v>1130</v>
      </c>
      <c r="N538" s="230">
        <v>182867.18</v>
      </c>
      <c r="O538" s="222"/>
      <c r="P538" s="223"/>
      <c r="Q538" s="223"/>
      <c r="R538" s="223"/>
      <c r="S538" s="223"/>
      <c r="T538" s="223"/>
      <c r="U538" s="223"/>
      <c r="V538" s="223"/>
      <c r="W538" s="223"/>
      <c r="X538" s="223"/>
      <c r="Y538" s="223"/>
      <c r="Z538" s="223"/>
      <c r="AA538" s="223"/>
      <c r="AB538" s="223"/>
      <c r="AC538" s="223"/>
      <c r="AD538" s="223"/>
      <c r="AE538" s="223"/>
      <c r="AF538" s="223"/>
      <c r="AG538" s="223"/>
      <c r="AH538" s="223"/>
    </row>
    <row r="539" spans="1:34" ht="15.75" customHeight="1">
      <c r="A539" s="213"/>
      <c r="B539" s="214"/>
      <c r="C539" s="224" t="s">
        <v>1876</v>
      </c>
      <c r="D539" s="225" t="s">
        <v>1871</v>
      </c>
      <c r="E539" s="225" t="s">
        <v>1692</v>
      </c>
      <c r="F539" s="226" t="s">
        <v>1877</v>
      </c>
      <c r="G539" s="227" t="s">
        <v>14</v>
      </c>
      <c r="H539" s="225" t="s">
        <v>357</v>
      </c>
      <c r="I539" s="228" t="s">
        <v>455</v>
      </c>
      <c r="J539" s="228" t="s">
        <v>1878</v>
      </c>
      <c r="K539" s="225" t="s">
        <v>437</v>
      </c>
      <c r="L539" s="227" t="s">
        <v>14</v>
      </c>
      <c r="M539" s="229">
        <v>5000</v>
      </c>
      <c r="N539" s="230">
        <v>187867.18</v>
      </c>
      <c r="O539" s="222"/>
      <c r="P539" s="223"/>
      <c r="Q539" s="223"/>
      <c r="R539" s="223"/>
      <c r="S539" s="223"/>
      <c r="T539" s="223"/>
      <c r="U539" s="223"/>
      <c r="V539" s="223"/>
      <c r="W539" s="223"/>
      <c r="X539" s="223"/>
      <c r="Y539" s="223"/>
      <c r="Z539" s="223"/>
      <c r="AA539" s="223"/>
      <c r="AB539" s="223"/>
      <c r="AC539" s="223"/>
      <c r="AD539" s="223"/>
      <c r="AE539" s="223"/>
      <c r="AF539" s="223"/>
      <c r="AG539" s="223"/>
      <c r="AH539" s="223"/>
    </row>
    <row r="540" spans="1:34" ht="15.75" customHeight="1">
      <c r="A540" s="213"/>
      <c r="B540" s="214"/>
      <c r="C540" s="224" t="s">
        <v>1879</v>
      </c>
      <c r="D540" s="225" t="s">
        <v>1880</v>
      </c>
      <c r="E540" s="225" t="s">
        <v>1692</v>
      </c>
      <c r="F540" s="226" t="s">
        <v>1881</v>
      </c>
      <c r="G540" s="227" t="s">
        <v>14</v>
      </c>
      <c r="H540" s="225" t="s">
        <v>357</v>
      </c>
      <c r="I540" s="228" t="s">
        <v>455</v>
      </c>
      <c r="J540" s="228" t="s">
        <v>1882</v>
      </c>
      <c r="K540" s="225" t="s">
        <v>437</v>
      </c>
      <c r="L540" s="227" t="s">
        <v>14</v>
      </c>
      <c r="M540" s="229">
        <v>7000</v>
      </c>
      <c r="N540" s="230">
        <v>194867.18</v>
      </c>
      <c r="O540" s="222"/>
      <c r="P540" s="223"/>
      <c r="Q540" s="223"/>
      <c r="R540" s="223"/>
      <c r="S540" s="223"/>
      <c r="T540" s="223"/>
      <c r="U540" s="223"/>
      <c r="V540" s="223"/>
      <c r="W540" s="223"/>
      <c r="X540" s="223"/>
      <c r="Y540" s="223"/>
      <c r="Z540" s="223"/>
      <c r="AA540" s="223"/>
      <c r="AB540" s="223"/>
      <c r="AC540" s="223"/>
      <c r="AD540" s="223"/>
      <c r="AE540" s="223"/>
      <c r="AF540" s="223"/>
      <c r="AG540" s="223"/>
      <c r="AH540" s="223"/>
    </row>
    <row r="541" spans="1:34" ht="15.75" customHeight="1">
      <c r="A541" s="213"/>
      <c r="B541" s="214"/>
      <c r="C541" s="224" t="s">
        <v>1883</v>
      </c>
      <c r="D541" s="225" t="s">
        <v>1880</v>
      </c>
      <c r="E541" s="225" t="s">
        <v>1692</v>
      </c>
      <c r="F541" s="226" t="s">
        <v>1884</v>
      </c>
      <c r="G541" s="227" t="s">
        <v>14</v>
      </c>
      <c r="H541" s="225" t="s">
        <v>357</v>
      </c>
      <c r="I541" s="228" t="s">
        <v>455</v>
      </c>
      <c r="J541" s="228" t="s">
        <v>1885</v>
      </c>
      <c r="K541" s="225" t="s">
        <v>437</v>
      </c>
      <c r="L541" s="227" t="s">
        <v>14</v>
      </c>
      <c r="M541" s="229">
        <v>10000</v>
      </c>
      <c r="N541" s="230">
        <v>204867.18</v>
      </c>
      <c r="O541" s="222"/>
      <c r="P541" s="223"/>
      <c r="Q541" s="223"/>
      <c r="R541" s="223"/>
      <c r="S541" s="223"/>
      <c r="T541" s="223"/>
      <c r="U541" s="223"/>
      <c r="V541" s="223"/>
      <c r="W541" s="223"/>
      <c r="X541" s="223"/>
      <c r="Y541" s="223"/>
      <c r="Z541" s="223"/>
      <c r="AA541" s="223"/>
      <c r="AB541" s="223"/>
      <c r="AC541" s="223"/>
      <c r="AD541" s="223"/>
      <c r="AE541" s="223"/>
      <c r="AF541" s="223"/>
      <c r="AG541" s="223"/>
      <c r="AH541" s="223"/>
    </row>
    <row r="542" spans="1:34" ht="15.75" customHeight="1">
      <c r="A542" s="213"/>
      <c r="B542" s="214"/>
      <c r="C542" s="224" t="s">
        <v>1886</v>
      </c>
      <c r="D542" s="225" t="s">
        <v>1887</v>
      </c>
      <c r="E542" s="225" t="s">
        <v>1692</v>
      </c>
      <c r="F542" s="226" t="s">
        <v>1888</v>
      </c>
      <c r="G542" s="227" t="s">
        <v>14</v>
      </c>
      <c r="H542" s="225" t="s">
        <v>357</v>
      </c>
      <c r="I542" s="228" t="s">
        <v>455</v>
      </c>
      <c r="J542" s="228" t="s">
        <v>1889</v>
      </c>
      <c r="K542" s="225" t="s">
        <v>437</v>
      </c>
      <c r="L542" s="227" t="s">
        <v>14</v>
      </c>
      <c r="M542" s="229">
        <v>20000</v>
      </c>
      <c r="N542" s="230">
        <v>224867.18</v>
      </c>
      <c r="O542" s="222"/>
      <c r="P542" s="223"/>
      <c r="Q542" s="223"/>
      <c r="R542" s="223"/>
      <c r="S542" s="223"/>
      <c r="T542" s="223"/>
      <c r="U542" s="223"/>
      <c r="V542" s="223"/>
      <c r="W542" s="223"/>
      <c r="X542" s="223"/>
      <c r="Y542" s="223"/>
      <c r="Z542" s="223"/>
      <c r="AA542" s="223"/>
      <c r="AB542" s="223"/>
      <c r="AC542" s="223"/>
      <c r="AD542" s="223"/>
      <c r="AE542" s="223"/>
      <c r="AF542" s="223"/>
      <c r="AG542" s="223"/>
      <c r="AH542" s="223"/>
    </row>
    <row r="543" spans="1:34" ht="15.75" customHeight="1">
      <c r="A543" s="213"/>
      <c r="B543" s="214"/>
      <c r="C543" s="224" t="s">
        <v>1890</v>
      </c>
      <c r="D543" s="225" t="s">
        <v>1891</v>
      </c>
      <c r="E543" s="225" t="s">
        <v>1892</v>
      </c>
      <c r="F543" s="226" t="s">
        <v>1893</v>
      </c>
      <c r="G543" s="247" t="s">
        <v>1894</v>
      </c>
      <c r="H543" s="225" t="s">
        <v>355</v>
      </c>
      <c r="I543" s="228" t="s">
        <v>651</v>
      </c>
      <c r="J543" s="228" t="s">
        <v>179</v>
      </c>
      <c r="K543" s="225" t="s">
        <v>436</v>
      </c>
      <c r="L543" s="229">
        <v>200000</v>
      </c>
      <c r="M543" s="227" t="s">
        <v>14</v>
      </c>
      <c r="N543" s="230">
        <v>24867.18</v>
      </c>
      <c r="O543" s="222"/>
      <c r="P543" s="223"/>
      <c r="Q543" s="223"/>
      <c r="R543" s="223"/>
      <c r="S543" s="223"/>
      <c r="T543" s="223"/>
      <c r="U543" s="223"/>
      <c r="V543" s="223"/>
      <c r="W543" s="223"/>
      <c r="X543" s="223"/>
      <c r="Y543" s="223"/>
      <c r="Z543" s="223"/>
      <c r="AA543" s="223"/>
      <c r="AB543" s="223"/>
      <c r="AC543" s="223"/>
      <c r="AD543" s="223"/>
      <c r="AE543" s="223"/>
      <c r="AF543" s="223"/>
      <c r="AG543" s="223"/>
      <c r="AH543" s="223"/>
    </row>
    <row r="544" spans="1:34" ht="15.75" customHeight="1">
      <c r="A544" s="213"/>
      <c r="B544" s="214"/>
      <c r="C544" s="224" t="s">
        <v>1895</v>
      </c>
      <c r="D544" s="225" t="s">
        <v>1891</v>
      </c>
      <c r="E544" s="225" t="s">
        <v>1892</v>
      </c>
      <c r="F544" s="226" t="s">
        <v>1896</v>
      </c>
      <c r="G544" s="227" t="s">
        <v>14</v>
      </c>
      <c r="H544" s="225" t="s">
        <v>357</v>
      </c>
      <c r="I544" s="228" t="s">
        <v>455</v>
      </c>
      <c r="J544" s="228" t="s">
        <v>1897</v>
      </c>
      <c r="K544" s="225" t="s">
        <v>437</v>
      </c>
      <c r="L544" s="227" t="s">
        <v>14</v>
      </c>
      <c r="M544" s="229">
        <v>15000</v>
      </c>
      <c r="N544" s="230">
        <v>39867.18</v>
      </c>
      <c r="O544" s="222"/>
      <c r="P544" s="223"/>
      <c r="Q544" s="223"/>
      <c r="R544" s="223"/>
      <c r="S544" s="223"/>
      <c r="T544" s="223"/>
      <c r="U544" s="223"/>
      <c r="V544" s="223"/>
      <c r="W544" s="223"/>
      <c r="X544" s="223"/>
      <c r="Y544" s="223"/>
      <c r="Z544" s="223"/>
      <c r="AA544" s="223"/>
      <c r="AB544" s="223"/>
      <c r="AC544" s="223"/>
      <c r="AD544" s="223"/>
      <c r="AE544" s="223"/>
      <c r="AF544" s="223"/>
      <c r="AG544" s="223"/>
      <c r="AH544" s="223"/>
    </row>
    <row r="545" spans="1:34" ht="15.75" customHeight="1">
      <c r="A545" s="213"/>
      <c r="B545" s="214"/>
      <c r="C545" s="224" t="s">
        <v>1898</v>
      </c>
      <c r="D545" s="225" t="s">
        <v>1891</v>
      </c>
      <c r="E545" s="225" t="s">
        <v>1892</v>
      </c>
      <c r="F545" s="226" t="s">
        <v>1899</v>
      </c>
      <c r="G545" s="227" t="s">
        <v>14</v>
      </c>
      <c r="H545" s="225" t="s">
        <v>357</v>
      </c>
      <c r="I545" s="228" t="s">
        <v>455</v>
      </c>
      <c r="J545" s="228" t="s">
        <v>1900</v>
      </c>
      <c r="K545" s="225" t="s">
        <v>437</v>
      </c>
      <c r="L545" s="227" t="s">
        <v>14</v>
      </c>
      <c r="M545" s="229">
        <v>15000</v>
      </c>
      <c r="N545" s="230">
        <v>54867.18</v>
      </c>
      <c r="O545" s="222"/>
      <c r="P545" s="223"/>
      <c r="Q545" s="223"/>
      <c r="R545" s="223"/>
      <c r="S545" s="223"/>
      <c r="T545" s="223"/>
      <c r="U545" s="223"/>
      <c r="V545" s="223"/>
      <c r="W545" s="223"/>
      <c r="X545" s="223"/>
      <c r="Y545" s="223"/>
      <c r="Z545" s="223"/>
      <c r="AA545" s="223"/>
      <c r="AB545" s="223"/>
      <c r="AC545" s="223"/>
      <c r="AD545" s="223"/>
      <c r="AE545" s="223"/>
      <c r="AF545" s="223"/>
      <c r="AG545" s="223"/>
      <c r="AH545" s="223"/>
    </row>
    <row r="546" spans="1:34" ht="15.75" customHeight="1">
      <c r="A546" s="213"/>
      <c r="B546" s="214"/>
      <c r="C546" s="224" t="s">
        <v>1901</v>
      </c>
      <c r="D546" s="225" t="s">
        <v>1902</v>
      </c>
      <c r="E546" s="225" t="s">
        <v>1892</v>
      </c>
      <c r="F546" s="226" t="s">
        <v>1903</v>
      </c>
      <c r="G546" s="227" t="s">
        <v>14</v>
      </c>
      <c r="H546" s="225" t="s">
        <v>357</v>
      </c>
      <c r="I546" s="228" t="s">
        <v>455</v>
      </c>
      <c r="J546" s="228" t="s">
        <v>1904</v>
      </c>
      <c r="K546" s="225" t="s">
        <v>437</v>
      </c>
      <c r="L546" s="227" t="s">
        <v>14</v>
      </c>
      <c r="M546" s="229">
        <v>18000</v>
      </c>
      <c r="N546" s="230">
        <v>72867.179999999993</v>
      </c>
      <c r="O546" s="222"/>
      <c r="P546" s="223"/>
      <c r="Q546" s="223"/>
      <c r="R546" s="223"/>
      <c r="S546" s="223"/>
      <c r="T546" s="223"/>
      <c r="U546" s="223"/>
      <c r="V546" s="223"/>
      <c r="W546" s="223"/>
      <c r="X546" s="223"/>
      <c r="Y546" s="223"/>
      <c r="Z546" s="223"/>
      <c r="AA546" s="223"/>
      <c r="AB546" s="223"/>
      <c r="AC546" s="223"/>
      <c r="AD546" s="223"/>
      <c r="AE546" s="223"/>
      <c r="AF546" s="223"/>
      <c r="AG546" s="223"/>
      <c r="AH546" s="223"/>
    </row>
    <row r="547" spans="1:34" ht="15.75" customHeight="1">
      <c r="A547" s="213"/>
      <c r="B547" s="214"/>
      <c r="C547" s="224" t="s">
        <v>1905</v>
      </c>
      <c r="D547" s="225" t="s">
        <v>1906</v>
      </c>
      <c r="E547" s="225" t="s">
        <v>1892</v>
      </c>
      <c r="F547" s="226" t="s">
        <v>1907</v>
      </c>
      <c r="G547" s="227" t="s">
        <v>14</v>
      </c>
      <c r="H547" s="225" t="s">
        <v>357</v>
      </c>
      <c r="I547" s="228" t="s">
        <v>455</v>
      </c>
      <c r="J547" s="228" t="s">
        <v>1908</v>
      </c>
      <c r="K547" s="225" t="s">
        <v>437</v>
      </c>
      <c r="L547" s="227" t="s">
        <v>14</v>
      </c>
      <c r="M547" s="229">
        <v>10000</v>
      </c>
      <c r="N547" s="230">
        <v>82867.179999999993</v>
      </c>
      <c r="O547" s="222"/>
      <c r="P547" s="223"/>
      <c r="Q547" s="223"/>
      <c r="R547" s="223"/>
      <c r="S547" s="223"/>
      <c r="T547" s="223"/>
      <c r="U547" s="223"/>
      <c r="V547" s="223"/>
      <c r="W547" s="223"/>
      <c r="X547" s="223"/>
      <c r="Y547" s="223"/>
      <c r="Z547" s="223"/>
      <c r="AA547" s="223"/>
      <c r="AB547" s="223"/>
      <c r="AC547" s="223"/>
      <c r="AD547" s="223"/>
      <c r="AE547" s="223"/>
      <c r="AF547" s="223"/>
      <c r="AG547" s="223"/>
      <c r="AH547" s="223"/>
    </row>
    <row r="548" spans="1:34" ht="15.75" customHeight="1">
      <c r="A548" s="213"/>
      <c r="B548" s="214"/>
      <c r="C548" s="224" t="s">
        <v>1909</v>
      </c>
      <c r="D548" s="225" t="s">
        <v>1910</v>
      </c>
      <c r="E548" s="225" t="s">
        <v>1892</v>
      </c>
      <c r="F548" s="226" t="s">
        <v>1911</v>
      </c>
      <c r="G548" s="227" t="s">
        <v>14</v>
      </c>
      <c r="H548" s="225" t="s">
        <v>357</v>
      </c>
      <c r="I548" s="228" t="s">
        <v>455</v>
      </c>
      <c r="J548" s="228" t="s">
        <v>1067</v>
      </c>
      <c r="K548" s="225" t="s">
        <v>436</v>
      </c>
      <c r="L548" s="229">
        <v>140</v>
      </c>
      <c r="M548" s="227" t="s">
        <v>14</v>
      </c>
      <c r="N548" s="230">
        <v>82727.179999999993</v>
      </c>
      <c r="O548" s="222"/>
      <c r="P548" s="223"/>
      <c r="Q548" s="223"/>
      <c r="R548" s="223"/>
      <c r="S548" s="223"/>
      <c r="T548" s="223"/>
      <c r="U548" s="223"/>
      <c r="V548" s="223"/>
      <c r="W548" s="223"/>
      <c r="X548" s="223"/>
      <c r="Y548" s="223"/>
      <c r="Z548" s="223"/>
      <c r="AA548" s="223"/>
      <c r="AB548" s="223"/>
      <c r="AC548" s="223"/>
      <c r="AD548" s="223"/>
      <c r="AE548" s="223"/>
      <c r="AF548" s="223"/>
      <c r="AG548" s="223"/>
      <c r="AH548" s="223"/>
    </row>
    <row r="549" spans="1:34" ht="15.75" customHeight="1">
      <c r="A549" s="213"/>
      <c r="B549" s="214"/>
      <c r="C549" s="224" t="s">
        <v>1912</v>
      </c>
      <c r="D549" s="225" t="s">
        <v>1910</v>
      </c>
      <c r="E549" s="225" t="s">
        <v>1892</v>
      </c>
      <c r="F549" s="226" t="s">
        <v>1913</v>
      </c>
      <c r="G549" s="227" t="s">
        <v>14</v>
      </c>
      <c r="H549" s="225" t="s">
        <v>357</v>
      </c>
      <c r="I549" s="228" t="s">
        <v>455</v>
      </c>
      <c r="J549" s="228" t="s">
        <v>1914</v>
      </c>
      <c r="K549" s="225" t="s">
        <v>436</v>
      </c>
      <c r="L549" s="229">
        <v>40</v>
      </c>
      <c r="M549" s="227" t="s">
        <v>14</v>
      </c>
      <c r="N549" s="230">
        <v>82687.179999999993</v>
      </c>
      <c r="O549" s="222"/>
      <c r="P549" s="223"/>
      <c r="Q549" s="223"/>
      <c r="R549" s="223"/>
      <c r="S549" s="223"/>
      <c r="T549" s="223"/>
      <c r="U549" s="223"/>
      <c r="V549" s="223"/>
      <c r="W549" s="223"/>
      <c r="X549" s="223"/>
      <c r="Y549" s="223"/>
      <c r="Z549" s="223"/>
      <c r="AA549" s="223"/>
      <c r="AB549" s="223"/>
      <c r="AC549" s="223"/>
      <c r="AD549" s="223"/>
      <c r="AE549" s="223"/>
      <c r="AF549" s="223"/>
      <c r="AG549" s="223"/>
      <c r="AH549" s="223"/>
    </row>
    <row r="550" spans="1:34" ht="15.75" customHeight="1">
      <c r="A550" s="213"/>
      <c r="B550" s="214"/>
      <c r="C550" s="224" t="s">
        <v>1915</v>
      </c>
      <c r="D550" s="225" t="s">
        <v>1910</v>
      </c>
      <c r="E550" s="225" t="s">
        <v>1892</v>
      </c>
      <c r="F550" s="226" t="s">
        <v>1916</v>
      </c>
      <c r="G550" s="227" t="s">
        <v>14</v>
      </c>
      <c r="H550" s="225" t="s">
        <v>357</v>
      </c>
      <c r="I550" s="228" t="s">
        <v>474</v>
      </c>
      <c r="J550" s="228" t="s">
        <v>474</v>
      </c>
      <c r="K550" s="225" t="s">
        <v>436</v>
      </c>
      <c r="L550" s="229">
        <v>406.64</v>
      </c>
      <c r="M550" s="227" t="s">
        <v>14</v>
      </c>
      <c r="N550" s="230">
        <v>82280.539999999994</v>
      </c>
      <c r="O550" s="222"/>
      <c r="P550" s="223"/>
      <c r="Q550" s="223"/>
      <c r="R550" s="223"/>
      <c r="S550" s="223"/>
      <c r="T550" s="223"/>
      <c r="U550" s="223"/>
      <c r="V550" s="223"/>
      <c r="W550" s="223"/>
      <c r="X550" s="223"/>
      <c r="Y550" s="223"/>
      <c r="Z550" s="223"/>
      <c r="AA550" s="223"/>
      <c r="AB550" s="223"/>
      <c r="AC550" s="223"/>
      <c r="AD550" s="223"/>
      <c r="AE550" s="223"/>
      <c r="AF550" s="223"/>
      <c r="AG550" s="223"/>
      <c r="AH550" s="223"/>
    </row>
    <row r="551" spans="1:34" ht="15.75" customHeight="1">
      <c r="A551" s="213"/>
      <c r="B551" s="214"/>
      <c r="C551" s="224" t="s">
        <v>1917</v>
      </c>
      <c r="D551" s="225" t="s">
        <v>1918</v>
      </c>
      <c r="E551" s="225" t="s">
        <v>1892</v>
      </c>
      <c r="F551" s="226" t="s">
        <v>1919</v>
      </c>
      <c r="G551" s="227" t="s">
        <v>14</v>
      </c>
      <c r="H551" s="225" t="s">
        <v>355</v>
      </c>
      <c r="I551" s="228" t="s">
        <v>485</v>
      </c>
      <c r="J551" s="228" t="s">
        <v>486</v>
      </c>
      <c r="K551" s="225" t="s">
        <v>436</v>
      </c>
      <c r="L551" s="229">
        <v>41943</v>
      </c>
      <c r="M551" s="227" t="s">
        <v>14</v>
      </c>
      <c r="N551" s="230">
        <v>40337.54</v>
      </c>
      <c r="O551" s="222"/>
      <c r="P551" s="223"/>
      <c r="Q551" s="223"/>
      <c r="R551" s="223"/>
      <c r="S551" s="223"/>
      <c r="T551" s="223"/>
      <c r="U551" s="223"/>
      <c r="V551" s="223"/>
      <c r="W551" s="223"/>
      <c r="X551" s="223"/>
      <c r="Y551" s="223"/>
      <c r="Z551" s="223"/>
      <c r="AA551" s="223"/>
      <c r="AB551" s="223"/>
      <c r="AC551" s="223"/>
      <c r="AD551" s="223"/>
      <c r="AE551" s="223"/>
      <c r="AF551" s="223"/>
      <c r="AG551" s="223"/>
      <c r="AH551" s="223"/>
    </row>
    <row r="552" spans="1:34" ht="15.75" customHeight="1">
      <c r="A552" s="213"/>
      <c r="B552" s="214"/>
      <c r="C552" s="224" t="s">
        <v>1920</v>
      </c>
      <c r="D552" s="225" t="s">
        <v>1918</v>
      </c>
      <c r="E552" s="225" t="s">
        <v>1892</v>
      </c>
      <c r="F552" s="226" t="s">
        <v>1921</v>
      </c>
      <c r="G552" s="227" t="s">
        <v>14</v>
      </c>
      <c r="H552" s="225" t="s">
        <v>357</v>
      </c>
      <c r="I552" s="228" t="s">
        <v>455</v>
      </c>
      <c r="J552" s="228" t="s">
        <v>1922</v>
      </c>
      <c r="K552" s="225" t="s">
        <v>437</v>
      </c>
      <c r="L552" s="227" t="s">
        <v>14</v>
      </c>
      <c r="M552" s="229">
        <v>12000</v>
      </c>
      <c r="N552" s="230">
        <v>52337.54</v>
      </c>
      <c r="O552" s="222"/>
      <c r="P552" s="223"/>
      <c r="Q552" s="223"/>
      <c r="R552" s="223"/>
      <c r="S552" s="223"/>
      <c r="T552" s="223"/>
      <c r="U552" s="223"/>
      <c r="V552" s="223"/>
      <c r="W552" s="223"/>
      <c r="X552" s="223"/>
      <c r="Y552" s="223"/>
      <c r="Z552" s="223"/>
      <c r="AA552" s="223"/>
      <c r="AB552" s="223"/>
      <c r="AC552" s="223"/>
      <c r="AD552" s="223"/>
      <c r="AE552" s="223"/>
      <c r="AF552" s="223"/>
      <c r="AG552" s="223"/>
      <c r="AH552" s="223"/>
    </row>
    <row r="553" spans="1:34" ht="15.75" customHeight="1">
      <c r="A553" s="213"/>
      <c r="B553" s="214"/>
      <c r="C553" s="224" t="s">
        <v>1923</v>
      </c>
      <c r="D553" s="225" t="s">
        <v>1924</v>
      </c>
      <c r="E553" s="225" t="s">
        <v>1892</v>
      </c>
      <c r="F553" s="226" t="s">
        <v>1925</v>
      </c>
      <c r="G553" s="227" t="s">
        <v>14</v>
      </c>
      <c r="H553" s="225" t="s">
        <v>357</v>
      </c>
      <c r="I553" s="228" t="s">
        <v>470</v>
      </c>
      <c r="J553" s="228" t="s">
        <v>926</v>
      </c>
      <c r="K553" s="225" t="s">
        <v>436</v>
      </c>
      <c r="L553" s="229">
        <v>470.82</v>
      </c>
      <c r="M553" s="227" t="s">
        <v>14</v>
      </c>
      <c r="N553" s="230">
        <v>51866.720000000001</v>
      </c>
      <c r="O553" s="222"/>
      <c r="P553" s="223"/>
      <c r="Q553" s="223"/>
      <c r="R553" s="223"/>
      <c r="S553" s="223"/>
      <c r="T553" s="223"/>
      <c r="U553" s="223"/>
      <c r="V553" s="223"/>
      <c r="W553" s="223"/>
      <c r="X553" s="223"/>
      <c r="Y553" s="223"/>
      <c r="Z553" s="223"/>
      <c r="AA553" s="223"/>
      <c r="AB553" s="223"/>
      <c r="AC553" s="223"/>
      <c r="AD553" s="223"/>
      <c r="AE553" s="223"/>
      <c r="AF553" s="223"/>
      <c r="AG553" s="223"/>
      <c r="AH553" s="223"/>
    </row>
    <row r="554" spans="1:34" ht="15.75" customHeight="1">
      <c r="A554" s="213"/>
      <c r="B554" s="214"/>
      <c r="C554" s="224" t="s">
        <v>1926</v>
      </c>
      <c r="D554" s="225" t="s">
        <v>1924</v>
      </c>
      <c r="E554" s="225" t="s">
        <v>1892</v>
      </c>
      <c r="F554" s="226" t="s">
        <v>1927</v>
      </c>
      <c r="G554" s="227" t="s">
        <v>14</v>
      </c>
      <c r="H554" s="225" t="s">
        <v>357</v>
      </c>
      <c r="I554" s="228" t="s">
        <v>470</v>
      </c>
      <c r="J554" s="228" t="s">
        <v>926</v>
      </c>
      <c r="K554" s="225" t="s">
        <v>436</v>
      </c>
      <c r="L554" s="229">
        <v>1</v>
      </c>
      <c r="M554" s="227" t="s">
        <v>14</v>
      </c>
      <c r="N554" s="230">
        <v>51865.72</v>
      </c>
      <c r="O554" s="222"/>
      <c r="P554" s="223"/>
      <c r="Q554" s="223"/>
      <c r="R554" s="223"/>
      <c r="S554" s="223"/>
      <c r="T554" s="223"/>
      <c r="U554" s="223"/>
      <c r="V554" s="223"/>
      <c r="W554" s="223"/>
      <c r="X554" s="223"/>
      <c r="Y554" s="223"/>
      <c r="Z554" s="223"/>
      <c r="AA554" s="223"/>
      <c r="AB554" s="223"/>
      <c r="AC554" s="223"/>
      <c r="AD554" s="223"/>
      <c r="AE554" s="223"/>
      <c r="AF554" s="223"/>
      <c r="AG554" s="223"/>
      <c r="AH554" s="223"/>
    </row>
    <row r="555" spans="1:34" ht="15.75" customHeight="1">
      <c r="A555" s="213"/>
      <c r="B555" s="214"/>
      <c r="C555" s="224" t="s">
        <v>1928</v>
      </c>
      <c r="D555" s="225" t="s">
        <v>1924</v>
      </c>
      <c r="E555" s="225" t="s">
        <v>1892</v>
      </c>
      <c r="F555" s="226" t="s">
        <v>1929</v>
      </c>
      <c r="G555" s="227" t="s">
        <v>14</v>
      </c>
      <c r="H555" s="225" t="s">
        <v>357</v>
      </c>
      <c r="I555" s="228" t="s">
        <v>455</v>
      </c>
      <c r="J555" s="228" t="s">
        <v>1930</v>
      </c>
      <c r="K555" s="225" t="s">
        <v>437</v>
      </c>
      <c r="L555" s="227" t="s">
        <v>14</v>
      </c>
      <c r="M555" s="229">
        <v>1</v>
      </c>
      <c r="N555" s="230">
        <v>51866.720000000001</v>
      </c>
      <c r="O555" s="222"/>
      <c r="P555" s="223"/>
      <c r="Q555" s="223"/>
      <c r="R555" s="223"/>
      <c r="S555" s="223"/>
      <c r="T555" s="223"/>
      <c r="U555" s="223"/>
      <c r="V555" s="223"/>
      <c r="W555" s="223"/>
      <c r="X555" s="223"/>
      <c r="Y555" s="223"/>
      <c r="Z555" s="223"/>
      <c r="AA555" s="223"/>
      <c r="AB555" s="223"/>
      <c r="AC555" s="223"/>
      <c r="AD555" s="223"/>
      <c r="AE555" s="223"/>
      <c r="AF555" s="223"/>
      <c r="AG555" s="223"/>
      <c r="AH555" s="223"/>
    </row>
    <row r="556" spans="1:34" ht="15.75" customHeight="1">
      <c r="A556" s="213"/>
      <c r="B556" s="214"/>
      <c r="C556" s="224" t="s">
        <v>1931</v>
      </c>
      <c r="D556" s="225" t="s">
        <v>1924</v>
      </c>
      <c r="E556" s="225" t="s">
        <v>1892</v>
      </c>
      <c r="F556" s="226" t="s">
        <v>1932</v>
      </c>
      <c r="G556" s="227" t="s">
        <v>14</v>
      </c>
      <c r="H556" s="225" t="s">
        <v>461</v>
      </c>
      <c r="I556" s="228" t="s">
        <v>455</v>
      </c>
      <c r="J556" s="228" t="s">
        <v>516</v>
      </c>
      <c r="K556" s="225" t="s">
        <v>436</v>
      </c>
      <c r="L556" s="229">
        <v>40000</v>
      </c>
      <c r="M556" s="248"/>
      <c r="N556" s="230">
        <v>11866.72</v>
      </c>
      <c r="O556" s="222"/>
      <c r="P556" s="223"/>
      <c r="Q556" s="223"/>
      <c r="R556" s="223"/>
      <c r="S556" s="223"/>
      <c r="T556" s="223"/>
      <c r="U556" s="223"/>
      <c r="V556" s="223"/>
      <c r="W556" s="223"/>
      <c r="X556" s="223"/>
      <c r="Y556" s="223"/>
      <c r="Z556" s="223"/>
      <c r="AA556" s="223"/>
      <c r="AB556" s="223"/>
      <c r="AC556" s="223"/>
      <c r="AD556" s="223"/>
      <c r="AE556" s="223"/>
      <c r="AF556" s="223"/>
      <c r="AG556" s="223"/>
      <c r="AH556" s="223"/>
    </row>
    <row r="557" spans="1:34" ht="15.75" customHeight="1">
      <c r="A557" s="213"/>
      <c r="B557" s="214"/>
      <c r="C557" s="224" t="s">
        <v>1933</v>
      </c>
      <c r="D557" s="225" t="s">
        <v>1924</v>
      </c>
      <c r="E557" s="225" t="s">
        <v>1892</v>
      </c>
      <c r="F557" s="226" t="s">
        <v>1934</v>
      </c>
      <c r="G557" s="227" t="s">
        <v>14</v>
      </c>
      <c r="H557" s="225" t="s">
        <v>357</v>
      </c>
      <c r="I557" s="228" t="s">
        <v>455</v>
      </c>
      <c r="J557" s="228" t="s">
        <v>1889</v>
      </c>
      <c r="K557" s="225" t="s">
        <v>437</v>
      </c>
      <c r="L557" s="227" t="s">
        <v>14</v>
      </c>
      <c r="M557" s="229">
        <v>5000</v>
      </c>
      <c r="N557" s="230">
        <v>16866.72</v>
      </c>
      <c r="O557" s="222"/>
      <c r="P557" s="223"/>
      <c r="Q557" s="223"/>
      <c r="R557" s="223"/>
      <c r="S557" s="223"/>
      <c r="T557" s="223"/>
      <c r="U557" s="223"/>
      <c r="V557" s="223"/>
      <c r="W557" s="223"/>
      <c r="X557" s="223"/>
      <c r="Y557" s="223"/>
      <c r="Z557" s="223"/>
      <c r="AA557" s="223"/>
      <c r="AB557" s="223"/>
      <c r="AC557" s="223"/>
      <c r="AD557" s="223"/>
      <c r="AE557" s="223"/>
      <c r="AF557" s="223"/>
      <c r="AG557" s="223"/>
      <c r="AH557" s="223"/>
    </row>
    <row r="558" spans="1:34" ht="15.75" customHeight="1">
      <c r="A558" s="213"/>
      <c r="B558" s="214"/>
      <c r="C558" s="224" t="s">
        <v>1935</v>
      </c>
      <c r="D558" s="225" t="s">
        <v>1924</v>
      </c>
      <c r="E558" s="225" t="s">
        <v>1892</v>
      </c>
      <c r="F558" s="226" t="s">
        <v>1936</v>
      </c>
      <c r="G558" s="227" t="s">
        <v>14</v>
      </c>
      <c r="H558" s="225" t="s">
        <v>357</v>
      </c>
      <c r="I558" s="228" t="s">
        <v>455</v>
      </c>
      <c r="J558" s="228" t="s">
        <v>1937</v>
      </c>
      <c r="K558" s="225" t="s">
        <v>437</v>
      </c>
      <c r="L558" s="227" t="s">
        <v>14</v>
      </c>
      <c r="M558" s="229">
        <v>5000</v>
      </c>
      <c r="N558" s="230">
        <v>21866.720000000001</v>
      </c>
      <c r="O558" s="222"/>
      <c r="P558" s="223"/>
      <c r="Q558" s="223"/>
      <c r="R558" s="223"/>
      <c r="S558" s="223"/>
      <c r="T558" s="223"/>
      <c r="U558" s="223"/>
      <c r="V558" s="223"/>
      <c r="W558" s="223"/>
      <c r="X558" s="223"/>
      <c r="Y558" s="223"/>
      <c r="Z558" s="223"/>
      <c r="AA558" s="223"/>
      <c r="AB558" s="223"/>
      <c r="AC558" s="223"/>
      <c r="AD558" s="223"/>
      <c r="AE558" s="223"/>
      <c r="AF558" s="223"/>
      <c r="AG558" s="223"/>
      <c r="AH558" s="223"/>
    </row>
    <row r="559" spans="1:34" ht="15.75" customHeight="1">
      <c r="A559" s="213"/>
      <c r="B559" s="214"/>
      <c r="C559" s="224" t="s">
        <v>1938</v>
      </c>
      <c r="D559" s="225" t="s">
        <v>1924</v>
      </c>
      <c r="E559" s="225" t="s">
        <v>1892</v>
      </c>
      <c r="F559" s="226" t="s">
        <v>1939</v>
      </c>
      <c r="G559" s="227" t="s">
        <v>14</v>
      </c>
      <c r="H559" s="225" t="s">
        <v>357</v>
      </c>
      <c r="I559" s="228" t="s">
        <v>455</v>
      </c>
      <c r="J559" s="228" t="s">
        <v>1940</v>
      </c>
      <c r="K559" s="225" t="s">
        <v>437</v>
      </c>
      <c r="L559" s="227" t="s">
        <v>14</v>
      </c>
      <c r="M559" s="229">
        <v>5000</v>
      </c>
      <c r="N559" s="230">
        <v>26866.720000000001</v>
      </c>
      <c r="O559" s="222"/>
      <c r="P559" s="223"/>
      <c r="Q559" s="223"/>
      <c r="R559" s="223"/>
      <c r="S559" s="223"/>
      <c r="T559" s="223"/>
      <c r="U559" s="223"/>
      <c r="V559" s="223"/>
      <c r="W559" s="223"/>
      <c r="X559" s="223"/>
      <c r="Y559" s="223"/>
      <c r="Z559" s="223"/>
      <c r="AA559" s="223"/>
      <c r="AB559" s="223"/>
      <c r="AC559" s="223"/>
      <c r="AD559" s="223"/>
      <c r="AE559" s="223"/>
      <c r="AF559" s="223"/>
      <c r="AG559" s="223"/>
      <c r="AH559" s="223"/>
    </row>
    <row r="560" spans="1:34" ht="15.75" customHeight="1">
      <c r="A560" s="213"/>
      <c r="B560" s="214"/>
      <c r="C560" s="224" t="s">
        <v>1941</v>
      </c>
      <c r="D560" s="225" t="s">
        <v>1942</v>
      </c>
      <c r="E560" s="225" t="s">
        <v>1892</v>
      </c>
      <c r="F560" s="226" t="s">
        <v>1943</v>
      </c>
      <c r="G560" s="227" t="s">
        <v>14</v>
      </c>
      <c r="H560" s="225" t="s">
        <v>357</v>
      </c>
      <c r="I560" s="228" t="s">
        <v>474</v>
      </c>
      <c r="J560" s="228" t="s">
        <v>474</v>
      </c>
      <c r="K560" s="225" t="s">
        <v>436</v>
      </c>
      <c r="L560" s="229">
        <v>388.5</v>
      </c>
      <c r="M560" s="227" t="s">
        <v>14</v>
      </c>
      <c r="N560" s="230">
        <v>26478.22</v>
      </c>
      <c r="O560" s="222"/>
      <c r="P560" s="223"/>
      <c r="Q560" s="223"/>
      <c r="R560" s="223"/>
      <c r="S560" s="223"/>
      <c r="T560" s="223"/>
      <c r="U560" s="223"/>
      <c r="V560" s="223"/>
      <c r="W560" s="223"/>
      <c r="X560" s="223"/>
      <c r="Y560" s="223"/>
      <c r="Z560" s="223"/>
      <c r="AA560" s="223"/>
      <c r="AB560" s="223"/>
      <c r="AC560" s="223"/>
      <c r="AD560" s="223"/>
      <c r="AE560" s="223"/>
      <c r="AF560" s="223"/>
      <c r="AG560" s="223"/>
      <c r="AH560" s="223"/>
    </row>
    <row r="561" spans="1:34" ht="15.75" customHeight="1">
      <c r="A561" s="213"/>
      <c r="B561" s="214"/>
      <c r="C561" s="224" t="s">
        <v>1944</v>
      </c>
      <c r="D561" s="225" t="s">
        <v>1942</v>
      </c>
      <c r="E561" s="225" t="s">
        <v>1892</v>
      </c>
      <c r="F561" s="226" t="s">
        <v>1945</v>
      </c>
      <c r="G561" s="227" t="s">
        <v>14</v>
      </c>
      <c r="H561" s="225" t="s">
        <v>357</v>
      </c>
      <c r="I561" s="228" t="s">
        <v>474</v>
      </c>
      <c r="J561" s="228" t="s">
        <v>474</v>
      </c>
      <c r="K561" s="225" t="s">
        <v>436</v>
      </c>
      <c r="L561" s="229">
        <v>89.99</v>
      </c>
      <c r="M561" s="227" t="s">
        <v>14</v>
      </c>
      <c r="N561" s="230">
        <v>26388.23</v>
      </c>
      <c r="O561" s="222"/>
      <c r="P561" s="223"/>
      <c r="Q561" s="223"/>
      <c r="R561" s="223"/>
      <c r="S561" s="223"/>
      <c r="T561" s="223"/>
      <c r="U561" s="223"/>
      <c r="V561" s="223"/>
      <c r="W561" s="223"/>
      <c r="X561" s="223"/>
      <c r="Y561" s="223"/>
      <c r="Z561" s="223"/>
      <c r="AA561" s="223"/>
      <c r="AB561" s="223"/>
      <c r="AC561" s="223"/>
      <c r="AD561" s="223"/>
      <c r="AE561" s="223"/>
      <c r="AF561" s="223"/>
      <c r="AG561" s="223"/>
      <c r="AH561" s="223"/>
    </row>
    <row r="562" spans="1:34" ht="15.75" customHeight="1">
      <c r="A562" s="213"/>
      <c r="B562" s="214"/>
      <c r="C562" s="224" t="s">
        <v>1946</v>
      </c>
      <c r="D562" s="225" t="s">
        <v>1942</v>
      </c>
      <c r="E562" s="225" t="s">
        <v>1892</v>
      </c>
      <c r="F562" s="226" t="s">
        <v>1947</v>
      </c>
      <c r="G562" s="227" t="s">
        <v>14</v>
      </c>
      <c r="H562" s="225" t="s">
        <v>357</v>
      </c>
      <c r="I562" s="228" t="s">
        <v>173</v>
      </c>
      <c r="J562" s="228" t="s">
        <v>597</v>
      </c>
      <c r="K562" s="225" t="s">
        <v>436</v>
      </c>
      <c r="L562" s="229">
        <v>12936</v>
      </c>
      <c r="M562" s="227" t="s">
        <v>14</v>
      </c>
      <c r="N562" s="230">
        <v>13452.23</v>
      </c>
      <c r="O562" s="222"/>
      <c r="P562" s="223"/>
      <c r="Q562" s="223"/>
      <c r="R562" s="223"/>
      <c r="S562" s="223"/>
      <c r="T562" s="223"/>
      <c r="U562" s="223"/>
      <c r="V562" s="223"/>
      <c r="W562" s="223"/>
      <c r="X562" s="223"/>
      <c r="Y562" s="223"/>
      <c r="Z562" s="223"/>
      <c r="AA562" s="223"/>
      <c r="AB562" s="223"/>
      <c r="AC562" s="223"/>
      <c r="AD562" s="223"/>
      <c r="AE562" s="223"/>
      <c r="AF562" s="223"/>
      <c r="AG562" s="223"/>
      <c r="AH562" s="223"/>
    </row>
    <row r="563" spans="1:34" ht="15.75" customHeight="1">
      <c r="A563" s="213"/>
      <c r="B563" s="214"/>
      <c r="C563" s="224" t="s">
        <v>1948</v>
      </c>
      <c r="D563" s="225" t="s">
        <v>1949</v>
      </c>
      <c r="E563" s="225" t="s">
        <v>1892</v>
      </c>
      <c r="F563" s="226" t="s">
        <v>1950</v>
      </c>
      <c r="G563" s="227" t="s">
        <v>14</v>
      </c>
      <c r="H563" s="225" t="s">
        <v>357</v>
      </c>
      <c r="I563" s="228" t="s">
        <v>474</v>
      </c>
      <c r="J563" s="228" t="s">
        <v>474</v>
      </c>
      <c r="K563" s="225" t="s">
        <v>436</v>
      </c>
      <c r="L563" s="229">
        <v>65</v>
      </c>
      <c r="M563" s="227" t="s">
        <v>14</v>
      </c>
      <c r="N563" s="230">
        <v>13387.23</v>
      </c>
      <c r="O563" s="222"/>
      <c r="P563" s="223"/>
      <c r="Q563" s="223"/>
      <c r="R563" s="223"/>
      <c r="S563" s="223"/>
      <c r="T563" s="223"/>
      <c r="U563" s="223"/>
      <c r="V563" s="223"/>
      <c r="W563" s="223"/>
      <c r="X563" s="223"/>
      <c r="Y563" s="223"/>
      <c r="Z563" s="223"/>
      <c r="AA563" s="223"/>
      <c r="AB563" s="223"/>
      <c r="AC563" s="223"/>
      <c r="AD563" s="223"/>
      <c r="AE563" s="223"/>
      <c r="AF563" s="223"/>
      <c r="AG563" s="223"/>
      <c r="AH563" s="223"/>
    </row>
    <row r="564" spans="1:34" ht="15.75" customHeight="1">
      <c r="A564" s="213"/>
      <c r="B564" s="214"/>
      <c r="C564" s="224" t="s">
        <v>1951</v>
      </c>
      <c r="D564" s="225" t="s">
        <v>1952</v>
      </c>
      <c r="E564" s="225" t="s">
        <v>1892</v>
      </c>
      <c r="F564" s="226" t="s">
        <v>1953</v>
      </c>
      <c r="G564" s="227" t="s">
        <v>14</v>
      </c>
      <c r="H564" s="225" t="s">
        <v>357</v>
      </c>
      <c r="I564" s="228" t="s">
        <v>455</v>
      </c>
      <c r="J564" s="228" t="s">
        <v>1954</v>
      </c>
      <c r="K564" s="225" t="s">
        <v>437</v>
      </c>
      <c r="L564" s="227" t="s">
        <v>14</v>
      </c>
      <c r="M564" s="229">
        <v>11000</v>
      </c>
      <c r="N564" s="230">
        <v>24387.23</v>
      </c>
      <c r="O564" s="222"/>
      <c r="P564" s="223"/>
      <c r="Q564" s="223"/>
      <c r="R564" s="223"/>
      <c r="S564" s="223"/>
      <c r="T564" s="223"/>
      <c r="U564" s="223"/>
      <c r="V564" s="223"/>
      <c r="W564" s="223"/>
      <c r="X564" s="223"/>
      <c r="Y564" s="223"/>
      <c r="Z564" s="223"/>
      <c r="AA564" s="223"/>
      <c r="AB564" s="223"/>
      <c r="AC564" s="223"/>
      <c r="AD564" s="223"/>
      <c r="AE564" s="223"/>
      <c r="AF564" s="223"/>
      <c r="AG564" s="223"/>
      <c r="AH564" s="223"/>
    </row>
    <row r="565" spans="1:34" ht="15.75" customHeight="1">
      <c r="A565" s="213"/>
      <c r="B565" s="214"/>
      <c r="C565" s="224" t="s">
        <v>1955</v>
      </c>
      <c r="D565" s="225" t="s">
        <v>1952</v>
      </c>
      <c r="E565" s="225" t="s">
        <v>1892</v>
      </c>
      <c r="F565" s="226" t="s">
        <v>1956</v>
      </c>
      <c r="G565" s="227" t="s">
        <v>14</v>
      </c>
      <c r="H565" s="225" t="s">
        <v>357</v>
      </c>
      <c r="I565" s="228" t="s">
        <v>455</v>
      </c>
      <c r="J565" s="228" t="s">
        <v>516</v>
      </c>
      <c r="K565" s="225" t="s">
        <v>436</v>
      </c>
      <c r="L565" s="229">
        <v>11500</v>
      </c>
      <c r="M565" s="227" t="s">
        <v>14</v>
      </c>
      <c r="N565" s="230">
        <v>12887.23</v>
      </c>
      <c r="O565" s="222"/>
      <c r="P565" s="223"/>
      <c r="Q565" s="223"/>
      <c r="R565" s="223"/>
      <c r="S565" s="223"/>
      <c r="T565" s="223"/>
      <c r="U565" s="223"/>
      <c r="V565" s="223"/>
      <c r="W565" s="223"/>
      <c r="X565" s="223"/>
      <c r="Y565" s="223"/>
      <c r="Z565" s="223"/>
      <c r="AA565" s="223"/>
      <c r="AB565" s="223"/>
      <c r="AC565" s="223"/>
      <c r="AD565" s="223"/>
      <c r="AE565" s="223"/>
      <c r="AF565" s="223"/>
      <c r="AG565" s="223"/>
      <c r="AH565" s="223"/>
    </row>
    <row r="566" spans="1:34" ht="15.75" customHeight="1">
      <c r="A566" s="213"/>
      <c r="B566" s="214"/>
      <c r="C566" s="224" t="s">
        <v>1957</v>
      </c>
      <c r="D566" s="225" t="s">
        <v>1952</v>
      </c>
      <c r="E566" s="225" t="s">
        <v>1892</v>
      </c>
      <c r="F566" s="226" t="s">
        <v>1958</v>
      </c>
      <c r="G566" s="227" t="s">
        <v>14</v>
      </c>
      <c r="H566" s="225" t="s">
        <v>357</v>
      </c>
      <c r="I566" s="228" t="s">
        <v>173</v>
      </c>
      <c r="J566" s="228" t="s">
        <v>597</v>
      </c>
      <c r="K566" s="225" t="s">
        <v>436</v>
      </c>
      <c r="L566" s="229">
        <v>20</v>
      </c>
      <c r="M566" s="227" t="s">
        <v>14</v>
      </c>
      <c r="N566" s="230">
        <v>12867.23</v>
      </c>
      <c r="O566" s="222"/>
      <c r="P566" s="223"/>
      <c r="Q566" s="223"/>
      <c r="R566" s="223"/>
      <c r="S566" s="223"/>
      <c r="T566" s="223"/>
      <c r="U566" s="223"/>
      <c r="V566" s="223"/>
      <c r="W566" s="223"/>
      <c r="X566" s="223"/>
      <c r="Y566" s="223"/>
      <c r="Z566" s="223"/>
      <c r="AA566" s="223"/>
      <c r="AB566" s="223"/>
      <c r="AC566" s="223"/>
      <c r="AD566" s="223"/>
      <c r="AE566" s="223"/>
      <c r="AF566" s="223"/>
      <c r="AG566" s="223"/>
      <c r="AH566" s="223"/>
    </row>
    <row r="567" spans="1:34" ht="15.75" customHeight="1">
      <c r="A567" s="213"/>
      <c r="B567" s="214"/>
      <c r="C567" s="224" t="s">
        <v>1959</v>
      </c>
      <c r="D567" s="225" t="s">
        <v>1952</v>
      </c>
      <c r="E567" s="225" t="s">
        <v>1892</v>
      </c>
      <c r="F567" s="226" t="s">
        <v>1960</v>
      </c>
      <c r="G567" s="227" t="s">
        <v>14</v>
      </c>
      <c r="H567" s="225" t="s">
        <v>357</v>
      </c>
      <c r="I567" s="228" t="s">
        <v>455</v>
      </c>
      <c r="J567" s="228" t="s">
        <v>1885</v>
      </c>
      <c r="K567" s="225" t="s">
        <v>437</v>
      </c>
      <c r="L567" s="227" t="s">
        <v>14</v>
      </c>
      <c r="M567" s="229">
        <v>9000</v>
      </c>
      <c r="N567" s="230">
        <v>21867.23</v>
      </c>
      <c r="O567" s="222"/>
      <c r="P567" s="223"/>
      <c r="Q567" s="223"/>
      <c r="R567" s="223"/>
      <c r="S567" s="223"/>
      <c r="T567" s="223"/>
      <c r="U567" s="223"/>
      <c r="V567" s="223"/>
      <c r="W567" s="223"/>
      <c r="X567" s="223"/>
      <c r="Y567" s="223"/>
      <c r="Z567" s="223"/>
      <c r="AA567" s="223"/>
      <c r="AB567" s="223"/>
      <c r="AC567" s="223"/>
      <c r="AD567" s="223"/>
      <c r="AE567" s="223"/>
      <c r="AF567" s="223"/>
      <c r="AG567" s="223"/>
      <c r="AH567" s="223"/>
    </row>
    <row r="568" spans="1:34" ht="15.75" customHeight="1">
      <c r="A568" s="213"/>
      <c r="B568" s="214"/>
      <c r="C568" s="224" t="s">
        <v>1961</v>
      </c>
      <c r="D568" s="225" t="s">
        <v>1962</v>
      </c>
      <c r="E568" s="225" t="s">
        <v>1892</v>
      </c>
      <c r="F568" s="226" t="s">
        <v>1963</v>
      </c>
      <c r="G568" s="227" t="s">
        <v>14</v>
      </c>
      <c r="H568" s="225" t="s">
        <v>357</v>
      </c>
      <c r="I568" s="228" t="s">
        <v>455</v>
      </c>
      <c r="J568" s="228" t="s">
        <v>1889</v>
      </c>
      <c r="K568" s="225" t="s">
        <v>437</v>
      </c>
      <c r="L568" s="227" t="s">
        <v>14</v>
      </c>
      <c r="M568" s="229">
        <v>18000</v>
      </c>
      <c r="N568" s="230">
        <v>39867.230000000003</v>
      </c>
      <c r="O568" s="222"/>
      <c r="P568" s="223"/>
      <c r="Q568" s="223"/>
      <c r="R568" s="223"/>
      <c r="S568" s="223"/>
      <c r="T568" s="223"/>
      <c r="U568" s="223"/>
      <c r="V568" s="223"/>
      <c r="W568" s="223"/>
      <c r="X568" s="223"/>
      <c r="Y568" s="223"/>
      <c r="Z568" s="223"/>
      <c r="AA568" s="223"/>
      <c r="AB568" s="223"/>
      <c r="AC568" s="223"/>
      <c r="AD568" s="223"/>
      <c r="AE568" s="223"/>
      <c r="AF568" s="223"/>
      <c r="AG568" s="223"/>
      <c r="AH568" s="223"/>
    </row>
    <row r="569" spans="1:34" ht="15.75" customHeight="1">
      <c r="A569" s="213"/>
      <c r="B569" s="214"/>
      <c r="C569" s="224" t="s">
        <v>1964</v>
      </c>
      <c r="D569" s="225" t="s">
        <v>1965</v>
      </c>
      <c r="E569" s="225" t="s">
        <v>1892</v>
      </c>
      <c r="F569" s="226" t="s">
        <v>1966</v>
      </c>
      <c r="G569" s="227" t="s">
        <v>14</v>
      </c>
      <c r="H569" s="225" t="s">
        <v>357</v>
      </c>
      <c r="I569" s="228" t="s">
        <v>455</v>
      </c>
      <c r="J569" s="228" t="s">
        <v>1967</v>
      </c>
      <c r="K569" s="225" t="s">
        <v>437</v>
      </c>
      <c r="L569" s="227" t="s">
        <v>14</v>
      </c>
      <c r="M569" s="229">
        <v>6000</v>
      </c>
      <c r="N569" s="230">
        <v>45867.23</v>
      </c>
      <c r="O569" s="222"/>
      <c r="P569" s="223"/>
      <c r="Q569" s="223"/>
      <c r="R569" s="223"/>
      <c r="S569" s="223"/>
      <c r="T569" s="223"/>
      <c r="U569" s="223"/>
      <c r="V569" s="223"/>
      <c r="W569" s="223"/>
      <c r="X569" s="223"/>
      <c r="Y569" s="223"/>
      <c r="Z569" s="223"/>
      <c r="AA569" s="223"/>
      <c r="AB569" s="223"/>
      <c r="AC569" s="223"/>
      <c r="AD569" s="223"/>
      <c r="AE569" s="223"/>
      <c r="AF569" s="223"/>
      <c r="AG569" s="223"/>
      <c r="AH569" s="223"/>
    </row>
    <row r="570" spans="1:34" ht="15.75" customHeight="1">
      <c r="A570" s="213"/>
      <c r="B570" s="214"/>
      <c r="C570" s="224" t="s">
        <v>1968</v>
      </c>
      <c r="D570" s="225" t="s">
        <v>1969</v>
      </c>
      <c r="E570" s="225" t="s">
        <v>1892</v>
      </c>
      <c r="F570" s="226" t="s">
        <v>1970</v>
      </c>
      <c r="G570" s="227" t="s">
        <v>14</v>
      </c>
      <c r="H570" s="225" t="s">
        <v>357</v>
      </c>
      <c r="I570" s="228" t="s">
        <v>455</v>
      </c>
      <c r="J570" s="228" t="s">
        <v>1971</v>
      </c>
      <c r="K570" s="225" t="s">
        <v>437</v>
      </c>
      <c r="L570" s="227" t="s">
        <v>14</v>
      </c>
      <c r="M570" s="229">
        <v>20000</v>
      </c>
      <c r="N570" s="230">
        <v>65867.23</v>
      </c>
      <c r="O570" s="222"/>
      <c r="P570" s="223"/>
      <c r="Q570" s="223"/>
      <c r="R570" s="223"/>
      <c r="S570" s="223"/>
      <c r="T570" s="223"/>
      <c r="U570" s="223"/>
      <c r="V570" s="223"/>
      <c r="W570" s="223"/>
      <c r="X570" s="223"/>
      <c r="Y570" s="223"/>
      <c r="Z570" s="223"/>
      <c r="AA570" s="223"/>
      <c r="AB570" s="223"/>
      <c r="AC570" s="223"/>
      <c r="AD570" s="223"/>
      <c r="AE570" s="223"/>
      <c r="AF570" s="223"/>
      <c r="AG570" s="223"/>
      <c r="AH570" s="223"/>
    </row>
    <row r="571" spans="1:34" ht="15.75" customHeight="1">
      <c r="A571" s="213"/>
      <c r="B571" s="214"/>
      <c r="C571" s="224" t="s">
        <v>1972</v>
      </c>
      <c r="D571" s="225" t="s">
        <v>1973</v>
      </c>
      <c r="E571" s="225" t="s">
        <v>1892</v>
      </c>
      <c r="F571" s="226" t="s">
        <v>1974</v>
      </c>
      <c r="G571" s="227" t="s">
        <v>14</v>
      </c>
      <c r="H571" s="225" t="s">
        <v>357</v>
      </c>
      <c r="I571" s="228" t="s">
        <v>173</v>
      </c>
      <c r="J571" s="228" t="s">
        <v>451</v>
      </c>
      <c r="K571" s="225" t="s">
        <v>436</v>
      </c>
      <c r="L571" s="229">
        <v>27.52</v>
      </c>
      <c r="M571" s="227" t="s">
        <v>14</v>
      </c>
      <c r="N571" s="230">
        <v>65839.710000000006</v>
      </c>
      <c r="O571" s="222"/>
      <c r="P571" s="223"/>
      <c r="Q571" s="223"/>
      <c r="R571" s="223"/>
      <c r="S571" s="223"/>
      <c r="T571" s="223"/>
      <c r="U571" s="223"/>
      <c r="V571" s="223"/>
      <c r="W571" s="223"/>
      <c r="X571" s="223"/>
      <c r="Y571" s="223"/>
      <c r="Z571" s="223"/>
      <c r="AA571" s="223"/>
      <c r="AB571" s="223"/>
      <c r="AC571" s="223"/>
      <c r="AD571" s="223"/>
      <c r="AE571" s="223"/>
      <c r="AF571" s="223"/>
      <c r="AG571" s="223"/>
      <c r="AH571" s="223"/>
    </row>
    <row r="572" spans="1:34" ht="15.75" customHeight="1">
      <c r="A572" s="213"/>
      <c r="B572" s="214"/>
      <c r="C572" s="224" t="s">
        <v>1975</v>
      </c>
      <c r="D572" s="225" t="s">
        <v>1973</v>
      </c>
      <c r="E572" s="225" t="s">
        <v>1892</v>
      </c>
      <c r="F572" s="226" t="s">
        <v>1976</v>
      </c>
      <c r="G572" s="227" t="s">
        <v>14</v>
      </c>
      <c r="H572" s="225" t="s">
        <v>357</v>
      </c>
      <c r="I572" s="228" t="s">
        <v>455</v>
      </c>
      <c r="J572" s="228" t="s">
        <v>945</v>
      </c>
      <c r="K572" s="225" t="s">
        <v>436</v>
      </c>
      <c r="L572" s="229">
        <v>25000</v>
      </c>
      <c r="M572" s="227" t="s">
        <v>14</v>
      </c>
      <c r="N572" s="230">
        <v>40839.71</v>
      </c>
      <c r="O572" s="222"/>
      <c r="P572" s="223"/>
      <c r="Q572" s="223"/>
      <c r="R572" s="223"/>
      <c r="S572" s="223"/>
      <c r="T572" s="223"/>
      <c r="U572" s="223"/>
      <c r="V572" s="223"/>
      <c r="W572" s="223"/>
      <c r="X572" s="223"/>
      <c r="Y572" s="223"/>
      <c r="Z572" s="223"/>
      <c r="AA572" s="223"/>
      <c r="AB572" s="223"/>
      <c r="AC572" s="223"/>
      <c r="AD572" s="223"/>
      <c r="AE572" s="223"/>
      <c r="AF572" s="223"/>
      <c r="AG572" s="223"/>
      <c r="AH572" s="223"/>
    </row>
    <row r="573" spans="1:34" ht="15.75" customHeight="1">
      <c r="A573" s="213"/>
      <c r="B573" s="214"/>
      <c r="C573" s="224" t="s">
        <v>1977</v>
      </c>
      <c r="D573" s="225" t="s">
        <v>1978</v>
      </c>
      <c r="E573" s="225" t="s">
        <v>1892</v>
      </c>
      <c r="F573" s="226" t="s">
        <v>1979</v>
      </c>
      <c r="G573" s="227" t="s">
        <v>14</v>
      </c>
      <c r="H573" s="225" t="s">
        <v>357</v>
      </c>
      <c r="I573" s="228" t="s">
        <v>173</v>
      </c>
      <c r="J573" s="228" t="s">
        <v>551</v>
      </c>
      <c r="K573" s="225" t="s">
        <v>436</v>
      </c>
      <c r="L573" s="229">
        <v>1223.5999999999999</v>
      </c>
      <c r="M573" s="227" t="s">
        <v>14</v>
      </c>
      <c r="N573" s="230">
        <v>39616.11</v>
      </c>
      <c r="O573" s="222"/>
      <c r="P573" s="223"/>
      <c r="Q573" s="223"/>
      <c r="R573" s="223"/>
      <c r="S573" s="223"/>
      <c r="T573" s="223"/>
      <c r="U573" s="223"/>
      <c r="V573" s="223"/>
      <c r="W573" s="223"/>
      <c r="X573" s="223"/>
      <c r="Y573" s="223"/>
      <c r="Z573" s="223"/>
      <c r="AA573" s="223"/>
      <c r="AB573" s="223"/>
      <c r="AC573" s="223"/>
      <c r="AD573" s="223"/>
      <c r="AE573" s="223"/>
      <c r="AF573" s="223"/>
      <c r="AG573" s="223"/>
      <c r="AH573" s="223"/>
    </row>
    <row r="574" spans="1:34" ht="15.75" customHeight="1">
      <c r="A574" s="213"/>
      <c r="B574" s="214"/>
      <c r="C574" s="224" t="s">
        <v>1980</v>
      </c>
      <c r="D574" s="225" t="s">
        <v>1978</v>
      </c>
      <c r="E574" s="225" t="s">
        <v>1892</v>
      </c>
      <c r="F574" s="226" t="s">
        <v>1981</v>
      </c>
      <c r="G574" s="227" t="s">
        <v>14</v>
      </c>
      <c r="H574" s="225" t="s">
        <v>357</v>
      </c>
      <c r="I574" s="228" t="s">
        <v>173</v>
      </c>
      <c r="J574" s="228" t="s">
        <v>551</v>
      </c>
      <c r="K574" s="225" t="s">
        <v>436</v>
      </c>
      <c r="L574" s="229">
        <v>1238.5999999999999</v>
      </c>
      <c r="M574" s="227" t="s">
        <v>14</v>
      </c>
      <c r="N574" s="230">
        <v>38377.51</v>
      </c>
      <c r="O574" s="222"/>
      <c r="P574" s="223"/>
      <c r="Q574" s="223"/>
      <c r="R574" s="223"/>
      <c r="S574" s="223"/>
      <c r="T574" s="223"/>
      <c r="U574" s="223"/>
      <c r="V574" s="223"/>
      <c r="W574" s="223"/>
      <c r="X574" s="223"/>
      <c r="Y574" s="223"/>
      <c r="Z574" s="223"/>
      <c r="AA574" s="223"/>
      <c r="AB574" s="223"/>
      <c r="AC574" s="223"/>
      <c r="AD574" s="223"/>
      <c r="AE574" s="223"/>
      <c r="AF574" s="223"/>
      <c r="AG574" s="223"/>
      <c r="AH574" s="223"/>
    </row>
    <row r="575" spans="1:34" ht="15.75" customHeight="1">
      <c r="A575" s="213"/>
      <c r="B575" s="214"/>
      <c r="C575" s="224" t="s">
        <v>1982</v>
      </c>
      <c r="D575" s="225" t="s">
        <v>1978</v>
      </c>
      <c r="E575" s="225" t="s">
        <v>1892</v>
      </c>
      <c r="F575" s="226" t="s">
        <v>1983</v>
      </c>
      <c r="G575" s="227" t="s">
        <v>14</v>
      </c>
      <c r="H575" s="225" t="s">
        <v>357</v>
      </c>
      <c r="I575" s="228" t="s">
        <v>173</v>
      </c>
      <c r="J575" s="228" t="s">
        <v>451</v>
      </c>
      <c r="K575" s="225" t="s">
        <v>436</v>
      </c>
      <c r="L575" s="229">
        <v>269</v>
      </c>
      <c r="M575" s="227" t="s">
        <v>14</v>
      </c>
      <c r="N575" s="230">
        <v>38108.51</v>
      </c>
      <c r="O575" s="222"/>
      <c r="P575" s="223"/>
      <c r="Q575" s="223"/>
      <c r="R575" s="223"/>
      <c r="S575" s="223"/>
      <c r="T575" s="223"/>
      <c r="U575" s="223"/>
      <c r="V575" s="223"/>
      <c r="W575" s="223"/>
      <c r="X575" s="223"/>
      <c r="Y575" s="223"/>
      <c r="Z575" s="223"/>
      <c r="AA575" s="223"/>
      <c r="AB575" s="223"/>
      <c r="AC575" s="223"/>
      <c r="AD575" s="223"/>
      <c r="AE575" s="223"/>
      <c r="AF575" s="223"/>
      <c r="AG575" s="223"/>
      <c r="AH575" s="223"/>
    </row>
    <row r="576" spans="1:34" ht="15.75" customHeight="1">
      <c r="A576" s="213"/>
      <c r="B576" s="214"/>
      <c r="C576" s="224" t="s">
        <v>1984</v>
      </c>
      <c r="D576" s="225" t="s">
        <v>1978</v>
      </c>
      <c r="E576" s="225" t="s">
        <v>1892</v>
      </c>
      <c r="F576" s="226" t="s">
        <v>1985</v>
      </c>
      <c r="G576" s="227" t="s">
        <v>14</v>
      </c>
      <c r="H576" s="225" t="s">
        <v>357</v>
      </c>
      <c r="I576" s="228" t="s">
        <v>173</v>
      </c>
      <c r="J576" s="228" t="s">
        <v>551</v>
      </c>
      <c r="K576" s="225" t="s">
        <v>436</v>
      </c>
      <c r="L576" s="229">
        <v>618</v>
      </c>
      <c r="M576" s="227" t="s">
        <v>14</v>
      </c>
      <c r="N576" s="230">
        <v>37490.51</v>
      </c>
      <c r="O576" s="222"/>
      <c r="P576" s="223"/>
      <c r="Q576" s="223"/>
      <c r="R576" s="223"/>
      <c r="S576" s="223"/>
      <c r="T576" s="223"/>
      <c r="U576" s="223"/>
      <c r="V576" s="223"/>
      <c r="W576" s="223"/>
      <c r="X576" s="223"/>
      <c r="Y576" s="223"/>
      <c r="Z576" s="223"/>
      <c r="AA576" s="223"/>
      <c r="AB576" s="223"/>
      <c r="AC576" s="223"/>
      <c r="AD576" s="223"/>
      <c r="AE576" s="223"/>
      <c r="AF576" s="223"/>
      <c r="AG576" s="223"/>
      <c r="AH576" s="223"/>
    </row>
    <row r="577" spans="1:34" ht="15.75" customHeight="1">
      <c r="A577" s="213"/>
      <c r="B577" s="214"/>
      <c r="C577" s="224" t="s">
        <v>1986</v>
      </c>
      <c r="D577" s="225" t="s">
        <v>1987</v>
      </c>
      <c r="E577" s="225" t="s">
        <v>1892</v>
      </c>
      <c r="F577" s="226" t="s">
        <v>1988</v>
      </c>
      <c r="G577" s="227" t="s">
        <v>14</v>
      </c>
      <c r="H577" s="225" t="s">
        <v>357</v>
      </c>
      <c r="I577" s="228" t="s">
        <v>173</v>
      </c>
      <c r="J577" s="228" t="s">
        <v>551</v>
      </c>
      <c r="K577" s="225" t="s">
        <v>436</v>
      </c>
      <c r="L577" s="229">
        <v>640</v>
      </c>
      <c r="M577" s="227" t="s">
        <v>14</v>
      </c>
      <c r="N577" s="230">
        <v>36850.51</v>
      </c>
      <c r="O577" s="222"/>
      <c r="P577" s="223"/>
      <c r="Q577" s="223"/>
      <c r="R577" s="223"/>
      <c r="S577" s="223"/>
      <c r="T577" s="223"/>
      <c r="U577" s="223"/>
      <c r="V577" s="223"/>
      <c r="W577" s="223"/>
      <c r="X577" s="223"/>
      <c r="Y577" s="223"/>
      <c r="Z577" s="223"/>
      <c r="AA577" s="223"/>
      <c r="AB577" s="223"/>
      <c r="AC577" s="223"/>
      <c r="AD577" s="223"/>
      <c r="AE577" s="223"/>
      <c r="AF577" s="223"/>
      <c r="AG577" s="223"/>
      <c r="AH577" s="223"/>
    </row>
    <row r="578" spans="1:34" ht="15.75" customHeight="1">
      <c r="A578" s="213"/>
      <c r="B578" s="214"/>
      <c r="C578" s="224" t="s">
        <v>1989</v>
      </c>
      <c r="D578" s="225" t="s">
        <v>1987</v>
      </c>
      <c r="E578" s="225" t="s">
        <v>1892</v>
      </c>
      <c r="F578" s="226" t="s">
        <v>1990</v>
      </c>
      <c r="G578" s="227" t="s">
        <v>14</v>
      </c>
      <c r="H578" s="225" t="s">
        <v>357</v>
      </c>
      <c r="I578" s="228" t="s">
        <v>173</v>
      </c>
      <c r="J578" s="228" t="s">
        <v>551</v>
      </c>
      <c r="K578" s="225" t="s">
        <v>436</v>
      </c>
      <c r="L578" s="229">
        <v>230</v>
      </c>
      <c r="M578" s="227" t="s">
        <v>14</v>
      </c>
      <c r="N578" s="230">
        <v>36620.51</v>
      </c>
      <c r="O578" s="222"/>
      <c r="P578" s="223"/>
      <c r="Q578" s="223"/>
      <c r="R578" s="223"/>
      <c r="S578" s="223"/>
      <c r="T578" s="223"/>
      <c r="U578" s="223"/>
      <c r="V578" s="223"/>
      <c r="W578" s="223"/>
      <c r="X578" s="223"/>
      <c r="Y578" s="223"/>
      <c r="Z578" s="223"/>
      <c r="AA578" s="223"/>
      <c r="AB578" s="223"/>
      <c r="AC578" s="223"/>
      <c r="AD578" s="223"/>
      <c r="AE578" s="223"/>
      <c r="AF578" s="223"/>
      <c r="AG578" s="223"/>
      <c r="AH578" s="223"/>
    </row>
    <row r="579" spans="1:34" ht="15.75" customHeight="1">
      <c r="A579" s="213"/>
      <c r="B579" s="214"/>
      <c r="C579" s="224" t="s">
        <v>1991</v>
      </c>
      <c r="D579" s="225" t="s">
        <v>1987</v>
      </c>
      <c r="E579" s="225" t="s">
        <v>1892</v>
      </c>
      <c r="F579" s="226" t="s">
        <v>1992</v>
      </c>
      <c r="G579" s="227" t="s">
        <v>14</v>
      </c>
      <c r="H579" s="225" t="s">
        <v>357</v>
      </c>
      <c r="I579" s="228" t="s">
        <v>173</v>
      </c>
      <c r="J579" s="228" t="s">
        <v>551</v>
      </c>
      <c r="K579" s="225" t="s">
        <v>436</v>
      </c>
      <c r="L579" s="229">
        <v>60</v>
      </c>
      <c r="M579" s="227" t="s">
        <v>14</v>
      </c>
      <c r="N579" s="230">
        <v>36560.51</v>
      </c>
      <c r="O579" s="222"/>
      <c r="P579" s="223"/>
      <c r="Q579" s="223"/>
      <c r="R579" s="223"/>
      <c r="S579" s="223"/>
      <c r="T579" s="223"/>
      <c r="U579" s="223"/>
      <c r="V579" s="223"/>
      <c r="W579" s="223"/>
      <c r="X579" s="223"/>
      <c r="Y579" s="223"/>
      <c r="Z579" s="223"/>
      <c r="AA579" s="223"/>
      <c r="AB579" s="223"/>
      <c r="AC579" s="223"/>
      <c r="AD579" s="223"/>
      <c r="AE579" s="223"/>
      <c r="AF579" s="223"/>
      <c r="AG579" s="223"/>
      <c r="AH579" s="223"/>
    </row>
    <row r="580" spans="1:34" ht="15.75" customHeight="1">
      <c r="A580" s="213"/>
      <c r="B580" s="214"/>
      <c r="C580" s="224" t="s">
        <v>1993</v>
      </c>
      <c r="D580" s="225" t="s">
        <v>1994</v>
      </c>
      <c r="E580" s="225" t="s">
        <v>1892</v>
      </c>
      <c r="F580" s="226" t="s">
        <v>1995</v>
      </c>
      <c r="G580" s="227" t="s">
        <v>14</v>
      </c>
      <c r="H580" s="225" t="s">
        <v>357</v>
      </c>
      <c r="I580" s="228" t="s">
        <v>455</v>
      </c>
      <c r="J580" s="228" t="s">
        <v>1212</v>
      </c>
      <c r="K580" s="225" t="s">
        <v>437</v>
      </c>
      <c r="L580" s="227" t="s">
        <v>14</v>
      </c>
      <c r="M580" s="229">
        <v>72000</v>
      </c>
      <c r="N580" s="230">
        <v>108560.51</v>
      </c>
      <c r="O580" s="222"/>
      <c r="P580" s="223"/>
      <c r="Q580" s="223"/>
      <c r="R580" s="223"/>
      <c r="S580" s="223"/>
      <c r="T580" s="223"/>
      <c r="U580" s="223"/>
      <c r="V580" s="223"/>
      <c r="W580" s="223"/>
      <c r="X580" s="223"/>
      <c r="Y580" s="223"/>
      <c r="Z580" s="223"/>
      <c r="AA580" s="223"/>
      <c r="AB580" s="223"/>
      <c r="AC580" s="223"/>
      <c r="AD580" s="223"/>
      <c r="AE580" s="223"/>
      <c r="AF580" s="223"/>
      <c r="AG580" s="223"/>
      <c r="AH580" s="223"/>
    </row>
    <row r="581" spans="1:34" ht="15.75" customHeight="1">
      <c r="A581" s="213"/>
      <c r="B581" s="214"/>
      <c r="C581" s="224" t="s">
        <v>1996</v>
      </c>
      <c r="D581" s="225" t="s">
        <v>1994</v>
      </c>
      <c r="E581" s="225" t="s">
        <v>1892</v>
      </c>
      <c r="F581" s="226" t="s">
        <v>1997</v>
      </c>
      <c r="G581" s="227" t="s">
        <v>14</v>
      </c>
      <c r="H581" s="225" t="s">
        <v>523</v>
      </c>
      <c r="I581" s="228" t="s">
        <v>455</v>
      </c>
      <c r="J581" s="228" t="s">
        <v>1998</v>
      </c>
      <c r="K581" s="225" t="s">
        <v>437</v>
      </c>
      <c r="L581" s="227" t="s">
        <v>14</v>
      </c>
      <c r="M581" s="229">
        <v>1000000</v>
      </c>
      <c r="N581" s="230">
        <v>1108560.51</v>
      </c>
      <c r="O581" s="222"/>
      <c r="P581" s="223"/>
      <c r="Q581" s="223"/>
      <c r="R581" s="223"/>
      <c r="S581" s="223"/>
      <c r="T581" s="223"/>
      <c r="U581" s="223"/>
      <c r="V581" s="223"/>
      <c r="W581" s="223"/>
      <c r="X581" s="223"/>
      <c r="Y581" s="223"/>
      <c r="Z581" s="223"/>
      <c r="AA581" s="223"/>
      <c r="AB581" s="223"/>
      <c r="AC581" s="223"/>
      <c r="AD581" s="223"/>
      <c r="AE581" s="223"/>
      <c r="AF581" s="223"/>
      <c r="AG581" s="223"/>
      <c r="AH581" s="223"/>
    </row>
    <row r="582" spans="1:34" ht="15.75" customHeight="1">
      <c r="A582" s="213"/>
      <c r="B582" s="214"/>
      <c r="C582" s="224" t="s">
        <v>1999</v>
      </c>
      <c r="D582" s="225" t="s">
        <v>1994</v>
      </c>
      <c r="E582" s="225" t="s">
        <v>1892</v>
      </c>
      <c r="F582" s="226" t="s">
        <v>2000</v>
      </c>
      <c r="G582" s="227" t="s">
        <v>14</v>
      </c>
      <c r="H582" s="225" t="s">
        <v>357</v>
      </c>
      <c r="I582" s="228" t="s">
        <v>455</v>
      </c>
      <c r="J582" s="228" t="s">
        <v>2001</v>
      </c>
      <c r="K582" s="225" t="s">
        <v>437</v>
      </c>
      <c r="L582" s="227" t="s">
        <v>14</v>
      </c>
      <c r="M582" s="229">
        <v>20000</v>
      </c>
      <c r="N582" s="230">
        <v>1128560.51</v>
      </c>
      <c r="O582" s="222"/>
      <c r="P582" s="223"/>
      <c r="Q582" s="223"/>
      <c r="R582" s="223"/>
      <c r="S582" s="223"/>
      <c r="T582" s="223"/>
      <c r="U582" s="223"/>
      <c r="V582" s="223"/>
      <c r="W582" s="223"/>
      <c r="X582" s="223"/>
      <c r="Y582" s="223"/>
      <c r="Z582" s="223"/>
      <c r="AA582" s="223"/>
      <c r="AB582" s="223"/>
      <c r="AC582" s="223"/>
      <c r="AD582" s="223"/>
      <c r="AE582" s="223"/>
      <c r="AF582" s="223"/>
      <c r="AG582" s="223"/>
      <c r="AH582" s="223"/>
    </row>
    <row r="583" spans="1:34" ht="15.75" customHeight="1">
      <c r="A583" s="213"/>
      <c r="B583" s="214"/>
      <c r="C583" s="224" t="s">
        <v>2002</v>
      </c>
      <c r="D583" s="225" t="s">
        <v>1994</v>
      </c>
      <c r="E583" s="225" t="s">
        <v>1892</v>
      </c>
      <c r="F583" s="226" t="s">
        <v>2003</v>
      </c>
      <c r="G583" s="227" t="s">
        <v>14</v>
      </c>
      <c r="H583" s="225" t="s">
        <v>357</v>
      </c>
      <c r="I583" s="228" t="s">
        <v>173</v>
      </c>
      <c r="J583" s="228" t="s">
        <v>451</v>
      </c>
      <c r="K583" s="225" t="s">
        <v>436</v>
      </c>
      <c r="L583" s="229">
        <v>1000</v>
      </c>
      <c r="M583" s="227" t="s">
        <v>14</v>
      </c>
      <c r="N583" s="230">
        <v>1127560.51</v>
      </c>
      <c r="O583" s="222"/>
      <c r="P583" s="223"/>
      <c r="Q583" s="223"/>
      <c r="R583" s="223"/>
      <c r="S583" s="223"/>
      <c r="T583" s="223"/>
      <c r="U583" s="223"/>
      <c r="V583" s="223"/>
      <c r="W583" s="223"/>
      <c r="X583" s="223"/>
      <c r="Y583" s="223"/>
      <c r="Z583" s="223"/>
      <c r="AA583" s="223"/>
      <c r="AB583" s="223"/>
      <c r="AC583" s="223"/>
      <c r="AD583" s="223"/>
      <c r="AE583" s="223"/>
      <c r="AF583" s="223"/>
      <c r="AG583" s="223"/>
      <c r="AH583" s="223"/>
    </row>
    <row r="584" spans="1:34" ht="15.75" customHeight="1">
      <c r="A584" s="213"/>
      <c r="B584" s="214"/>
      <c r="C584" s="224" t="s">
        <v>2004</v>
      </c>
      <c r="D584" s="225" t="s">
        <v>2005</v>
      </c>
      <c r="E584" s="225" t="s">
        <v>1892</v>
      </c>
      <c r="F584" s="226" t="s">
        <v>2006</v>
      </c>
      <c r="G584" s="227" t="s">
        <v>14</v>
      </c>
      <c r="H584" s="225" t="s">
        <v>357</v>
      </c>
      <c r="I584" s="228" t="s">
        <v>173</v>
      </c>
      <c r="J584" s="228" t="s">
        <v>551</v>
      </c>
      <c r="K584" s="225" t="s">
        <v>436</v>
      </c>
      <c r="L584" s="229">
        <v>1153.5999999999999</v>
      </c>
      <c r="M584" s="227" t="s">
        <v>14</v>
      </c>
      <c r="N584" s="230">
        <v>1126406.9099999999</v>
      </c>
      <c r="O584" s="222"/>
      <c r="P584" s="223"/>
      <c r="Q584" s="223"/>
      <c r="R584" s="223"/>
      <c r="S584" s="223"/>
      <c r="T584" s="223"/>
      <c r="U584" s="223"/>
      <c r="V584" s="223"/>
      <c r="W584" s="223"/>
      <c r="X584" s="223"/>
      <c r="Y584" s="223"/>
      <c r="Z584" s="223"/>
      <c r="AA584" s="223"/>
      <c r="AB584" s="223"/>
      <c r="AC584" s="223"/>
      <c r="AD584" s="223"/>
      <c r="AE584" s="223"/>
      <c r="AF584" s="223"/>
      <c r="AG584" s="223"/>
      <c r="AH584" s="223"/>
    </row>
    <row r="585" spans="1:34" ht="15.75" customHeight="1">
      <c r="A585" s="213"/>
      <c r="B585" s="214"/>
      <c r="C585" s="224" t="s">
        <v>2007</v>
      </c>
      <c r="D585" s="225" t="s">
        <v>2005</v>
      </c>
      <c r="E585" s="225" t="s">
        <v>1892</v>
      </c>
      <c r="F585" s="226" t="s">
        <v>2008</v>
      </c>
      <c r="G585" s="227" t="s">
        <v>14</v>
      </c>
      <c r="H585" s="225" t="s">
        <v>357</v>
      </c>
      <c r="I585" s="228" t="s">
        <v>173</v>
      </c>
      <c r="J585" s="228" t="s">
        <v>551</v>
      </c>
      <c r="K585" s="225" t="s">
        <v>436</v>
      </c>
      <c r="L585" s="229">
        <v>1154.05</v>
      </c>
      <c r="M585" s="227" t="s">
        <v>14</v>
      </c>
      <c r="N585" s="230">
        <v>1125252.8600000001</v>
      </c>
      <c r="O585" s="222"/>
      <c r="P585" s="223"/>
      <c r="Q585" s="223"/>
      <c r="R585" s="223"/>
      <c r="S585" s="223"/>
      <c r="T585" s="223"/>
      <c r="U585" s="223"/>
      <c r="V585" s="223"/>
      <c r="W585" s="223"/>
      <c r="X585" s="223"/>
      <c r="Y585" s="223"/>
      <c r="Z585" s="223"/>
      <c r="AA585" s="223"/>
      <c r="AB585" s="223"/>
      <c r="AC585" s="223"/>
      <c r="AD585" s="223"/>
      <c r="AE585" s="223"/>
      <c r="AF585" s="223"/>
      <c r="AG585" s="223"/>
      <c r="AH585" s="223"/>
    </row>
    <row r="586" spans="1:34" ht="15.75" customHeight="1">
      <c r="A586" s="213"/>
      <c r="B586" s="214"/>
      <c r="C586" s="224" t="s">
        <v>2009</v>
      </c>
      <c r="D586" s="225" t="s">
        <v>2005</v>
      </c>
      <c r="E586" s="225" t="s">
        <v>1892</v>
      </c>
      <c r="F586" s="226" t="s">
        <v>2010</v>
      </c>
      <c r="G586" s="227" t="s">
        <v>14</v>
      </c>
      <c r="H586" s="225" t="s">
        <v>357</v>
      </c>
      <c r="I586" s="228" t="s">
        <v>455</v>
      </c>
      <c r="J586" s="228" t="s">
        <v>1696</v>
      </c>
      <c r="K586" s="225" t="s">
        <v>437</v>
      </c>
      <c r="L586" s="227" t="s">
        <v>14</v>
      </c>
      <c r="M586" s="229">
        <v>1153.5999999999999</v>
      </c>
      <c r="N586" s="230">
        <v>1126406.46</v>
      </c>
      <c r="O586" s="222"/>
      <c r="P586" s="223"/>
      <c r="Q586" s="223"/>
      <c r="R586" s="223"/>
      <c r="S586" s="223"/>
      <c r="T586" s="223"/>
      <c r="U586" s="223"/>
      <c r="V586" s="223"/>
      <c r="W586" s="223"/>
      <c r="X586" s="223"/>
      <c r="Y586" s="223"/>
      <c r="Z586" s="223"/>
      <c r="AA586" s="223"/>
      <c r="AB586" s="223"/>
      <c r="AC586" s="223"/>
      <c r="AD586" s="223"/>
      <c r="AE586" s="223"/>
      <c r="AF586" s="223"/>
      <c r="AG586" s="223"/>
      <c r="AH586" s="223"/>
    </row>
    <row r="587" spans="1:34" ht="15.75" customHeight="1">
      <c r="A587" s="213"/>
      <c r="B587" s="214"/>
      <c r="C587" s="224" t="s">
        <v>2011</v>
      </c>
      <c r="D587" s="225" t="s">
        <v>2005</v>
      </c>
      <c r="E587" s="225" t="s">
        <v>1892</v>
      </c>
      <c r="F587" s="226" t="s">
        <v>2012</v>
      </c>
      <c r="G587" s="227" t="s">
        <v>14</v>
      </c>
      <c r="H587" s="225" t="s">
        <v>357</v>
      </c>
      <c r="I587" s="228" t="s">
        <v>173</v>
      </c>
      <c r="J587" s="228" t="s">
        <v>597</v>
      </c>
      <c r="K587" s="225" t="s">
        <v>436</v>
      </c>
      <c r="L587" s="229">
        <v>287</v>
      </c>
      <c r="M587" s="227" t="s">
        <v>14</v>
      </c>
      <c r="N587" s="230">
        <v>1126119.46</v>
      </c>
      <c r="O587" s="222"/>
      <c r="P587" s="223"/>
      <c r="Q587" s="223"/>
      <c r="R587" s="223"/>
      <c r="S587" s="223"/>
      <c r="T587" s="223"/>
      <c r="U587" s="223"/>
      <c r="V587" s="223"/>
      <c r="W587" s="223"/>
      <c r="X587" s="223"/>
      <c r="Y587" s="223"/>
      <c r="Z587" s="223"/>
      <c r="AA587" s="223"/>
      <c r="AB587" s="223"/>
      <c r="AC587" s="223"/>
      <c r="AD587" s="223"/>
      <c r="AE587" s="223"/>
      <c r="AF587" s="223"/>
      <c r="AG587" s="223"/>
      <c r="AH587" s="223"/>
    </row>
    <row r="588" spans="1:34" ht="15.75" customHeight="1">
      <c r="A588" s="213"/>
      <c r="B588" s="214"/>
      <c r="C588" s="224" t="s">
        <v>2013</v>
      </c>
      <c r="D588" s="225" t="s">
        <v>2005</v>
      </c>
      <c r="E588" s="225" t="s">
        <v>1892</v>
      </c>
      <c r="F588" s="226" t="s">
        <v>2014</v>
      </c>
      <c r="G588" s="227" t="s">
        <v>14</v>
      </c>
      <c r="H588" s="225" t="s">
        <v>357</v>
      </c>
      <c r="I588" s="228" t="s">
        <v>474</v>
      </c>
      <c r="J588" s="228" t="s">
        <v>474</v>
      </c>
      <c r="K588" s="225" t="s">
        <v>436</v>
      </c>
      <c r="L588" s="229">
        <v>60</v>
      </c>
      <c r="M588" s="227" t="s">
        <v>14</v>
      </c>
      <c r="N588" s="230">
        <v>1126059.46</v>
      </c>
      <c r="O588" s="222"/>
      <c r="P588" s="223"/>
      <c r="Q588" s="223"/>
      <c r="R588" s="223"/>
      <c r="S588" s="223"/>
      <c r="T588" s="223"/>
      <c r="U588" s="223"/>
      <c r="V588" s="223"/>
      <c r="W588" s="223"/>
      <c r="X588" s="223"/>
      <c r="Y588" s="223"/>
      <c r="Z588" s="223"/>
      <c r="AA588" s="223"/>
      <c r="AB588" s="223"/>
      <c r="AC588" s="223"/>
      <c r="AD588" s="223"/>
      <c r="AE588" s="223"/>
      <c r="AF588" s="223"/>
      <c r="AG588" s="223"/>
      <c r="AH588" s="223"/>
    </row>
    <row r="589" spans="1:34" ht="15.75" customHeight="1">
      <c r="A589" s="213"/>
      <c r="B589" s="214"/>
      <c r="C589" s="224" t="s">
        <v>2015</v>
      </c>
      <c r="D589" s="225" t="s">
        <v>2016</v>
      </c>
      <c r="E589" s="225" t="s">
        <v>1892</v>
      </c>
      <c r="F589" s="226" t="s">
        <v>2017</v>
      </c>
      <c r="G589" s="227" t="s">
        <v>14</v>
      </c>
      <c r="H589" s="225" t="s">
        <v>357</v>
      </c>
      <c r="I589" s="228" t="s">
        <v>455</v>
      </c>
      <c r="J589" s="228" t="s">
        <v>1696</v>
      </c>
      <c r="K589" s="225" t="s">
        <v>437</v>
      </c>
      <c r="L589" s="227" t="s">
        <v>14</v>
      </c>
      <c r="M589" s="229">
        <v>1135</v>
      </c>
      <c r="N589" s="230">
        <v>1127194.46</v>
      </c>
      <c r="O589" s="222"/>
      <c r="P589" s="223"/>
      <c r="Q589" s="223"/>
      <c r="R589" s="223"/>
      <c r="S589" s="223"/>
      <c r="T589" s="223"/>
      <c r="U589" s="223"/>
      <c r="V589" s="223"/>
      <c r="W589" s="223"/>
      <c r="X589" s="223"/>
      <c r="Y589" s="223"/>
      <c r="Z589" s="223"/>
      <c r="AA589" s="223"/>
      <c r="AB589" s="223"/>
      <c r="AC589" s="223"/>
      <c r="AD589" s="223"/>
      <c r="AE589" s="223"/>
      <c r="AF589" s="223"/>
      <c r="AG589" s="223"/>
      <c r="AH589" s="223"/>
    </row>
    <row r="590" spans="1:34" ht="15.75" customHeight="1">
      <c r="A590" s="213"/>
      <c r="B590" s="214"/>
      <c r="C590" s="224" t="s">
        <v>2018</v>
      </c>
      <c r="D590" s="225" t="s">
        <v>2016</v>
      </c>
      <c r="E590" s="225" t="s">
        <v>1892</v>
      </c>
      <c r="F590" s="226" t="s">
        <v>2019</v>
      </c>
      <c r="G590" s="227" t="s">
        <v>14</v>
      </c>
      <c r="H590" s="225" t="s">
        <v>357</v>
      </c>
      <c r="I590" s="228" t="s">
        <v>355</v>
      </c>
      <c r="J590" s="228" t="s">
        <v>2020</v>
      </c>
      <c r="K590" s="225" t="s">
        <v>436</v>
      </c>
      <c r="L590" s="229">
        <v>165</v>
      </c>
      <c r="M590" s="227" t="s">
        <v>14</v>
      </c>
      <c r="N590" s="230">
        <v>1127029.46</v>
      </c>
      <c r="O590" s="222"/>
      <c r="P590" s="223"/>
      <c r="Q590" s="223"/>
      <c r="R590" s="223"/>
      <c r="S590" s="223"/>
      <c r="T590" s="223"/>
      <c r="U590" s="223"/>
      <c r="V590" s="223"/>
      <c r="W590" s="223"/>
      <c r="X590" s="223"/>
      <c r="Y590" s="223"/>
      <c r="Z590" s="223"/>
      <c r="AA590" s="223"/>
      <c r="AB590" s="223"/>
      <c r="AC590" s="223"/>
      <c r="AD590" s="223"/>
      <c r="AE590" s="223"/>
      <c r="AF590" s="223"/>
      <c r="AG590" s="223"/>
      <c r="AH590" s="223"/>
    </row>
    <row r="591" spans="1:34" ht="15.75" customHeight="1">
      <c r="A591" s="213"/>
      <c r="B591" s="214"/>
      <c r="C591" s="224" t="s">
        <v>2021</v>
      </c>
      <c r="D591" s="225" t="s">
        <v>2016</v>
      </c>
      <c r="E591" s="225" t="s">
        <v>1892</v>
      </c>
      <c r="F591" s="226" t="s">
        <v>2022</v>
      </c>
      <c r="G591" s="227" t="s">
        <v>14</v>
      </c>
      <c r="H591" s="225" t="s">
        <v>357</v>
      </c>
      <c r="I591" s="228" t="s">
        <v>173</v>
      </c>
      <c r="J591" s="228" t="s">
        <v>551</v>
      </c>
      <c r="K591" s="225" t="s">
        <v>436</v>
      </c>
      <c r="L591" s="229">
        <v>1453.6</v>
      </c>
      <c r="M591" s="227" t="s">
        <v>14</v>
      </c>
      <c r="N591" s="230">
        <v>1125575.8600000001</v>
      </c>
      <c r="O591" s="222"/>
      <c r="P591" s="223"/>
      <c r="Q591" s="223"/>
      <c r="R591" s="223"/>
      <c r="S591" s="223"/>
      <c r="T591" s="223"/>
      <c r="U591" s="223"/>
      <c r="V591" s="223"/>
      <c r="W591" s="223"/>
      <c r="X591" s="223"/>
      <c r="Y591" s="223"/>
      <c r="Z591" s="223"/>
      <c r="AA591" s="223"/>
      <c r="AB591" s="223"/>
      <c r="AC591" s="223"/>
      <c r="AD591" s="223"/>
      <c r="AE591" s="223"/>
      <c r="AF591" s="223"/>
      <c r="AG591" s="223"/>
      <c r="AH591" s="223"/>
    </row>
    <row r="592" spans="1:34" ht="15.75" customHeight="1">
      <c r="A592" s="213"/>
      <c r="B592" s="214"/>
      <c r="C592" s="224" t="s">
        <v>2023</v>
      </c>
      <c r="D592" s="225" t="s">
        <v>2016</v>
      </c>
      <c r="E592" s="225" t="s">
        <v>1892</v>
      </c>
      <c r="F592" s="226" t="s">
        <v>2024</v>
      </c>
      <c r="G592" s="227" t="s">
        <v>14</v>
      </c>
      <c r="H592" s="225" t="s">
        <v>357</v>
      </c>
      <c r="I592" s="228" t="s">
        <v>173</v>
      </c>
      <c r="J592" s="228" t="s">
        <v>551</v>
      </c>
      <c r="K592" s="225" t="s">
        <v>436</v>
      </c>
      <c r="L592" s="229">
        <v>783.6</v>
      </c>
      <c r="M592" s="227" t="s">
        <v>14</v>
      </c>
      <c r="N592" s="230">
        <v>1124792.26</v>
      </c>
      <c r="O592" s="222"/>
      <c r="P592" s="223"/>
      <c r="Q592" s="223"/>
      <c r="R592" s="223"/>
      <c r="S592" s="223"/>
      <c r="T592" s="223"/>
      <c r="U592" s="223"/>
      <c r="V592" s="223"/>
      <c r="W592" s="223"/>
      <c r="X592" s="223"/>
      <c r="Y592" s="223"/>
      <c r="Z592" s="223"/>
      <c r="AA592" s="223"/>
      <c r="AB592" s="223"/>
      <c r="AC592" s="223"/>
      <c r="AD592" s="223"/>
      <c r="AE592" s="223"/>
      <c r="AF592" s="223"/>
      <c r="AG592" s="223"/>
      <c r="AH592" s="223"/>
    </row>
    <row r="593" spans="1:34" ht="15.75" customHeight="1">
      <c r="A593" s="213"/>
      <c r="B593" s="214"/>
      <c r="C593" s="224" t="s">
        <v>2025</v>
      </c>
      <c r="D593" s="225" t="s">
        <v>2016</v>
      </c>
      <c r="E593" s="225" t="s">
        <v>1892</v>
      </c>
      <c r="F593" s="226" t="s">
        <v>2026</v>
      </c>
      <c r="G593" s="227" t="s">
        <v>14</v>
      </c>
      <c r="H593" s="225" t="s">
        <v>357</v>
      </c>
      <c r="I593" s="228" t="s">
        <v>173</v>
      </c>
      <c r="J593" s="228" t="s">
        <v>551</v>
      </c>
      <c r="K593" s="225" t="s">
        <v>436</v>
      </c>
      <c r="L593" s="229">
        <v>1798.6</v>
      </c>
      <c r="M593" s="227" t="s">
        <v>14</v>
      </c>
      <c r="N593" s="230">
        <v>1122993.6599999999</v>
      </c>
      <c r="O593" s="222"/>
      <c r="P593" s="223"/>
      <c r="Q593" s="223"/>
      <c r="R593" s="223"/>
      <c r="S593" s="223"/>
      <c r="T593" s="223"/>
      <c r="U593" s="223"/>
      <c r="V593" s="223"/>
      <c r="W593" s="223"/>
      <c r="X593" s="223"/>
      <c r="Y593" s="223"/>
      <c r="Z593" s="223"/>
      <c r="AA593" s="223"/>
      <c r="AB593" s="223"/>
      <c r="AC593" s="223"/>
      <c r="AD593" s="223"/>
      <c r="AE593" s="223"/>
      <c r="AF593" s="223"/>
      <c r="AG593" s="223"/>
      <c r="AH593" s="223"/>
    </row>
    <row r="594" spans="1:34" ht="15.75" customHeight="1">
      <c r="A594" s="213"/>
      <c r="B594" s="214"/>
      <c r="C594" s="224" t="s">
        <v>2027</v>
      </c>
      <c r="D594" s="225" t="s">
        <v>2028</v>
      </c>
      <c r="E594" s="225" t="s">
        <v>1892</v>
      </c>
      <c r="F594" s="226" t="s">
        <v>2029</v>
      </c>
      <c r="G594" s="227" t="s">
        <v>14</v>
      </c>
      <c r="H594" s="225" t="s">
        <v>357</v>
      </c>
      <c r="I594" s="228" t="s">
        <v>474</v>
      </c>
      <c r="J594" s="228" t="s">
        <v>474</v>
      </c>
      <c r="K594" s="225" t="s">
        <v>436</v>
      </c>
      <c r="L594" s="229">
        <v>70</v>
      </c>
      <c r="M594" s="227" t="s">
        <v>14</v>
      </c>
      <c r="N594" s="230">
        <v>1122923.6599999999</v>
      </c>
      <c r="O594" s="222"/>
      <c r="P594" s="223"/>
      <c r="Q594" s="223"/>
      <c r="R594" s="223"/>
      <c r="S594" s="223"/>
      <c r="T594" s="223"/>
      <c r="U594" s="223"/>
      <c r="V594" s="223"/>
      <c r="W594" s="223"/>
      <c r="X594" s="223"/>
      <c r="Y594" s="223"/>
      <c r="Z594" s="223"/>
      <c r="AA594" s="223"/>
      <c r="AB594" s="223"/>
      <c r="AC594" s="223"/>
      <c r="AD594" s="223"/>
      <c r="AE594" s="223"/>
      <c r="AF594" s="223"/>
      <c r="AG594" s="223"/>
      <c r="AH594" s="223"/>
    </row>
    <row r="595" spans="1:34" ht="15.75" customHeight="1">
      <c r="A595" s="213"/>
      <c r="B595" s="214"/>
      <c r="C595" s="224" t="s">
        <v>2030</v>
      </c>
      <c r="D595" s="225" t="s">
        <v>2028</v>
      </c>
      <c r="E595" s="225" t="s">
        <v>1892</v>
      </c>
      <c r="F595" s="226" t="s">
        <v>2031</v>
      </c>
      <c r="G595" s="227" t="s">
        <v>14</v>
      </c>
      <c r="H595" s="225" t="s">
        <v>357</v>
      </c>
      <c r="I595" s="228" t="s">
        <v>455</v>
      </c>
      <c r="J595" s="228" t="s">
        <v>2032</v>
      </c>
      <c r="K595" s="225" t="s">
        <v>437</v>
      </c>
      <c r="L595" s="227" t="s">
        <v>14</v>
      </c>
      <c r="M595" s="229">
        <v>8000</v>
      </c>
      <c r="N595" s="230">
        <v>1130923.6599999999</v>
      </c>
      <c r="O595" s="222"/>
      <c r="P595" s="223"/>
      <c r="Q595" s="223"/>
      <c r="R595" s="223"/>
      <c r="S595" s="223"/>
      <c r="T595" s="223"/>
      <c r="U595" s="223"/>
      <c r="V595" s="223"/>
      <c r="W595" s="223"/>
      <c r="X595" s="223"/>
      <c r="Y595" s="223"/>
      <c r="Z595" s="223"/>
      <c r="AA595" s="223"/>
      <c r="AB595" s="223"/>
      <c r="AC595" s="223"/>
      <c r="AD595" s="223"/>
      <c r="AE595" s="223"/>
      <c r="AF595" s="223"/>
      <c r="AG595" s="223"/>
      <c r="AH595" s="223"/>
    </row>
    <row r="596" spans="1:34" ht="15.75" customHeight="1">
      <c r="A596" s="213"/>
      <c r="B596" s="214"/>
      <c r="C596" s="224" t="s">
        <v>2033</v>
      </c>
      <c r="D596" s="225" t="s">
        <v>2028</v>
      </c>
      <c r="E596" s="225" t="s">
        <v>1892</v>
      </c>
      <c r="F596" s="226" t="s">
        <v>2034</v>
      </c>
      <c r="G596" s="227" t="s">
        <v>14</v>
      </c>
      <c r="H596" s="225" t="s">
        <v>357</v>
      </c>
      <c r="I596" s="228" t="s">
        <v>455</v>
      </c>
      <c r="J596" s="228" t="s">
        <v>2032</v>
      </c>
      <c r="K596" s="225" t="s">
        <v>437</v>
      </c>
      <c r="L596" s="227" t="s">
        <v>14</v>
      </c>
      <c r="M596" s="229">
        <v>7000</v>
      </c>
      <c r="N596" s="230">
        <v>1137923.6599999999</v>
      </c>
      <c r="O596" s="222"/>
      <c r="P596" s="223"/>
      <c r="Q596" s="223"/>
      <c r="R596" s="223"/>
      <c r="S596" s="223"/>
      <c r="T596" s="223"/>
      <c r="U596" s="223"/>
      <c r="V596" s="223"/>
      <c r="W596" s="223"/>
      <c r="X596" s="223"/>
      <c r="Y596" s="223"/>
      <c r="Z596" s="223"/>
      <c r="AA596" s="223"/>
      <c r="AB596" s="223"/>
      <c r="AC596" s="223"/>
      <c r="AD596" s="223"/>
      <c r="AE596" s="223"/>
      <c r="AF596" s="223"/>
      <c r="AG596" s="223"/>
      <c r="AH596" s="223"/>
    </row>
    <row r="597" spans="1:34" ht="15.75" customHeight="1">
      <c r="A597" s="213"/>
      <c r="B597" s="214"/>
      <c r="C597" s="224" t="s">
        <v>2035</v>
      </c>
      <c r="D597" s="225" t="s">
        <v>2036</v>
      </c>
      <c r="E597" s="225" t="s">
        <v>1892</v>
      </c>
      <c r="F597" s="226" t="s">
        <v>1114</v>
      </c>
      <c r="G597" s="227" t="s">
        <v>14</v>
      </c>
      <c r="H597" s="225" t="s">
        <v>355</v>
      </c>
      <c r="I597" s="228" t="s">
        <v>421</v>
      </c>
      <c r="J597" s="228" t="s">
        <v>544</v>
      </c>
      <c r="K597" s="225" t="s">
        <v>436</v>
      </c>
      <c r="L597" s="229">
        <v>1100.06</v>
      </c>
      <c r="M597" s="227" t="s">
        <v>14</v>
      </c>
      <c r="N597" s="230">
        <v>1136823.6000000001</v>
      </c>
      <c r="O597" s="222"/>
      <c r="P597" s="223"/>
      <c r="Q597" s="223"/>
      <c r="R597" s="223"/>
      <c r="S597" s="223"/>
      <c r="T597" s="223"/>
      <c r="U597" s="223"/>
      <c r="V597" s="223"/>
      <c r="W597" s="223"/>
      <c r="X597" s="223"/>
      <c r="Y597" s="223"/>
      <c r="Z597" s="223"/>
      <c r="AA597" s="223"/>
      <c r="AB597" s="223"/>
      <c r="AC597" s="223"/>
      <c r="AD597" s="223"/>
      <c r="AE597" s="223"/>
      <c r="AF597" s="223"/>
      <c r="AG597" s="223"/>
      <c r="AH597" s="223"/>
    </row>
    <row r="598" spans="1:34" ht="15.75" customHeight="1">
      <c r="A598" s="213"/>
      <c r="B598" s="214"/>
      <c r="C598" s="224" t="s">
        <v>2037</v>
      </c>
      <c r="D598" s="225" t="s">
        <v>2036</v>
      </c>
      <c r="E598" s="225" t="s">
        <v>1892</v>
      </c>
      <c r="F598" s="226" t="s">
        <v>1116</v>
      </c>
      <c r="G598" s="227" t="s">
        <v>14</v>
      </c>
      <c r="H598" s="225" t="s">
        <v>355</v>
      </c>
      <c r="I598" s="228" t="s">
        <v>421</v>
      </c>
      <c r="J598" s="228" t="s">
        <v>544</v>
      </c>
      <c r="K598" s="225" t="s">
        <v>436</v>
      </c>
      <c r="L598" s="229">
        <v>29.5</v>
      </c>
      <c r="M598" s="227" t="s">
        <v>14</v>
      </c>
      <c r="N598" s="230">
        <v>1136794.1000000001</v>
      </c>
      <c r="O598" s="222"/>
      <c r="P598" s="223"/>
      <c r="Q598" s="223"/>
      <c r="R598" s="223"/>
      <c r="S598" s="223"/>
      <c r="T598" s="223"/>
      <c r="U598" s="223"/>
      <c r="V598" s="223"/>
      <c r="W598" s="223"/>
      <c r="X598" s="223"/>
      <c r="Y598" s="223"/>
      <c r="Z598" s="223"/>
      <c r="AA598" s="223"/>
      <c r="AB598" s="223"/>
      <c r="AC598" s="223"/>
      <c r="AD598" s="223"/>
      <c r="AE598" s="223"/>
      <c r="AF598" s="223"/>
      <c r="AG598" s="223"/>
      <c r="AH598" s="223"/>
    </row>
    <row r="599" spans="1:34" ht="15.75" customHeight="1">
      <c r="A599" s="213"/>
      <c r="B599" s="214"/>
      <c r="C599" s="224" t="s">
        <v>2038</v>
      </c>
      <c r="D599" s="225" t="s">
        <v>2036</v>
      </c>
      <c r="E599" s="225" t="s">
        <v>1892</v>
      </c>
      <c r="F599" s="226" t="s">
        <v>2039</v>
      </c>
      <c r="G599" s="227" t="s">
        <v>14</v>
      </c>
      <c r="H599" s="225" t="s">
        <v>357</v>
      </c>
      <c r="I599" s="228" t="s">
        <v>474</v>
      </c>
      <c r="J599" s="228" t="s">
        <v>474</v>
      </c>
      <c r="K599" s="225" t="s">
        <v>436</v>
      </c>
      <c r="L599" s="229">
        <v>95</v>
      </c>
      <c r="M599" s="227" t="s">
        <v>14</v>
      </c>
      <c r="N599" s="230">
        <v>1136699.1000000001</v>
      </c>
      <c r="O599" s="222"/>
      <c r="P599" s="223"/>
      <c r="Q599" s="223"/>
      <c r="R599" s="223"/>
      <c r="S599" s="223"/>
      <c r="T599" s="223"/>
      <c r="U599" s="223"/>
      <c r="V599" s="223"/>
      <c r="W599" s="223"/>
      <c r="X599" s="223"/>
      <c r="Y599" s="223"/>
      <c r="Z599" s="223"/>
      <c r="AA599" s="223"/>
      <c r="AB599" s="223"/>
      <c r="AC599" s="223"/>
      <c r="AD599" s="223"/>
      <c r="AE599" s="223"/>
      <c r="AF599" s="223"/>
      <c r="AG599" s="223"/>
      <c r="AH599" s="223"/>
    </row>
    <row r="600" spans="1:34" ht="15.75" customHeight="1">
      <c r="A600" s="213"/>
      <c r="B600" s="214"/>
      <c r="C600" s="224" t="s">
        <v>2040</v>
      </c>
      <c r="D600" s="225" t="s">
        <v>2036</v>
      </c>
      <c r="E600" s="225" t="s">
        <v>1892</v>
      </c>
      <c r="F600" s="226" t="s">
        <v>2041</v>
      </c>
      <c r="G600" s="227" t="s">
        <v>14</v>
      </c>
      <c r="H600" s="225" t="s">
        <v>357</v>
      </c>
      <c r="I600" s="228" t="s">
        <v>470</v>
      </c>
      <c r="J600" s="228" t="s">
        <v>728</v>
      </c>
      <c r="K600" s="225" t="s">
        <v>436</v>
      </c>
      <c r="L600" s="229">
        <v>904</v>
      </c>
      <c r="M600" s="227" t="s">
        <v>14</v>
      </c>
      <c r="N600" s="230">
        <v>1135795.1000000001</v>
      </c>
      <c r="O600" s="222"/>
      <c r="P600" s="223"/>
      <c r="Q600" s="223"/>
      <c r="R600" s="223"/>
      <c r="S600" s="223"/>
      <c r="T600" s="223"/>
      <c r="U600" s="223"/>
      <c r="V600" s="223"/>
      <c r="W600" s="223"/>
      <c r="X600" s="223"/>
      <c r="Y600" s="223"/>
      <c r="Z600" s="223"/>
      <c r="AA600" s="223"/>
      <c r="AB600" s="223"/>
      <c r="AC600" s="223"/>
      <c r="AD600" s="223"/>
      <c r="AE600" s="223"/>
      <c r="AF600" s="223"/>
      <c r="AG600" s="223"/>
      <c r="AH600" s="223"/>
    </row>
    <row r="601" spans="1:34" ht="15.75" customHeight="1">
      <c r="A601" s="213"/>
      <c r="B601" s="214"/>
      <c r="C601" s="224" t="s">
        <v>2042</v>
      </c>
      <c r="D601" s="225" t="s">
        <v>2036</v>
      </c>
      <c r="E601" s="225" t="s">
        <v>1892</v>
      </c>
      <c r="F601" s="226" t="s">
        <v>2043</v>
      </c>
      <c r="G601" s="227" t="s">
        <v>14</v>
      </c>
      <c r="H601" s="225" t="s">
        <v>357</v>
      </c>
      <c r="I601" s="228" t="s">
        <v>455</v>
      </c>
      <c r="J601" s="228" t="s">
        <v>2044</v>
      </c>
      <c r="K601" s="225" t="s">
        <v>436</v>
      </c>
      <c r="L601" s="229">
        <v>50</v>
      </c>
      <c r="M601" s="227" t="s">
        <v>14</v>
      </c>
      <c r="N601" s="230">
        <v>1135745.1000000001</v>
      </c>
      <c r="O601" s="222"/>
      <c r="P601" s="223"/>
      <c r="Q601" s="223"/>
      <c r="R601" s="223"/>
      <c r="S601" s="223"/>
      <c r="T601" s="223"/>
      <c r="U601" s="223"/>
      <c r="V601" s="223"/>
      <c r="W601" s="223"/>
      <c r="X601" s="223"/>
      <c r="Y601" s="223"/>
      <c r="Z601" s="223"/>
      <c r="AA601" s="223"/>
      <c r="AB601" s="223"/>
      <c r="AC601" s="223"/>
      <c r="AD601" s="223"/>
      <c r="AE601" s="223"/>
      <c r="AF601" s="223"/>
      <c r="AG601" s="223"/>
      <c r="AH601" s="223"/>
    </row>
    <row r="602" spans="1:34" ht="15.75" customHeight="1">
      <c r="A602" s="213"/>
      <c r="B602" s="214"/>
      <c r="C602" s="224" t="s">
        <v>2045</v>
      </c>
      <c r="D602" s="225" t="s">
        <v>2046</v>
      </c>
      <c r="E602" s="225" t="s">
        <v>1892</v>
      </c>
      <c r="F602" s="226" t="s">
        <v>2047</v>
      </c>
      <c r="G602" s="227" t="s">
        <v>14</v>
      </c>
      <c r="H602" s="225" t="s">
        <v>461</v>
      </c>
      <c r="I602" s="228" t="s">
        <v>455</v>
      </c>
      <c r="J602" s="228" t="s">
        <v>1576</v>
      </c>
      <c r="K602" s="225" t="s">
        <v>436</v>
      </c>
      <c r="L602" s="229">
        <v>50000</v>
      </c>
      <c r="M602" s="227" t="s">
        <v>14</v>
      </c>
      <c r="N602" s="230">
        <v>1085745.1000000001</v>
      </c>
      <c r="O602" s="222"/>
      <c r="P602" s="223"/>
      <c r="Q602" s="223"/>
      <c r="R602" s="223"/>
      <c r="S602" s="223"/>
      <c r="T602" s="223"/>
      <c r="U602" s="223"/>
      <c r="V602" s="223"/>
      <c r="W602" s="223"/>
      <c r="X602" s="223"/>
      <c r="Y602" s="223"/>
      <c r="Z602" s="223"/>
      <c r="AA602" s="223"/>
      <c r="AB602" s="223"/>
      <c r="AC602" s="223"/>
      <c r="AD602" s="223"/>
      <c r="AE602" s="223"/>
      <c r="AF602" s="223"/>
      <c r="AG602" s="223"/>
      <c r="AH602" s="223"/>
    </row>
    <row r="603" spans="1:34" ht="15.75" customHeight="1">
      <c r="A603" s="213"/>
      <c r="B603" s="214"/>
      <c r="C603" s="224" t="s">
        <v>2048</v>
      </c>
      <c r="D603" s="225" t="s">
        <v>2046</v>
      </c>
      <c r="E603" s="225" t="s">
        <v>1892</v>
      </c>
      <c r="F603" s="226" t="s">
        <v>2049</v>
      </c>
      <c r="G603" s="227" t="s">
        <v>14</v>
      </c>
      <c r="H603" s="225" t="s">
        <v>357</v>
      </c>
      <c r="I603" s="228" t="s">
        <v>455</v>
      </c>
      <c r="J603" s="228" t="s">
        <v>2050</v>
      </c>
      <c r="K603" s="225" t="s">
        <v>436</v>
      </c>
      <c r="L603" s="229">
        <v>60</v>
      </c>
      <c r="M603" s="227" t="s">
        <v>14</v>
      </c>
      <c r="N603" s="230">
        <v>1085685.1000000001</v>
      </c>
      <c r="O603" s="222"/>
      <c r="P603" s="223"/>
      <c r="Q603" s="223"/>
      <c r="R603" s="223"/>
      <c r="S603" s="223"/>
      <c r="T603" s="223"/>
      <c r="U603" s="223"/>
      <c r="V603" s="223"/>
      <c r="W603" s="223"/>
      <c r="X603" s="223"/>
      <c r="Y603" s="223"/>
      <c r="Z603" s="223"/>
      <c r="AA603" s="223"/>
      <c r="AB603" s="223"/>
      <c r="AC603" s="223"/>
      <c r="AD603" s="223"/>
      <c r="AE603" s="223"/>
      <c r="AF603" s="223"/>
      <c r="AG603" s="223"/>
      <c r="AH603" s="223"/>
    </row>
    <row r="604" spans="1:34" ht="15.75" customHeight="1">
      <c r="A604" s="213"/>
      <c r="B604" s="214"/>
      <c r="C604" s="224" t="s">
        <v>2051</v>
      </c>
      <c r="D604" s="225" t="s">
        <v>2046</v>
      </c>
      <c r="E604" s="225" t="s">
        <v>1892</v>
      </c>
      <c r="F604" s="226" t="s">
        <v>2052</v>
      </c>
      <c r="G604" s="227" t="s">
        <v>14</v>
      </c>
      <c r="H604" s="225" t="s">
        <v>357</v>
      </c>
      <c r="I604" s="228" t="s">
        <v>455</v>
      </c>
      <c r="J604" s="228" t="s">
        <v>2053</v>
      </c>
      <c r="K604" s="225" t="s">
        <v>437</v>
      </c>
      <c r="L604" s="227" t="s">
        <v>14</v>
      </c>
      <c r="M604" s="229">
        <v>15000</v>
      </c>
      <c r="N604" s="230">
        <v>1100685.1000000001</v>
      </c>
      <c r="O604" s="222"/>
      <c r="P604" s="223"/>
      <c r="Q604" s="223"/>
      <c r="R604" s="223"/>
      <c r="S604" s="223"/>
      <c r="T604" s="223"/>
      <c r="U604" s="223"/>
      <c r="V604" s="223"/>
      <c r="W604" s="223"/>
      <c r="X604" s="223"/>
      <c r="Y604" s="223"/>
      <c r="Z604" s="223"/>
      <c r="AA604" s="223"/>
      <c r="AB604" s="223"/>
      <c r="AC604" s="223"/>
      <c r="AD604" s="223"/>
      <c r="AE604" s="223"/>
      <c r="AF604" s="223"/>
      <c r="AG604" s="223"/>
      <c r="AH604" s="223"/>
    </row>
    <row r="605" spans="1:34" ht="15.75" customHeight="1">
      <c r="A605" s="213"/>
      <c r="B605" s="214"/>
      <c r="C605" s="224" t="s">
        <v>2054</v>
      </c>
      <c r="D605" s="225" t="s">
        <v>2055</v>
      </c>
      <c r="E605" s="225" t="s">
        <v>1892</v>
      </c>
      <c r="F605" s="226" t="s">
        <v>2056</v>
      </c>
      <c r="G605" s="227" t="s">
        <v>14</v>
      </c>
      <c r="H605" s="225" t="s">
        <v>357</v>
      </c>
      <c r="I605" s="228" t="s">
        <v>455</v>
      </c>
      <c r="J605" s="228" t="s">
        <v>2057</v>
      </c>
      <c r="K605" s="225" t="s">
        <v>437</v>
      </c>
      <c r="L605" s="227" t="s">
        <v>14</v>
      </c>
      <c r="M605" s="229">
        <v>15000</v>
      </c>
      <c r="N605" s="230">
        <v>1115685.1000000001</v>
      </c>
      <c r="O605" s="222"/>
      <c r="P605" s="223"/>
      <c r="Q605" s="223"/>
      <c r="R605" s="223"/>
      <c r="S605" s="223"/>
      <c r="T605" s="223"/>
      <c r="U605" s="223"/>
      <c r="V605" s="223"/>
      <c r="W605" s="223"/>
      <c r="X605" s="223"/>
      <c r="Y605" s="223"/>
      <c r="Z605" s="223"/>
      <c r="AA605" s="223"/>
      <c r="AB605" s="223"/>
      <c r="AC605" s="223"/>
      <c r="AD605" s="223"/>
      <c r="AE605" s="223"/>
      <c r="AF605" s="223"/>
      <c r="AG605" s="223"/>
      <c r="AH605" s="223"/>
    </row>
    <row r="606" spans="1:34" ht="15.75" customHeight="1">
      <c r="A606" s="213"/>
      <c r="B606" s="214"/>
      <c r="C606" s="224" t="s">
        <v>2058</v>
      </c>
      <c r="D606" s="225" t="s">
        <v>2055</v>
      </c>
      <c r="E606" s="225" t="s">
        <v>1892</v>
      </c>
      <c r="F606" s="226" t="s">
        <v>2059</v>
      </c>
      <c r="G606" s="227" t="s">
        <v>14</v>
      </c>
      <c r="H606" s="225" t="s">
        <v>357</v>
      </c>
      <c r="I606" s="228" t="s">
        <v>455</v>
      </c>
      <c r="J606" s="228" t="s">
        <v>1067</v>
      </c>
      <c r="K606" s="225" t="s">
        <v>436</v>
      </c>
      <c r="L606" s="229">
        <v>145</v>
      </c>
      <c r="M606" s="227" t="s">
        <v>14</v>
      </c>
      <c r="N606" s="230">
        <v>1115540.1000000001</v>
      </c>
      <c r="O606" s="222"/>
      <c r="P606" s="223"/>
      <c r="Q606" s="223"/>
      <c r="R606" s="223"/>
      <c r="S606" s="223"/>
      <c r="T606" s="223"/>
      <c r="U606" s="223"/>
      <c r="V606" s="223"/>
      <c r="W606" s="223"/>
      <c r="X606" s="223"/>
      <c r="Y606" s="223"/>
      <c r="Z606" s="223"/>
      <c r="AA606" s="223"/>
      <c r="AB606" s="223"/>
      <c r="AC606" s="223"/>
      <c r="AD606" s="223"/>
      <c r="AE606" s="223"/>
      <c r="AF606" s="223"/>
      <c r="AG606" s="223"/>
      <c r="AH606" s="223"/>
    </row>
    <row r="607" spans="1:34" ht="15.75" customHeight="1">
      <c r="A607" s="213"/>
      <c r="B607" s="214"/>
      <c r="C607" s="224" t="s">
        <v>2060</v>
      </c>
      <c r="D607" s="225" t="s">
        <v>2055</v>
      </c>
      <c r="E607" s="225" t="s">
        <v>1892</v>
      </c>
      <c r="F607" s="226" t="s">
        <v>2061</v>
      </c>
      <c r="G607" s="227" t="s">
        <v>14</v>
      </c>
      <c r="H607" s="225" t="s">
        <v>355</v>
      </c>
      <c r="I607" s="228" t="s">
        <v>485</v>
      </c>
      <c r="J607" s="228" t="s">
        <v>486</v>
      </c>
      <c r="K607" s="225" t="s">
        <v>436</v>
      </c>
      <c r="L607" s="229">
        <v>450000</v>
      </c>
      <c r="M607" s="227" t="s">
        <v>14</v>
      </c>
      <c r="N607" s="230">
        <v>665540.1</v>
      </c>
      <c r="O607" s="222"/>
      <c r="P607" s="223"/>
      <c r="Q607" s="223"/>
      <c r="R607" s="223"/>
      <c r="S607" s="223"/>
      <c r="T607" s="223"/>
      <c r="U607" s="223"/>
      <c r="V607" s="223"/>
      <c r="W607" s="223"/>
      <c r="X607" s="223"/>
      <c r="Y607" s="223"/>
      <c r="Z607" s="223"/>
      <c r="AA607" s="223"/>
      <c r="AB607" s="223"/>
      <c r="AC607" s="223"/>
      <c r="AD607" s="223"/>
      <c r="AE607" s="223"/>
      <c r="AF607" s="223"/>
      <c r="AG607" s="223"/>
      <c r="AH607" s="223"/>
    </row>
    <row r="608" spans="1:34" ht="15.75" customHeight="1">
      <c r="A608" s="213"/>
      <c r="B608" s="214"/>
      <c r="C608" s="224" t="s">
        <v>2062</v>
      </c>
      <c r="D608" s="225" t="s">
        <v>2063</v>
      </c>
      <c r="E608" s="225" t="s">
        <v>1892</v>
      </c>
      <c r="F608" s="226" t="s">
        <v>2064</v>
      </c>
      <c r="G608" s="227" t="s">
        <v>14</v>
      </c>
      <c r="H608" s="225" t="s">
        <v>357</v>
      </c>
      <c r="I608" s="228" t="s">
        <v>455</v>
      </c>
      <c r="J608" s="228" t="s">
        <v>2065</v>
      </c>
      <c r="K608" s="225" t="s">
        <v>437</v>
      </c>
      <c r="L608" s="227" t="s">
        <v>14</v>
      </c>
      <c r="M608" s="229">
        <v>1</v>
      </c>
      <c r="N608" s="230">
        <v>665541.1</v>
      </c>
      <c r="O608" s="222"/>
      <c r="P608" s="223"/>
      <c r="Q608" s="223"/>
      <c r="R608" s="223"/>
      <c r="S608" s="223"/>
      <c r="T608" s="223"/>
      <c r="U608" s="223"/>
      <c r="V608" s="223"/>
      <c r="W608" s="223"/>
      <c r="X608" s="223"/>
      <c r="Y608" s="223"/>
      <c r="Z608" s="223"/>
      <c r="AA608" s="223"/>
      <c r="AB608" s="223"/>
      <c r="AC608" s="223"/>
      <c r="AD608" s="223"/>
      <c r="AE608" s="223"/>
      <c r="AF608" s="223"/>
      <c r="AG608" s="223"/>
      <c r="AH608" s="223"/>
    </row>
    <row r="609" spans="1:34" ht="15.75" customHeight="1">
      <c r="A609" s="213"/>
      <c r="B609" s="214"/>
      <c r="C609" s="224" t="s">
        <v>2066</v>
      </c>
      <c r="D609" s="225" t="s">
        <v>2063</v>
      </c>
      <c r="E609" s="225" t="s">
        <v>1892</v>
      </c>
      <c r="F609" s="226" t="s">
        <v>2067</v>
      </c>
      <c r="G609" s="227" t="s">
        <v>14</v>
      </c>
      <c r="H609" s="225" t="s">
        <v>357</v>
      </c>
      <c r="I609" s="228" t="s">
        <v>455</v>
      </c>
      <c r="J609" s="228" t="s">
        <v>2065</v>
      </c>
      <c r="K609" s="225" t="s">
        <v>437</v>
      </c>
      <c r="L609" s="227" t="s">
        <v>14</v>
      </c>
      <c r="M609" s="229">
        <v>20000</v>
      </c>
      <c r="N609" s="230">
        <v>685541.1</v>
      </c>
      <c r="O609" s="222"/>
      <c r="P609" s="223"/>
      <c r="Q609" s="223"/>
      <c r="R609" s="223"/>
      <c r="S609" s="223"/>
      <c r="T609" s="223"/>
      <c r="U609" s="223"/>
      <c r="V609" s="223"/>
      <c r="W609" s="223"/>
      <c r="X609" s="223"/>
      <c r="Y609" s="223"/>
      <c r="Z609" s="223"/>
      <c r="AA609" s="223"/>
      <c r="AB609" s="223"/>
      <c r="AC609" s="223"/>
      <c r="AD609" s="223"/>
      <c r="AE609" s="223"/>
      <c r="AF609" s="223"/>
      <c r="AG609" s="223"/>
      <c r="AH609" s="223"/>
    </row>
    <row r="610" spans="1:34" ht="15.75" customHeight="1">
      <c r="A610" s="213"/>
      <c r="B610" s="214"/>
      <c r="C610" s="224" t="s">
        <v>2068</v>
      </c>
      <c r="D610" s="225" t="s">
        <v>2063</v>
      </c>
      <c r="E610" s="225" t="s">
        <v>1892</v>
      </c>
      <c r="F610" s="226" t="s">
        <v>2069</v>
      </c>
      <c r="G610" s="227" t="s">
        <v>14</v>
      </c>
      <c r="H610" s="225" t="s">
        <v>357</v>
      </c>
      <c r="I610" s="228" t="s">
        <v>173</v>
      </c>
      <c r="J610" s="228" t="s">
        <v>597</v>
      </c>
      <c r="K610" s="225" t="s">
        <v>436</v>
      </c>
      <c r="L610" s="229">
        <v>4899.3</v>
      </c>
      <c r="M610" s="227" t="s">
        <v>14</v>
      </c>
      <c r="N610" s="230">
        <v>680641.8</v>
      </c>
      <c r="O610" s="222"/>
      <c r="P610" s="223"/>
      <c r="Q610" s="223"/>
      <c r="R610" s="223"/>
      <c r="S610" s="223"/>
      <c r="T610" s="223"/>
      <c r="U610" s="223"/>
      <c r="V610" s="223"/>
      <c r="W610" s="223"/>
      <c r="X610" s="223"/>
      <c r="Y610" s="223"/>
      <c r="Z610" s="223"/>
      <c r="AA610" s="223"/>
      <c r="AB610" s="223"/>
      <c r="AC610" s="223"/>
      <c r="AD610" s="223"/>
      <c r="AE610" s="223"/>
      <c r="AF610" s="223"/>
      <c r="AG610" s="223"/>
      <c r="AH610" s="223"/>
    </row>
    <row r="611" spans="1:34" ht="15.75" customHeight="1">
      <c r="A611" s="213"/>
      <c r="B611" s="214"/>
      <c r="C611" s="224" t="s">
        <v>2070</v>
      </c>
      <c r="D611" s="225" t="s">
        <v>2071</v>
      </c>
      <c r="E611" s="225" t="s">
        <v>2072</v>
      </c>
      <c r="F611" s="226" t="s">
        <v>2073</v>
      </c>
      <c r="G611" s="227" t="s">
        <v>14</v>
      </c>
      <c r="H611" s="225" t="s">
        <v>357</v>
      </c>
      <c r="I611" s="228" t="s">
        <v>474</v>
      </c>
      <c r="J611" s="228" t="s">
        <v>474</v>
      </c>
      <c r="K611" s="225" t="s">
        <v>436</v>
      </c>
      <c r="L611" s="229">
        <v>95</v>
      </c>
      <c r="M611" s="227" t="s">
        <v>14</v>
      </c>
      <c r="N611" s="230">
        <v>680546.8</v>
      </c>
      <c r="O611" s="222"/>
      <c r="P611" s="223"/>
      <c r="Q611" s="223"/>
      <c r="R611" s="223"/>
      <c r="S611" s="223"/>
      <c r="T611" s="223"/>
      <c r="U611" s="223"/>
      <c r="V611" s="223"/>
      <c r="W611" s="223"/>
      <c r="X611" s="223"/>
      <c r="Y611" s="223"/>
      <c r="Z611" s="223"/>
      <c r="AA611" s="223"/>
      <c r="AB611" s="223"/>
      <c r="AC611" s="223"/>
      <c r="AD611" s="223"/>
      <c r="AE611" s="223"/>
      <c r="AF611" s="223"/>
      <c r="AG611" s="223"/>
      <c r="AH611" s="223"/>
    </row>
    <row r="612" spans="1:34" ht="15.75" customHeight="1">
      <c r="A612" s="213"/>
      <c r="B612" s="214"/>
      <c r="C612" s="224" t="s">
        <v>2074</v>
      </c>
      <c r="D612" s="225" t="s">
        <v>2075</v>
      </c>
      <c r="E612" s="225" t="s">
        <v>2072</v>
      </c>
      <c r="F612" s="226" t="s">
        <v>2076</v>
      </c>
      <c r="G612" s="227" t="s">
        <v>14</v>
      </c>
      <c r="H612" s="225" t="s">
        <v>357</v>
      </c>
      <c r="I612" s="228" t="s">
        <v>455</v>
      </c>
      <c r="J612" s="228" t="s">
        <v>2077</v>
      </c>
      <c r="K612" s="225" t="s">
        <v>436</v>
      </c>
      <c r="L612" s="229">
        <v>55000</v>
      </c>
      <c r="M612" s="227" t="s">
        <v>14</v>
      </c>
      <c r="N612" s="230">
        <v>625546.80000000005</v>
      </c>
      <c r="O612" s="222"/>
      <c r="P612" s="223"/>
      <c r="Q612" s="223"/>
      <c r="R612" s="223"/>
      <c r="S612" s="223"/>
      <c r="T612" s="223"/>
      <c r="U612" s="223"/>
      <c r="V612" s="223"/>
      <c r="W612" s="223"/>
      <c r="X612" s="223"/>
      <c r="Y612" s="223"/>
      <c r="Z612" s="223"/>
      <c r="AA612" s="223"/>
      <c r="AB612" s="223"/>
      <c r="AC612" s="223"/>
      <c r="AD612" s="223"/>
      <c r="AE612" s="223"/>
      <c r="AF612" s="223"/>
      <c r="AG612" s="223"/>
      <c r="AH612" s="223"/>
    </row>
    <row r="613" spans="1:34" ht="15.75" customHeight="1">
      <c r="A613" s="213"/>
      <c r="B613" s="214"/>
      <c r="C613" s="224" t="s">
        <v>2078</v>
      </c>
      <c r="D613" s="225" t="s">
        <v>2075</v>
      </c>
      <c r="E613" s="225" t="s">
        <v>2072</v>
      </c>
      <c r="F613" s="226" t="s">
        <v>2079</v>
      </c>
      <c r="G613" s="227" t="s">
        <v>14</v>
      </c>
      <c r="H613" s="225" t="s">
        <v>357</v>
      </c>
      <c r="I613" s="228" t="s">
        <v>455</v>
      </c>
      <c r="J613" s="228" t="s">
        <v>1889</v>
      </c>
      <c r="K613" s="225" t="s">
        <v>437</v>
      </c>
      <c r="L613" s="227" t="s">
        <v>14</v>
      </c>
      <c r="M613" s="229">
        <v>20000</v>
      </c>
      <c r="N613" s="230">
        <v>645546.80000000005</v>
      </c>
      <c r="O613" s="222"/>
      <c r="P613" s="223"/>
      <c r="Q613" s="223"/>
      <c r="R613" s="223"/>
      <c r="S613" s="223"/>
      <c r="T613" s="223"/>
      <c r="U613" s="223"/>
      <c r="V613" s="223"/>
      <c r="W613" s="223"/>
      <c r="X613" s="223"/>
      <c r="Y613" s="223"/>
      <c r="Z613" s="223"/>
      <c r="AA613" s="223"/>
      <c r="AB613" s="223"/>
      <c r="AC613" s="223"/>
      <c r="AD613" s="223"/>
      <c r="AE613" s="223"/>
      <c r="AF613" s="223"/>
      <c r="AG613" s="223"/>
      <c r="AH613" s="223"/>
    </row>
    <row r="614" spans="1:34" ht="15.75" customHeight="1">
      <c r="A614" s="213"/>
      <c r="B614" s="214"/>
      <c r="C614" s="224" t="s">
        <v>2080</v>
      </c>
      <c r="D614" s="225" t="s">
        <v>2075</v>
      </c>
      <c r="E614" s="225" t="s">
        <v>2072</v>
      </c>
      <c r="F614" s="226" t="s">
        <v>2081</v>
      </c>
      <c r="G614" s="227" t="s">
        <v>14</v>
      </c>
      <c r="H614" s="225" t="s">
        <v>357</v>
      </c>
      <c r="I614" s="228" t="s">
        <v>455</v>
      </c>
      <c r="J614" s="228" t="s">
        <v>2082</v>
      </c>
      <c r="K614" s="225" t="s">
        <v>437</v>
      </c>
      <c r="L614" s="227" t="s">
        <v>14</v>
      </c>
      <c r="M614" s="229">
        <v>19060</v>
      </c>
      <c r="N614" s="230">
        <v>664606.80000000005</v>
      </c>
      <c r="O614" s="222"/>
      <c r="P614" s="223"/>
      <c r="Q614" s="223"/>
      <c r="R614" s="223"/>
      <c r="S614" s="223"/>
      <c r="T614" s="223"/>
      <c r="U614" s="223"/>
      <c r="V614" s="223"/>
      <c r="W614" s="223"/>
      <c r="X614" s="223"/>
      <c r="Y614" s="223"/>
      <c r="Z614" s="223"/>
      <c r="AA614" s="223"/>
      <c r="AB614" s="223"/>
      <c r="AC614" s="223"/>
      <c r="AD614" s="223"/>
      <c r="AE614" s="223"/>
      <c r="AF614" s="223"/>
      <c r="AG614" s="223"/>
      <c r="AH614" s="223"/>
    </row>
    <row r="615" spans="1:34" ht="15.75" customHeight="1">
      <c r="A615" s="213"/>
      <c r="B615" s="214"/>
      <c r="C615" s="224" t="s">
        <v>2083</v>
      </c>
      <c r="D615" s="225" t="s">
        <v>2084</v>
      </c>
      <c r="E615" s="225" t="s">
        <v>2072</v>
      </c>
      <c r="F615" s="226" t="s">
        <v>2085</v>
      </c>
      <c r="G615" s="227" t="s">
        <v>14</v>
      </c>
      <c r="H615" s="225" t="s">
        <v>357</v>
      </c>
      <c r="I615" s="228" t="s">
        <v>355</v>
      </c>
      <c r="J615" s="228" t="s">
        <v>2020</v>
      </c>
      <c r="K615" s="225" t="s">
        <v>436</v>
      </c>
      <c r="L615" s="229">
        <v>249.64</v>
      </c>
      <c r="M615" s="227" t="s">
        <v>14</v>
      </c>
      <c r="N615" s="230">
        <v>664357.16</v>
      </c>
      <c r="O615" s="222"/>
      <c r="P615" s="223"/>
      <c r="Q615" s="223"/>
      <c r="R615" s="223"/>
      <c r="S615" s="223"/>
      <c r="T615" s="223"/>
      <c r="U615" s="223"/>
      <c r="V615" s="223"/>
      <c r="W615" s="223"/>
      <c r="X615" s="223"/>
      <c r="Y615" s="223"/>
      <c r="Z615" s="223"/>
      <c r="AA615" s="223"/>
      <c r="AB615" s="223"/>
      <c r="AC615" s="223"/>
      <c r="AD615" s="223"/>
      <c r="AE615" s="223"/>
      <c r="AF615" s="223"/>
      <c r="AG615" s="223"/>
      <c r="AH615" s="223"/>
    </row>
    <row r="616" spans="1:34" ht="15.75" customHeight="1">
      <c r="A616" s="213"/>
      <c r="B616" s="214"/>
      <c r="C616" s="224" t="s">
        <v>2086</v>
      </c>
      <c r="D616" s="225" t="s">
        <v>2087</v>
      </c>
      <c r="E616" s="225" t="s">
        <v>2072</v>
      </c>
      <c r="F616" s="226" t="s">
        <v>2088</v>
      </c>
      <c r="G616" s="227" t="s">
        <v>14</v>
      </c>
      <c r="H616" s="225" t="s">
        <v>357</v>
      </c>
      <c r="I616" s="228" t="s">
        <v>455</v>
      </c>
      <c r="J616" s="228" t="s">
        <v>2089</v>
      </c>
      <c r="K616" s="225" t="s">
        <v>437</v>
      </c>
      <c r="L616" s="227" t="s">
        <v>14</v>
      </c>
      <c r="M616" s="229">
        <v>21080</v>
      </c>
      <c r="N616" s="230">
        <v>685437.16</v>
      </c>
      <c r="O616" s="222"/>
      <c r="P616" s="223"/>
      <c r="Q616" s="223"/>
      <c r="R616" s="223"/>
      <c r="S616" s="223"/>
      <c r="T616" s="223"/>
      <c r="U616" s="223"/>
      <c r="V616" s="223"/>
      <c r="W616" s="223"/>
      <c r="X616" s="223"/>
      <c r="Y616" s="223"/>
      <c r="Z616" s="223"/>
      <c r="AA616" s="223"/>
      <c r="AB616" s="223"/>
      <c r="AC616" s="223"/>
      <c r="AD616" s="223"/>
      <c r="AE616" s="223"/>
      <c r="AF616" s="223"/>
      <c r="AG616" s="223"/>
      <c r="AH616" s="223"/>
    </row>
    <row r="617" spans="1:34" ht="15.75" customHeight="1">
      <c r="A617" s="213"/>
      <c r="B617" s="214"/>
      <c r="C617" s="224" t="s">
        <v>2090</v>
      </c>
      <c r="D617" s="225" t="s">
        <v>2087</v>
      </c>
      <c r="E617" s="225" t="s">
        <v>2072</v>
      </c>
      <c r="F617" s="226" t="s">
        <v>2091</v>
      </c>
      <c r="G617" s="227" t="s">
        <v>14</v>
      </c>
      <c r="H617" s="225" t="s">
        <v>355</v>
      </c>
      <c r="I617" s="228" t="s">
        <v>485</v>
      </c>
      <c r="J617" s="228" t="s">
        <v>486</v>
      </c>
      <c r="K617" s="225" t="s">
        <v>436</v>
      </c>
      <c r="L617" s="229">
        <v>41943</v>
      </c>
      <c r="M617" s="227" t="s">
        <v>14</v>
      </c>
      <c r="N617" s="230">
        <v>643494.16</v>
      </c>
      <c r="O617" s="222"/>
      <c r="P617" s="223"/>
      <c r="Q617" s="223"/>
      <c r="R617" s="223"/>
      <c r="S617" s="223"/>
      <c r="T617" s="223"/>
      <c r="U617" s="223"/>
      <c r="V617" s="223"/>
      <c r="W617" s="223"/>
      <c r="X617" s="223"/>
      <c r="Y617" s="223"/>
      <c r="Z617" s="223"/>
      <c r="AA617" s="223"/>
      <c r="AB617" s="223"/>
      <c r="AC617" s="223"/>
      <c r="AD617" s="223"/>
      <c r="AE617" s="223"/>
      <c r="AF617" s="223"/>
      <c r="AG617" s="223"/>
      <c r="AH617" s="223"/>
    </row>
    <row r="618" spans="1:34" ht="15.75" customHeight="1">
      <c r="A618" s="213"/>
      <c r="B618" s="214"/>
      <c r="C618" s="224" t="s">
        <v>2092</v>
      </c>
      <c r="D618" s="225" t="s">
        <v>2087</v>
      </c>
      <c r="E618" s="225" t="s">
        <v>2072</v>
      </c>
      <c r="F618" s="226" t="s">
        <v>2093</v>
      </c>
      <c r="G618" s="227" t="s">
        <v>14</v>
      </c>
      <c r="H618" s="225" t="s">
        <v>357</v>
      </c>
      <c r="I618" s="228" t="s">
        <v>455</v>
      </c>
      <c r="J618" s="228" t="s">
        <v>1212</v>
      </c>
      <c r="K618" s="225" t="s">
        <v>437</v>
      </c>
      <c r="L618" s="227" t="s">
        <v>14</v>
      </c>
      <c r="M618" s="229">
        <v>50000</v>
      </c>
      <c r="N618" s="230">
        <v>693494.16</v>
      </c>
      <c r="O618" s="222"/>
      <c r="P618" s="223"/>
      <c r="Q618" s="223"/>
      <c r="R618" s="223"/>
      <c r="S618" s="223"/>
      <c r="T618" s="223"/>
      <c r="U618" s="223"/>
      <c r="V618" s="223"/>
      <c r="W618" s="223"/>
      <c r="X618" s="223"/>
      <c r="Y618" s="223"/>
      <c r="Z618" s="223"/>
      <c r="AA618" s="223"/>
      <c r="AB618" s="223"/>
      <c r="AC618" s="223"/>
      <c r="AD618" s="223"/>
      <c r="AE618" s="223"/>
      <c r="AF618" s="223"/>
      <c r="AG618" s="223"/>
      <c r="AH618" s="223"/>
    </row>
    <row r="619" spans="1:34" ht="15.75" customHeight="1">
      <c r="A619" s="213"/>
      <c r="B619" s="214"/>
      <c r="C619" s="224" t="s">
        <v>2094</v>
      </c>
      <c r="D619" s="225" t="s">
        <v>2087</v>
      </c>
      <c r="E619" s="225" t="s">
        <v>2072</v>
      </c>
      <c r="F619" s="226" t="s">
        <v>2095</v>
      </c>
      <c r="G619" s="227" t="s">
        <v>14</v>
      </c>
      <c r="H619" s="225" t="s">
        <v>357</v>
      </c>
      <c r="I619" s="228" t="s">
        <v>455</v>
      </c>
      <c r="J619" s="228" t="s">
        <v>2096</v>
      </c>
      <c r="K619" s="225" t="s">
        <v>437</v>
      </c>
      <c r="L619" s="227" t="s">
        <v>14</v>
      </c>
      <c r="M619" s="229">
        <v>10000</v>
      </c>
      <c r="N619" s="230">
        <v>703494.16</v>
      </c>
      <c r="O619" s="222"/>
      <c r="P619" s="223"/>
      <c r="Q619" s="223"/>
      <c r="R619" s="223"/>
      <c r="S619" s="223"/>
      <c r="T619" s="223"/>
      <c r="U619" s="223"/>
      <c r="V619" s="223"/>
      <c r="W619" s="223"/>
      <c r="X619" s="223"/>
      <c r="Y619" s="223"/>
      <c r="Z619" s="223"/>
      <c r="AA619" s="223"/>
      <c r="AB619" s="223"/>
      <c r="AC619" s="223"/>
      <c r="AD619" s="223"/>
      <c r="AE619" s="223"/>
      <c r="AF619" s="223"/>
      <c r="AG619" s="223"/>
      <c r="AH619" s="223"/>
    </row>
    <row r="620" spans="1:34" ht="15.75" customHeight="1">
      <c r="A620" s="213"/>
      <c r="B620" s="214"/>
      <c r="C620" s="224" t="s">
        <v>2097</v>
      </c>
      <c r="D620" s="225" t="s">
        <v>2087</v>
      </c>
      <c r="E620" s="225" t="s">
        <v>2072</v>
      </c>
      <c r="F620" s="226" t="s">
        <v>2098</v>
      </c>
      <c r="G620" s="227" t="s">
        <v>14</v>
      </c>
      <c r="H620" s="225" t="s">
        <v>357</v>
      </c>
      <c r="I620" s="228" t="s">
        <v>455</v>
      </c>
      <c r="J620" s="228" t="s">
        <v>2099</v>
      </c>
      <c r="K620" s="225" t="s">
        <v>437</v>
      </c>
      <c r="L620" s="227" t="s">
        <v>14</v>
      </c>
      <c r="M620" s="229">
        <v>16650</v>
      </c>
      <c r="N620" s="230">
        <v>720144.16</v>
      </c>
      <c r="O620" s="222"/>
      <c r="P620" s="223"/>
      <c r="Q620" s="223"/>
      <c r="R620" s="223"/>
      <c r="S620" s="223"/>
      <c r="T620" s="223"/>
      <c r="U620" s="223"/>
      <c r="V620" s="223"/>
      <c r="W620" s="223"/>
      <c r="X620" s="223"/>
      <c r="Y620" s="223"/>
      <c r="Z620" s="223"/>
      <c r="AA620" s="223"/>
      <c r="AB620" s="223"/>
      <c r="AC620" s="223"/>
      <c r="AD620" s="223"/>
      <c r="AE620" s="223"/>
      <c r="AF620" s="223"/>
      <c r="AG620" s="223"/>
      <c r="AH620" s="223"/>
    </row>
    <row r="621" spans="1:34" ht="15.75" customHeight="1">
      <c r="A621" s="213"/>
      <c r="B621" s="214"/>
      <c r="C621" s="224" t="s">
        <v>2100</v>
      </c>
      <c r="D621" s="225" t="s">
        <v>2101</v>
      </c>
      <c r="E621" s="225" t="s">
        <v>2072</v>
      </c>
      <c r="F621" s="226" t="s">
        <v>2102</v>
      </c>
      <c r="G621" s="227" t="s">
        <v>14</v>
      </c>
      <c r="H621" s="225" t="s">
        <v>357</v>
      </c>
      <c r="I621" s="228" t="s">
        <v>470</v>
      </c>
      <c r="J621" s="228" t="s">
        <v>1111</v>
      </c>
      <c r="K621" s="225" t="s">
        <v>436</v>
      </c>
      <c r="L621" s="229">
        <v>470.82</v>
      </c>
      <c r="M621" s="227" t="s">
        <v>14</v>
      </c>
      <c r="N621" s="230">
        <v>719673.34</v>
      </c>
      <c r="O621" s="222"/>
      <c r="P621" s="223"/>
      <c r="Q621" s="223"/>
      <c r="R621" s="223"/>
      <c r="S621" s="223"/>
      <c r="T621" s="223"/>
      <c r="U621" s="223"/>
      <c r="V621" s="223"/>
      <c r="W621" s="223"/>
      <c r="X621" s="223"/>
      <c r="Y621" s="223"/>
      <c r="Z621" s="223"/>
      <c r="AA621" s="223"/>
      <c r="AB621" s="223"/>
      <c r="AC621" s="223"/>
      <c r="AD621" s="223"/>
      <c r="AE621" s="223"/>
      <c r="AF621" s="223"/>
      <c r="AG621" s="223"/>
      <c r="AH621" s="223"/>
    </row>
    <row r="622" spans="1:34" ht="15.75" customHeight="1">
      <c r="A622" s="213"/>
      <c r="B622" s="214"/>
      <c r="C622" s="224" t="s">
        <v>2103</v>
      </c>
      <c r="D622" s="225" t="s">
        <v>2101</v>
      </c>
      <c r="E622" s="225" t="s">
        <v>2072</v>
      </c>
      <c r="F622" s="226" t="s">
        <v>2104</v>
      </c>
      <c r="G622" s="227" t="s">
        <v>14</v>
      </c>
      <c r="H622" s="225" t="s">
        <v>357</v>
      </c>
      <c r="I622" s="228" t="s">
        <v>455</v>
      </c>
      <c r="J622" s="228" t="s">
        <v>2105</v>
      </c>
      <c r="K622" s="225" t="s">
        <v>437</v>
      </c>
      <c r="L622" s="227" t="s">
        <v>14</v>
      </c>
      <c r="M622" s="229">
        <v>12790</v>
      </c>
      <c r="N622" s="230">
        <v>732463.34</v>
      </c>
      <c r="O622" s="222"/>
      <c r="P622" s="223"/>
      <c r="Q622" s="223"/>
      <c r="R622" s="223"/>
      <c r="S622" s="223"/>
      <c r="T622" s="223"/>
      <c r="U622" s="223"/>
      <c r="V622" s="223"/>
      <c r="W622" s="223"/>
      <c r="X622" s="223"/>
      <c r="Y622" s="223"/>
      <c r="Z622" s="223"/>
      <c r="AA622" s="223"/>
      <c r="AB622" s="223"/>
      <c r="AC622" s="223"/>
      <c r="AD622" s="223"/>
      <c r="AE622" s="223"/>
      <c r="AF622" s="223"/>
      <c r="AG622" s="223"/>
      <c r="AH622" s="223"/>
    </row>
    <row r="623" spans="1:34" ht="15.75" customHeight="1">
      <c r="A623" s="213"/>
      <c r="B623" s="214"/>
      <c r="C623" s="224" t="s">
        <v>2106</v>
      </c>
      <c r="D623" s="225" t="s">
        <v>2107</v>
      </c>
      <c r="E623" s="225" t="s">
        <v>2072</v>
      </c>
      <c r="F623" s="226" t="s">
        <v>2108</v>
      </c>
      <c r="G623" s="227" t="s">
        <v>14</v>
      </c>
      <c r="H623" s="225" t="s">
        <v>357</v>
      </c>
      <c r="I623" s="228" t="s">
        <v>173</v>
      </c>
      <c r="J623" s="228" t="s">
        <v>597</v>
      </c>
      <c r="K623" s="225" t="s">
        <v>436</v>
      </c>
      <c r="L623" s="229">
        <v>180</v>
      </c>
      <c r="M623" s="227" t="s">
        <v>14</v>
      </c>
      <c r="N623" s="230">
        <v>732283.34</v>
      </c>
      <c r="O623" s="222"/>
      <c r="P623" s="223"/>
      <c r="Q623" s="223"/>
      <c r="R623" s="223"/>
      <c r="S623" s="223"/>
      <c r="T623" s="223"/>
      <c r="U623" s="223"/>
      <c r="V623" s="223"/>
      <c r="W623" s="223"/>
      <c r="X623" s="223"/>
      <c r="Y623" s="223"/>
      <c r="Z623" s="223"/>
      <c r="AA623" s="223"/>
      <c r="AB623" s="223"/>
      <c r="AC623" s="223"/>
      <c r="AD623" s="223"/>
      <c r="AE623" s="223"/>
      <c r="AF623" s="223"/>
      <c r="AG623" s="223"/>
      <c r="AH623" s="223"/>
    </row>
    <row r="624" spans="1:34" ht="15.75" customHeight="1">
      <c r="A624" s="213"/>
      <c r="B624" s="214"/>
      <c r="C624" s="224" t="s">
        <v>2109</v>
      </c>
      <c r="D624" s="225" t="s">
        <v>2110</v>
      </c>
      <c r="E624" s="225" t="s">
        <v>2072</v>
      </c>
      <c r="F624" s="226" t="s">
        <v>2111</v>
      </c>
      <c r="G624" s="227" t="s">
        <v>14</v>
      </c>
      <c r="H624" s="225" t="s">
        <v>357</v>
      </c>
      <c r="I624" s="228" t="s">
        <v>455</v>
      </c>
      <c r="J624" s="228" t="s">
        <v>1873</v>
      </c>
      <c r="K624" s="225" t="s">
        <v>437</v>
      </c>
      <c r="L624" s="227" t="s">
        <v>14</v>
      </c>
      <c r="M624" s="229">
        <v>940</v>
      </c>
      <c r="N624" s="230">
        <v>733223.34</v>
      </c>
      <c r="O624" s="222"/>
      <c r="P624" s="223"/>
      <c r="Q624" s="223"/>
      <c r="R624" s="223"/>
      <c r="S624" s="223"/>
      <c r="T624" s="223"/>
      <c r="U624" s="223"/>
      <c r="V624" s="223"/>
      <c r="W624" s="223"/>
      <c r="X624" s="223"/>
      <c r="Y624" s="223"/>
      <c r="Z624" s="223"/>
      <c r="AA624" s="223"/>
      <c r="AB624" s="223"/>
      <c r="AC624" s="223"/>
      <c r="AD624" s="223"/>
      <c r="AE624" s="223"/>
      <c r="AF624" s="223"/>
      <c r="AG624" s="223"/>
      <c r="AH624" s="223"/>
    </row>
    <row r="625" spans="1:34" ht="15.75" customHeight="1">
      <c r="A625" s="213"/>
      <c r="B625" s="214"/>
      <c r="C625" s="224" t="s">
        <v>2112</v>
      </c>
      <c r="D625" s="225" t="s">
        <v>2110</v>
      </c>
      <c r="E625" s="225" t="s">
        <v>2072</v>
      </c>
      <c r="F625" s="226" t="s">
        <v>2113</v>
      </c>
      <c r="G625" s="227" t="s">
        <v>14</v>
      </c>
      <c r="H625" s="225" t="s">
        <v>357</v>
      </c>
      <c r="I625" s="228" t="s">
        <v>455</v>
      </c>
      <c r="J625" s="228" t="s">
        <v>1873</v>
      </c>
      <c r="K625" s="225" t="s">
        <v>437</v>
      </c>
      <c r="L625" s="227" t="s">
        <v>14</v>
      </c>
      <c r="M625" s="229">
        <v>1010</v>
      </c>
      <c r="N625" s="230">
        <v>734233.34</v>
      </c>
      <c r="O625" s="222"/>
      <c r="P625" s="223"/>
      <c r="Q625" s="223"/>
      <c r="R625" s="223"/>
      <c r="S625" s="223"/>
      <c r="T625" s="223"/>
      <c r="U625" s="223"/>
      <c r="V625" s="223"/>
      <c r="W625" s="223"/>
      <c r="X625" s="223"/>
      <c r="Y625" s="223"/>
      <c r="Z625" s="223"/>
      <c r="AA625" s="223"/>
      <c r="AB625" s="223"/>
      <c r="AC625" s="223"/>
      <c r="AD625" s="223"/>
      <c r="AE625" s="223"/>
      <c r="AF625" s="223"/>
      <c r="AG625" s="223"/>
      <c r="AH625" s="223"/>
    </row>
    <row r="626" spans="1:34" ht="15.75" customHeight="1">
      <c r="A626" s="213"/>
      <c r="B626" s="214"/>
      <c r="C626" s="224" t="s">
        <v>2114</v>
      </c>
      <c r="D626" s="225" t="s">
        <v>2115</v>
      </c>
      <c r="E626" s="225" t="s">
        <v>2072</v>
      </c>
      <c r="F626" s="226" t="s">
        <v>2116</v>
      </c>
      <c r="G626" s="227" t="s">
        <v>14</v>
      </c>
      <c r="H626" s="225" t="s">
        <v>357</v>
      </c>
      <c r="I626" s="228" t="s">
        <v>470</v>
      </c>
      <c r="J626" s="228" t="s">
        <v>601</v>
      </c>
      <c r="K626" s="225" t="s">
        <v>436</v>
      </c>
      <c r="L626" s="229">
        <v>1276</v>
      </c>
      <c r="M626" s="227" t="s">
        <v>14</v>
      </c>
      <c r="N626" s="230">
        <v>732957.34</v>
      </c>
      <c r="O626" s="222"/>
      <c r="P626" s="223"/>
      <c r="Q626" s="223"/>
      <c r="R626" s="223"/>
      <c r="S626" s="223"/>
      <c r="T626" s="223"/>
      <c r="U626" s="223"/>
      <c r="V626" s="223"/>
      <c r="W626" s="223"/>
      <c r="X626" s="223"/>
      <c r="Y626" s="223"/>
      <c r="Z626" s="223"/>
      <c r="AA626" s="223"/>
      <c r="AB626" s="223"/>
      <c r="AC626" s="223"/>
      <c r="AD626" s="223"/>
      <c r="AE626" s="223"/>
      <c r="AF626" s="223"/>
      <c r="AG626" s="223"/>
      <c r="AH626" s="223"/>
    </row>
    <row r="627" spans="1:34" ht="15.75" customHeight="1">
      <c r="A627" s="213"/>
      <c r="B627" s="214"/>
      <c r="C627" s="224" t="s">
        <v>2117</v>
      </c>
      <c r="D627" s="225" t="s">
        <v>2115</v>
      </c>
      <c r="E627" s="225" t="s">
        <v>2072</v>
      </c>
      <c r="F627" s="226" t="s">
        <v>2118</v>
      </c>
      <c r="G627" s="227" t="s">
        <v>14</v>
      </c>
      <c r="H627" s="225" t="s">
        <v>357</v>
      </c>
      <c r="I627" s="228" t="s">
        <v>470</v>
      </c>
      <c r="J627" s="228" t="s">
        <v>654</v>
      </c>
      <c r="K627" s="225" t="s">
        <v>436</v>
      </c>
      <c r="L627" s="229">
        <v>308</v>
      </c>
      <c r="M627" s="227" t="s">
        <v>14</v>
      </c>
      <c r="N627" s="230">
        <v>732649.34</v>
      </c>
      <c r="O627" s="222"/>
      <c r="P627" s="223"/>
      <c r="Q627" s="223"/>
      <c r="R627" s="223"/>
      <c r="S627" s="223"/>
      <c r="T627" s="223"/>
      <c r="U627" s="223"/>
      <c r="V627" s="223"/>
      <c r="W627" s="223"/>
      <c r="X627" s="223"/>
      <c r="Y627" s="223"/>
      <c r="Z627" s="223"/>
      <c r="AA627" s="223"/>
      <c r="AB627" s="223"/>
      <c r="AC627" s="223"/>
      <c r="AD627" s="223"/>
      <c r="AE627" s="223"/>
      <c r="AF627" s="223"/>
      <c r="AG627" s="223"/>
      <c r="AH627" s="223"/>
    </row>
    <row r="628" spans="1:34" ht="15.75" customHeight="1">
      <c r="A628" s="213"/>
      <c r="B628" s="214"/>
      <c r="C628" s="224" t="s">
        <v>2119</v>
      </c>
      <c r="D628" s="225" t="s">
        <v>2120</v>
      </c>
      <c r="E628" s="225" t="s">
        <v>2072</v>
      </c>
      <c r="F628" s="226" t="s">
        <v>2121</v>
      </c>
      <c r="G628" s="227" t="s">
        <v>14</v>
      </c>
      <c r="H628" s="225" t="s">
        <v>357</v>
      </c>
      <c r="I628" s="228" t="s">
        <v>455</v>
      </c>
      <c r="J628" s="228" t="s">
        <v>2122</v>
      </c>
      <c r="K628" s="225" t="s">
        <v>437</v>
      </c>
      <c r="L628" s="227" t="s">
        <v>14</v>
      </c>
      <c r="M628" s="229">
        <v>18000</v>
      </c>
      <c r="N628" s="230">
        <v>750649.34</v>
      </c>
      <c r="O628" s="222"/>
      <c r="P628" s="223"/>
      <c r="Q628" s="223"/>
      <c r="R628" s="223"/>
      <c r="S628" s="223"/>
      <c r="T628" s="223"/>
      <c r="U628" s="223"/>
      <c r="V628" s="223"/>
      <c r="W628" s="223"/>
      <c r="X628" s="223"/>
      <c r="Y628" s="223"/>
      <c r="Z628" s="223"/>
      <c r="AA628" s="223"/>
      <c r="AB628" s="223"/>
      <c r="AC628" s="223"/>
      <c r="AD628" s="223"/>
      <c r="AE628" s="223"/>
      <c r="AF628" s="223"/>
      <c r="AG628" s="223"/>
      <c r="AH628" s="223"/>
    </row>
    <row r="629" spans="1:34" ht="15.75" customHeight="1">
      <c r="A629" s="213"/>
      <c r="B629" s="214"/>
      <c r="C629" s="224" t="s">
        <v>2123</v>
      </c>
      <c r="D629" s="225" t="s">
        <v>2120</v>
      </c>
      <c r="E629" s="225" t="s">
        <v>2072</v>
      </c>
      <c r="F629" s="226" t="s">
        <v>2124</v>
      </c>
      <c r="G629" s="227" t="s">
        <v>14</v>
      </c>
      <c r="H629" s="225" t="s">
        <v>357</v>
      </c>
      <c r="I629" s="228" t="s">
        <v>455</v>
      </c>
      <c r="J629" s="228" t="s">
        <v>2125</v>
      </c>
      <c r="K629" s="225" t="s">
        <v>437</v>
      </c>
      <c r="L629" s="227" t="s">
        <v>14</v>
      </c>
      <c r="M629" s="229">
        <v>12000</v>
      </c>
      <c r="N629" s="230">
        <v>762649.34</v>
      </c>
      <c r="O629" s="222"/>
      <c r="P629" s="223"/>
      <c r="Q629" s="223"/>
      <c r="R629" s="223"/>
      <c r="S629" s="223"/>
      <c r="T629" s="223"/>
      <c r="U629" s="223"/>
      <c r="V629" s="223"/>
      <c r="W629" s="223"/>
      <c r="X629" s="223"/>
      <c r="Y629" s="223"/>
      <c r="Z629" s="223"/>
      <c r="AA629" s="223"/>
      <c r="AB629" s="223"/>
      <c r="AC629" s="223"/>
      <c r="AD629" s="223"/>
      <c r="AE629" s="223"/>
      <c r="AF629" s="223"/>
      <c r="AG629" s="223"/>
      <c r="AH629" s="223"/>
    </row>
    <row r="630" spans="1:34" ht="15.75" customHeight="1">
      <c r="A630" s="213"/>
      <c r="B630" s="214"/>
      <c r="C630" s="224" t="s">
        <v>2126</v>
      </c>
      <c r="D630" s="225" t="s">
        <v>2127</v>
      </c>
      <c r="E630" s="225" t="s">
        <v>2072</v>
      </c>
      <c r="F630" s="226" t="s">
        <v>2128</v>
      </c>
      <c r="G630" s="227" t="s">
        <v>14</v>
      </c>
      <c r="H630" s="225" t="s">
        <v>357</v>
      </c>
      <c r="I630" s="228" t="s">
        <v>470</v>
      </c>
      <c r="J630" s="228" t="s">
        <v>654</v>
      </c>
      <c r="K630" s="225" t="s">
        <v>436</v>
      </c>
      <c r="L630" s="229">
        <v>180</v>
      </c>
      <c r="M630" s="227" t="s">
        <v>14</v>
      </c>
      <c r="N630" s="230">
        <v>762469.34</v>
      </c>
      <c r="O630" s="222"/>
      <c r="P630" s="223"/>
      <c r="Q630" s="223"/>
      <c r="R630" s="223"/>
      <c r="S630" s="223"/>
      <c r="T630" s="223"/>
      <c r="U630" s="223"/>
      <c r="V630" s="223"/>
      <c r="W630" s="223"/>
      <c r="X630" s="223"/>
      <c r="Y630" s="223"/>
      <c r="Z630" s="223"/>
      <c r="AA630" s="223"/>
      <c r="AB630" s="223"/>
      <c r="AC630" s="223"/>
      <c r="AD630" s="223"/>
      <c r="AE630" s="223"/>
      <c r="AF630" s="223"/>
      <c r="AG630" s="223"/>
      <c r="AH630" s="223"/>
    </row>
    <row r="631" spans="1:34" ht="15.75" customHeight="1">
      <c r="A631" s="213"/>
      <c r="B631" s="214"/>
      <c r="C631" s="224" t="s">
        <v>2129</v>
      </c>
      <c r="D631" s="225" t="s">
        <v>2127</v>
      </c>
      <c r="E631" s="225" t="s">
        <v>2072</v>
      </c>
      <c r="F631" s="226" t="s">
        <v>2130</v>
      </c>
      <c r="G631" s="227" t="s">
        <v>14</v>
      </c>
      <c r="H631" s="225" t="s">
        <v>357</v>
      </c>
      <c r="I631" s="228" t="s">
        <v>173</v>
      </c>
      <c r="J631" s="228" t="s">
        <v>551</v>
      </c>
      <c r="K631" s="225" t="s">
        <v>436</v>
      </c>
      <c r="L631" s="229">
        <v>1604.05</v>
      </c>
      <c r="M631" s="227" t="s">
        <v>14</v>
      </c>
      <c r="N631" s="230">
        <v>760865.29</v>
      </c>
      <c r="O631" s="222"/>
      <c r="P631" s="223"/>
      <c r="Q631" s="223"/>
      <c r="R631" s="223"/>
      <c r="S631" s="223"/>
      <c r="T631" s="223"/>
      <c r="U631" s="223"/>
      <c r="V631" s="223"/>
      <c r="W631" s="223"/>
      <c r="X631" s="223"/>
      <c r="Y631" s="223"/>
      <c r="Z631" s="223"/>
      <c r="AA631" s="223"/>
      <c r="AB631" s="223"/>
      <c r="AC631" s="223"/>
      <c r="AD631" s="223"/>
      <c r="AE631" s="223"/>
      <c r="AF631" s="223"/>
      <c r="AG631" s="223"/>
      <c r="AH631" s="223"/>
    </row>
    <row r="632" spans="1:34" ht="15.75" customHeight="1">
      <c r="A632" s="213"/>
      <c r="B632" s="214"/>
      <c r="C632" s="224" t="s">
        <v>2131</v>
      </c>
      <c r="D632" s="225" t="s">
        <v>2132</v>
      </c>
      <c r="E632" s="225" t="s">
        <v>2072</v>
      </c>
      <c r="F632" s="226" t="s">
        <v>2133</v>
      </c>
      <c r="G632" s="227" t="s">
        <v>14</v>
      </c>
      <c r="H632" s="225" t="s">
        <v>357</v>
      </c>
      <c r="I632" s="228" t="s">
        <v>470</v>
      </c>
      <c r="J632" s="228" t="s">
        <v>654</v>
      </c>
      <c r="K632" s="225" t="s">
        <v>436</v>
      </c>
      <c r="L632" s="229">
        <v>160</v>
      </c>
      <c r="M632" s="227" t="s">
        <v>14</v>
      </c>
      <c r="N632" s="230">
        <v>760705.29</v>
      </c>
      <c r="O632" s="222"/>
      <c r="P632" s="223"/>
      <c r="Q632" s="223"/>
      <c r="R632" s="223"/>
      <c r="S632" s="223"/>
      <c r="T632" s="223"/>
      <c r="U632" s="223"/>
      <c r="V632" s="223"/>
      <c r="W632" s="223"/>
      <c r="X632" s="223"/>
      <c r="Y632" s="223"/>
      <c r="Z632" s="223"/>
      <c r="AA632" s="223"/>
      <c r="AB632" s="223"/>
      <c r="AC632" s="223"/>
      <c r="AD632" s="223"/>
      <c r="AE632" s="223"/>
      <c r="AF632" s="223"/>
      <c r="AG632" s="223"/>
      <c r="AH632" s="223"/>
    </row>
    <row r="633" spans="1:34" ht="15.75" customHeight="1">
      <c r="A633" s="213"/>
      <c r="B633" s="214"/>
      <c r="C633" s="224" t="s">
        <v>2134</v>
      </c>
      <c r="D633" s="225" t="s">
        <v>2132</v>
      </c>
      <c r="E633" s="225" t="s">
        <v>2072</v>
      </c>
      <c r="F633" s="226" t="s">
        <v>2135</v>
      </c>
      <c r="G633" s="227" t="s">
        <v>14</v>
      </c>
      <c r="H633" s="225" t="s">
        <v>357</v>
      </c>
      <c r="I633" s="228" t="s">
        <v>455</v>
      </c>
      <c r="J633" s="228" t="s">
        <v>2136</v>
      </c>
      <c r="K633" s="225" t="s">
        <v>437</v>
      </c>
      <c r="L633" s="227" t="s">
        <v>14</v>
      </c>
      <c r="M633" s="229">
        <v>300</v>
      </c>
      <c r="N633" s="230">
        <v>761005.29</v>
      </c>
      <c r="O633" s="222"/>
      <c r="P633" s="223"/>
      <c r="Q633" s="223"/>
      <c r="R633" s="223"/>
      <c r="S633" s="223"/>
      <c r="T633" s="223"/>
      <c r="U633" s="223"/>
      <c r="V633" s="223"/>
      <c r="W633" s="223"/>
      <c r="X633" s="223"/>
      <c r="Y633" s="223"/>
      <c r="Z633" s="223"/>
      <c r="AA633" s="223"/>
      <c r="AB633" s="223"/>
      <c r="AC633" s="223"/>
      <c r="AD633" s="223"/>
      <c r="AE633" s="223"/>
      <c r="AF633" s="223"/>
      <c r="AG633" s="223"/>
      <c r="AH633" s="223"/>
    </row>
    <row r="634" spans="1:34" ht="15.75" customHeight="1">
      <c r="A634" s="213"/>
      <c r="B634" s="214"/>
      <c r="C634" s="224" t="s">
        <v>2137</v>
      </c>
      <c r="D634" s="225" t="s">
        <v>2132</v>
      </c>
      <c r="E634" s="225" t="s">
        <v>2072</v>
      </c>
      <c r="F634" s="226" t="s">
        <v>2138</v>
      </c>
      <c r="G634" s="227" t="s">
        <v>14</v>
      </c>
      <c r="H634" s="225" t="s">
        <v>357</v>
      </c>
      <c r="I634" s="228" t="s">
        <v>173</v>
      </c>
      <c r="J634" s="228" t="s">
        <v>551</v>
      </c>
      <c r="K634" s="225" t="s">
        <v>436</v>
      </c>
      <c r="L634" s="229">
        <v>31.8</v>
      </c>
      <c r="M634" s="227" t="s">
        <v>14</v>
      </c>
      <c r="N634" s="230">
        <v>760973.49</v>
      </c>
      <c r="O634" s="222"/>
      <c r="P634" s="223"/>
      <c r="Q634" s="223"/>
      <c r="R634" s="223"/>
      <c r="S634" s="223"/>
      <c r="T634" s="223"/>
      <c r="U634" s="223"/>
      <c r="V634" s="223"/>
      <c r="W634" s="223"/>
      <c r="X634" s="223"/>
      <c r="Y634" s="223"/>
      <c r="Z634" s="223"/>
      <c r="AA634" s="223"/>
      <c r="AB634" s="223"/>
      <c r="AC634" s="223"/>
      <c r="AD634" s="223"/>
      <c r="AE634" s="223"/>
      <c r="AF634" s="223"/>
      <c r="AG634" s="223"/>
      <c r="AH634" s="223"/>
    </row>
    <row r="635" spans="1:34" ht="15.75" customHeight="1">
      <c r="A635" s="213"/>
      <c r="B635" s="214"/>
      <c r="C635" s="224" t="s">
        <v>2139</v>
      </c>
      <c r="D635" s="225" t="s">
        <v>2132</v>
      </c>
      <c r="E635" s="225" t="s">
        <v>2072</v>
      </c>
      <c r="F635" s="226" t="s">
        <v>2140</v>
      </c>
      <c r="G635" s="227" t="s">
        <v>14</v>
      </c>
      <c r="H635" s="225" t="s">
        <v>357</v>
      </c>
      <c r="I635" s="228" t="s">
        <v>173</v>
      </c>
      <c r="J635" s="228" t="s">
        <v>551</v>
      </c>
      <c r="K635" s="225" t="s">
        <v>436</v>
      </c>
      <c r="L635" s="229">
        <v>31.8</v>
      </c>
      <c r="M635" s="227" t="s">
        <v>14</v>
      </c>
      <c r="N635" s="230">
        <v>760941.69</v>
      </c>
      <c r="O635" s="222"/>
      <c r="P635" s="223"/>
      <c r="Q635" s="223"/>
      <c r="R635" s="223"/>
      <c r="S635" s="223"/>
      <c r="T635" s="223"/>
      <c r="U635" s="223"/>
      <c r="V635" s="223"/>
      <c r="W635" s="223"/>
      <c r="X635" s="223"/>
      <c r="Y635" s="223"/>
      <c r="Z635" s="223"/>
      <c r="AA635" s="223"/>
      <c r="AB635" s="223"/>
      <c r="AC635" s="223"/>
      <c r="AD635" s="223"/>
      <c r="AE635" s="223"/>
      <c r="AF635" s="223"/>
      <c r="AG635" s="223"/>
      <c r="AH635" s="223"/>
    </row>
    <row r="636" spans="1:34" ht="15.75" customHeight="1">
      <c r="A636" s="213"/>
      <c r="B636" s="214"/>
      <c r="C636" s="224" t="s">
        <v>2141</v>
      </c>
      <c r="D636" s="225" t="s">
        <v>2142</v>
      </c>
      <c r="E636" s="225" t="s">
        <v>2072</v>
      </c>
      <c r="F636" s="226" t="s">
        <v>2143</v>
      </c>
      <c r="G636" s="227" t="s">
        <v>14</v>
      </c>
      <c r="H636" s="225" t="s">
        <v>357</v>
      </c>
      <c r="I636" s="228" t="s">
        <v>455</v>
      </c>
      <c r="J636" s="228" t="s">
        <v>2144</v>
      </c>
      <c r="K636" s="225" t="s">
        <v>437</v>
      </c>
      <c r="L636" s="227" t="s">
        <v>14</v>
      </c>
      <c r="M636" s="229">
        <v>10000</v>
      </c>
      <c r="N636" s="230">
        <v>770941.69</v>
      </c>
      <c r="O636" s="222"/>
      <c r="P636" s="223"/>
      <c r="Q636" s="223"/>
      <c r="R636" s="223"/>
      <c r="S636" s="223"/>
      <c r="T636" s="223"/>
      <c r="U636" s="223"/>
      <c r="V636" s="223"/>
      <c r="W636" s="223"/>
      <c r="X636" s="223"/>
      <c r="Y636" s="223"/>
      <c r="Z636" s="223"/>
      <c r="AA636" s="223"/>
      <c r="AB636" s="223"/>
      <c r="AC636" s="223"/>
      <c r="AD636" s="223"/>
      <c r="AE636" s="223"/>
      <c r="AF636" s="223"/>
      <c r="AG636" s="223"/>
      <c r="AH636" s="223"/>
    </row>
    <row r="637" spans="1:34" ht="15.75" customHeight="1">
      <c r="A637" s="213"/>
      <c r="B637" s="214"/>
      <c r="C637" s="224" t="s">
        <v>2145</v>
      </c>
      <c r="D637" s="225" t="s">
        <v>2142</v>
      </c>
      <c r="E637" s="225" t="s">
        <v>2072</v>
      </c>
      <c r="F637" s="226" t="s">
        <v>2146</v>
      </c>
      <c r="G637" s="227" t="s">
        <v>14</v>
      </c>
      <c r="H637" s="225" t="s">
        <v>357</v>
      </c>
      <c r="I637" s="228" t="s">
        <v>455</v>
      </c>
      <c r="J637" s="228" t="s">
        <v>1230</v>
      </c>
      <c r="K637" s="225" t="s">
        <v>436</v>
      </c>
      <c r="L637" s="229">
        <v>50</v>
      </c>
      <c r="M637" s="248"/>
      <c r="N637" s="230">
        <v>770891.69</v>
      </c>
      <c r="O637" s="222"/>
      <c r="P637" s="223"/>
      <c r="Q637" s="223"/>
      <c r="R637" s="223"/>
      <c r="S637" s="223"/>
      <c r="T637" s="223"/>
      <c r="U637" s="223"/>
      <c r="V637" s="223"/>
      <c r="W637" s="223"/>
      <c r="X637" s="223"/>
      <c r="Y637" s="223"/>
      <c r="Z637" s="223"/>
      <c r="AA637" s="223"/>
      <c r="AB637" s="223"/>
      <c r="AC637" s="223"/>
      <c r="AD637" s="223"/>
      <c r="AE637" s="223"/>
      <c r="AF637" s="223"/>
      <c r="AG637" s="223"/>
      <c r="AH637" s="223"/>
    </row>
    <row r="638" spans="1:34" ht="15.75" customHeight="1">
      <c r="A638" s="213"/>
      <c r="B638" s="214"/>
      <c r="C638" s="224" t="s">
        <v>2147</v>
      </c>
      <c r="D638" s="225" t="s">
        <v>2142</v>
      </c>
      <c r="E638" s="225" t="s">
        <v>2072</v>
      </c>
      <c r="F638" s="226" t="s">
        <v>2148</v>
      </c>
      <c r="G638" s="227" t="s">
        <v>14</v>
      </c>
      <c r="H638" s="225" t="s">
        <v>357</v>
      </c>
      <c r="I638" s="228" t="s">
        <v>455</v>
      </c>
      <c r="J638" s="228" t="s">
        <v>2149</v>
      </c>
      <c r="K638" s="225" t="s">
        <v>437</v>
      </c>
      <c r="L638" s="227" t="s">
        <v>14</v>
      </c>
      <c r="M638" s="229">
        <v>10000</v>
      </c>
      <c r="N638" s="230">
        <v>780891.69</v>
      </c>
      <c r="O638" s="222"/>
      <c r="P638" s="223"/>
      <c r="Q638" s="223"/>
      <c r="R638" s="223"/>
      <c r="S638" s="223"/>
      <c r="T638" s="223"/>
      <c r="U638" s="223"/>
      <c r="V638" s="223"/>
      <c r="W638" s="223"/>
      <c r="X638" s="223"/>
      <c r="Y638" s="223"/>
      <c r="Z638" s="223"/>
      <c r="AA638" s="223"/>
      <c r="AB638" s="223"/>
      <c r="AC638" s="223"/>
      <c r="AD638" s="223"/>
      <c r="AE638" s="223"/>
      <c r="AF638" s="223"/>
      <c r="AG638" s="223"/>
      <c r="AH638" s="223"/>
    </row>
    <row r="639" spans="1:34" ht="15.75" customHeight="1">
      <c r="A639" s="213"/>
      <c r="B639" s="214"/>
      <c r="C639" s="224" t="s">
        <v>2150</v>
      </c>
      <c r="D639" s="225" t="s">
        <v>2151</v>
      </c>
      <c r="E639" s="225" t="s">
        <v>2072</v>
      </c>
      <c r="F639" s="226" t="s">
        <v>2152</v>
      </c>
      <c r="G639" s="227" t="s">
        <v>14</v>
      </c>
      <c r="H639" s="225" t="s">
        <v>357</v>
      </c>
      <c r="I639" s="228" t="s">
        <v>173</v>
      </c>
      <c r="J639" s="228" t="s">
        <v>597</v>
      </c>
      <c r="K639" s="225" t="s">
        <v>436</v>
      </c>
      <c r="L639" s="229">
        <v>2500</v>
      </c>
      <c r="M639" s="227" t="s">
        <v>14</v>
      </c>
      <c r="N639" s="230">
        <v>778391.69</v>
      </c>
      <c r="O639" s="222"/>
      <c r="P639" s="223"/>
      <c r="Q639" s="223"/>
      <c r="R639" s="223"/>
      <c r="S639" s="223"/>
      <c r="T639" s="223"/>
      <c r="U639" s="223"/>
      <c r="V639" s="223"/>
      <c r="W639" s="223"/>
      <c r="X639" s="223"/>
      <c r="Y639" s="223"/>
      <c r="Z639" s="223"/>
      <c r="AA639" s="223"/>
      <c r="AB639" s="223"/>
      <c r="AC639" s="223"/>
      <c r="AD639" s="223"/>
      <c r="AE639" s="223"/>
      <c r="AF639" s="223"/>
      <c r="AG639" s="223"/>
      <c r="AH639" s="223"/>
    </row>
    <row r="640" spans="1:34" ht="15.75" customHeight="1">
      <c r="A640" s="213"/>
      <c r="B640" s="214"/>
      <c r="C640" s="224" t="s">
        <v>2153</v>
      </c>
      <c r="D640" s="225" t="s">
        <v>2154</v>
      </c>
      <c r="E640" s="225" t="s">
        <v>2072</v>
      </c>
      <c r="F640" s="226" t="s">
        <v>1114</v>
      </c>
      <c r="G640" s="227" t="s">
        <v>14</v>
      </c>
      <c r="H640" s="225" t="s">
        <v>355</v>
      </c>
      <c r="I640" s="228" t="s">
        <v>421</v>
      </c>
      <c r="J640" s="228" t="s">
        <v>544</v>
      </c>
      <c r="K640" s="225" t="s">
        <v>436</v>
      </c>
      <c r="L640" s="229">
        <v>590</v>
      </c>
      <c r="M640" s="227" t="s">
        <v>14</v>
      </c>
      <c r="N640" s="230">
        <v>777801.69</v>
      </c>
      <c r="O640" s="222"/>
      <c r="P640" s="223"/>
      <c r="Q640" s="223"/>
      <c r="R640" s="223"/>
      <c r="S640" s="223"/>
      <c r="T640" s="223"/>
      <c r="U640" s="223"/>
      <c r="V640" s="223"/>
      <c r="W640" s="223"/>
      <c r="X640" s="223"/>
      <c r="Y640" s="223"/>
      <c r="Z640" s="223"/>
      <c r="AA640" s="223"/>
      <c r="AB640" s="223"/>
      <c r="AC640" s="223"/>
      <c r="AD640" s="223"/>
      <c r="AE640" s="223"/>
      <c r="AF640" s="223"/>
      <c r="AG640" s="223"/>
      <c r="AH640" s="223"/>
    </row>
    <row r="641" spans="1:34" ht="15.75" customHeight="1">
      <c r="A641" s="213"/>
      <c r="B641" s="214"/>
      <c r="C641" s="224" t="s">
        <v>2155</v>
      </c>
      <c r="D641" s="225" t="s">
        <v>2154</v>
      </c>
      <c r="E641" s="225" t="s">
        <v>2072</v>
      </c>
      <c r="F641" s="226" t="s">
        <v>1116</v>
      </c>
      <c r="G641" s="227" t="s">
        <v>14</v>
      </c>
      <c r="H641" s="225" t="s">
        <v>355</v>
      </c>
      <c r="I641" s="228" t="s">
        <v>421</v>
      </c>
      <c r="J641" s="228" t="s">
        <v>544</v>
      </c>
      <c r="K641" s="225" t="s">
        <v>436</v>
      </c>
      <c r="L641" s="229">
        <v>29.5</v>
      </c>
      <c r="M641" s="227" t="s">
        <v>14</v>
      </c>
      <c r="N641" s="230">
        <v>777772.19</v>
      </c>
      <c r="O641" s="222"/>
      <c r="P641" s="223"/>
      <c r="Q641" s="223"/>
      <c r="R641" s="223"/>
      <c r="S641" s="223"/>
      <c r="T641" s="223"/>
      <c r="U641" s="223"/>
      <c r="V641" s="223"/>
      <c r="W641" s="223"/>
      <c r="X641" s="223"/>
      <c r="Y641" s="223"/>
      <c r="Z641" s="223"/>
      <c r="AA641" s="223"/>
      <c r="AB641" s="223"/>
      <c r="AC641" s="223"/>
      <c r="AD641" s="223"/>
      <c r="AE641" s="223"/>
      <c r="AF641" s="223"/>
      <c r="AG641" s="223"/>
      <c r="AH641" s="223"/>
    </row>
    <row r="642" spans="1:34" ht="15.75" customHeight="1">
      <c r="A642" s="213"/>
      <c r="B642" s="214"/>
      <c r="C642" s="224" t="s">
        <v>2156</v>
      </c>
      <c r="D642" s="225" t="s">
        <v>2154</v>
      </c>
      <c r="E642" s="225" t="s">
        <v>2072</v>
      </c>
      <c r="F642" s="226" t="s">
        <v>2157</v>
      </c>
      <c r="G642" s="227" t="s">
        <v>14</v>
      </c>
      <c r="H642" s="225" t="s">
        <v>357</v>
      </c>
      <c r="I642" s="228" t="s">
        <v>455</v>
      </c>
      <c r="J642" s="228" t="s">
        <v>1067</v>
      </c>
      <c r="K642" s="225" t="s">
        <v>436</v>
      </c>
      <c r="L642" s="229">
        <v>319</v>
      </c>
      <c r="M642" s="227" t="s">
        <v>14</v>
      </c>
      <c r="N642" s="230">
        <v>777453.19</v>
      </c>
      <c r="O642" s="222"/>
      <c r="P642" s="223"/>
      <c r="Q642" s="223"/>
      <c r="R642" s="223"/>
      <c r="S642" s="223"/>
      <c r="T642" s="223"/>
      <c r="U642" s="223"/>
      <c r="V642" s="223"/>
      <c r="W642" s="223"/>
      <c r="X642" s="223"/>
      <c r="Y642" s="223"/>
      <c r="Z642" s="223"/>
      <c r="AA642" s="223"/>
      <c r="AB642" s="223"/>
      <c r="AC642" s="223"/>
      <c r="AD642" s="223"/>
      <c r="AE642" s="223"/>
      <c r="AF642" s="223"/>
      <c r="AG642" s="223"/>
      <c r="AH642" s="223"/>
    </row>
    <row r="643" spans="1:34" ht="15.75" customHeight="1">
      <c r="A643" s="213"/>
      <c r="B643" s="214"/>
      <c r="C643" s="224" t="s">
        <v>2158</v>
      </c>
      <c r="D643" s="225" t="s">
        <v>2154</v>
      </c>
      <c r="E643" s="225" t="s">
        <v>2072</v>
      </c>
      <c r="F643" s="226" t="s">
        <v>2159</v>
      </c>
      <c r="G643" s="227" t="s">
        <v>14</v>
      </c>
      <c r="H643" s="225" t="s">
        <v>357</v>
      </c>
      <c r="I643" s="228" t="s">
        <v>355</v>
      </c>
      <c r="J643" s="228" t="s">
        <v>2020</v>
      </c>
      <c r="K643" s="225" t="s">
        <v>436</v>
      </c>
      <c r="L643" s="229">
        <v>172</v>
      </c>
      <c r="M643" s="227" t="s">
        <v>14</v>
      </c>
      <c r="N643" s="230">
        <v>777281.19</v>
      </c>
      <c r="O643" s="222"/>
      <c r="P643" s="223"/>
      <c r="Q643" s="223"/>
      <c r="R643" s="223"/>
      <c r="S643" s="223"/>
      <c r="T643" s="223"/>
      <c r="U643" s="223"/>
      <c r="V643" s="223"/>
      <c r="W643" s="223"/>
      <c r="X643" s="223"/>
      <c r="Y643" s="223"/>
      <c r="Z643" s="223"/>
      <c r="AA643" s="223"/>
      <c r="AB643" s="223"/>
      <c r="AC643" s="223"/>
      <c r="AD643" s="223"/>
      <c r="AE643" s="223"/>
      <c r="AF643" s="223"/>
      <c r="AG643" s="223"/>
      <c r="AH643" s="223"/>
    </row>
    <row r="644" spans="1:34" ht="15.75" customHeight="1">
      <c r="A644" s="213"/>
      <c r="B644" s="214"/>
      <c r="C644" s="224" t="s">
        <v>2160</v>
      </c>
      <c r="D644" s="225" t="s">
        <v>2161</v>
      </c>
      <c r="E644" s="225" t="s">
        <v>2072</v>
      </c>
      <c r="F644" s="226" t="s">
        <v>2162</v>
      </c>
      <c r="G644" s="227" t="s">
        <v>14</v>
      </c>
      <c r="H644" s="225" t="s">
        <v>357</v>
      </c>
      <c r="I644" s="228" t="s">
        <v>173</v>
      </c>
      <c r="J644" s="228" t="s">
        <v>551</v>
      </c>
      <c r="K644" s="225" t="s">
        <v>436</v>
      </c>
      <c r="L644" s="229">
        <v>1213.51</v>
      </c>
      <c r="M644" s="227" t="s">
        <v>14</v>
      </c>
      <c r="N644" s="230">
        <v>776067.68</v>
      </c>
      <c r="O644" s="222"/>
      <c r="P644" s="223"/>
      <c r="Q644" s="223"/>
      <c r="R644" s="223"/>
      <c r="S644" s="223"/>
      <c r="T644" s="223"/>
      <c r="U644" s="223"/>
      <c r="V644" s="223"/>
      <c r="W644" s="223"/>
      <c r="X644" s="223"/>
      <c r="Y644" s="223"/>
      <c r="Z644" s="223"/>
      <c r="AA644" s="223"/>
      <c r="AB644" s="223"/>
      <c r="AC644" s="223"/>
      <c r="AD644" s="223"/>
      <c r="AE644" s="223"/>
      <c r="AF644" s="223"/>
      <c r="AG644" s="223"/>
      <c r="AH644" s="223"/>
    </row>
    <row r="645" spans="1:34" ht="15.75" customHeight="1">
      <c r="A645" s="213"/>
      <c r="B645" s="214"/>
      <c r="C645" s="224" t="s">
        <v>2163</v>
      </c>
      <c r="D645" s="225" t="s">
        <v>2161</v>
      </c>
      <c r="E645" s="225" t="s">
        <v>2072</v>
      </c>
      <c r="F645" s="226" t="s">
        <v>2164</v>
      </c>
      <c r="G645" s="227" t="s">
        <v>14</v>
      </c>
      <c r="H645" s="225" t="s">
        <v>357</v>
      </c>
      <c r="I645" s="228" t="s">
        <v>173</v>
      </c>
      <c r="J645" s="228" t="s">
        <v>551</v>
      </c>
      <c r="K645" s="225" t="s">
        <v>436</v>
      </c>
      <c r="L645" s="229">
        <v>1178.5999999999999</v>
      </c>
      <c r="M645" s="227" t="s">
        <v>14</v>
      </c>
      <c r="N645" s="230">
        <v>774889.08</v>
      </c>
      <c r="O645" s="222"/>
      <c r="P645" s="223"/>
      <c r="Q645" s="223"/>
      <c r="R645" s="223"/>
      <c r="S645" s="223"/>
      <c r="T645" s="223"/>
      <c r="U645" s="223"/>
      <c r="V645" s="223"/>
      <c r="W645" s="223"/>
      <c r="X645" s="223"/>
      <c r="Y645" s="223"/>
      <c r="Z645" s="223"/>
      <c r="AA645" s="223"/>
      <c r="AB645" s="223"/>
      <c r="AC645" s="223"/>
      <c r="AD645" s="223"/>
      <c r="AE645" s="223"/>
      <c r="AF645" s="223"/>
      <c r="AG645" s="223"/>
      <c r="AH645" s="223"/>
    </row>
    <row r="646" spans="1:34" ht="15.75" customHeight="1">
      <c r="A646" s="213"/>
      <c r="B646" s="214"/>
      <c r="C646" s="224" t="s">
        <v>2165</v>
      </c>
      <c r="D646" s="225" t="s">
        <v>2161</v>
      </c>
      <c r="E646" s="225" t="s">
        <v>2072</v>
      </c>
      <c r="F646" s="226" t="s">
        <v>2166</v>
      </c>
      <c r="G646" s="227" t="s">
        <v>14</v>
      </c>
      <c r="H646" s="225" t="s">
        <v>357</v>
      </c>
      <c r="I646" s="228" t="s">
        <v>455</v>
      </c>
      <c r="J646" s="228" t="s">
        <v>2167</v>
      </c>
      <c r="K646" s="225" t="s">
        <v>437</v>
      </c>
      <c r="L646" s="227" t="s">
        <v>14</v>
      </c>
      <c r="M646" s="229">
        <v>19120</v>
      </c>
      <c r="N646" s="230">
        <v>794009.08</v>
      </c>
      <c r="O646" s="222"/>
      <c r="P646" s="223"/>
      <c r="Q646" s="223"/>
      <c r="R646" s="223"/>
      <c r="S646" s="223"/>
      <c r="T646" s="223"/>
      <c r="U646" s="223"/>
      <c r="V646" s="223"/>
      <c r="W646" s="223"/>
      <c r="X646" s="223"/>
      <c r="Y646" s="223"/>
      <c r="Z646" s="223"/>
      <c r="AA646" s="223"/>
      <c r="AB646" s="223"/>
      <c r="AC646" s="223"/>
      <c r="AD646" s="223"/>
      <c r="AE646" s="223"/>
      <c r="AF646" s="223"/>
      <c r="AG646" s="223"/>
      <c r="AH646" s="223"/>
    </row>
    <row r="647" spans="1:34" ht="15.75" customHeight="1">
      <c r="A647" s="213"/>
      <c r="B647" s="214"/>
      <c r="C647" s="224" t="s">
        <v>2168</v>
      </c>
      <c r="D647" s="225" t="s">
        <v>2169</v>
      </c>
      <c r="E647" s="225" t="s">
        <v>2072</v>
      </c>
      <c r="F647" s="226" t="s">
        <v>2170</v>
      </c>
      <c r="G647" s="227" t="s">
        <v>14</v>
      </c>
      <c r="H647" s="225" t="s">
        <v>357</v>
      </c>
      <c r="I647" s="228" t="s">
        <v>455</v>
      </c>
      <c r="J647" s="228" t="s">
        <v>2171</v>
      </c>
      <c r="K647" s="225" t="s">
        <v>437</v>
      </c>
      <c r="L647" s="227" t="s">
        <v>14</v>
      </c>
      <c r="M647" s="229">
        <v>1</v>
      </c>
      <c r="N647" s="230">
        <v>794010.08</v>
      </c>
      <c r="O647" s="222"/>
      <c r="P647" s="223"/>
      <c r="Q647" s="223"/>
      <c r="R647" s="223"/>
      <c r="S647" s="223"/>
      <c r="T647" s="223"/>
      <c r="U647" s="223"/>
      <c r="V647" s="223"/>
      <c r="W647" s="223"/>
      <c r="X647" s="223"/>
      <c r="Y647" s="223"/>
      <c r="Z647" s="223"/>
      <c r="AA647" s="223"/>
      <c r="AB647" s="223"/>
      <c r="AC647" s="223"/>
      <c r="AD647" s="223"/>
      <c r="AE647" s="223"/>
      <c r="AF647" s="223"/>
      <c r="AG647" s="223"/>
      <c r="AH647" s="223"/>
    </row>
    <row r="648" spans="1:34" ht="15.75" customHeight="1">
      <c r="A648" s="213"/>
      <c r="B648" s="214"/>
      <c r="C648" s="224" t="s">
        <v>2172</v>
      </c>
      <c r="D648" s="225" t="s">
        <v>2169</v>
      </c>
      <c r="E648" s="225" t="s">
        <v>2072</v>
      </c>
      <c r="F648" s="226" t="s">
        <v>2173</v>
      </c>
      <c r="G648" s="227" t="s">
        <v>14</v>
      </c>
      <c r="H648" s="225" t="s">
        <v>357</v>
      </c>
      <c r="I648" s="228" t="s">
        <v>455</v>
      </c>
      <c r="J648" s="228" t="s">
        <v>2171</v>
      </c>
      <c r="K648" s="225" t="s">
        <v>437</v>
      </c>
      <c r="L648" s="227" t="s">
        <v>14</v>
      </c>
      <c r="M648" s="229">
        <v>30000</v>
      </c>
      <c r="N648" s="230">
        <v>824010.08</v>
      </c>
      <c r="O648" s="222"/>
      <c r="P648" s="223"/>
      <c r="Q648" s="223"/>
      <c r="R648" s="223"/>
      <c r="S648" s="223"/>
      <c r="T648" s="223"/>
      <c r="U648" s="223"/>
      <c r="V648" s="223"/>
      <c r="W648" s="223"/>
      <c r="X648" s="223"/>
      <c r="Y648" s="223"/>
      <c r="Z648" s="223"/>
      <c r="AA648" s="223"/>
      <c r="AB648" s="223"/>
      <c r="AC648" s="223"/>
      <c r="AD648" s="223"/>
      <c r="AE648" s="223"/>
      <c r="AF648" s="223"/>
      <c r="AG648" s="223"/>
      <c r="AH648" s="223"/>
    </row>
    <row r="649" spans="1:34" ht="15.75" customHeight="1">
      <c r="A649" s="213"/>
      <c r="B649" s="214"/>
      <c r="C649" s="224" t="s">
        <v>2174</v>
      </c>
      <c r="D649" s="225" t="s">
        <v>2169</v>
      </c>
      <c r="E649" s="225" t="s">
        <v>2072</v>
      </c>
      <c r="F649" s="226" t="s">
        <v>2175</v>
      </c>
      <c r="G649" s="227" t="s">
        <v>14</v>
      </c>
      <c r="H649" s="225" t="s">
        <v>357</v>
      </c>
      <c r="I649" s="228" t="s">
        <v>173</v>
      </c>
      <c r="J649" s="228" t="s">
        <v>551</v>
      </c>
      <c r="K649" s="225" t="s">
        <v>436</v>
      </c>
      <c r="L649" s="229">
        <v>5500</v>
      </c>
      <c r="M649" s="227" t="s">
        <v>14</v>
      </c>
      <c r="N649" s="230">
        <v>818510.08</v>
      </c>
      <c r="O649" s="222"/>
      <c r="P649" s="223"/>
      <c r="Q649" s="223"/>
      <c r="R649" s="223"/>
      <c r="S649" s="223"/>
      <c r="T649" s="223"/>
      <c r="U649" s="223"/>
      <c r="V649" s="223"/>
      <c r="W649" s="223"/>
      <c r="X649" s="223"/>
      <c r="Y649" s="223"/>
      <c r="Z649" s="223"/>
      <c r="AA649" s="223"/>
      <c r="AB649" s="223"/>
      <c r="AC649" s="223"/>
      <c r="AD649" s="223"/>
      <c r="AE649" s="223"/>
      <c r="AF649" s="223"/>
      <c r="AG649" s="223"/>
      <c r="AH649" s="223"/>
    </row>
    <row r="650" spans="1:34" ht="15.75" customHeight="1">
      <c r="A650" s="213"/>
      <c r="B650" s="214"/>
      <c r="C650" s="224" t="s">
        <v>2176</v>
      </c>
      <c r="D650" s="225" t="s">
        <v>2177</v>
      </c>
      <c r="E650" s="225" t="s">
        <v>2072</v>
      </c>
      <c r="F650" s="226" t="s">
        <v>2178</v>
      </c>
      <c r="G650" s="227" t="s">
        <v>14</v>
      </c>
      <c r="H650" s="225" t="s">
        <v>357</v>
      </c>
      <c r="I650" s="228" t="s">
        <v>173</v>
      </c>
      <c r="J650" s="228" t="s">
        <v>551</v>
      </c>
      <c r="K650" s="225" t="s">
        <v>436</v>
      </c>
      <c r="L650" s="229">
        <v>1048.5999999999999</v>
      </c>
      <c r="M650" s="227" t="s">
        <v>14</v>
      </c>
      <c r="N650" s="230">
        <v>817461.48</v>
      </c>
      <c r="O650" s="222"/>
      <c r="P650" s="223"/>
      <c r="Q650" s="223"/>
      <c r="R650" s="223"/>
      <c r="S650" s="223"/>
      <c r="T650" s="223"/>
      <c r="U650" s="223"/>
      <c r="V650" s="223"/>
      <c r="W650" s="223"/>
      <c r="X650" s="223"/>
      <c r="Y650" s="223"/>
      <c r="Z650" s="223"/>
      <c r="AA650" s="223"/>
      <c r="AB650" s="223"/>
      <c r="AC650" s="223"/>
      <c r="AD650" s="223"/>
      <c r="AE650" s="223"/>
      <c r="AF650" s="223"/>
      <c r="AG650" s="223"/>
      <c r="AH650" s="223"/>
    </row>
    <row r="651" spans="1:34" ht="15.75" customHeight="1">
      <c r="A651" s="213"/>
      <c r="B651" s="214"/>
      <c r="C651" s="224" t="s">
        <v>2179</v>
      </c>
      <c r="D651" s="225" t="s">
        <v>2177</v>
      </c>
      <c r="E651" s="225" t="s">
        <v>2072</v>
      </c>
      <c r="F651" s="226" t="s">
        <v>2180</v>
      </c>
      <c r="G651" s="227" t="s">
        <v>14</v>
      </c>
      <c r="H651" s="225" t="s">
        <v>461</v>
      </c>
      <c r="I651" s="228" t="s">
        <v>2181</v>
      </c>
      <c r="J651" s="228" t="s">
        <v>2181</v>
      </c>
      <c r="K651" s="225" t="s">
        <v>437</v>
      </c>
      <c r="L651" s="227" t="s">
        <v>14</v>
      </c>
      <c r="M651" s="229">
        <v>15000</v>
      </c>
      <c r="N651" s="230">
        <v>832461.48</v>
      </c>
      <c r="O651" s="222"/>
      <c r="P651" s="223"/>
      <c r="Q651" s="223"/>
      <c r="R651" s="223"/>
      <c r="S651" s="223"/>
      <c r="T651" s="223"/>
      <c r="U651" s="223"/>
      <c r="V651" s="223"/>
      <c r="W651" s="223"/>
      <c r="X651" s="223"/>
      <c r="Y651" s="223"/>
      <c r="Z651" s="223"/>
      <c r="AA651" s="223"/>
      <c r="AB651" s="223"/>
      <c r="AC651" s="223"/>
      <c r="AD651" s="223"/>
      <c r="AE651" s="223"/>
      <c r="AF651" s="223"/>
      <c r="AG651" s="223"/>
      <c r="AH651" s="223"/>
    </row>
    <row r="652" spans="1:34" ht="15.75" customHeight="1">
      <c r="A652" s="213"/>
      <c r="B652" s="214"/>
      <c r="C652" s="224" t="s">
        <v>2182</v>
      </c>
      <c r="D652" s="225" t="s">
        <v>2183</v>
      </c>
      <c r="E652" s="225" t="s">
        <v>2072</v>
      </c>
      <c r="F652" s="226" t="s">
        <v>2184</v>
      </c>
      <c r="G652" s="227" t="s">
        <v>14</v>
      </c>
      <c r="H652" s="225" t="s">
        <v>357</v>
      </c>
      <c r="I652" s="228" t="s">
        <v>455</v>
      </c>
      <c r="J652" s="228" t="s">
        <v>2185</v>
      </c>
      <c r="K652" s="225" t="s">
        <v>437</v>
      </c>
      <c r="L652" s="227" t="s">
        <v>14</v>
      </c>
      <c r="M652" s="229">
        <v>5000</v>
      </c>
      <c r="N652" s="230">
        <v>837461.48</v>
      </c>
      <c r="O652" s="222"/>
      <c r="P652" s="223"/>
      <c r="Q652" s="223"/>
      <c r="R652" s="223"/>
      <c r="S652" s="223"/>
      <c r="T652" s="223"/>
      <c r="U652" s="223"/>
      <c r="V652" s="223"/>
      <c r="W652" s="223"/>
      <c r="X652" s="223"/>
      <c r="Y652" s="223"/>
      <c r="Z652" s="223"/>
      <c r="AA652" s="223"/>
      <c r="AB652" s="223"/>
      <c r="AC652" s="223"/>
      <c r="AD652" s="223"/>
      <c r="AE652" s="223"/>
      <c r="AF652" s="223"/>
      <c r="AG652" s="223"/>
      <c r="AH652" s="223"/>
    </row>
    <row r="653" spans="1:34" ht="15.75" customHeight="1">
      <c r="A653" s="213"/>
      <c r="B653" s="214"/>
      <c r="C653" s="224" t="s">
        <v>2186</v>
      </c>
      <c r="D653" s="225" t="s">
        <v>2183</v>
      </c>
      <c r="E653" s="225" t="s">
        <v>2072</v>
      </c>
      <c r="F653" s="226" t="s">
        <v>2187</v>
      </c>
      <c r="G653" s="227" t="s">
        <v>14</v>
      </c>
      <c r="H653" s="225" t="s">
        <v>357</v>
      </c>
      <c r="I653" s="228" t="s">
        <v>455</v>
      </c>
      <c r="J653" s="228" t="s">
        <v>2188</v>
      </c>
      <c r="K653" s="225" t="s">
        <v>437</v>
      </c>
      <c r="L653" s="227" t="s">
        <v>14</v>
      </c>
      <c r="M653" s="229">
        <v>2100</v>
      </c>
      <c r="N653" s="230">
        <v>839561.48</v>
      </c>
      <c r="O653" s="222"/>
      <c r="P653" s="223"/>
      <c r="Q653" s="223"/>
      <c r="R653" s="223"/>
      <c r="S653" s="223"/>
      <c r="T653" s="223"/>
      <c r="U653" s="223"/>
      <c r="V653" s="223"/>
      <c r="W653" s="223"/>
      <c r="X653" s="223"/>
      <c r="Y653" s="223"/>
      <c r="Z653" s="223"/>
      <c r="AA653" s="223"/>
      <c r="AB653" s="223"/>
      <c r="AC653" s="223"/>
      <c r="AD653" s="223"/>
      <c r="AE653" s="223"/>
      <c r="AF653" s="223"/>
      <c r="AG653" s="223"/>
      <c r="AH653" s="223"/>
    </row>
    <row r="654" spans="1:34" ht="15.75" customHeight="1">
      <c r="A654" s="213"/>
      <c r="B654" s="214"/>
      <c r="C654" s="224" t="s">
        <v>2189</v>
      </c>
      <c r="D654" s="225" t="s">
        <v>2183</v>
      </c>
      <c r="E654" s="225" t="s">
        <v>2072</v>
      </c>
      <c r="F654" s="226" t="s">
        <v>2190</v>
      </c>
      <c r="G654" s="227" t="s">
        <v>14</v>
      </c>
      <c r="H654" s="225" t="s">
        <v>357</v>
      </c>
      <c r="I654" s="228" t="s">
        <v>455</v>
      </c>
      <c r="J654" s="228" t="s">
        <v>2191</v>
      </c>
      <c r="K654" s="225" t="s">
        <v>437</v>
      </c>
      <c r="L654" s="227" t="s">
        <v>14</v>
      </c>
      <c r="M654" s="229">
        <v>1</v>
      </c>
      <c r="N654" s="230">
        <v>839562.48</v>
      </c>
      <c r="O654" s="222"/>
      <c r="P654" s="223"/>
      <c r="Q654" s="223"/>
      <c r="R654" s="223"/>
      <c r="S654" s="223"/>
      <c r="T654" s="223"/>
      <c r="U654" s="223"/>
      <c r="V654" s="223"/>
      <c r="W654" s="223"/>
      <c r="X654" s="223"/>
      <c r="Y654" s="223"/>
      <c r="Z654" s="223"/>
      <c r="AA654" s="223"/>
      <c r="AB654" s="223"/>
      <c r="AC654" s="223"/>
      <c r="AD654" s="223"/>
      <c r="AE654" s="223"/>
      <c r="AF654" s="223"/>
      <c r="AG654" s="223"/>
      <c r="AH654" s="223"/>
    </row>
    <row r="655" spans="1:34" ht="15.75" customHeight="1">
      <c r="A655" s="213"/>
      <c r="B655" s="214"/>
      <c r="C655" s="224" t="s">
        <v>2192</v>
      </c>
      <c r="D655" s="225" t="s">
        <v>2183</v>
      </c>
      <c r="E655" s="225" t="s">
        <v>2072</v>
      </c>
      <c r="F655" s="226" t="s">
        <v>2193</v>
      </c>
      <c r="G655" s="227" t="s">
        <v>14</v>
      </c>
      <c r="H655" s="225" t="s">
        <v>357</v>
      </c>
      <c r="I655" s="228" t="s">
        <v>455</v>
      </c>
      <c r="J655" s="228" t="s">
        <v>2191</v>
      </c>
      <c r="K655" s="225" t="s">
        <v>437</v>
      </c>
      <c r="L655" s="227" t="s">
        <v>14</v>
      </c>
      <c r="M655" s="229">
        <v>5100</v>
      </c>
      <c r="N655" s="230">
        <v>844662.48</v>
      </c>
      <c r="O655" s="222"/>
      <c r="P655" s="223"/>
      <c r="Q655" s="223"/>
      <c r="R655" s="223"/>
      <c r="S655" s="223"/>
      <c r="T655" s="223"/>
      <c r="U655" s="223"/>
      <c r="V655" s="223"/>
      <c r="W655" s="223"/>
      <c r="X655" s="223"/>
      <c r="Y655" s="223"/>
      <c r="Z655" s="223"/>
      <c r="AA655" s="223"/>
      <c r="AB655" s="223"/>
      <c r="AC655" s="223"/>
      <c r="AD655" s="223"/>
      <c r="AE655" s="223"/>
      <c r="AF655" s="223"/>
      <c r="AG655" s="223"/>
      <c r="AH655" s="223"/>
    </row>
    <row r="656" spans="1:34" ht="15.75" customHeight="1">
      <c r="A656" s="213"/>
      <c r="B656" s="214"/>
      <c r="C656" s="224" t="s">
        <v>2194</v>
      </c>
      <c r="D656" s="225" t="s">
        <v>2183</v>
      </c>
      <c r="E656" s="225" t="s">
        <v>2072</v>
      </c>
      <c r="F656" s="226" t="s">
        <v>2195</v>
      </c>
      <c r="G656" s="227" t="s">
        <v>14</v>
      </c>
      <c r="H656" s="225" t="s">
        <v>357</v>
      </c>
      <c r="I656" s="228" t="s">
        <v>455</v>
      </c>
      <c r="J656" s="228" t="s">
        <v>2191</v>
      </c>
      <c r="K656" s="225" t="s">
        <v>437</v>
      </c>
      <c r="L656" s="227" t="s">
        <v>14</v>
      </c>
      <c r="M656" s="229">
        <v>1450</v>
      </c>
      <c r="N656" s="230">
        <v>846112.48</v>
      </c>
      <c r="O656" s="222"/>
      <c r="P656" s="223"/>
      <c r="Q656" s="223"/>
      <c r="R656" s="223"/>
      <c r="S656" s="223"/>
      <c r="T656" s="223"/>
      <c r="U656" s="223"/>
      <c r="V656" s="223"/>
      <c r="W656" s="223"/>
      <c r="X656" s="223"/>
      <c r="Y656" s="223"/>
      <c r="Z656" s="223"/>
      <c r="AA656" s="223"/>
      <c r="AB656" s="223"/>
      <c r="AC656" s="223"/>
      <c r="AD656" s="223"/>
      <c r="AE656" s="223"/>
      <c r="AF656" s="223"/>
      <c r="AG656" s="223"/>
      <c r="AH656" s="223"/>
    </row>
    <row r="657" spans="1:34" ht="15.75" customHeight="1">
      <c r="A657" s="213"/>
      <c r="B657" s="214"/>
      <c r="C657" s="224" t="s">
        <v>2196</v>
      </c>
      <c r="D657" s="225" t="s">
        <v>2197</v>
      </c>
      <c r="E657" s="225" t="s">
        <v>2072</v>
      </c>
      <c r="F657" s="226" t="s">
        <v>2198</v>
      </c>
      <c r="G657" s="227" t="s">
        <v>14</v>
      </c>
      <c r="H657" s="225" t="s">
        <v>357</v>
      </c>
      <c r="I657" s="228" t="s">
        <v>455</v>
      </c>
      <c r="J657" s="228" t="s">
        <v>2199</v>
      </c>
      <c r="K657" s="225" t="s">
        <v>436</v>
      </c>
      <c r="L657" s="229">
        <v>2500</v>
      </c>
      <c r="M657" s="227" t="s">
        <v>14</v>
      </c>
      <c r="N657" s="230">
        <v>843612.48</v>
      </c>
      <c r="O657" s="222"/>
      <c r="P657" s="223"/>
      <c r="Q657" s="223"/>
      <c r="R657" s="223"/>
      <c r="S657" s="223"/>
      <c r="T657" s="223"/>
      <c r="U657" s="223"/>
      <c r="V657" s="223"/>
      <c r="W657" s="223"/>
      <c r="X657" s="223"/>
      <c r="Y657" s="223"/>
      <c r="Z657" s="223"/>
      <c r="AA657" s="223"/>
      <c r="AB657" s="223"/>
      <c r="AC657" s="223"/>
      <c r="AD657" s="223"/>
      <c r="AE657" s="223"/>
      <c r="AF657" s="223"/>
      <c r="AG657" s="223"/>
      <c r="AH657" s="223"/>
    </row>
    <row r="658" spans="1:34" ht="15.75" customHeight="1">
      <c r="A658" s="213"/>
      <c r="B658" s="214"/>
      <c r="C658" s="224" t="s">
        <v>2200</v>
      </c>
      <c r="D658" s="225" t="s">
        <v>2197</v>
      </c>
      <c r="E658" s="225" t="s">
        <v>2072</v>
      </c>
      <c r="F658" s="226" t="s">
        <v>2201</v>
      </c>
      <c r="G658" s="227" t="s">
        <v>14</v>
      </c>
      <c r="H658" s="225" t="s">
        <v>357</v>
      </c>
      <c r="I658" s="228" t="s">
        <v>173</v>
      </c>
      <c r="J658" s="228" t="s">
        <v>551</v>
      </c>
      <c r="K658" s="225" t="s">
        <v>436</v>
      </c>
      <c r="L658" s="229">
        <v>370</v>
      </c>
      <c r="M658" s="227" t="s">
        <v>14</v>
      </c>
      <c r="N658" s="230">
        <v>843242.48</v>
      </c>
      <c r="O658" s="222"/>
      <c r="P658" s="223"/>
      <c r="Q658" s="223"/>
      <c r="R658" s="223"/>
      <c r="S658" s="223"/>
      <c r="T658" s="223"/>
      <c r="U658" s="223"/>
      <c r="V658" s="223"/>
      <c r="W658" s="223"/>
      <c r="X658" s="223"/>
      <c r="Y658" s="223"/>
      <c r="Z658" s="223"/>
      <c r="AA658" s="223"/>
      <c r="AB658" s="223"/>
      <c r="AC658" s="223"/>
      <c r="AD658" s="223"/>
      <c r="AE658" s="223"/>
      <c r="AF658" s="223"/>
      <c r="AG658" s="223"/>
      <c r="AH658" s="223"/>
    </row>
    <row r="659" spans="1:34" ht="15.75" customHeight="1">
      <c r="A659" s="213"/>
      <c r="B659" s="214"/>
      <c r="C659" s="224" t="s">
        <v>2202</v>
      </c>
      <c r="D659" s="225" t="s">
        <v>2203</v>
      </c>
      <c r="E659" s="225" t="s">
        <v>2072</v>
      </c>
      <c r="F659" s="226" t="s">
        <v>2204</v>
      </c>
      <c r="G659" s="227" t="s">
        <v>14</v>
      </c>
      <c r="H659" s="225" t="s">
        <v>357</v>
      </c>
      <c r="I659" s="228" t="s">
        <v>173</v>
      </c>
      <c r="J659" s="228" t="s">
        <v>519</v>
      </c>
      <c r="K659" s="225" t="s">
        <v>436</v>
      </c>
      <c r="L659" s="229">
        <v>240</v>
      </c>
      <c r="M659" s="227" t="s">
        <v>14</v>
      </c>
      <c r="N659" s="230">
        <v>843002.48</v>
      </c>
      <c r="O659" s="222"/>
      <c r="P659" s="223"/>
      <c r="Q659" s="223"/>
      <c r="R659" s="223"/>
      <c r="S659" s="223"/>
      <c r="T659" s="223"/>
      <c r="U659" s="223"/>
      <c r="V659" s="223"/>
      <c r="W659" s="223"/>
      <c r="X659" s="223"/>
      <c r="Y659" s="223"/>
      <c r="Z659" s="223"/>
      <c r="AA659" s="223"/>
      <c r="AB659" s="223"/>
      <c r="AC659" s="223"/>
      <c r="AD659" s="223"/>
      <c r="AE659" s="223"/>
      <c r="AF659" s="223"/>
      <c r="AG659" s="223"/>
      <c r="AH659" s="223"/>
    </row>
    <row r="660" spans="1:34" ht="15.75" customHeight="1">
      <c r="A660" s="213"/>
      <c r="B660" s="214"/>
      <c r="C660" s="224" t="s">
        <v>2205</v>
      </c>
      <c r="D660" s="225" t="s">
        <v>2206</v>
      </c>
      <c r="E660" s="225" t="s">
        <v>2072</v>
      </c>
      <c r="F660" s="226" t="s">
        <v>2207</v>
      </c>
      <c r="G660" s="227" t="s">
        <v>14</v>
      </c>
      <c r="H660" s="225" t="s">
        <v>357</v>
      </c>
      <c r="I660" s="228" t="s">
        <v>474</v>
      </c>
      <c r="J660" s="228" t="s">
        <v>474</v>
      </c>
      <c r="K660" s="225" t="s">
        <v>436</v>
      </c>
      <c r="L660" s="229">
        <v>115.5</v>
      </c>
      <c r="M660" s="227" t="s">
        <v>14</v>
      </c>
      <c r="N660" s="230">
        <v>842886.98</v>
      </c>
      <c r="O660" s="222"/>
      <c r="P660" s="223"/>
      <c r="Q660" s="223"/>
      <c r="R660" s="223"/>
      <c r="S660" s="223"/>
      <c r="T660" s="223"/>
      <c r="U660" s="223"/>
      <c r="V660" s="223"/>
      <c r="W660" s="223"/>
      <c r="X660" s="223"/>
      <c r="Y660" s="223"/>
      <c r="Z660" s="223"/>
      <c r="AA660" s="223"/>
      <c r="AB660" s="223"/>
      <c r="AC660" s="223"/>
      <c r="AD660" s="223"/>
      <c r="AE660" s="223"/>
      <c r="AF660" s="223"/>
      <c r="AG660" s="223"/>
      <c r="AH660" s="223"/>
    </row>
    <row r="661" spans="1:34" ht="15.75" customHeight="1">
      <c r="A661" s="213"/>
      <c r="B661" s="214"/>
      <c r="C661" s="224" t="s">
        <v>2208</v>
      </c>
      <c r="D661" s="225" t="s">
        <v>2206</v>
      </c>
      <c r="E661" s="225" t="s">
        <v>2072</v>
      </c>
      <c r="F661" s="226" t="s">
        <v>2209</v>
      </c>
      <c r="G661" s="227" t="s">
        <v>14</v>
      </c>
      <c r="H661" s="225" t="s">
        <v>357</v>
      </c>
      <c r="I661" s="228" t="s">
        <v>474</v>
      </c>
      <c r="J661" s="228" t="s">
        <v>474</v>
      </c>
      <c r="K661" s="225" t="s">
        <v>436</v>
      </c>
      <c r="L661" s="229">
        <v>404.26</v>
      </c>
      <c r="M661" s="227" t="s">
        <v>14</v>
      </c>
      <c r="N661" s="230">
        <v>842482.72</v>
      </c>
      <c r="O661" s="222"/>
      <c r="P661" s="223"/>
      <c r="Q661" s="223"/>
      <c r="R661" s="223"/>
      <c r="S661" s="223"/>
      <c r="T661" s="223"/>
      <c r="U661" s="223"/>
      <c r="V661" s="223"/>
      <c r="W661" s="223"/>
      <c r="X661" s="223"/>
      <c r="Y661" s="223"/>
      <c r="Z661" s="223"/>
      <c r="AA661" s="223"/>
      <c r="AB661" s="223"/>
      <c r="AC661" s="223"/>
      <c r="AD661" s="223"/>
      <c r="AE661" s="223"/>
      <c r="AF661" s="223"/>
      <c r="AG661" s="223"/>
      <c r="AH661" s="223"/>
    </row>
    <row r="662" spans="1:34" ht="15.75" customHeight="1">
      <c r="A662" s="213"/>
      <c r="B662" s="214"/>
      <c r="C662" s="224" t="s">
        <v>2210</v>
      </c>
      <c r="D662" s="225" t="s">
        <v>2211</v>
      </c>
      <c r="E662" s="225" t="s">
        <v>2072</v>
      </c>
      <c r="F662" s="226" t="s">
        <v>2212</v>
      </c>
      <c r="G662" s="227" t="s">
        <v>14</v>
      </c>
      <c r="H662" s="225" t="s">
        <v>355</v>
      </c>
      <c r="I662" s="228" t="s">
        <v>470</v>
      </c>
      <c r="J662" s="228" t="s">
        <v>471</v>
      </c>
      <c r="K662" s="225" t="s">
        <v>436</v>
      </c>
      <c r="L662" s="229">
        <v>3119.08</v>
      </c>
      <c r="M662" s="227" t="s">
        <v>14</v>
      </c>
      <c r="N662" s="230">
        <v>839363.64</v>
      </c>
      <c r="O662" s="222"/>
      <c r="P662" s="223"/>
      <c r="Q662" s="223"/>
      <c r="R662" s="223"/>
      <c r="S662" s="223"/>
      <c r="T662" s="223"/>
      <c r="U662" s="223"/>
      <c r="V662" s="223"/>
      <c r="W662" s="223"/>
      <c r="X662" s="223"/>
      <c r="Y662" s="223"/>
      <c r="Z662" s="223"/>
      <c r="AA662" s="223"/>
      <c r="AB662" s="223"/>
      <c r="AC662" s="223"/>
      <c r="AD662" s="223"/>
      <c r="AE662" s="223"/>
      <c r="AF662" s="223"/>
      <c r="AG662" s="223"/>
      <c r="AH662" s="223"/>
    </row>
    <row r="663" spans="1:34" ht="15.75" customHeight="1">
      <c r="A663" s="213"/>
      <c r="B663" s="214"/>
      <c r="C663" s="224" t="s">
        <v>2213</v>
      </c>
      <c r="D663" s="225" t="s">
        <v>2211</v>
      </c>
      <c r="E663" s="225" t="s">
        <v>2072</v>
      </c>
      <c r="F663" s="226" t="s">
        <v>2214</v>
      </c>
      <c r="G663" s="227" t="s">
        <v>14</v>
      </c>
      <c r="H663" s="225" t="s">
        <v>357</v>
      </c>
      <c r="I663" s="228" t="s">
        <v>355</v>
      </c>
      <c r="J663" s="228" t="s">
        <v>2020</v>
      </c>
      <c r="K663" s="225" t="s">
        <v>436</v>
      </c>
      <c r="L663" s="229">
        <v>284</v>
      </c>
      <c r="M663" s="227" t="s">
        <v>14</v>
      </c>
      <c r="N663" s="230">
        <v>839079.64</v>
      </c>
      <c r="O663" s="222"/>
      <c r="P663" s="223"/>
      <c r="Q663" s="223"/>
      <c r="R663" s="223"/>
      <c r="S663" s="223"/>
      <c r="T663" s="223"/>
      <c r="U663" s="223"/>
      <c r="V663" s="223"/>
      <c r="W663" s="223"/>
      <c r="X663" s="223"/>
      <c r="Y663" s="223"/>
      <c r="Z663" s="223"/>
      <c r="AA663" s="223"/>
      <c r="AB663" s="223"/>
      <c r="AC663" s="223"/>
      <c r="AD663" s="223"/>
      <c r="AE663" s="223"/>
      <c r="AF663" s="223"/>
      <c r="AG663" s="223"/>
      <c r="AH663" s="223"/>
    </row>
    <row r="664" spans="1:34" ht="15.75" customHeight="1">
      <c r="A664" s="213"/>
      <c r="B664" s="214"/>
      <c r="C664" s="224" t="s">
        <v>2215</v>
      </c>
      <c r="D664" s="225" t="s">
        <v>2211</v>
      </c>
      <c r="E664" s="225" t="s">
        <v>2072</v>
      </c>
      <c r="F664" s="226" t="s">
        <v>2216</v>
      </c>
      <c r="G664" s="227" t="s">
        <v>14</v>
      </c>
      <c r="H664" s="225" t="s">
        <v>357</v>
      </c>
      <c r="I664" s="228" t="s">
        <v>455</v>
      </c>
      <c r="J664" s="228" t="s">
        <v>930</v>
      </c>
      <c r="K664" s="225" t="s">
        <v>437</v>
      </c>
      <c r="L664" s="227" t="s">
        <v>14</v>
      </c>
      <c r="M664" s="229">
        <v>1000</v>
      </c>
      <c r="N664" s="230">
        <v>840079.64</v>
      </c>
      <c r="O664" s="222"/>
      <c r="P664" s="223"/>
      <c r="Q664" s="223"/>
      <c r="R664" s="223"/>
      <c r="S664" s="223"/>
      <c r="T664" s="223"/>
      <c r="U664" s="223"/>
      <c r="V664" s="223"/>
      <c r="W664" s="223"/>
      <c r="X664" s="223"/>
      <c r="Y664" s="223"/>
      <c r="Z664" s="223"/>
      <c r="AA664" s="223"/>
      <c r="AB664" s="223"/>
      <c r="AC664" s="223"/>
      <c r="AD664" s="223"/>
      <c r="AE664" s="223"/>
      <c r="AF664" s="223"/>
      <c r="AG664" s="223"/>
      <c r="AH664" s="223"/>
    </row>
    <row r="665" spans="1:34" ht="15.75" customHeight="1">
      <c r="A665" s="213"/>
      <c r="B665" s="214"/>
      <c r="C665" s="224" t="s">
        <v>2217</v>
      </c>
      <c r="D665" s="225" t="s">
        <v>2211</v>
      </c>
      <c r="E665" s="225" t="s">
        <v>2072</v>
      </c>
      <c r="F665" s="226" t="s">
        <v>2218</v>
      </c>
      <c r="G665" s="227" t="s">
        <v>14</v>
      </c>
      <c r="H665" s="225" t="s">
        <v>357</v>
      </c>
      <c r="I665" s="228" t="s">
        <v>455</v>
      </c>
      <c r="J665" s="228" t="s">
        <v>516</v>
      </c>
      <c r="K665" s="225" t="s">
        <v>436</v>
      </c>
      <c r="L665" s="229">
        <v>27500</v>
      </c>
      <c r="M665" s="227" t="s">
        <v>14</v>
      </c>
      <c r="N665" s="230">
        <v>812579.64</v>
      </c>
      <c r="O665" s="222"/>
      <c r="P665" s="223"/>
      <c r="Q665" s="223"/>
      <c r="R665" s="223"/>
      <c r="S665" s="223"/>
      <c r="T665" s="223"/>
      <c r="U665" s="223"/>
      <c r="V665" s="223"/>
      <c r="W665" s="223"/>
      <c r="X665" s="223"/>
      <c r="Y665" s="223"/>
      <c r="Z665" s="223"/>
      <c r="AA665" s="223"/>
      <c r="AB665" s="223"/>
      <c r="AC665" s="223"/>
      <c r="AD665" s="223"/>
      <c r="AE665" s="223"/>
      <c r="AF665" s="223"/>
      <c r="AG665" s="223"/>
      <c r="AH665" s="223"/>
    </row>
    <row r="666" spans="1:34" ht="15.75" customHeight="1">
      <c r="A666" s="213"/>
      <c r="B666" s="214"/>
      <c r="C666" s="224" t="s">
        <v>2219</v>
      </c>
      <c r="D666" s="225" t="s">
        <v>2211</v>
      </c>
      <c r="E666" s="225" t="s">
        <v>2072</v>
      </c>
      <c r="F666" s="226" t="s">
        <v>2220</v>
      </c>
      <c r="G666" s="227" t="s">
        <v>14</v>
      </c>
      <c r="H666" s="225" t="s">
        <v>357</v>
      </c>
      <c r="I666" s="228" t="s">
        <v>470</v>
      </c>
      <c r="J666" s="228" t="s">
        <v>654</v>
      </c>
      <c r="K666" s="225" t="s">
        <v>436</v>
      </c>
      <c r="L666" s="229">
        <v>280</v>
      </c>
      <c r="M666" s="227" t="s">
        <v>14</v>
      </c>
      <c r="N666" s="230">
        <v>812299.64</v>
      </c>
      <c r="O666" s="222"/>
      <c r="P666" s="223"/>
      <c r="Q666" s="223"/>
      <c r="R666" s="223"/>
      <c r="S666" s="223"/>
      <c r="T666" s="223"/>
      <c r="U666" s="223"/>
      <c r="V666" s="223"/>
      <c r="W666" s="223"/>
      <c r="X666" s="223"/>
      <c r="Y666" s="223"/>
      <c r="Z666" s="223"/>
      <c r="AA666" s="223"/>
      <c r="AB666" s="223"/>
      <c r="AC666" s="223"/>
      <c r="AD666" s="223"/>
      <c r="AE666" s="223"/>
      <c r="AF666" s="223"/>
      <c r="AG666" s="223"/>
      <c r="AH666" s="223"/>
    </row>
    <row r="667" spans="1:34" ht="15.75" customHeight="1">
      <c r="A667" s="213"/>
      <c r="B667" s="214"/>
      <c r="C667" s="224" t="s">
        <v>2221</v>
      </c>
      <c r="D667" s="225" t="s">
        <v>2222</v>
      </c>
      <c r="E667" s="225" t="s">
        <v>2072</v>
      </c>
      <c r="F667" s="226" t="s">
        <v>2223</v>
      </c>
      <c r="G667" s="227" t="s">
        <v>14</v>
      </c>
      <c r="H667" s="225" t="s">
        <v>355</v>
      </c>
      <c r="I667" s="228" t="s">
        <v>651</v>
      </c>
      <c r="J667" s="228" t="s">
        <v>154</v>
      </c>
      <c r="K667" s="225" t="s">
        <v>437</v>
      </c>
      <c r="L667" s="227" t="s">
        <v>14</v>
      </c>
      <c r="M667" s="229">
        <v>50000</v>
      </c>
      <c r="N667" s="230">
        <v>862299.64</v>
      </c>
      <c r="O667" s="222"/>
      <c r="P667" s="223"/>
      <c r="Q667" s="223"/>
      <c r="R667" s="223"/>
      <c r="S667" s="223"/>
      <c r="T667" s="223"/>
      <c r="U667" s="223"/>
      <c r="V667" s="223"/>
      <c r="W667" s="223"/>
      <c r="X667" s="223"/>
      <c r="Y667" s="223"/>
      <c r="Z667" s="223"/>
      <c r="AA667" s="223"/>
      <c r="AB667" s="223"/>
      <c r="AC667" s="223"/>
      <c r="AD667" s="223"/>
      <c r="AE667" s="223"/>
      <c r="AF667" s="223"/>
      <c r="AG667" s="223"/>
      <c r="AH667" s="223"/>
    </row>
    <row r="668" spans="1:34" ht="15.75" customHeight="1">
      <c r="A668" s="213"/>
      <c r="B668" s="214"/>
      <c r="C668" s="224" t="s">
        <v>2224</v>
      </c>
      <c r="D668" s="225" t="s">
        <v>2222</v>
      </c>
      <c r="E668" s="225" t="s">
        <v>2072</v>
      </c>
      <c r="F668" s="226" t="s">
        <v>2225</v>
      </c>
      <c r="G668" s="227" t="s">
        <v>14</v>
      </c>
      <c r="H668" s="225" t="s">
        <v>355</v>
      </c>
      <c r="I668" s="228" t="s">
        <v>651</v>
      </c>
      <c r="J668" s="228" t="s">
        <v>154</v>
      </c>
      <c r="K668" s="225" t="s">
        <v>437</v>
      </c>
      <c r="L668" s="227" t="s">
        <v>14</v>
      </c>
      <c r="M668" s="229">
        <v>50000</v>
      </c>
      <c r="N668" s="230">
        <v>912299.64</v>
      </c>
      <c r="O668" s="222"/>
      <c r="P668" s="223"/>
      <c r="Q668" s="223"/>
      <c r="R668" s="223"/>
      <c r="S668" s="223"/>
      <c r="T668" s="223"/>
      <c r="U668" s="223"/>
      <c r="V668" s="223"/>
      <c r="W668" s="223"/>
      <c r="X668" s="223"/>
      <c r="Y668" s="223"/>
      <c r="Z668" s="223"/>
      <c r="AA668" s="223"/>
      <c r="AB668" s="223"/>
      <c r="AC668" s="223"/>
      <c r="AD668" s="223"/>
      <c r="AE668" s="223"/>
      <c r="AF668" s="223"/>
      <c r="AG668" s="223"/>
      <c r="AH668" s="223"/>
    </row>
    <row r="669" spans="1:34" ht="15.75" customHeight="1">
      <c r="A669" s="213"/>
      <c r="B669" s="214"/>
      <c r="C669" s="224" t="s">
        <v>2226</v>
      </c>
      <c r="D669" s="225" t="s">
        <v>2222</v>
      </c>
      <c r="E669" s="225" t="s">
        <v>2072</v>
      </c>
      <c r="F669" s="226" t="s">
        <v>2227</v>
      </c>
      <c r="G669" s="227" t="s">
        <v>14</v>
      </c>
      <c r="H669" s="225" t="s">
        <v>357</v>
      </c>
      <c r="I669" s="228" t="s">
        <v>173</v>
      </c>
      <c r="J669" s="228" t="s">
        <v>551</v>
      </c>
      <c r="K669" s="225" t="s">
        <v>436</v>
      </c>
      <c r="L669" s="229">
        <v>1218.5999999999999</v>
      </c>
      <c r="M669" s="227" t="s">
        <v>14</v>
      </c>
      <c r="N669" s="230">
        <v>911081.04</v>
      </c>
      <c r="O669" s="222"/>
      <c r="P669" s="223"/>
      <c r="Q669" s="223"/>
      <c r="R669" s="223"/>
      <c r="S669" s="223"/>
      <c r="T669" s="223"/>
      <c r="U669" s="223"/>
      <c r="V669" s="223"/>
      <c r="W669" s="223"/>
      <c r="X669" s="223"/>
      <c r="Y669" s="223"/>
      <c r="Z669" s="223"/>
      <c r="AA669" s="223"/>
      <c r="AB669" s="223"/>
      <c r="AC669" s="223"/>
      <c r="AD669" s="223"/>
      <c r="AE669" s="223"/>
      <c r="AF669" s="223"/>
      <c r="AG669" s="223"/>
      <c r="AH669" s="223"/>
    </row>
    <row r="670" spans="1:34" ht="15.75" customHeight="1">
      <c r="A670" s="213"/>
      <c r="B670" s="214"/>
      <c r="C670" s="224" t="s">
        <v>2228</v>
      </c>
      <c r="D670" s="225" t="s">
        <v>2222</v>
      </c>
      <c r="E670" s="225" t="s">
        <v>2072</v>
      </c>
      <c r="F670" s="226" t="s">
        <v>2229</v>
      </c>
      <c r="G670" s="227" t="s">
        <v>14</v>
      </c>
      <c r="H670" s="225" t="s">
        <v>357</v>
      </c>
      <c r="I670" s="228" t="s">
        <v>173</v>
      </c>
      <c r="J670" s="228" t="s">
        <v>551</v>
      </c>
      <c r="K670" s="225" t="s">
        <v>436</v>
      </c>
      <c r="L670" s="229">
        <v>1218.5999999999999</v>
      </c>
      <c r="M670" s="227" t="s">
        <v>14</v>
      </c>
      <c r="N670" s="230">
        <v>909862.44</v>
      </c>
      <c r="O670" s="222"/>
      <c r="P670" s="223"/>
      <c r="Q670" s="223"/>
      <c r="R670" s="223"/>
      <c r="S670" s="223"/>
      <c r="T670" s="223"/>
      <c r="U670" s="223"/>
      <c r="V670" s="223"/>
      <c r="W670" s="223"/>
      <c r="X670" s="223"/>
      <c r="Y670" s="223"/>
      <c r="Z670" s="223"/>
      <c r="AA670" s="223"/>
      <c r="AB670" s="223"/>
      <c r="AC670" s="223"/>
      <c r="AD670" s="223"/>
      <c r="AE670" s="223"/>
      <c r="AF670" s="223"/>
      <c r="AG670" s="223"/>
      <c r="AH670" s="223"/>
    </row>
    <row r="671" spans="1:34" ht="15.75" customHeight="1">
      <c r="A671" s="213"/>
      <c r="B671" s="214"/>
      <c r="C671" s="224" t="s">
        <v>2230</v>
      </c>
      <c r="D671" s="225" t="s">
        <v>2222</v>
      </c>
      <c r="E671" s="225" t="s">
        <v>2072</v>
      </c>
      <c r="F671" s="226" t="s">
        <v>2231</v>
      </c>
      <c r="G671" s="227" t="s">
        <v>14</v>
      </c>
      <c r="H671" s="225" t="s">
        <v>357</v>
      </c>
      <c r="I671" s="228" t="s">
        <v>455</v>
      </c>
      <c r="J671" s="228" t="s">
        <v>2232</v>
      </c>
      <c r="K671" s="225" t="s">
        <v>436</v>
      </c>
      <c r="L671" s="229">
        <v>250</v>
      </c>
      <c r="M671" s="227" t="s">
        <v>14</v>
      </c>
      <c r="N671" s="230">
        <v>909612.44</v>
      </c>
      <c r="O671" s="222"/>
      <c r="P671" s="223"/>
      <c r="Q671" s="223"/>
      <c r="R671" s="223"/>
      <c r="S671" s="223"/>
      <c r="T671" s="223"/>
      <c r="U671" s="223"/>
      <c r="V671" s="223"/>
      <c r="W671" s="223"/>
      <c r="X671" s="223"/>
      <c r="Y671" s="223"/>
      <c r="Z671" s="223"/>
      <c r="AA671" s="223"/>
      <c r="AB671" s="223"/>
      <c r="AC671" s="223"/>
      <c r="AD671" s="223"/>
      <c r="AE671" s="223"/>
      <c r="AF671" s="223"/>
      <c r="AG671" s="223"/>
      <c r="AH671" s="223"/>
    </row>
    <row r="672" spans="1:34" ht="15.75" customHeight="1">
      <c r="A672" s="213"/>
      <c r="B672" s="214"/>
      <c r="C672" s="224" t="s">
        <v>2233</v>
      </c>
      <c r="D672" s="225" t="s">
        <v>2222</v>
      </c>
      <c r="E672" s="225" t="s">
        <v>2072</v>
      </c>
      <c r="F672" s="226" t="s">
        <v>2234</v>
      </c>
      <c r="G672" s="227" t="s">
        <v>14</v>
      </c>
      <c r="H672" s="225" t="s">
        <v>357</v>
      </c>
      <c r="I672" s="228" t="s">
        <v>455</v>
      </c>
      <c r="J672" s="228" t="s">
        <v>2235</v>
      </c>
      <c r="K672" s="225" t="s">
        <v>436</v>
      </c>
      <c r="L672" s="229">
        <v>60</v>
      </c>
      <c r="M672" s="227" t="s">
        <v>14</v>
      </c>
      <c r="N672" s="230">
        <v>909552.44</v>
      </c>
      <c r="O672" s="222"/>
      <c r="P672" s="223"/>
      <c r="Q672" s="223"/>
      <c r="R672" s="223"/>
      <c r="S672" s="223"/>
      <c r="T672" s="223"/>
      <c r="U672" s="223"/>
      <c r="V672" s="223"/>
      <c r="W672" s="223"/>
      <c r="X672" s="223"/>
      <c r="Y672" s="223"/>
      <c r="Z672" s="223"/>
      <c r="AA672" s="223"/>
      <c r="AB672" s="223"/>
      <c r="AC672" s="223"/>
      <c r="AD672" s="223"/>
      <c r="AE672" s="223"/>
      <c r="AF672" s="223"/>
      <c r="AG672" s="223"/>
      <c r="AH672" s="223"/>
    </row>
    <row r="673" spans="1:34" ht="15.75" customHeight="1">
      <c r="A673" s="213"/>
      <c r="B673" s="214"/>
      <c r="C673" s="224" t="s">
        <v>2236</v>
      </c>
      <c r="D673" s="225" t="s">
        <v>2222</v>
      </c>
      <c r="E673" s="225" t="s">
        <v>2072</v>
      </c>
      <c r="F673" s="226" t="s">
        <v>2237</v>
      </c>
      <c r="G673" s="227" t="s">
        <v>14</v>
      </c>
      <c r="H673" s="225" t="s">
        <v>357</v>
      </c>
      <c r="I673" s="228" t="s">
        <v>455</v>
      </c>
      <c r="J673" s="228" t="s">
        <v>2235</v>
      </c>
      <c r="K673" s="225" t="s">
        <v>436</v>
      </c>
      <c r="L673" s="229">
        <v>130</v>
      </c>
      <c r="M673" s="227" t="s">
        <v>14</v>
      </c>
      <c r="N673" s="230">
        <v>909422.44</v>
      </c>
      <c r="O673" s="222"/>
      <c r="P673" s="223"/>
      <c r="Q673" s="223"/>
      <c r="R673" s="223"/>
      <c r="S673" s="223"/>
      <c r="T673" s="223"/>
      <c r="U673" s="223"/>
      <c r="V673" s="223"/>
      <c r="W673" s="223"/>
      <c r="X673" s="223"/>
      <c r="Y673" s="223"/>
      <c r="Z673" s="223"/>
      <c r="AA673" s="223"/>
      <c r="AB673" s="223"/>
      <c r="AC673" s="223"/>
      <c r="AD673" s="223"/>
      <c r="AE673" s="223"/>
      <c r="AF673" s="223"/>
      <c r="AG673" s="223"/>
      <c r="AH673" s="223"/>
    </row>
    <row r="674" spans="1:34" ht="15.75" customHeight="1">
      <c r="A674" s="213"/>
      <c r="B674" s="214"/>
      <c r="C674" s="224" t="s">
        <v>2238</v>
      </c>
      <c r="D674" s="225" t="s">
        <v>2222</v>
      </c>
      <c r="E674" s="225" t="s">
        <v>2072</v>
      </c>
      <c r="F674" s="226" t="s">
        <v>2239</v>
      </c>
      <c r="G674" s="227" t="s">
        <v>14</v>
      </c>
      <c r="H674" s="225" t="s">
        <v>357</v>
      </c>
      <c r="I674" s="228" t="s">
        <v>455</v>
      </c>
      <c r="J674" s="228" t="s">
        <v>2240</v>
      </c>
      <c r="K674" s="225" t="s">
        <v>436</v>
      </c>
      <c r="L674" s="229">
        <v>80</v>
      </c>
      <c r="M674" s="227" t="s">
        <v>14</v>
      </c>
      <c r="N674" s="230">
        <v>909342.44</v>
      </c>
      <c r="O674" s="222"/>
      <c r="P674" s="223"/>
      <c r="Q674" s="223"/>
      <c r="R674" s="223"/>
      <c r="S674" s="223"/>
      <c r="T674" s="223"/>
      <c r="U674" s="223"/>
      <c r="V674" s="223"/>
      <c r="W674" s="223"/>
      <c r="X674" s="223"/>
      <c r="Y674" s="223"/>
      <c r="Z674" s="223"/>
      <c r="AA674" s="223"/>
      <c r="AB674" s="223"/>
      <c r="AC674" s="223"/>
      <c r="AD674" s="223"/>
      <c r="AE674" s="223"/>
      <c r="AF674" s="223"/>
      <c r="AG674" s="223"/>
      <c r="AH674" s="223"/>
    </row>
    <row r="675" spans="1:34" ht="15.75" customHeight="1">
      <c r="A675" s="213"/>
      <c r="B675" s="214"/>
      <c r="C675" s="224" t="s">
        <v>2241</v>
      </c>
      <c r="D675" s="225" t="s">
        <v>2242</v>
      </c>
      <c r="E675" s="225" t="s">
        <v>2072</v>
      </c>
      <c r="F675" s="226" t="s">
        <v>2243</v>
      </c>
      <c r="G675" s="227" t="s">
        <v>14</v>
      </c>
      <c r="H675" s="225" t="s">
        <v>355</v>
      </c>
      <c r="I675" s="228" t="s">
        <v>1063</v>
      </c>
      <c r="J675" s="228" t="s">
        <v>1064</v>
      </c>
      <c r="K675" s="225" t="s">
        <v>437</v>
      </c>
      <c r="L675" s="227" t="s">
        <v>14</v>
      </c>
      <c r="M675" s="229">
        <v>2920.72</v>
      </c>
      <c r="N675" s="230">
        <v>912263.16</v>
      </c>
      <c r="O675" s="222"/>
      <c r="P675" s="223"/>
      <c r="Q675" s="223"/>
      <c r="R675" s="223"/>
      <c r="S675" s="223"/>
      <c r="T675" s="223"/>
      <c r="U675" s="223"/>
      <c r="V675" s="223"/>
      <c r="W675" s="223"/>
      <c r="X675" s="223"/>
      <c r="Y675" s="223"/>
      <c r="Z675" s="223"/>
      <c r="AA675" s="223"/>
      <c r="AB675" s="223"/>
      <c r="AC675" s="223"/>
      <c r="AD675" s="223"/>
      <c r="AE675" s="223"/>
      <c r="AF675" s="223"/>
      <c r="AG675" s="223"/>
      <c r="AH675" s="223"/>
    </row>
    <row r="676" spans="1:34" ht="15.75" customHeight="1">
      <c r="A676" s="213"/>
      <c r="B676" s="214"/>
      <c r="C676" s="224" t="s">
        <v>2244</v>
      </c>
      <c r="D676" s="225" t="s">
        <v>2242</v>
      </c>
      <c r="E676" s="225" t="s">
        <v>2072</v>
      </c>
      <c r="F676" s="226" t="s">
        <v>2245</v>
      </c>
      <c r="G676" s="227" t="s">
        <v>14</v>
      </c>
      <c r="H676" s="225" t="s">
        <v>357</v>
      </c>
      <c r="I676" s="228" t="s">
        <v>455</v>
      </c>
      <c r="J676" s="228" t="s">
        <v>2246</v>
      </c>
      <c r="K676" s="225" t="s">
        <v>437</v>
      </c>
      <c r="L676" s="227" t="s">
        <v>14</v>
      </c>
      <c r="M676" s="229">
        <v>18000</v>
      </c>
      <c r="N676" s="230">
        <v>930263.16</v>
      </c>
      <c r="O676" s="222"/>
      <c r="P676" s="223"/>
      <c r="Q676" s="223"/>
      <c r="R676" s="223"/>
      <c r="S676" s="223"/>
      <c r="T676" s="223"/>
      <c r="U676" s="223"/>
      <c r="V676" s="223"/>
      <c r="W676" s="223"/>
      <c r="X676" s="223"/>
      <c r="Y676" s="223"/>
      <c r="Z676" s="223"/>
      <c r="AA676" s="223"/>
      <c r="AB676" s="223"/>
      <c r="AC676" s="223"/>
      <c r="AD676" s="223"/>
      <c r="AE676" s="223"/>
      <c r="AF676" s="223"/>
      <c r="AG676" s="223"/>
      <c r="AH676" s="223"/>
    </row>
    <row r="677" spans="1:34" ht="15.75" customHeight="1">
      <c r="A677" s="213"/>
      <c r="B677" s="214"/>
      <c r="C677" s="224" t="s">
        <v>2247</v>
      </c>
      <c r="D677" s="225" t="s">
        <v>2248</v>
      </c>
      <c r="E677" s="225" t="s">
        <v>2072</v>
      </c>
      <c r="F677" s="226" t="s">
        <v>2249</v>
      </c>
      <c r="G677" s="227" t="s">
        <v>14</v>
      </c>
      <c r="H677" s="225" t="s">
        <v>357</v>
      </c>
      <c r="I677" s="228" t="s">
        <v>173</v>
      </c>
      <c r="J677" s="228" t="s">
        <v>551</v>
      </c>
      <c r="K677" s="225" t="s">
        <v>436</v>
      </c>
      <c r="L677" s="229">
        <v>257</v>
      </c>
      <c r="M677" s="227" t="s">
        <v>14</v>
      </c>
      <c r="N677" s="230">
        <v>930006.16</v>
      </c>
      <c r="O677" s="222"/>
      <c r="P677" s="223"/>
      <c r="Q677" s="223"/>
      <c r="R677" s="223"/>
      <c r="S677" s="223"/>
      <c r="T677" s="223"/>
      <c r="U677" s="223"/>
      <c r="V677" s="223"/>
      <c r="W677" s="223"/>
      <c r="X677" s="223"/>
      <c r="Y677" s="223"/>
      <c r="Z677" s="223"/>
      <c r="AA677" s="223"/>
      <c r="AB677" s="223"/>
      <c r="AC677" s="223"/>
      <c r="AD677" s="223"/>
      <c r="AE677" s="223"/>
      <c r="AF677" s="223"/>
      <c r="AG677" s="223"/>
      <c r="AH677" s="223"/>
    </row>
    <row r="678" spans="1:34" ht="15.75" customHeight="1">
      <c r="A678" s="213"/>
      <c r="B678" s="214"/>
      <c r="C678" s="224" t="s">
        <v>2250</v>
      </c>
      <c r="D678" s="225" t="s">
        <v>2248</v>
      </c>
      <c r="E678" s="225" t="s">
        <v>2072</v>
      </c>
      <c r="F678" s="226" t="s">
        <v>2251</v>
      </c>
      <c r="G678" s="227" t="s">
        <v>14</v>
      </c>
      <c r="H678" s="225" t="s">
        <v>357</v>
      </c>
      <c r="I678" s="228" t="s">
        <v>455</v>
      </c>
      <c r="J678" s="228" t="s">
        <v>2252</v>
      </c>
      <c r="K678" s="225" t="s">
        <v>436</v>
      </c>
      <c r="L678" s="229">
        <v>340</v>
      </c>
      <c r="M678" s="227" t="s">
        <v>14</v>
      </c>
      <c r="N678" s="230">
        <v>929666.16</v>
      </c>
      <c r="O678" s="222"/>
      <c r="P678" s="223"/>
      <c r="Q678" s="223"/>
      <c r="R678" s="223"/>
      <c r="S678" s="223"/>
      <c r="T678" s="223"/>
      <c r="U678" s="223"/>
      <c r="V678" s="223"/>
      <c r="W678" s="223"/>
      <c r="X678" s="223"/>
      <c r="Y678" s="223"/>
      <c r="Z678" s="223"/>
      <c r="AA678" s="223"/>
      <c r="AB678" s="223"/>
      <c r="AC678" s="223"/>
      <c r="AD678" s="223"/>
      <c r="AE678" s="223"/>
      <c r="AF678" s="223"/>
      <c r="AG678" s="223"/>
      <c r="AH678" s="223"/>
    </row>
    <row r="679" spans="1:34" ht="15.75" customHeight="1">
      <c r="A679" s="213"/>
      <c r="B679" s="214"/>
      <c r="C679" s="224" t="s">
        <v>2253</v>
      </c>
      <c r="D679" s="225" t="s">
        <v>2254</v>
      </c>
      <c r="E679" s="225" t="s">
        <v>2072</v>
      </c>
      <c r="F679" s="226" t="s">
        <v>2255</v>
      </c>
      <c r="G679" s="227" t="s">
        <v>14</v>
      </c>
      <c r="H679" s="225" t="s">
        <v>357</v>
      </c>
      <c r="I679" s="228" t="s">
        <v>455</v>
      </c>
      <c r="J679" s="228" t="s">
        <v>2256</v>
      </c>
      <c r="K679" s="225" t="s">
        <v>437</v>
      </c>
      <c r="L679" s="227" t="s">
        <v>14</v>
      </c>
      <c r="M679" s="229">
        <v>1000</v>
      </c>
      <c r="N679" s="230">
        <v>930666.16</v>
      </c>
      <c r="O679" s="222"/>
      <c r="P679" s="223"/>
      <c r="Q679" s="223"/>
      <c r="R679" s="223"/>
      <c r="S679" s="223"/>
      <c r="T679" s="223"/>
      <c r="U679" s="223"/>
      <c r="V679" s="223"/>
      <c r="W679" s="223"/>
      <c r="X679" s="223"/>
      <c r="Y679" s="223"/>
      <c r="Z679" s="223"/>
      <c r="AA679" s="223"/>
      <c r="AB679" s="223"/>
      <c r="AC679" s="223"/>
      <c r="AD679" s="223"/>
      <c r="AE679" s="223"/>
      <c r="AF679" s="223"/>
      <c r="AG679" s="223"/>
      <c r="AH679" s="223"/>
    </row>
    <row r="680" spans="1:34" ht="15.75" customHeight="1">
      <c r="A680" s="213"/>
      <c r="B680" s="214"/>
      <c r="C680" s="249" t="s">
        <v>2257</v>
      </c>
      <c r="D680" s="250" t="s">
        <v>2254</v>
      </c>
      <c r="E680" s="250" t="s">
        <v>2072</v>
      </c>
      <c r="F680" s="251" t="s">
        <v>2258</v>
      </c>
      <c r="G680" s="252" t="s">
        <v>14</v>
      </c>
      <c r="H680" s="250" t="s">
        <v>355</v>
      </c>
      <c r="I680" s="253" t="s">
        <v>796</v>
      </c>
      <c r="J680" s="253" t="s">
        <v>797</v>
      </c>
      <c r="K680" s="250" t="s">
        <v>437</v>
      </c>
      <c r="L680" s="252" t="s">
        <v>14</v>
      </c>
      <c r="M680" s="254">
        <v>3660</v>
      </c>
      <c r="N680" s="255">
        <v>934326.16</v>
      </c>
      <c r="O680" s="222"/>
      <c r="P680" s="223"/>
      <c r="Q680" s="223"/>
      <c r="R680" s="223"/>
      <c r="S680" s="223"/>
      <c r="T680" s="223"/>
      <c r="U680" s="223"/>
      <c r="V680" s="223"/>
      <c r="W680" s="223"/>
      <c r="X680" s="223"/>
      <c r="Y680" s="223"/>
      <c r="Z680" s="223"/>
      <c r="AA680" s="223"/>
      <c r="AB680" s="223"/>
      <c r="AC680" s="223"/>
      <c r="AD680" s="223"/>
      <c r="AE680" s="223"/>
      <c r="AF680" s="223"/>
      <c r="AG680" s="223"/>
      <c r="AH680" s="223"/>
    </row>
    <row r="681" spans="1:34" ht="15.75" customHeight="1">
      <c r="A681" s="12"/>
      <c r="B681" s="13"/>
      <c r="C681" s="1401"/>
      <c r="D681" s="1402"/>
      <c r="E681" s="1402"/>
      <c r="F681" s="1402"/>
      <c r="G681" s="1402"/>
      <c r="H681" s="1402"/>
      <c r="I681" s="1402"/>
      <c r="J681" s="1403"/>
      <c r="K681" s="115" t="s">
        <v>169</v>
      </c>
      <c r="L681" s="256" t="s">
        <v>2259</v>
      </c>
      <c r="M681" s="1404"/>
      <c r="N681" s="1403"/>
      <c r="O681" s="16"/>
    </row>
    <row r="682" spans="1:34" ht="39" customHeight="1">
      <c r="B682" s="186"/>
      <c r="C682" s="1299" t="s">
        <v>2260</v>
      </c>
      <c r="D682" s="1300"/>
      <c r="E682" s="1300"/>
      <c r="F682" s="1300"/>
      <c r="G682" s="1300"/>
      <c r="H682" s="1300"/>
      <c r="I682" s="1300"/>
      <c r="J682" s="1300"/>
      <c r="K682" s="1300"/>
      <c r="L682" s="1300"/>
      <c r="M682" s="1300"/>
      <c r="N682" s="1301"/>
      <c r="O682" s="16"/>
    </row>
    <row r="683" spans="1:34" ht="22.5" customHeight="1">
      <c r="B683" s="191"/>
      <c r="C683" s="121"/>
      <c r="D683" s="121"/>
      <c r="E683" s="121"/>
      <c r="F683" s="121"/>
      <c r="G683" s="257"/>
      <c r="H683" s="121"/>
      <c r="I683" s="258"/>
      <c r="J683" s="258"/>
      <c r="K683" s="121"/>
      <c r="L683" s="121"/>
      <c r="M683" s="121"/>
      <c r="N683" s="259"/>
      <c r="O683" s="133"/>
    </row>
    <row r="684" spans="1:34" ht="15.75" customHeight="1">
      <c r="G684" s="123"/>
      <c r="I684" s="260"/>
      <c r="J684" s="260"/>
    </row>
    <row r="685" spans="1:34" ht="15.75" customHeight="1">
      <c r="G685" s="123"/>
      <c r="I685" s="260"/>
      <c r="J685" s="260"/>
    </row>
    <row r="686" spans="1:34" ht="15.75" customHeight="1">
      <c r="G686" s="123"/>
      <c r="I686" s="260"/>
      <c r="J686" s="260"/>
    </row>
    <row r="687" spans="1:34" ht="15.75" customHeight="1">
      <c r="G687" s="123"/>
      <c r="I687" s="260"/>
      <c r="J687" s="260"/>
    </row>
    <row r="688" spans="1:34" ht="15.75" customHeight="1">
      <c r="G688" s="123"/>
      <c r="I688" s="260"/>
      <c r="J688" s="260"/>
    </row>
    <row r="689" spans="7:10" ht="15.75" customHeight="1">
      <c r="G689" s="123"/>
      <c r="I689" s="260"/>
      <c r="J689" s="260"/>
    </row>
    <row r="690" spans="7:10" ht="15.75" customHeight="1">
      <c r="G690" s="123"/>
      <c r="I690" s="260"/>
      <c r="J690" s="260"/>
    </row>
    <row r="691" spans="7:10" ht="15.75" customHeight="1">
      <c r="G691" s="123"/>
      <c r="I691" s="260"/>
      <c r="J691" s="260"/>
    </row>
    <row r="692" spans="7:10" ht="15.75" customHeight="1">
      <c r="G692" s="123"/>
      <c r="I692" s="260"/>
      <c r="J692" s="260"/>
    </row>
    <row r="693" spans="7:10" ht="15.75" customHeight="1">
      <c r="G693" s="123"/>
      <c r="I693" s="260"/>
      <c r="J693" s="260"/>
    </row>
    <row r="694" spans="7:10" ht="15.75" customHeight="1">
      <c r="G694" s="123"/>
      <c r="I694" s="260"/>
      <c r="J694" s="260"/>
    </row>
    <row r="695" spans="7:10" ht="15.75" customHeight="1">
      <c r="G695" s="123"/>
      <c r="I695" s="260"/>
      <c r="J695" s="260"/>
    </row>
    <row r="696" spans="7:10" ht="15.75" customHeight="1">
      <c r="G696" s="123"/>
      <c r="I696" s="260"/>
      <c r="J696" s="260"/>
    </row>
    <row r="697" spans="7:10" ht="15.75" customHeight="1">
      <c r="G697" s="123"/>
      <c r="I697" s="260"/>
      <c r="J697" s="260"/>
    </row>
    <row r="698" spans="7:10" ht="15.75" customHeight="1">
      <c r="G698" s="123"/>
      <c r="I698" s="260"/>
      <c r="J698" s="260"/>
    </row>
    <row r="699" spans="7:10" ht="15.75" customHeight="1">
      <c r="G699" s="123"/>
      <c r="I699" s="260"/>
      <c r="J699" s="260"/>
    </row>
    <row r="700" spans="7:10" ht="15.75" customHeight="1">
      <c r="G700" s="123"/>
      <c r="I700" s="260"/>
      <c r="J700" s="260"/>
    </row>
    <row r="701" spans="7:10" ht="15.75" customHeight="1">
      <c r="G701" s="123"/>
      <c r="I701" s="260"/>
      <c r="J701" s="260"/>
    </row>
    <row r="702" spans="7:10" ht="15.75" customHeight="1">
      <c r="G702" s="123"/>
      <c r="I702" s="260"/>
      <c r="J702" s="260"/>
    </row>
    <row r="703" spans="7:10" ht="15.75" customHeight="1">
      <c r="G703" s="123"/>
      <c r="I703" s="260"/>
      <c r="J703" s="260"/>
    </row>
    <row r="704" spans="7:10" ht="15.75" customHeight="1">
      <c r="G704" s="123"/>
      <c r="I704" s="260"/>
      <c r="J704" s="260"/>
    </row>
    <row r="705" spans="7:10" ht="15.75" customHeight="1">
      <c r="G705" s="123"/>
      <c r="I705" s="260"/>
      <c r="J705" s="260"/>
    </row>
    <row r="706" spans="7:10" ht="15.75" customHeight="1">
      <c r="G706" s="123"/>
      <c r="I706" s="260"/>
      <c r="J706" s="260"/>
    </row>
    <row r="707" spans="7:10" ht="15.75" customHeight="1">
      <c r="G707" s="123"/>
      <c r="I707" s="260"/>
      <c r="J707" s="260"/>
    </row>
    <row r="708" spans="7:10" ht="15.75" customHeight="1">
      <c r="G708" s="123"/>
      <c r="I708" s="260"/>
      <c r="J708" s="260"/>
    </row>
    <row r="709" spans="7:10" ht="15.75" customHeight="1">
      <c r="G709" s="123"/>
      <c r="I709" s="260"/>
      <c r="J709" s="260"/>
    </row>
    <row r="710" spans="7:10" ht="15.75" customHeight="1">
      <c r="G710" s="123"/>
      <c r="I710" s="260"/>
      <c r="J710" s="260"/>
    </row>
    <row r="711" spans="7:10" ht="15.75" customHeight="1">
      <c r="G711" s="123"/>
      <c r="I711" s="260"/>
      <c r="J711" s="260"/>
    </row>
    <row r="712" spans="7:10" ht="15.75" customHeight="1">
      <c r="G712" s="123"/>
      <c r="I712" s="260"/>
      <c r="J712" s="260"/>
    </row>
    <row r="713" spans="7:10" ht="15.75" customHeight="1">
      <c r="G713" s="123"/>
      <c r="I713" s="260"/>
      <c r="J713" s="260"/>
    </row>
    <row r="714" spans="7:10" ht="15.75" customHeight="1">
      <c r="G714" s="123"/>
      <c r="I714" s="260"/>
      <c r="J714" s="260"/>
    </row>
    <row r="715" spans="7:10" ht="15.75" customHeight="1">
      <c r="G715" s="123"/>
      <c r="I715" s="260"/>
      <c r="J715" s="260"/>
    </row>
    <row r="716" spans="7:10" ht="15.75" customHeight="1">
      <c r="G716" s="123"/>
      <c r="I716" s="260"/>
      <c r="J716" s="260"/>
    </row>
    <row r="717" spans="7:10" ht="15.75" customHeight="1">
      <c r="G717" s="123"/>
      <c r="I717" s="260"/>
      <c r="J717" s="260"/>
    </row>
    <row r="718" spans="7:10" ht="15.75" customHeight="1">
      <c r="G718" s="123"/>
      <c r="I718" s="260"/>
      <c r="J718" s="260"/>
    </row>
    <row r="719" spans="7:10" ht="15.75" customHeight="1">
      <c r="G719" s="123"/>
      <c r="I719" s="260"/>
      <c r="J719" s="260"/>
    </row>
    <row r="720" spans="7:10" ht="15.75" customHeight="1">
      <c r="G720" s="123"/>
      <c r="I720" s="260"/>
      <c r="J720" s="260"/>
    </row>
    <row r="721" spans="7:10" ht="15.75" customHeight="1">
      <c r="G721" s="123"/>
      <c r="I721" s="260"/>
      <c r="J721" s="260"/>
    </row>
    <row r="722" spans="7:10" ht="15.75" customHeight="1">
      <c r="G722" s="123"/>
      <c r="I722" s="260"/>
      <c r="J722" s="260"/>
    </row>
    <row r="723" spans="7:10" ht="15.75" customHeight="1">
      <c r="G723" s="123"/>
      <c r="I723" s="260"/>
      <c r="J723" s="260"/>
    </row>
    <row r="724" spans="7:10" ht="15.75" customHeight="1">
      <c r="G724" s="123"/>
      <c r="I724" s="260"/>
      <c r="J724" s="260"/>
    </row>
    <row r="725" spans="7:10" ht="15.75" customHeight="1">
      <c r="G725" s="123"/>
      <c r="I725" s="260"/>
      <c r="J725" s="260"/>
    </row>
    <row r="726" spans="7:10" ht="15.75" customHeight="1">
      <c r="G726" s="123"/>
      <c r="I726" s="260"/>
      <c r="J726" s="260"/>
    </row>
    <row r="727" spans="7:10" ht="15.75" customHeight="1">
      <c r="G727" s="123"/>
      <c r="I727" s="260"/>
      <c r="J727" s="260"/>
    </row>
    <row r="728" spans="7:10" ht="15.75" customHeight="1">
      <c r="G728" s="123"/>
      <c r="I728" s="260"/>
      <c r="J728" s="260"/>
    </row>
    <row r="729" spans="7:10" ht="15.75" customHeight="1">
      <c r="G729" s="123"/>
      <c r="I729" s="260"/>
      <c r="J729" s="260"/>
    </row>
    <row r="730" spans="7:10" ht="15.75" customHeight="1">
      <c r="G730" s="123"/>
      <c r="I730" s="260"/>
      <c r="J730" s="260"/>
    </row>
    <row r="731" spans="7:10" ht="15.75" customHeight="1">
      <c r="G731" s="123"/>
      <c r="I731" s="260"/>
      <c r="J731" s="260"/>
    </row>
    <row r="732" spans="7:10" ht="15.75" customHeight="1">
      <c r="G732" s="123"/>
      <c r="I732" s="260"/>
      <c r="J732" s="260"/>
    </row>
    <row r="733" spans="7:10" ht="15.75" customHeight="1">
      <c r="G733" s="123"/>
      <c r="I733" s="260"/>
      <c r="J733" s="260"/>
    </row>
    <row r="734" spans="7:10" ht="15.75" customHeight="1">
      <c r="G734" s="123"/>
      <c r="I734" s="260"/>
      <c r="J734" s="260"/>
    </row>
    <row r="735" spans="7:10" ht="15.75" customHeight="1">
      <c r="G735" s="123"/>
      <c r="I735" s="260"/>
      <c r="J735" s="260"/>
    </row>
    <row r="736" spans="7:10" ht="15.75" customHeight="1">
      <c r="G736" s="123"/>
      <c r="I736" s="260"/>
      <c r="J736" s="260"/>
    </row>
    <row r="737" spans="7:10" ht="15.75" customHeight="1">
      <c r="G737" s="123"/>
      <c r="I737" s="260"/>
      <c r="J737" s="260"/>
    </row>
    <row r="738" spans="7:10" ht="15.75" customHeight="1">
      <c r="G738" s="123"/>
      <c r="I738" s="260"/>
      <c r="J738" s="260"/>
    </row>
    <row r="739" spans="7:10" ht="15.75" customHeight="1">
      <c r="G739" s="123"/>
      <c r="I739" s="260"/>
      <c r="J739" s="260"/>
    </row>
    <row r="740" spans="7:10" ht="15.75" customHeight="1">
      <c r="G740" s="123"/>
      <c r="I740" s="260"/>
      <c r="J740" s="260"/>
    </row>
    <row r="741" spans="7:10" ht="15.75" customHeight="1">
      <c r="G741" s="123"/>
      <c r="I741" s="260"/>
      <c r="J741" s="260"/>
    </row>
    <row r="742" spans="7:10" ht="15.75" customHeight="1">
      <c r="G742" s="123"/>
      <c r="I742" s="260"/>
      <c r="J742" s="260"/>
    </row>
    <row r="743" spans="7:10" ht="15.75" customHeight="1">
      <c r="G743" s="123"/>
      <c r="I743" s="260"/>
      <c r="J743" s="260"/>
    </row>
    <row r="744" spans="7:10" ht="15.75" customHeight="1">
      <c r="G744" s="123"/>
      <c r="I744" s="260"/>
      <c r="J744" s="260"/>
    </row>
    <row r="745" spans="7:10" ht="15.75" customHeight="1">
      <c r="G745" s="123"/>
      <c r="I745" s="260"/>
      <c r="J745" s="260"/>
    </row>
    <row r="746" spans="7:10" ht="15.75" customHeight="1">
      <c r="G746" s="123"/>
      <c r="I746" s="260"/>
      <c r="J746" s="260"/>
    </row>
    <row r="747" spans="7:10" ht="15.75" customHeight="1">
      <c r="G747" s="123"/>
      <c r="I747" s="260"/>
      <c r="J747" s="260"/>
    </row>
    <row r="748" spans="7:10" ht="15.75" customHeight="1">
      <c r="G748" s="123"/>
      <c r="I748" s="260"/>
      <c r="J748" s="260"/>
    </row>
    <row r="749" spans="7:10" ht="15.75" customHeight="1">
      <c r="G749" s="123"/>
      <c r="I749" s="260"/>
      <c r="J749" s="260"/>
    </row>
    <row r="750" spans="7:10" ht="15.75" customHeight="1">
      <c r="G750" s="123"/>
      <c r="I750" s="260"/>
      <c r="J750" s="260"/>
    </row>
    <row r="751" spans="7:10" ht="15.75" customHeight="1">
      <c r="G751" s="123"/>
      <c r="I751" s="260"/>
      <c r="J751" s="260"/>
    </row>
    <row r="752" spans="7:10" ht="15.75" customHeight="1">
      <c r="G752" s="123"/>
      <c r="I752" s="260"/>
      <c r="J752" s="260"/>
    </row>
    <row r="753" spans="7:10" ht="15.75" customHeight="1">
      <c r="G753" s="123"/>
      <c r="I753" s="260"/>
      <c r="J753" s="260"/>
    </row>
    <row r="754" spans="7:10" ht="15.75" customHeight="1">
      <c r="G754" s="123"/>
      <c r="I754" s="260"/>
      <c r="J754" s="260"/>
    </row>
    <row r="755" spans="7:10" ht="15.75" customHeight="1">
      <c r="G755" s="123"/>
      <c r="I755" s="260"/>
      <c r="J755" s="260"/>
    </row>
    <row r="756" spans="7:10" ht="15.75" customHeight="1">
      <c r="G756" s="123"/>
      <c r="I756" s="260"/>
      <c r="J756" s="260"/>
    </row>
    <row r="757" spans="7:10" ht="15.75" customHeight="1">
      <c r="G757" s="123"/>
      <c r="I757" s="260"/>
      <c r="J757" s="260"/>
    </row>
    <row r="758" spans="7:10" ht="15.75" customHeight="1">
      <c r="G758" s="123"/>
      <c r="I758" s="260"/>
      <c r="J758" s="260"/>
    </row>
    <row r="759" spans="7:10" ht="15.75" customHeight="1">
      <c r="G759" s="123"/>
      <c r="I759" s="260"/>
      <c r="J759" s="260"/>
    </row>
    <row r="760" spans="7:10" ht="15.75" customHeight="1">
      <c r="G760" s="123"/>
      <c r="I760" s="260"/>
      <c r="J760" s="260"/>
    </row>
    <row r="761" spans="7:10" ht="15.75" customHeight="1">
      <c r="G761" s="123"/>
      <c r="I761" s="260"/>
      <c r="J761" s="260"/>
    </row>
    <row r="762" spans="7:10" ht="15.75" customHeight="1">
      <c r="G762" s="123"/>
      <c r="I762" s="260"/>
      <c r="J762" s="260"/>
    </row>
    <row r="763" spans="7:10" ht="15.75" customHeight="1">
      <c r="G763" s="123"/>
      <c r="I763" s="260"/>
      <c r="J763" s="260"/>
    </row>
    <row r="764" spans="7:10" ht="15.75" customHeight="1">
      <c r="G764" s="123"/>
      <c r="I764" s="260"/>
      <c r="J764" s="260"/>
    </row>
    <row r="765" spans="7:10" ht="15.75" customHeight="1">
      <c r="G765" s="123"/>
      <c r="I765" s="260"/>
      <c r="J765" s="260"/>
    </row>
    <row r="766" spans="7:10" ht="15.75" customHeight="1">
      <c r="G766" s="123"/>
      <c r="I766" s="260"/>
      <c r="J766" s="260"/>
    </row>
    <row r="767" spans="7:10" ht="15.75" customHeight="1">
      <c r="G767" s="123"/>
      <c r="I767" s="260"/>
      <c r="J767" s="260"/>
    </row>
    <row r="768" spans="7:10" ht="15.75" customHeight="1">
      <c r="G768" s="123"/>
      <c r="I768" s="260"/>
      <c r="J768" s="260"/>
    </row>
    <row r="769" spans="7:10" ht="15.75" customHeight="1">
      <c r="G769" s="123"/>
      <c r="I769" s="260"/>
      <c r="J769" s="260"/>
    </row>
    <row r="770" spans="7:10" ht="15.75" customHeight="1">
      <c r="G770" s="123"/>
      <c r="I770" s="260"/>
      <c r="J770" s="260"/>
    </row>
    <row r="771" spans="7:10" ht="15.75" customHeight="1">
      <c r="G771" s="123"/>
      <c r="I771" s="260"/>
      <c r="J771" s="260"/>
    </row>
    <row r="772" spans="7:10" ht="15.75" customHeight="1">
      <c r="G772" s="123"/>
      <c r="I772" s="260"/>
      <c r="J772" s="260"/>
    </row>
    <row r="773" spans="7:10" ht="15.75" customHeight="1">
      <c r="G773" s="123"/>
      <c r="I773" s="260"/>
      <c r="J773" s="260"/>
    </row>
    <row r="774" spans="7:10" ht="15.75" customHeight="1">
      <c r="G774" s="123"/>
      <c r="I774" s="260"/>
      <c r="J774" s="260"/>
    </row>
    <row r="775" spans="7:10" ht="15.75" customHeight="1">
      <c r="G775" s="123"/>
      <c r="I775" s="260"/>
      <c r="J775" s="260"/>
    </row>
    <row r="776" spans="7:10" ht="15.75" customHeight="1">
      <c r="G776" s="123"/>
      <c r="I776" s="260"/>
      <c r="J776" s="260"/>
    </row>
    <row r="777" spans="7:10" ht="15.75" customHeight="1">
      <c r="G777" s="123"/>
      <c r="I777" s="260"/>
      <c r="J777" s="260"/>
    </row>
    <row r="778" spans="7:10" ht="15.75" customHeight="1">
      <c r="G778" s="123"/>
      <c r="I778" s="260"/>
      <c r="J778" s="260"/>
    </row>
    <row r="779" spans="7:10" ht="15.75" customHeight="1">
      <c r="G779" s="123"/>
      <c r="I779" s="260"/>
      <c r="J779" s="260"/>
    </row>
    <row r="780" spans="7:10" ht="15.75" customHeight="1">
      <c r="G780" s="123"/>
      <c r="I780" s="260"/>
      <c r="J780" s="260"/>
    </row>
    <row r="781" spans="7:10" ht="15.75" customHeight="1">
      <c r="G781" s="123"/>
      <c r="I781" s="260"/>
      <c r="J781" s="260"/>
    </row>
    <row r="782" spans="7:10" ht="15.75" customHeight="1">
      <c r="G782" s="123"/>
      <c r="I782" s="260"/>
      <c r="J782" s="260"/>
    </row>
    <row r="783" spans="7:10" ht="15.75" customHeight="1">
      <c r="G783" s="123"/>
      <c r="I783" s="260"/>
      <c r="J783" s="260"/>
    </row>
    <row r="784" spans="7:10" ht="15.75" customHeight="1">
      <c r="G784" s="123"/>
      <c r="I784" s="260"/>
      <c r="J784" s="260"/>
    </row>
    <row r="785" spans="7:10" ht="15.75" customHeight="1">
      <c r="G785" s="123"/>
      <c r="I785" s="260"/>
      <c r="J785" s="260"/>
    </row>
    <row r="786" spans="7:10" ht="15.75" customHeight="1">
      <c r="G786" s="123"/>
      <c r="I786" s="260"/>
      <c r="J786" s="260"/>
    </row>
    <row r="787" spans="7:10" ht="15.75" customHeight="1">
      <c r="G787" s="123"/>
      <c r="I787" s="260"/>
      <c r="J787" s="260"/>
    </row>
    <row r="788" spans="7:10" ht="15.75" customHeight="1">
      <c r="G788" s="123"/>
      <c r="I788" s="260"/>
      <c r="J788" s="260"/>
    </row>
    <row r="789" spans="7:10" ht="15.75" customHeight="1">
      <c r="G789" s="123"/>
      <c r="I789" s="260"/>
      <c r="J789" s="260"/>
    </row>
    <row r="790" spans="7:10" ht="15.75" customHeight="1">
      <c r="G790" s="123"/>
      <c r="I790" s="260"/>
      <c r="J790" s="260"/>
    </row>
    <row r="791" spans="7:10" ht="15.75" customHeight="1">
      <c r="G791" s="123"/>
      <c r="I791" s="260"/>
      <c r="J791" s="260"/>
    </row>
    <row r="792" spans="7:10" ht="15.75" customHeight="1">
      <c r="G792" s="123"/>
      <c r="I792" s="260"/>
      <c r="J792" s="260"/>
    </row>
    <row r="793" spans="7:10" ht="15.75" customHeight="1">
      <c r="G793" s="123"/>
      <c r="I793" s="260"/>
      <c r="J793" s="260"/>
    </row>
    <row r="794" spans="7:10" ht="15.75" customHeight="1">
      <c r="G794" s="123"/>
      <c r="I794" s="260"/>
      <c r="J794" s="260"/>
    </row>
    <row r="795" spans="7:10" ht="15.75" customHeight="1">
      <c r="G795" s="123"/>
      <c r="I795" s="260"/>
      <c r="J795" s="260"/>
    </row>
    <row r="796" spans="7:10" ht="15.75" customHeight="1">
      <c r="G796" s="123"/>
      <c r="I796" s="260"/>
      <c r="J796" s="260"/>
    </row>
    <row r="797" spans="7:10" ht="15.75" customHeight="1">
      <c r="G797" s="123"/>
      <c r="I797" s="260"/>
      <c r="J797" s="260"/>
    </row>
    <row r="798" spans="7:10" ht="15.75" customHeight="1">
      <c r="G798" s="123"/>
      <c r="I798" s="260"/>
      <c r="J798" s="260"/>
    </row>
    <row r="799" spans="7:10" ht="15.75" customHeight="1">
      <c r="G799" s="123"/>
      <c r="I799" s="260"/>
      <c r="J799" s="260"/>
    </row>
    <row r="800" spans="7:10" ht="15.75" customHeight="1">
      <c r="G800" s="123"/>
      <c r="I800" s="260"/>
      <c r="J800" s="260"/>
    </row>
    <row r="801" spans="7:10" ht="15.75" customHeight="1">
      <c r="G801" s="123"/>
      <c r="I801" s="260"/>
      <c r="J801" s="260"/>
    </row>
    <row r="802" spans="7:10" ht="15.75" customHeight="1">
      <c r="G802" s="123"/>
      <c r="I802" s="260"/>
      <c r="J802" s="260"/>
    </row>
    <row r="803" spans="7:10" ht="15.75" customHeight="1">
      <c r="G803" s="123"/>
      <c r="I803" s="260"/>
      <c r="J803" s="260"/>
    </row>
    <row r="804" spans="7:10" ht="15.75" customHeight="1">
      <c r="G804" s="123"/>
      <c r="I804" s="260"/>
      <c r="J804" s="260"/>
    </row>
    <row r="805" spans="7:10" ht="15.75" customHeight="1">
      <c r="G805" s="123"/>
      <c r="I805" s="260"/>
      <c r="J805" s="260"/>
    </row>
    <row r="806" spans="7:10" ht="15.75" customHeight="1">
      <c r="G806" s="123"/>
      <c r="I806" s="260"/>
      <c r="J806" s="260"/>
    </row>
    <row r="807" spans="7:10" ht="15.75" customHeight="1">
      <c r="G807" s="123"/>
      <c r="I807" s="260"/>
      <c r="J807" s="260"/>
    </row>
    <row r="808" spans="7:10" ht="15.75" customHeight="1">
      <c r="G808" s="123"/>
      <c r="I808" s="260"/>
      <c r="J808" s="260"/>
    </row>
    <row r="809" spans="7:10" ht="15.75" customHeight="1">
      <c r="G809" s="123"/>
      <c r="I809" s="260"/>
      <c r="J809" s="260"/>
    </row>
    <row r="810" spans="7:10" ht="15.75" customHeight="1">
      <c r="G810" s="123"/>
      <c r="I810" s="260"/>
      <c r="J810" s="260"/>
    </row>
    <row r="811" spans="7:10" ht="15.75" customHeight="1">
      <c r="G811" s="123"/>
      <c r="I811" s="260"/>
      <c r="J811" s="260"/>
    </row>
    <row r="812" spans="7:10" ht="15.75" customHeight="1">
      <c r="G812" s="123"/>
      <c r="I812" s="260"/>
      <c r="J812" s="260"/>
    </row>
    <row r="813" spans="7:10" ht="15.75" customHeight="1">
      <c r="G813" s="123"/>
      <c r="I813" s="260"/>
      <c r="J813" s="260"/>
    </row>
    <row r="814" spans="7:10" ht="15.75" customHeight="1">
      <c r="G814" s="123"/>
      <c r="I814" s="260"/>
      <c r="J814" s="260"/>
    </row>
    <row r="815" spans="7:10" ht="15.75" customHeight="1">
      <c r="G815" s="123"/>
      <c r="I815" s="260"/>
      <c r="J815" s="260"/>
    </row>
    <row r="816" spans="7:10" ht="15.75" customHeight="1">
      <c r="G816" s="123"/>
      <c r="I816" s="260"/>
      <c r="J816" s="260"/>
    </row>
    <row r="817" spans="7:10" ht="15.75" customHeight="1">
      <c r="G817" s="123"/>
      <c r="I817" s="260"/>
      <c r="J817" s="260"/>
    </row>
    <row r="818" spans="7:10" ht="15.75" customHeight="1">
      <c r="G818" s="123"/>
      <c r="I818" s="260"/>
      <c r="J818" s="260"/>
    </row>
    <row r="819" spans="7:10" ht="15.75" customHeight="1">
      <c r="G819" s="123"/>
      <c r="I819" s="260"/>
      <c r="J819" s="260"/>
    </row>
    <row r="820" spans="7:10" ht="15.75" customHeight="1">
      <c r="G820" s="123"/>
      <c r="I820" s="260"/>
      <c r="J820" s="260"/>
    </row>
    <row r="821" spans="7:10" ht="15.75" customHeight="1">
      <c r="G821" s="123"/>
      <c r="I821" s="260"/>
      <c r="J821" s="260"/>
    </row>
    <row r="822" spans="7:10" ht="15.75" customHeight="1">
      <c r="G822" s="123"/>
      <c r="I822" s="260"/>
      <c r="J822" s="260"/>
    </row>
    <row r="823" spans="7:10" ht="15.75" customHeight="1">
      <c r="G823" s="123"/>
      <c r="I823" s="260"/>
      <c r="J823" s="260"/>
    </row>
    <row r="824" spans="7:10" ht="15.75" customHeight="1">
      <c r="G824" s="123"/>
      <c r="I824" s="260"/>
      <c r="J824" s="260"/>
    </row>
    <row r="825" spans="7:10" ht="15.75" customHeight="1">
      <c r="G825" s="123"/>
      <c r="I825" s="260"/>
      <c r="J825" s="260"/>
    </row>
    <row r="826" spans="7:10" ht="15.75" customHeight="1">
      <c r="G826" s="123"/>
      <c r="I826" s="260"/>
      <c r="J826" s="260"/>
    </row>
    <row r="827" spans="7:10" ht="15.75" customHeight="1">
      <c r="G827" s="123"/>
      <c r="I827" s="260"/>
      <c r="J827" s="260"/>
    </row>
    <row r="828" spans="7:10" ht="15.75" customHeight="1">
      <c r="G828" s="123"/>
      <c r="I828" s="260"/>
      <c r="J828" s="260"/>
    </row>
    <row r="829" spans="7:10" ht="15.75" customHeight="1">
      <c r="G829" s="123"/>
      <c r="I829" s="260"/>
      <c r="J829" s="260"/>
    </row>
    <row r="830" spans="7:10" ht="15.75" customHeight="1">
      <c r="G830" s="123"/>
      <c r="I830" s="260"/>
      <c r="J830" s="260"/>
    </row>
    <row r="831" spans="7:10" ht="15.75" customHeight="1">
      <c r="G831" s="123"/>
      <c r="I831" s="260"/>
      <c r="J831" s="260"/>
    </row>
    <row r="832" spans="7:10" ht="15.75" customHeight="1">
      <c r="G832" s="123"/>
      <c r="I832" s="260"/>
      <c r="J832" s="260"/>
    </row>
    <row r="833" spans="7:10" ht="15.75" customHeight="1">
      <c r="G833" s="123"/>
      <c r="I833" s="260"/>
      <c r="J833" s="260"/>
    </row>
    <row r="834" spans="7:10" ht="15.75" customHeight="1">
      <c r="G834" s="123"/>
      <c r="I834" s="260"/>
      <c r="J834" s="260"/>
    </row>
    <row r="835" spans="7:10" ht="15.75" customHeight="1">
      <c r="G835" s="123"/>
      <c r="I835" s="260"/>
      <c r="J835" s="260"/>
    </row>
    <row r="836" spans="7:10" ht="15.75" customHeight="1">
      <c r="G836" s="123"/>
      <c r="I836" s="260"/>
      <c r="J836" s="260"/>
    </row>
    <row r="837" spans="7:10" ht="15.75" customHeight="1">
      <c r="G837" s="123"/>
      <c r="I837" s="260"/>
      <c r="J837" s="260"/>
    </row>
    <row r="838" spans="7:10" ht="15.75" customHeight="1">
      <c r="G838" s="123"/>
      <c r="I838" s="260"/>
      <c r="J838" s="260"/>
    </row>
    <row r="839" spans="7:10" ht="15.75" customHeight="1">
      <c r="G839" s="123"/>
      <c r="I839" s="260"/>
      <c r="J839" s="260"/>
    </row>
    <row r="840" spans="7:10" ht="15.75" customHeight="1">
      <c r="G840" s="123"/>
      <c r="I840" s="260"/>
      <c r="J840" s="260"/>
    </row>
    <row r="841" spans="7:10" ht="15.75" customHeight="1">
      <c r="G841" s="123"/>
      <c r="I841" s="260"/>
      <c r="J841" s="260"/>
    </row>
    <row r="842" spans="7:10" ht="15.75" customHeight="1">
      <c r="G842" s="123"/>
      <c r="I842" s="260"/>
      <c r="J842" s="260"/>
    </row>
    <row r="843" spans="7:10" ht="15.75" customHeight="1">
      <c r="G843" s="123"/>
      <c r="I843" s="260"/>
      <c r="J843" s="260"/>
    </row>
    <row r="844" spans="7:10" ht="15.75" customHeight="1">
      <c r="G844" s="123"/>
      <c r="I844" s="260"/>
      <c r="J844" s="260"/>
    </row>
    <row r="845" spans="7:10" ht="15.75" customHeight="1">
      <c r="G845" s="123"/>
      <c r="I845" s="260"/>
      <c r="J845" s="260"/>
    </row>
    <row r="846" spans="7:10" ht="15.75" customHeight="1">
      <c r="G846" s="123"/>
      <c r="I846" s="260"/>
      <c r="J846" s="260"/>
    </row>
    <row r="847" spans="7:10" ht="15.75" customHeight="1">
      <c r="G847" s="123"/>
      <c r="I847" s="260"/>
      <c r="J847" s="260"/>
    </row>
    <row r="848" spans="7:10" ht="15.75" customHeight="1">
      <c r="G848" s="123"/>
      <c r="I848" s="260"/>
      <c r="J848" s="260"/>
    </row>
    <row r="849" spans="7:10" ht="15.75" customHeight="1">
      <c r="G849" s="123"/>
      <c r="I849" s="260"/>
      <c r="J849" s="260"/>
    </row>
    <row r="850" spans="7:10" ht="15.75" customHeight="1">
      <c r="G850" s="123"/>
      <c r="I850" s="260"/>
      <c r="J850" s="260"/>
    </row>
    <row r="851" spans="7:10" ht="15.75" customHeight="1">
      <c r="G851" s="123"/>
      <c r="I851" s="260"/>
      <c r="J851" s="260"/>
    </row>
    <row r="852" spans="7:10" ht="15.75" customHeight="1">
      <c r="G852" s="123"/>
      <c r="I852" s="260"/>
      <c r="J852" s="260"/>
    </row>
    <row r="853" spans="7:10" ht="15.75" customHeight="1">
      <c r="G853" s="123"/>
      <c r="I853" s="260"/>
      <c r="J853" s="260"/>
    </row>
    <row r="854" spans="7:10" ht="15.75" customHeight="1">
      <c r="G854" s="123"/>
      <c r="I854" s="260"/>
      <c r="J854" s="260"/>
    </row>
    <row r="855" spans="7:10" ht="15.75" customHeight="1">
      <c r="G855" s="123"/>
      <c r="I855" s="260"/>
      <c r="J855" s="260"/>
    </row>
    <row r="856" spans="7:10" ht="15.75" customHeight="1">
      <c r="G856" s="123"/>
      <c r="I856" s="260"/>
      <c r="J856" s="260"/>
    </row>
    <row r="857" spans="7:10" ht="15.75" customHeight="1">
      <c r="G857" s="123"/>
      <c r="I857" s="260"/>
      <c r="J857" s="260"/>
    </row>
    <row r="858" spans="7:10" ht="15.75" customHeight="1">
      <c r="G858" s="123"/>
      <c r="I858" s="260"/>
      <c r="J858" s="260"/>
    </row>
    <row r="859" spans="7:10" ht="15.75" customHeight="1">
      <c r="G859" s="123"/>
      <c r="I859" s="260"/>
      <c r="J859" s="260"/>
    </row>
    <row r="860" spans="7:10" ht="15.75" customHeight="1">
      <c r="G860" s="123"/>
      <c r="I860" s="260"/>
      <c r="J860" s="260"/>
    </row>
    <row r="861" spans="7:10" ht="15.75" customHeight="1">
      <c r="G861" s="123"/>
      <c r="I861" s="260"/>
      <c r="J861" s="260"/>
    </row>
    <row r="862" spans="7:10" ht="15.75" customHeight="1">
      <c r="G862" s="123"/>
      <c r="I862" s="260"/>
      <c r="J862" s="260"/>
    </row>
    <row r="863" spans="7:10" ht="15.75" customHeight="1">
      <c r="G863" s="123"/>
      <c r="I863" s="260"/>
      <c r="J863" s="260"/>
    </row>
    <row r="864" spans="7:10" ht="15.75" customHeight="1">
      <c r="G864" s="123"/>
      <c r="I864" s="260"/>
      <c r="J864" s="260"/>
    </row>
    <row r="865" spans="7:10" ht="15.75" customHeight="1">
      <c r="G865" s="123"/>
      <c r="I865" s="260"/>
      <c r="J865" s="260"/>
    </row>
    <row r="866" spans="7:10" ht="15.75" customHeight="1">
      <c r="G866" s="123"/>
      <c r="I866" s="260"/>
      <c r="J866" s="260"/>
    </row>
    <row r="867" spans="7:10" ht="15.75" customHeight="1">
      <c r="G867" s="123"/>
      <c r="I867" s="260"/>
      <c r="J867" s="260"/>
    </row>
    <row r="868" spans="7:10" ht="15.75" customHeight="1">
      <c r="G868" s="123"/>
      <c r="I868" s="260"/>
      <c r="J868" s="260"/>
    </row>
    <row r="869" spans="7:10" ht="15.75" customHeight="1">
      <c r="G869" s="123"/>
      <c r="I869" s="260"/>
      <c r="J869" s="260"/>
    </row>
    <row r="870" spans="7:10" ht="15.75" customHeight="1">
      <c r="G870" s="123"/>
      <c r="I870" s="260"/>
      <c r="J870" s="260"/>
    </row>
    <row r="871" spans="7:10" ht="15.75" customHeight="1">
      <c r="G871" s="123"/>
      <c r="I871" s="260"/>
      <c r="J871" s="260"/>
    </row>
    <row r="872" spans="7:10" ht="15.75" customHeight="1">
      <c r="G872" s="123"/>
      <c r="I872" s="260"/>
      <c r="J872" s="260"/>
    </row>
    <row r="873" spans="7:10" ht="15.75" customHeight="1">
      <c r="G873" s="123"/>
      <c r="I873" s="260"/>
      <c r="J873" s="260"/>
    </row>
    <row r="874" spans="7:10" ht="15.75" customHeight="1">
      <c r="G874" s="123"/>
      <c r="I874" s="260"/>
      <c r="J874" s="260"/>
    </row>
    <row r="875" spans="7:10" ht="15.75" customHeight="1">
      <c r="G875" s="123"/>
      <c r="I875" s="260"/>
      <c r="J875" s="260"/>
    </row>
    <row r="876" spans="7:10" ht="15.75" customHeight="1">
      <c r="G876" s="123"/>
      <c r="I876" s="260"/>
      <c r="J876" s="260"/>
    </row>
    <row r="877" spans="7:10" ht="15.75" customHeight="1">
      <c r="G877" s="123"/>
      <c r="I877" s="260"/>
      <c r="J877" s="260"/>
    </row>
    <row r="878" spans="7:10" ht="15.75" customHeight="1">
      <c r="G878" s="123"/>
      <c r="I878" s="260"/>
      <c r="J878" s="260"/>
    </row>
    <row r="879" spans="7:10" ht="15.75" customHeight="1">
      <c r="G879" s="123"/>
      <c r="I879" s="260"/>
      <c r="J879" s="260"/>
    </row>
    <row r="880" spans="7:10" ht="15.75" customHeight="1">
      <c r="G880" s="123"/>
      <c r="I880" s="260"/>
      <c r="J880" s="260"/>
    </row>
    <row r="881" spans="7:10" ht="15.75" customHeight="1">
      <c r="G881" s="123"/>
      <c r="I881" s="260"/>
      <c r="J881" s="260"/>
    </row>
    <row r="882" spans="7:10" ht="15.75" customHeight="1">
      <c r="G882" s="123"/>
      <c r="I882" s="260"/>
      <c r="J882" s="260"/>
    </row>
  </sheetData>
  <mergeCells count="17">
    <mergeCell ref="M681:N681"/>
    <mergeCell ref="C682:N682"/>
    <mergeCell ref="J11:J13"/>
    <mergeCell ref="K11:K13"/>
    <mergeCell ref="C3:M3"/>
    <mergeCell ref="C5:N5"/>
    <mergeCell ref="C7:N7"/>
    <mergeCell ref="C9:N9"/>
    <mergeCell ref="C11:C13"/>
    <mergeCell ref="D11:D13"/>
    <mergeCell ref="E11:E13"/>
    <mergeCell ref="N11:N13"/>
    <mergeCell ref="F11:F13"/>
    <mergeCell ref="G11:G13"/>
    <mergeCell ref="H11:H13"/>
    <mergeCell ref="I11:I13"/>
    <mergeCell ref="C681:J681"/>
  </mergeCells>
  <hyperlinks>
    <hyperlink ref="N3" location="'✔️ Index'!A1" display="INDEX"/>
  </hyperlinks>
  <pageMargins left="0.75" right="0.75" top="1" bottom="1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showGridLines="0" workbookViewId="0">
      <selection activeCell="C9" sqref="C9:AE13"/>
    </sheetView>
  </sheetViews>
  <sheetFormatPr defaultColWidth="14.42578125" defaultRowHeight="15" customHeight="1"/>
  <cols>
    <col min="1" max="2" width="4.42578125" customWidth="1"/>
    <col min="3" max="3" width="8.140625" customWidth="1"/>
    <col min="4" max="4" width="14.7109375" customWidth="1"/>
    <col min="5" max="5" width="11.28515625" customWidth="1"/>
    <col min="6" max="6" width="67" customWidth="1"/>
    <col min="7" max="7" width="21.7109375" customWidth="1"/>
    <col min="8" max="8" width="7.85546875" customWidth="1"/>
    <col min="9" max="9" width="22" customWidth="1"/>
    <col min="10" max="10" width="30.7109375" customWidth="1"/>
    <col min="11" max="11" width="5.7109375" customWidth="1"/>
    <col min="12" max="13" width="19.5703125" customWidth="1"/>
    <col min="14" max="14" width="11.85546875" customWidth="1"/>
    <col min="15" max="15" width="4.42578125" customWidth="1"/>
  </cols>
  <sheetData>
    <row r="1" spans="1:33" ht="16.5" customHeight="1">
      <c r="A1" s="197"/>
      <c r="B1" s="197"/>
    </row>
    <row r="2" spans="1:33" ht="16.5" customHeight="1">
      <c r="A2" s="197"/>
      <c r="B2" s="19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9"/>
    </row>
    <row r="3" spans="1:33" ht="22.5" customHeight="1">
      <c r="B3" s="199"/>
      <c r="C3" s="1411" t="s">
        <v>2281</v>
      </c>
      <c r="D3" s="1354"/>
      <c r="E3" s="1354"/>
      <c r="F3" s="1354"/>
      <c r="G3" s="1354"/>
      <c r="H3" s="1354"/>
      <c r="I3" s="1354"/>
      <c r="J3" s="1354"/>
      <c r="K3" s="1354"/>
      <c r="L3" s="1354"/>
      <c r="M3" s="1355"/>
      <c r="N3" s="200" t="s">
        <v>389</v>
      </c>
      <c r="O3" s="201"/>
      <c r="P3" s="202"/>
      <c r="Q3" s="12"/>
      <c r="R3" s="12"/>
      <c r="S3" s="12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</row>
    <row r="4" spans="1:33" ht="18" customHeight="1">
      <c r="A4" s="73"/>
      <c r="B4" s="74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72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</row>
    <row r="5" spans="1:33" ht="36" customHeight="1">
      <c r="A5" s="73"/>
      <c r="B5" s="74"/>
      <c r="C5" s="1326" t="s">
        <v>425</v>
      </c>
      <c r="D5" s="1327"/>
      <c r="E5" s="1327"/>
      <c r="F5" s="1327"/>
      <c r="G5" s="1327"/>
      <c r="H5" s="1327"/>
      <c r="I5" s="1327"/>
      <c r="J5" s="1327"/>
      <c r="K5" s="1327"/>
      <c r="L5" s="1327"/>
      <c r="M5" s="1327"/>
      <c r="N5" s="1328"/>
      <c r="O5" s="72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</row>
    <row r="6" spans="1:33" ht="15.75">
      <c r="A6" s="17"/>
      <c r="B6" s="18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ht="21" customHeight="1">
      <c r="A7" s="12"/>
      <c r="B7" s="13"/>
      <c r="C7" s="1412" t="s">
        <v>2282</v>
      </c>
      <c r="D7" s="1413"/>
      <c r="E7" s="1413"/>
      <c r="F7" s="1413"/>
      <c r="G7" s="1413"/>
      <c r="H7" s="1413"/>
      <c r="I7" s="1413"/>
      <c r="J7" s="1413"/>
      <c r="K7" s="1413"/>
      <c r="L7" s="1413"/>
      <c r="M7" s="1413"/>
      <c r="N7" s="1414"/>
      <c r="O7" s="16"/>
    </row>
    <row r="8" spans="1:33" ht="15.75">
      <c r="A8" s="12"/>
      <c r="B8" s="13"/>
      <c r="C8" s="12"/>
      <c r="D8" s="12"/>
      <c r="E8" s="12"/>
      <c r="F8" s="12"/>
      <c r="G8" s="14"/>
      <c r="H8" s="12"/>
      <c r="I8" s="204"/>
      <c r="J8" s="205"/>
      <c r="K8" s="206"/>
      <c r="L8" s="207"/>
      <c r="M8" s="207"/>
      <c r="N8" s="208"/>
      <c r="O8" s="16"/>
    </row>
    <row r="9" spans="1:33" ht="27" customHeight="1">
      <c r="A9" s="209"/>
      <c r="B9" s="210"/>
      <c r="C9" s="1398" t="s">
        <v>428</v>
      </c>
      <c r="D9" s="1398" t="s">
        <v>2283</v>
      </c>
      <c r="E9" s="1398" t="s">
        <v>430</v>
      </c>
      <c r="F9" s="1398" t="s">
        <v>100</v>
      </c>
      <c r="G9" s="1398" t="s">
        <v>431</v>
      </c>
      <c r="H9" s="1398" t="s">
        <v>432</v>
      </c>
      <c r="I9" s="1398" t="s">
        <v>433</v>
      </c>
      <c r="J9" s="1398" t="s">
        <v>434</v>
      </c>
      <c r="K9" s="1398" t="s">
        <v>435</v>
      </c>
      <c r="L9" s="88" t="s">
        <v>436</v>
      </c>
      <c r="M9" s="88" t="s">
        <v>437</v>
      </c>
      <c r="N9" s="1398" t="s">
        <v>438</v>
      </c>
      <c r="O9" s="211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2"/>
      <c r="AF9" s="212"/>
      <c r="AG9" s="212"/>
    </row>
    <row r="10" spans="1:33" ht="15.75">
      <c r="A10" s="209"/>
      <c r="B10" s="210"/>
      <c r="C10" s="1399"/>
      <c r="D10" s="1399"/>
      <c r="E10" s="1399"/>
      <c r="F10" s="1399"/>
      <c r="G10" s="1399"/>
      <c r="H10" s="1399"/>
      <c r="I10" s="1399"/>
      <c r="J10" s="1399"/>
      <c r="K10" s="1399"/>
      <c r="L10" s="88" t="s">
        <v>2284</v>
      </c>
      <c r="M10" s="88" t="s">
        <v>2285</v>
      </c>
      <c r="N10" s="1399"/>
      <c r="O10" s="211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</row>
    <row r="11" spans="1:33" ht="15.75">
      <c r="A11" s="209"/>
      <c r="B11" s="210"/>
      <c r="C11" s="1400"/>
      <c r="D11" s="1400"/>
      <c r="E11" s="1400"/>
      <c r="F11" s="1400"/>
      <c r="G11" s="1400"/>
      <c r="H11" s="1400"/>
      <c r="I11" s="1400"/>
      <c r="J11" s="1400"/>
      <c r="K11" s="1400"/>
      <c r="L11" s="88" t="s">
        <v>2286</v>
      </c>
      <c r="M11" s="88" t="s">
        <v>2287</v>
      </c>
      <c r="N11" s="1400"/>
      <c r="O11" s="211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12"/>
    </row>
    <row r="12" spans="1:33">
      <c r="A12" s="213"/>
      <c r="B12" s="214"/>
      <c r="C12" s="268" t="s">
        <v>443</v>
      </c>
      <c r="D12" s="269" t="s">
        <v>2288</v>
      </c>
      <c r="E12" s="269" t="s">
        <v>445</v>
      </c>
      <c r="F12" s="270" t="s">
        <v>2289</v>
      </c>
      <c r="G12" s="270" t="s">
        <v>2290</v>
      </c>
      <c r="H12" s="269" t="s">
        <v>582</v>
      </c>
      <c r="I12" s="271" t="s">
        <v>455</v>
      </c>
      <c r="J12" s="271" t="s">
        <v>2291</v>
      </c>
      <c r="K12" s="269" t="s">
        <v>437</v>
      </c>
      <c r="L12" s="272"/>
      <c r="M12" s="273">
        <v>578</v>
      </c>
      <c r="N12" s="274">
        <v>1550.55</v>
      </c>
      <c r="O12" s="222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  <c r="AC12" s="223"/>
      <c r="AD12" s="223"/>
      <c r="AE12" s="223"/>
      <c r="AF12" s="223"/>
      <c r="AG12" s="223"/>
    </row>
    <row r="13" spans="1:33">
      <c r="A13" s="213"/>
      <c r="B13" s="214"/>
      <c r="C13" s="275" t="s">
        <v>380</v>
      </c>
      <c r="D13" s="276" t="s">
        <v>2288</v>
      </c>
      <c r="E13" s="276" t="s">
        <v>445</v>
      </c>
      <c r="F13" s="277" t="s">
        <v>2292</v>
      </c>
      <c r="G13" s="277" t="s">
        <v>2293</v>
      </c>
      <c r="H13" s="276" t="s">
        <v>582</v>
      </c>
      <c r="I13" s="278" t="s">
        <v>455</v>
      </c>
      <c r="J13" s="278" t="s">
        <v>2291</v>
      </c>
      <c r="K13" s="276" t="s">
        <v>437</v>
      </c>
      <c r="L13" s="279"/>
      <c r="M13" s="279">
        <v>9800</v>
      </c>
      <c r="N13" s="280">
        <v>11350.55</v>
      </c>
      <c r="O13" s="222"/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  <c r="AA13" s="223"/>
      <c r="AB13" s="223"/>
      <c r="AC13" s="223"/>
      <c r="AD13" s="223"/>
      <c r="AE13" s="223"/>
      <c r="AF13" s="223"/>
      <c r="AG13" s="223"/>
    </row>
    <row r="14" spans="1:33" ht="28.5">
      <c r="A14" s="213"/>
      <c r="B14" s="214"/>
      <c r="C14" s="281" t="s">
        <v>452</v>
      </c>
      <c r="D14" s="282" t="s">
        <v>2294</v>
      </c>
      <c r="E14" s="282" t="s">
        <v>445</v>
      </c>
      <c r="F14" s="283" t="s">
        <v>2295</v>
      </c>
      <c r="G14" s="283"/>
      <c r="H14" s="282" t="s">
        <v>355</v>
      </c>
      <c r="I14" s="284" t="s">
        <v>485</v>
      </c>
      <c r="J14" s="284" t="s">
        <v>719</v>
      </c>
      <c r="K14" s="282" t="s">
        <v>436</v>
      </c>
      <c r="L14" s="273">
        <v>1333</v>
      </c>
      <c r="M14" s="273"/>
      <c r="N14" s="285">
        <v>10017.549999999999</v>
      </c>
      <c r="O14" s="222"/>
      <c r="P14" s="223"/>
      <c r="Q14" s="223"/>
      <c r="R14" s="223"/>
      <c r="S14" s="223"/>
      <c r="T14" s="223"/>
      <c r="U14" s="223"/>
      <c r="V14" s="223"/>
      <c r="W14" s="223"/>
      <c r="X14" s="223"/>
      <c r="Y14" s="223"/>
      <c r="Z14" s="223"/>
      <c r="AA14" s="223"/>
      <c r="AB14" s="223"/>
      <c r="AC14" s="223"/>
      <c r="AD14" s="223"/>
      <c r="AE14" s="223"/>
      <c r="AF14" s="223"/>
      <c r="AG14" s="223"/>
    </row>
    <row r="15" spans="1:33" ht="28.5">
      <c r="A15" s="213"/>
      <c r="B15" s="214"/>
      <c r="C15" s="275" t="s">
        <v>379</v>
      </c>
      <c r="D15" s="276" t="s">
        <v>2294</v>
      </c>
      <c r="E15" s="276" t="s">
        <v>445</v>
      </c>
      <c r="F15" s="277" t="s">
        <v>2295</v>
      </c>
      <c r="G15" s="277"/>
      <c r="H15" s="276" t="s">
        <v>355</v>
      </c>
      <c r="I15" s="278" t="s">
        <v>485</v>
      </c>
      <c r="J15" s="278" t="s">
        <v>719</v>
      </c>
      <c r="K15" s="276" t="s">
        <v>436</v>
      </c>
      <c r="L15" s="279">
        <v>1499</v>
      </c>
      <c r="M15" s="279"/>
      <c r="N15" s="280">
        <v>8518.5499999999993</v>
      </c>
      <c r="O15" s="222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23"/>
      <c r="AF15" s="223"/>
      <c r="AG15" s="223"/>
    </row>
    <row r="16" spans="1:33">
      <c r="A16" s="213"/>
      <c r="B16" s="214"/>
      <c r="C16" s="281" t="s">
        <v>2261</v>
      </c>
      <c r="D16" s="282" t="s">
        <v>2294</v>
      </c>
      <c r="E16" s="282" t="s">
        <v>445</v>
      </c>
      <c r="F16" s="283" t="s">
        <v>2296</v>
      </c>
      <c r="G16" s="283" t="s">
        <v>2297</v>
      </c>
      <c r="H16" s="282" t="s">
        <v>582</v>
      </c>
      <c r="I16" s="284" t="s">
        <v>455</v>
      </c>
      <c r="J16" s="284" t="s">
        <v>2291</v>
      </c>
      <c r="K16" s="282" t="s">
        <v>437</v>
      </c>
      <c r="L16" s="273"/>
      <c r="M16" s="273">
        <v>2200</v>
      </c>
      <c r="N16" s="285">
        <v>10718.55</v>
      </c>
      <c r="O16" s="222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  <c r="AA16" s="223"/>
      <c r="AB16" s="223"/>
      <c r="AC16" s="223"/>
      <c r="AD16" s="223"/>
      <c r="AE16" s="223"/>
      <c r="AF16" s="223"/>
      <c r="AG16" s="223"/>
    </row>
    <row r="17" spans="1:33" ht="28.5">
      <c r="A17" s="213"/>
      <c r="B17" s="214"/>
      <c r="C17" s="275" t="s">
        <v>378</v>
      </c>
      <c r="D17" s="276" t="s">
        <v>2298</v>
      </c>
      <c r="E17" s="276" t="s">
        <v>445</v>
      </c>
      <c r="F17" s="277" t="s">
        <v>2295</v>
      </c>
      <c r="G17" s="277"/>
      <c r="H17" s="276" t="s">
        <v>355</v>
      </c>
      <c r="I17" s="278" t="s">
        <v>485</v>
      </c>
      <c r="J17" s="278" t="s">
        <v>719</v>
      </c>
      <c r="K17" s="276" t="s">
        <v>436</v>
      </c>
      <c r="L17" s="279">
        <v>6451</v>
      </c>
      <c r="M17" s="279"/>
      <c r="N17" s="280">
        <v>4267.55</v>
      </c>
      <c r="O17" s="222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</row>
    <row r="18" spans="1:33" ht="28.5">
      <c r="A18" s="213"/>
      <c r="B18" s="214"/>
      <c r="C18" s="281" t="s">
        <v>381</v>
      </c>
      <c r="D18" s="282" t="s">
        <v>2299</v>
      </c>
      <c r="E18" s="282" t="s">
        <v>445</v>
      </c>
      <c r="F18" s="283" t="s">
        <v>2300</v>
      </c>
      <c r="G18" s="283" t="s">
        <v>2301</v>
      </c>
      <c r="H18" s="282" t="s">
        <v>461</v>
      </c>
      <c r="I18" s="284" t="s">
        <v>2302</v>
      </c>
      <c r="J18" s="284" t="s">
        <v>45</v>
      </c>
      <c r="K18" s="282" t="s">
        <v>437</v>
      </c>
      <c r="L18" s="273"/>
      <c r="M18" s="273">
        <v>14544</v>
      </c>
      <c r="N18" s="285">
        <v>18811.55</v>
      </c>
      <c r="O18" s="222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3"/>
      <c r="AB18" s="223"/>
      <c r="AC18" s="223"/>
      <c r="AD18" s="223"/>
      <c r="AE18" s="223"/>
      <c r="AF18" s="223"/>
      <c r="AG18" s="223"/>
    </row>
    <row r="19" spans="1:33">
      <c r="A19" s="213"/>
      <c r="B19" s="214"/>
      <c r="C19" s="275" t="s">
        <v>468</v>
      </c>
      <c r="D19" s="276" t="s">
        <v>2303</v>
      </c>
      <c r="E19" s="276" t="s">
        <v>445</v>
      </c>
      <c r="F19" s="277" t="s">
        <v>2304</v>
      </c>
      <c r="G19" s="277" t="s">
        <v>2305</v>
      </c>
      <c r="H19" s="276" t="s">
        <v>355</v>
      </c>
      <c r="I19" s="278" t="s">
        <v>651</v>
      </c>
      <c r="J19" s="278" t="s">
        <v>179</v>
      </c>
      <c r="K19" s="276" t="s">
        <v>436</v>
      </c>
      <c r="L19" s="279">
        <v>5500</v>
      </c>
      <c r="M19" s="279"/>
      <c r="N19" s="280">
        <v>13311.55</v>
      </c>
      <c r="O19" s="222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</row>
    <row r="20" spans="1:33">
      <c r="A20" s="213"/>
      <c r="B20" s="214"/>
      <c r="C20" s="281" t="s">
        <v>472</v>
      </c>
      <c r="D20" s="282" t="s">
        <v>2303</v>
      </c>
      <c r="E20" s="282" t="s">
        <v>445</v>
      </c>
      <c r="F20" s="283" t="s">
        <v>2306</v>
      </c>
      <c r="G20" s="283" t="s">
        <v>2307</v>
      </c>
      <c r="H20" s="282" t="s">
        <v>355</v>
      </c>
      <c r="I20" s="284" t="s">
        <v>173</v>
      </c>
      <c r="J20" s="284" t="s">
        <v>2308</v>
      </c>
      <c r="K20" s="282" t="s">
        <v>436</v>
      </c>
      <c r="L20" s="273">
        <v>3123.32</v>
      </c>
      <c r="M20" s="273"/>
      <c r="N20" s="285">
        <v>10188.23</v>
      </c>
      <c r="O20" s="222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23"/>
      <c r="AA20" s="223"/>
      <c r="AB20" s="223"/>
      <c r="AC20" s="223"/>
      <c r="AD20" s="223"/>
      <c r="AE20" s="223"/>
      <c r="AF20" s="223"/>
      <c r="AG20" s="223"/>
    </row>
    <row r="21" spans="1:33" ht="15.75" customHeight="1">
      <c r="A21" s="213"/>
      <c r="B21" s="214"/>
      <c r="C21" s="275" t="s">
        <v>475</v>
      </c>
      <c r="D21" s="276" t="s">
        <v>2309</v>
      </c>
      <c r="E21" s="276" t="s">
        <v>445</v>
      </c>
      <c r="F21" s="277" t="s">
        <v>2310</v>
      </c>
      <c r="G21" s="277" t="s">
        <v>2311</v>
      </c>
      <c r="H21" s="276" t="s">
        <v>582</v>
      </c>
      <c r="I21" s="278" t="s">
        <v>455</v>
      </c>
      <c r="J21" s="278" t="s">
        <v>2312</v>
      </c>
      <c r="K21" s="276" t="s">
        <v>436</v>
      </c>
      <c r="L21" s="279">
        <v>1000</v>
      </c>
      <c r="M21" s="279"/>
      <c r="N21" s="280">
        <v>9188.23</v>
      </c>
      <c r="O21" s="222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  <c r="AD21" s="223"/>
      <c r="AE21" s="223"/>
      <c r="AF21" s="223"/>
      <c r="AG21" s="223"/>
    </row>
    <row r="22" spans="1:33" ht="15.75" customHeight="1">
      <c r="A22" s="213"/>
      <c r="B22" s="214"/>
      <c r="C22" s="281" t="s">
        <v>479</v>
      </c>
      <c r="D22" s="282" t="s">
        <v>2309</v>
      </c>
      <c r="E22" s="282" t="s">
        <v>445</v>
      </c>
      <c r="F22" s="283" t="s">
        <v>2313</v>
      </c>
      <c r="G22" s="283"/>
      <c r="H22" s="282" t="s">
        <v>355</v>
      </c>
      <c r="I22" s="284" t="s">
        <v>447</v>
      </c>
      <c r="J22" s="284" t="s">
        <v>2314</v>
      </c>
      <c r="K22" s="282" t="s">
        <v>436</v>
      </c>
      <c r="L22" s="273">
        <v>1500</v>
      </c>
      <c r="M22" s="273"/>
      <c r="N22" s="285">
        <v>7688.23</v>
      </c>
      <c r="O22" s="222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</row>
    <row r="23" spans="1:33" ht="15.75" customHeight="1">
      <c r="A23" s="213"/>
      <c r="B23" s="214"/>
      <c r="C23" s="275" t="s">
        <v>483</v>
      </c>
      <c r="D23" s="276" t="s">
        <v>2315</v>
      </c>
      <c r="E23" s="276" t="s">
        <v>445</v>
      </c>
      <c r="F23" s="277" t="s">
        <v>2316</v>
      </c>
      <c r="G23" s="277" t="s">
        <v>2317</v>
      </c>
      <c r="H23" s="276" t="s">
        <v>355</v>
      </c>
      <c r="I23" s="278" t="s">
        <v>173</v>
      </c>
      <c r="J23" s="278" t="s">
        <v>2308</v>
      </c>
      <c r="K23" s="276" t="s">
        <v>436</v>
      </c>
      <c r="L23" s="279">
        <v>6569.44</v>
      </c>
      <c r="M23" s="279"/>
      <c r="N23" s="280">
        <v>1118.79</v>
      </c>
      <c r="O23" s="222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3"/>
      <c r="AB23" s="223"/>
      <c r="AC23" s="223"/>
      <c r="AD23" s="223"/>
      <c r="AE23" s="223"/>
      <c r="AF23" s="223"/>
      <c r="AG23" s="223"/>
    </row>
    <row r="24" spans="1:33" ht="15.75" customHeight="1">
      <c r="A24" s="213"/>
      <c r="B24" s="214"/>
      <c r="C24" s="281" t="s">
        <v>487</v>
      </c>
      <c r="D24" s="282" t="s">
        <v>2318</v>
      </c>
      <c r="E24" s="282" t="s">
        <v>445</v>
      </c>
      <c r="F24" s="283" t="s">
        <v>2319</v>
      </c>
      <c r="G24" s="283" t="s">
        <v>2320</v>
      </c>
      <c r="H24" s="282" t="s">
        <v>355</v>
      </c>
      <c r="I24" s="284" t="s">
        <v>651</v>
      </c>
      <c r="J24" s="284" t="s">
        <v>179</v>
      </c>
      <c r="K24" s="282" t="s">
        <v>436</v>
      </c>
      <c r="L24" s="273">
        <v>1000</v>
      </c>
      <c r="M24" s="273"/>
      <c r="N24" s="285">
        <v>118.79</v>
      </c>
      <c r="O24" s="222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  <c r="AA24" s="223"/>
      <c r="AB24" s="223"/>
      <c r="AC24" s="223"/>
      <c r="AD24" s="223"/>
      <c r="AE24" s="223"/>
      <c r="AF24" s="223"/>
      <c r="AG24" s="223"/>
    </row>
    <row r="25" spans="1:33" ht="15.75" customHeight="1">
      <c r="A25" s="213"/>
      <c r="B25" s="214"/>
      <c r="C25" s="275" t="s">
        <v>491</v>
      </c>
      <c r="D25" s="286">
        <v>43577</v>
      </c>
      <c r="E25" s="276" t="s">
        <v>445</v>
      </c>
      <c r="F25" s="277" t="s">
        <v>2321</v>
      </c>
      <c r="G25" s="277" t="s">
        <v>2322</v>
      </c>
      <c r="H25" s="276" t="s">
        <v>461</v>
      </c>
      <c r="I25" s="278" t="s">
        <v>2302</v>
      </c>
      <c r="J25" s="278" t="s">
        <v>45</v>
      </c>
      <c r="K25" s="276" t="s">
        <v>437</v>
      </c>
      <c r="L25" s="279"/>
      <c r="M25" s="279">
        <v>459</v>
      </c>
      <c r="N25" s="280">
        <v>577.79</v>
      </c>
      <c r="O25" s="222"/>
      <c r="P25" s="223"/>
      <c r="Q25" s="223"/>
      <c r="R25" s="223"/>
      <c r="S25" s="223"/>
      <c r="T25" s="223"/>
      <c r="U25" s="223"/>
      <c r="V25" s="223"/>
      <c r="W25" s="223"/>
      <c r="X25" s="223"/>
      <c r="Y25" s="223"/>
      <c r="Z25" s="223"/>
      <c r="AA25" s="223"/>
      <c r="AB25" s="223"/>
      <c r="AC25" s="223"/>
      <c r="AD25" s="223"/>
      <c r="AE25" s="223"/>
      <c r="AF25" s="223"/>
      <c r="AG25" s="223"/>
    </row>
    <row r="26" spans="1:33" ht="15.75" customHeight="1">
      <c r="A26" s="213"/>
      <c r="B26" s="214"/>
      <c r="C26" s="281" t="s">
        <v>494</v>
      </c>
      <c r="D26" s="282" t="s">
        <v>2323</v>
      </c>
      <c r="E26" s="282" t="s">
        <v>445</v>
      </c>
      <c r="F26" s="283" t="s">
        <v>2324</v>
      </c>
      <c r="G26" s="283" t="s">
        <v>2325</v>
      </c>
      <c r="H26" s="282" t="s">
        <v>582</v>
      </c>
      <c r="I26" s="284" t="s">
        <v>421</v>
      </c>
      <c r="J26" s="284" t="s">
        <v>544</v>
      </c>
      <c r="K26" s="282" t="s">
        <v>436</v>
      </c>
      <c r="L26" s="273">
        <v>5.9</v>
      </c>
      <c r="M26" s="273"/>
      <c r="N26" s="285">
        <v>571.89</v>
      </c>
      <c r="O26" s="222"/>
      <c r="P26" s="223"/>
      <c r="Q26" s="223"/>
      <c r="R26" s="223"/>
      <c r="S26" s="223"/>
      <c r="T26" s="223"/>
      <c r="U26" s="223"/>
      <c r="V26" s="223"/>
      <c r="W26" s="223"/>
      <c r="X26" s="223"/>
      <c r="Y26" s="223"/>
      <c r="Z26" s="223"/>
      <c r="AA26" s="223"/>
      <c r="AB26" s="223"/>
      <c r="AC26" s="223"/>
      <c r="AD26" s="223"/>
      <c r="AE26" s="223"/>
      <c r="AF26" s="223"/>
      <c r="AG26" s="223"/>
    </row>
    <row r="27" spans="1:33" ht="15.75" customHeight="1">
      <c r="A27" s="213"/>
      <c r="B27" s="214"/>
      <c r="C27" s="275" t="s">
        <v>497</v>
      </c>
      <c r="D27" s="276" t="s">
        <v>2323</v>
      </c>
      <c r="E27" s="276" t="s">
        <v>445</v>
      </c>
      <c r="F27" s="277" t="s">
        <v>2326</v>
      </c>
      <c r="G27" s="277" t="s">
        <v>2325</v>
      </c>
      <c r="H27" s="276" t="s">
        <v>582</v>
      </c>
      <c r="I27" s="278" t="s">
        <v>421</v>
      </c>
      <c r="J27" s="278" t="s">
        <v>544</v>
      </c>
      <c r="K27" s="276" t="s">
        <v>436</v>
      </c>
      <c r="L27" s="279">
        <v>5.9</v>
      </c>
      <c r="M27" s="279"/>
      <c r="N27" s="280">
        <v>565.99</v>
      </c>
      <c r="O27" s="222"/>
      <c r="P27" s="223"/>
      <c r="Q27" s="223"/>
      <c r="R27" s="223"/>
      <c r="S27" s="223"/>
      <c r="T27" s="223"/>
      <c r="U27" s="223"/>
      <c r="V27" s="223"/>
      <c r="W27" s="223"/>
      <c r="X27" s="223"/>
      <c r="Y27" s="223"/>
      <c r="Z27" s="223"/>
      <c r="AA27" s="223"/>
      <c r="AB27" s="223"/>
      <c r="AC27" s="223"/>
      <c r="AD27" s="223"/>
      <c r="AE27" s="223"/>
      <c r="AF27" s="223"/>
      <c r="AG27" s="223"/>
    </row>
    <row r="28" spans="1:33" ht="15.75" customHeight="1">
      <c r="A28" s="213"/>
      <c r="B28" s="214"/>
      <c r="C28" s="281" t="s">
        <v>500</v>
      </c>
      <c r="D28" s="282" t="s">
        <v>2323</v>
      </c>
      <c r="E28" s="282" t="s">
        <v>445</v>
      </c>
      <c r="F28" s="283" t="s">
        <v>2327</v>
      </c>
      <c r="G28" s="283" t="s">
        <v>2325</v>
      </c>
      <c r="H28" s="282" t="s">
        <v>582</v>
      </c>
      <c r="I28" s="284" t="s">
        <v>421</v>
      </c>
      <c r="J28" s="284" t="s">
        <v>544</v>
      </c>
      <c r="K28" s="282" t="s">
        <v>436</v>
      </c>
      <c r="L28" s="273">
        <v>5.9</v>
      </c>
      <c r="M28" s="273"/>
      <c r="N28" s="285">
        <v>560.09</v>
      </c>
      <c r="O28" s="222"/>
      <c r="P28" s="223"/>
      <c r="Q28" s="223"/>
      <c r="R28" s="223"/>
      <c r="S28" s="223"/>
      <c r="T28" s="223"/>
      <c r="U28" s="223"/>
      <c r="V28" s="223"/>
      <c r="W28" s="223"/>
      <c r="X28" s="223"/>
      <c r="Y28" s="223"/>
      <c r="Z28" s="223"/>
      <c r="AA28" s="223"/>
      <c r="AB28" s="223"/>
      <c r="AC28" s="223"/>
      <c r="AD28" s="223"/>
      <c r="AE28" s="223"/>
      <c r="AF28" s="223"/>
      <c r="AG28" s="223"/>
    </row>
    <row r="29" spans="1:33" ht="15.75" customHeight="1">
      <c r="A29" s="213"/>
      <c r="B29" s="214"/>
      <c r="C29" s="275" t="s">
        <v>503</v>
      </c>
      <c r="D29" s="276" t="s">
        <v>2328</v>
      </c>
      <c r="E29" s="276" t="s">
        <v>445</v>
      </c>
      <c r="F29" s="277" t="s">
        <v>2329</v>
      </c>
      <c r="G29" s="277" t="s">
        <v>2330</v>
      </c>
      <c r="H29" s="276" t="s">
        <v>355</v>
      </c>
      <c r="I29" s="278" t="s">
        <v>651</v>
      </c>
      <c r="J29" s="278" t="s">
        <v>154</v>
      </c>
      <c r="K29" s="276" t="s">
        <v>437</v>
      </c>
      <c r="L29" s="279"/>
      <c r="M29" s="279">
        <v>4400</v>
      </c>
      <c r="N29" s="280">
        <v>4960.09</v>
      </c>
      <c r="O29" s="222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</row>
    <row r="30" spans="1:33" ht="15.75" customHeight="1">
      <c r="A30" s="213"/>
      <c r="B30" s="214"/>
      <c r="C30" s="281" t="s">
        <v>506</v>
      </c>
      <c r="D30" s="282" t="s">
        <v>2331</v>
      </c>
      <c r="E30" s="282" t="s">
        <v>569</v>
      </c>
      <c r="F30" s="283" t="s">
        <v>2332</v>
      </c>
      <c r="G30" s="283"/>
      <c r="H30" s="282" t="s">
        <v>355</v>
      </c>
      <c r="I30" s="284" t="s">
        <v>485</v>
      </c>
      <c r="J30" s="284" t="s">
        <v>719</v>
      </c>
      <c r="K30" s="282" t="s">
        <v>436</v>
      </c>
      <c r="L30" s="273">
        <v>1499</v>
      </c>
      <c r="M30" s="273"/>
      <c r="N30" s="285">
        <v>3461.09</v>
      </c>
      <c r="O30" s="222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</row>
    <row r="31" spans="1:33" ht="15.75" customHeight="1">
      <c r="A31" s="213"/>
      <c r="B31" s="214"/>
      <c r="C31" s="275" t="s">
        <v>508</v>
      </c>
      <c r="D31" s="276" t="s">
        <v>2331</v>
      </c>
      <c r="E31" s="276" t="s">
        <v>569</v>
      </c>
      <c r="F31" s="277" t="s">
        <v>2332</v>
      </c>
      <c r="G31" s="277"/>
      <c r="H31" s="276" t="s">
        <v>355</v>
      </c>
      <c r="I31" s="278" t="s">
        <v>485</v>
      </c>
      <c r="J31" s="278" t="s">
        <v>719</v>
      </c>
      <c r="K31" s="276" t="s">
        <v>436</v>
      </c>
      <c r="L31" s="279">
        <v>1783</v>
      </c>
      <c r="M31" s="279"/>
      <c r="N31" s="280">
        <v>1678.09</v>
      </c>
      <c r="O31" s="222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</row>
    <row r="32" spans="1:33" ht="15.75" customHeight="1">
      <c r="A32" s="213"/>
      <c r="B32" s="214"/>
      <c r="C32" s="281" t="s">
        <v>511</v>
      </c>
      <c r="D32" s="282" t="s">
        <v>2331</v>
      </c>
      <c r="E32" s="282" t="s">
        <v>569</v>
      </c>
      <c r="F32" s="283" t="s">
        <v>2332</v>
      </c>
      <c r="G32" s="283"/>
      <c r="H32" s="282" t="s">
        <v>355</v>
      </c>
      <c r="I32" s="284" t="s">
        <v>485</v>
      </c>
      <c r="J32" s="284" t="s">
        <v>719</v>
      </c>
      <c r="K32" s="282" t="s">
        <v>436</v>
      </c>
      <c r="L32" s="273">
        <v>1333</v>
      </c>
      <c r="M32" s="273"/>
      <c r="N32" s="285">
        <v>345.09</v>
      </c>
      <c r="O32" s="222"/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  <c r="AA32" s="223"/>
      <c r="AB32" s="223"/>
      <c r="AC32" s="223"/>
      <c r="AD32" s="223"/>
      <c r="AE32" s="223"/>
      <c r="AF32" s="223"/>
      <c r="AG32" s="223"/>
    </row>
    <row r="33" spans="1:33" ht="15.75" customHeight="1">
      <c r="A33" s="213"/>
      <c r="B33" s="214"/>
      <c r="C33" s="275" t="s">
        <v>513</v>
      </c>
      <c r="D33" s="276" t="s">
        <v>2331</v>
      </c>
      <c r="E33" s="276" t="s">
        <v>569</v>
      </c>
      <c r="F33" s="277" t="s">
        <v>2333</v>
      </c>
      <c r="G33" s="277" t="s">
        <v>2334</v>
      </c>
      <c r="H33" s="276" t="s">
        <v>461</v>
      </c>
      <c r="I33" s="278" t="s">
        <v>2302</v>
      </c>
      <c r="J33" s="278" t="s">
        <v>45</v>
      </c>
      <c r="K33" s="276" t="s">
        <v>437</v>
      </c>
      <c r="L33" s="279"/>
      <c r="M33" s="279">
        <v>18</v>
      </c>
      <c r="N33" s="280">
        <v>363.09</v>
      </c>
      <c r="O33" s="22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23"/>
      <c r="AB33" s="223"/>
      <c r="AC33" s="223"/>
      <c r="AD33" s="223"/>
      <c r="AE33" s="223"/>
      <c r="AF33" s="223"/>
      <c r="AG33" s="223"/>
    </row>
    <row r="34" spans="1:33" ht="15.75" customHeight="1">
      <c r="A34" s="213"/>
      <c r="B34" s="214"/>
      <c r="C34" s="281" t="s">
        <v>517</v>
      </c>
      <c r="D34" s="282" t="s">
        <v>2335</v>
      </c>
      <c r="E34" s="282" t="s">
        <v>569</v>
      </c>
      <c r="F34" s="283" t="s">
        <v>2336</v>
      </c>
      <c r="G34" s="283" t="s">
        <v>2337</v>
      </c>
      <c r="H34" s="282" t="s">
        <v>461</v>
      </c>
      <c r="I34" s="284" t="s">
        <v>2181</v>
      </c>
      <c r="J34" s="284" t="s">
        <v>2181</v>
      </c>
      <c r="K34" s="282" t="s">
        <v>437</v>
      </c>
      <c r="L34" s="273"/>
      <c r="M34" s="273">
        <v>10000</v>
      </c>
      <c r="N34" s="285">
        <v>10363.09</v>
      </c>
      <c r="O34" s="22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23"/>
      <c r="AB34" s="223"/>
      <c r="AC34" s="223"/>
      <c r="AD34" s="223"/>
      <c r="AE34" s="223"/>
      <c r="AF34" s="223"/>
      <c r="AG34" s="223"/>
    </row>
    <row r="35" spans="1:33" ht="15.75" customHeight="1">
      <c r="A35" s="213"/>
      <c r="B35" s="214"/>
      <c r="C35" s="275" t="s">
        <v>520</v>
      </c>
      <c r="D35" s="276" t="s">
        <v>2338</v>
      </c>
      <c r="E35" s="276" t="s">
        <v>569</v>
      </c>
      <c r="F35" s="277" t="s">
        <v>2295</v>
      </c>
      <c r="G35" s="277"/>
      <c r="H35" s="276" t="s">
        <v>355</v>
      </c>
      <c r="I35" s="278" t="s">
        <v>485</v>
      </c>
      <c r="J35" s="278" t="s">
        <v>719</v>
      </c>
      <c r="K35" s="276" t="s">
        <v>436</v>
      </c>
      <c r="L35" s="279">
        <v>6451</v>
      </c>
      <c r="M35" s="279"/>
      <c r="N35" s="280">
        <v>3912.09</v>
      </c>
      <c r="O35" s="22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23"/>
      <c r="AB35" s="223"/>
      <c r="AC35" s="223"/>
      <c r="AD35" s="223"/>
      <c r="AE35" s="223"/>
      <c r="AF35" s="223"/>
      <c r="AG35" s="223"/>
    </row>
    <row r="36" spans="1:33" ht="15.75" customHeight="1">
      <c r="A36" s="213"/>
      <c r="B36" s="214"/>
      <c r="C36" s="281" t="s">
        <v>525</v>
      </c>
      <c r="D36" s="282" t="s">
        <v>2339</v>
      </c>
      <c r="E36" s="282" t="s">
        <v>569</v>
      </c>
      <c r="F36" s="283" t="s">
        <v>2340</v>
      </c>
      <c r="G36" s="283" t="s">
        <v>2341</v>
      </c>
      <c r="H36" s="282" t="s">
        <v>461</v>
      </c>
      <c r="I36" s="284" t="s">
        <v>2302</v>
      </c>
      <c r="J36" s="284" t="s">
        <v>45</v>
      </c>
      <c r="K36" s="282" t="s">
        <v>437</v>
      </c>
      <c r="L36" s="273"/>
      <c r="M36" s="273">
        <v>14571</v>
      </c>
      <c r="N36" s="285">
        <v>18483.09</v>
      </c>
      <c r="O36" s="22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23"/>
      <c r="AB36" s="223"/>
      <c r="AC36" s="223"/>
      <c r="AD36" s="223"/>
      <c r="AE36" s="223"/>
      <c r="AF36" s="223"/>
      <c r="AG36" s="223"/>
    </row>
    <row r="37" spans="1:33" ht="15.75" customHeight="1">
      <c r="A37" s="213"/>
      <c r="B37" s="214"/>
      <c r="C37" s="275" t="s">
        <v>528</v>
      </c>
      <c r="D37" s="276" t="s">
        <v>2339</v>
      </c>
      <c r="E37" s="276" t="s">
        <v>569</v>
      </c>
      <c r="F37" s="277" t="s">
        <v>2342</v>
      </c>
      <c r="G37" s="277" t="s">
        <v>2343</v>
      </c>
      <c r="H37" s="276" t="s">
        <v>355</v>
      </c>
      <c r="I37" s="278" t="s">
        <v>173</v>
      </c>
      <c r="J37" s="278" t="s">
        <v>2308</v>
      </c>
      <c r="K37" s="276" t="s">
        <v>436</v>
      </c>
      <c r="L37" s="279">
        <v>9439.68</v>
      </c>
      <c r="M37" s="279"/>
      <c r="N37" s="280">
        <v>9043.41</v>
      </c>
      <c r="O37" s="22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  <c r="AF37" s="223"/>
      <c r="AG37" s="223"/>
    </row>
    <row r="38" spans="1:33" ht="15.75" customHeight="1">
      <c r="A38" s="213"/>
      <c r="B38" s="214"/>
      <c r="C38" s="281" t="s">
        <v>531</v>
      </c>
      <c r="D38" s="282" t="s">
        <v>2344</v>
      </c>
      <c r="E38" s="282" t="s">
        <v>569</v>
      </c>
      <c r="F38" s="283" t="s">
        <v>2345</v>
      </c>
      <c r="G38" s="283" t="s">
        <v>2346</v>
      </c>
      <c r="H38" s="282" t="s">
        <v>355</v>
      </c>
      <c r="I38" s="284" t="s">
        <v>651</v>
      </c>
      <c r="J38" s="284" t="s">
        <v>179</v>
      </c>
      <c r="K38" s="282" t="s">
        <v>436</v>
      </c>
      <c r="L38" s="273">
        <v>6000</v>
      </c>
      <c r="M38" s="273"/>
      <c r="N38" s="285">
        <v>3043.41</v>
      </c>
      <c r="O38" s="222"/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  <c r="AA38" s="223"/>
      <c r="AB38" s="223"/>
      <c r="AC38" s="223"/>
      <c r="AD38" s="223"/>
      <c r="AE38" s="223"/>
      <c r="AF38" s="223"/>
      <c r="AG38" s="223"/>
    </row>
    <row r="39" spans="1:33" ht="15.75" customHeight="1">
      <c r="A39" s="213"/>
      <c r="B39" s="214"/>
      <c r="C39" s="275" t="s">
        <v>534</v>
      </c>
      <c r="D39" s="276" t="s">
        <v>2347</v>
      </c>
      <c r="E39" s="276" t="s">
        <v>569</v>
      </c>
      <c r="F39" s="277" t="s">
        <v>2348</v>
      </c>
      <c r="G39" s="277"/>
      <c r="H39" s="276" t="s">
        <v>355</v>
      </c>
      <c r="I39" s="278" t="s">
        <v>447</v>
      </c>
      <c r="J39" s="278" t="s">
        <v>2314</v>
      </c>
      <c r="K39" s="276" t="s">
        <v>436</v>
      </c>
      <c r="L39" s="279">
        <v>1500</v>
      </c>
      <c r="M39" s="279"/>
      <c r="N39" s="280">
        <v>1543.41</v>
      </c>
      <c r="O39" s="222"/>
      <c r="P39" s="223"/>
      <c r="Q39" s="223"/>
      <c r="R39" s="223"/>
      <c r="S39" s="223"/>
      <c r="T39" s="223"/>
      <c r="U39" s="223"/>
      <c r="V39" s="223"/>
      <c r="W39" s="223"/>
      <c r="X39" s="223"/>
      <c r="Y39" s="223"/>
      <c r="Z39" s="223"/>
      <c r="AA39" s="223"/>
      <c r="AB39" s="223"/>
      <c r="AC39" s="223"/>
      <c r="AD39" s="223"/>
      <c r="AE39" s="223"/>
      <c r="AF39" s="223"/>
      <c r="AG39" s="223"/>
    </row>
    <row r="40" spans="1:33" ht="15.75" customHeight="1">
      <c r="A40" s="213"/>
      <c r="B40" s="214"/>
      <c r="C40" s="281" t="s">
        <v>537</v>
      </c>
      <c r="D40" s="282" t="s">
        <v>2349</v>
      </c>
      <c r="E40" s="282" t="s">
        <v>569</v>
      </c>
      <c r="F40" s="283" t="s">
        <v>2350</v>
      </c>
      <c r="G40" s="283" t="s">
        <v>2351</v>
      </c>
      <c r="H40" s="282" t="s">
        <v>357</v>
      </c>
      <c r="I40" s="284" t="s">
        <v>651</v>
      </c>
      <c r="J40" s="284" t="s">
        <v>179</v>
      </c>
      <c r="K40" s="282" t="s">
        <v>436</v>
      </c>
      <c r="L40" s="273">
        <v>1000</v>
      </c>
      <c r="M40" s="273"/>
      <c r="N40" s="285">
        <v>543.41</v>
      </c>
      <c r="O40" s="222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</row>
    <row r="41" spans="1:33" ht="15.75" customHeight="1">
      <c r="A41" s="213"/>
      <c r="B41" s="214"/>
      <c r="C41" s="275" t="s">
        <v>542</v>
      </c>
      <c r="D41" s="276" t="s">
        <v>2352</v>
      </c>
      <c r="E41" s="276" t="s">
        <v>569</v>
      </c>
      <c r="F41" s="277" t="s">
        <v>2353</v>
      </c>
      <c r="G41" s="277" t="s">
        <v>2354</v>
      </c>
      <c r="H41" s="276" t="s">
        <v>582</v>
      </c>
      <c r="I41" s="278" t="s">
        <v>455</v>
      </c>
      <c r="J41" s="278" t="s">
        <v>2355</v>
      </c>
      <c r="K41" s="276" t="s">
        <v>437</v>
      </c>
      <c r="L41" s="279"/>
      <c r="M41" s="279">
        <v>1.62</v>
      </c>
      <c r="N41" s="280">
        <v>545.03</v>
      </c>
      <c r="O41" s="22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23"/>
      <c r="AB41" s="223"/>
      <c r="AC41" s="223"/>
      <c r="AD41" s="223"/>
      <c r="AE41" s="223"/>
      <c r="AF41" s="223"/>
      <c r="AG41" s="223"/>
    </row>
    <row r="42" spans="1:33" ht="15.75" customHeight="1">
      <c r="A42" s="213"/>
      <c r="B42" s="214"/>
      <c r="C42" s="281" t="s">
        <v>545</v>
      </c>
      <c r="D42" s="282" t="s">
        <v>2356</v>
      </c>
      <c r="E42" s="282" t="s">
        <v>569</v>
      </c>
      <c r="F42" s="283" t="s">
        <v>2357</v>
      </c>
      <c r="G42" s="283" t="s">
        <v>2358</v>
      </c>
      <c r="H42" s="282" t="s">
        <v>582</v>
      </c>
      <c r="I42" s="284" t="s">
        <v>455</v>
      </c>
      <c r="J42" s="284" t="s">
        <v>2359</v>
      </c>
      <c r="K42" s="282" t="s">
        <v>437</v>
      </c>
      <c r="L42" s="273"/>
      <c r="M42" s="273">
        <v>1</v>
      </c>
      <c r="N42" s="285">
        <v>546.03</v>
      </c>
      <c r="O42" s="22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223"/>
    </row>
    <row r="43" spans="1:33" ht="15.75" customHeight="1">
      <c r="A43" s="213"/>
      <c r="B43" s="214"/>
      <c r="C43" s="275" t="s">
        <v>548</v>
      </c>
      <c r="D43" s="276" t="s">
        <v>2360</v>
      </c>
      <c r="E43" s="276" t="s">
        <v>569</v>
      </c>
      <c r="F43" s="277" t="s">
        <v>2361</v>
      </c>
      <c r="G43" s="277" t="s">
        <v>2362</v>
      </c>
      <c r="H43" s="276" t="s">
        <v>582</v>
      </c>
      <c r="I43" s="278" t="s">
        <v>455</v>
      </c>
      <c r="J43" s="278" t="s">
        <v>2363</v>
      </c>
      <c r="K43" s="276" t="s">
        <v>437</v>
      </c>
      <c r="L43" s="279"/>
      <c r="M43" s="279">
        <v>9000</v>
      </c>
      <c r="N43" s="280">
        <v>9546.0300000000007</v>
      </c>
      <c r="O43" s="22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</row>
    <row r="44" spans="1:33" ht="15.75" customHeight="1">
      <c r="A44" s="213"/>
      <c r="B44" s="214"/>
      <c r="C44" s="281" t="s">
        <v>552</v>
      </c>
      <c r="D44" s="282" t="s">
        <v>2360</v>
      </c>
      <c r="E44" s="282" t="s">
        <v>569</v>
      </c>
      <c r="F44" s="283" t="s">
        <v>2364</v>
      </c>
      <c r="G44" s="283" t="s">
        <v>2365</v>
      </c>
      <c r="H44" s="282" t="s">
        <v>355</v>
      </c>
      <c r="I44" s="284" t="s">
        <v>173</v>
      </c>
      <c r="J44" s="284" t="s">
        <v>2308</v>
      </c>
      <c r="K44" s="282" t="s">
        <v>436</v>
      </c>
      <c r="L44" s="273">
        <v>7412.04</v>
      </c>
      <c r="M44" s="273"/>
      <c r="N44" s="285">
        <v>2133.9899999999998</v>
      </c>
      <c r="O44" s="22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/>
      <c r="AB44" s="223"/>
      <c r="AC44" s="223"/>
      <c r="AD44" s="223"/>
      <c r="AE44" s="223"/>
      <c r="AF44" s="223"/>
      <c r="AG44" s="223"/>
    </row>
    <row r="45" spans="1:33" ht="15.75" customHeight="1">
      <c r="A45" s="213"/>
      <c r="B45" s="214"/>
      <c r="C45" s="275" t="s">
        <v>556</v>
      </c>
      <c r="D45" s="276" t="s">
        <v>2360</v>
      </c>
      <c r="E45" s="276" t="s">
        <v>569</v>
      </c>
      <c r="F45" s="277" t="s">
        <v>2366</v>
      </c>
      <c r="G45" s="277" t="s">
        <v>2367</v>
      </c>
      <c r="H45" s="276" t="s">
        <v>461</v>
      </c>
      <c r="I45" s="278" t="s">
        <v>355</v>
      </c>
      <c r="J45" s="278" t="s">
        <v>355</v>
      </c>
      <c r="K45" s="276" t="s">
        <v>437</v>
      </c>
      <c r="L45" s="279"/>
      <c r="M45" s="279">
        <v>4900</v>
      </c>
      <c r="N45" s="280">
        <v>7033.99</v>
      </c>
      <c r="O45" s="22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23"/>
      <c r="AB45" s="223"/>
      <c r="AC45" s="223"/>
      <c r="AD45" s="223"/>
      <c r="AE45" s="223"/>
      <c r="AF45" s="223"/>
      <c r="AG45" s="223"/>
    </row>
    <row r="46" spans="1:33" ht="15.75" customHeight="1">
      <c r="A46" s="213"/>
      <c r="B46" s="214"/>
      <c r="C46" s="281" t="s">
        <v>558</v>
      </c>
      <c r="D46" s="282" t="s">
        <v>2368</v>
      </c>
      <c r="E46" s="282" t="s">
        <v>569</v>
      </c>
      <c r="F46" s="283" t="s">
        <v>2369</v>
      </c>
      <c r="G46" s="283" t="s">
        <v>2370</v>
      </c>
      <c r="H46" s="282" t="s">
        <v>582</v>
      </c>
      <c r="I46" s="284" t="s">
        <v>455</v>
      </c>
      <c r="J46" s="284" t="s">
        <v>2312</v>
      </c>
      <c r="K46" s="282" t="s">
        <v>436</v>
      </c>
      <c r="L46" s="273">
        <v>4500</v>
      </c>
      <c r="M46" s="273"/>
      <c r="N46" s="285">
        <v>2533.9899999999998</v>
      </c>
      <c r="O46" s="22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3"/>
      <c r="AE46" s="223"/>
      <c r="AF46" s="223"/>
      <c r="AG46" s="223"/>
    </row>
    <row r="47" spans="1:33" ht="15.75" customHeight="1">
      <c r="A47" s="213"/>
      <c r="B47" s="214"/>
      <c r="C47" s="275" t="s">
        <v>561</v>
      </c>
      <c r="D47" s="276" t="s">
        <v>2371</v>
      </c>
      <c r="E47" s="276" t="s">
        <v>569</v>
      </c>
      <c r="F47" s="277" t="s">
        <v>2372</v>
      </c>
      <c r="G47" s="277" t="s">
        <v>2373</v>
      </c>
      <c r="H47" s="276" t="s">
        <v>357</v>
      </c>
      <c r="I47" s="278" t="s">
        <v>455</v>
      </c>
      <c r="J47" s="278" t="s">
        <v>2374</v>
      </c>
      <c r="K47" s="276" t="s">
        <v>436</v>
      </c>
      <c r="L47" s="279">
        <v>110</v>
      </c>
      <c r="M47" s="279"/>
      <c r="N47" s="280">
        <v>2423.9899999999998</v>
      </c>
      <c r="O47" s="22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23"/>
      <c r="AB47" s="223"/>
      <c r="AC47" s="223"/>
      <c r="AD47" s="223"/>
      <c r="AE47" s="223"/>
      <c r="AF47" s="223"/>
      <c r="AG47" s="223"/>
    </row>
    <row r="48" spans="1:33" ht="15.75" customHeight="1">
      <c r="A48" s="213"/>
      <c r="B48" s="214"/>
      <c r="C48" s="281" t="s">
        <v>564</v>
      </c>
      <c r="D48" s="282" t="s">
        <v>2375</v>
      </c>
      <c r="E48" s="282" t="s">
        <v>569</v>
      </c>
      <c r="F48" s="283" t="s">
        <v>2376</v>
      </c>
      <c r="G48" s="283" t="s">
        <v>2377</v>
      </c>
      <c r="H48" s="282" t="s">
        <v>582</v>
      </c>
      <c r="I48" s="284" t="s">
        <v>455</v>
      </c>
      <c r="J48" s="284" t="s">
        <v>2378</v>
      </c>
      <c r="K48" s="282" t="s">
        <v>437</v>
      </c>
      <c r="L48" s="273"/>
      <c r="M48" s="273">
        <v>1950</v>
      </c>
      <c r="N48" s="285">
        <v>4373.99</v>
      </c>
      <c r="O48" s="22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23"/>
      <c r="AB48" s="223"/>
      <c r="AC48" s="223"/>
      <c r="AD48" s="223"/>
      <c r="AE48" s="223"/>
      <c r="AF48" s="223"/>
      <c r="AG48" s="223"/>
    </row>
    <row r="49" spans="1:33" ht="15.75" customHeight="1">
      <c r="A49" s="213"/>
      <c r="B49" s="214"/>
      <c r="C49" s="275" t="s">
        <v>567</v>
      </c>
      <c r="D49" s="276" t="s">
        <v>2379</v>
      </c>
      <c r="E49" s="276" t="s">
        <v>569</v>
      </c>
      <c r="F49" s="277" t="s">
        <v>2380</v>
      </c>
      <c r="G49" s="277" t="s">
        <v>2381</v>
      </c>
      <c r="H49" s="276" t="s">
        <v>357</v>
      </c>
      <c r="I49" s="278" t="s">
        <v>455</v>
      </c>
      <c r="J49" s="278" t="s">
        <v>2382</v>
      </c>
      <c r="K49" s="276" t="s">
        <v>437</v>
      </c>
      <c r="L49" s="279"/>
      <c r="M49" s="279">
        <v>2200</v>
      </c>
      <c r="N49" s="280">
        <v>6573.99</v>
      </c>
      <c r="O49" s="22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</row>
    <row r="50" spans="1:33" ht="15.75" customHeight="1">
      <c r="A50" s="213"/>
      <c r="B50" s="214"/>
      <c r="C50" s="281" t="s">
        <v>571</v>
      </c>
      <c r="D50" s="282" t="s">
        <v>2379</v>
      </c>
      <c r="E50" s="282" t="s">
        <v>569</v>
      </c>
      <c r="F50" s="283" t="s">
        <v>2383</v>
      </c>
      <c r="G50" s="283" t="s">
        <v>2384</v>
      </c>
      <c r="H50" s="282" t="s">
        <v>461</v>
      </c>
      <c r="I50" s="284" t="s">
        <v>2302</v>
      </c>
      <c r="J50" s="284" t="s">
        <v>45</v>
      </c>
      <c r="K50" s="282" t="s">
        <v>437</v>
      </c>
      <c r="L50" s="273"/>
      <c r="M50" s="273">
        <v>1782</v>
      </c>
      <c r="N50" s="285">
        <v>8355.99</v>
      </c>
      <c r="O50" s="222"/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  <c r="AA50" s="223"/>
      <c r="AB50" s="223"/>
      <c r="AC50" s="223"/>
      <c r="AD50" s="223"/>
      <c r="AE50" s="223"/>
      <c r="AF50" s="223"/>
      <c r="AG50" s="223"/>
    </row>
    <row r="51" spans="1:33" ht="15.75" customHeight="1">
      <c r="A51" s="213"/>
      <c r="B51" s="214"/>
      <c r="C51" s="275" t="s">
        <v>574</v>
      </c>
      <c r="D51" s="276" t="s">
        <v>2385</v>
      </c>
      <c r="E51" s="276" t="s">
        <v>685</v>
      </c>
      <c r="F51" s="277" t="s">
        <v>2386</v>
      </c>
      <c r="G51" s="277" t="s">
        <v>2387</v>
      </c>
      <c r="H51" s="276" t="s">
        <v>357</v>
      </c>
      <c r="I51" s="278" t="s">
        <v>455</v>
      </c>
      <c r="J51" s="278" t="s">
        <v>2374</v>
      </c>
      <c r="K51" s="276" t="s">
        <v>436</v>
      </c>
      <c r="L51" s="279">
        <v>40</v>
      </c>
      <c r="M51" s="279"/>
      <c r="N51" s="280">
        <v>8315.99</v>
      </c>
      <c r="O51" s="222"/>
      <c r="P51" s="223"/>
      <c r="Q51" s="223"/>
      <c r="R51" s="223"/>
      <c r="S51" s="223"/>
      <c r="T51" s="223"/>
      <c r="U51" s="223"/>
      <c r="V51" s="223"/>
      <c r="W51" s="223"/>
      <c r="X51" s="223"/>
      <c r="Y51" s="223"/>
      <c r="Z51" s="223"/>
      <c r="AA51" s="223"/>
      <c r="AB51" s="223"/>
      <c r="AC51" s="223"/>
      <c r="AD51" s="223"/>
      <c r="AE51" s="223"/>
      <c r="AF51" s="223"/>
      <c r="AG51" s="223"/>
    </row>
    <row r="52" spans="1:33" ht="15.75" customHeight="1">
      <c r="A52" s="213"/>
      <c r="B52" s="214"/>
      <c r="C52" s="281" t="s">
        <v>577</v>
      </c>
      <c r="D52" s="282" t="s">
        <v>2388</v>
      </c>
      <c r="E52" s="282" t="s">
        <v>685</v>
      </c>
      <c r="F52" s="283" t="s">
        <v>2295</v>
      </c>
      <c r="G52" s="283"/>
      <c r="H52" s="282" t="s">
        <v>355</v>
      </c>
      <c r="I52" s="284" t="s">
        <v>485</v>
      </c>
      <c r="J52" s="284" t="s">
        <v>719</v>
      </c>
      <c r="K52" s="282" t="s">
        <v>436</v>
      </c>
      <c r="L52" s="273">
        <v>1499</v>
      </c>
      <c r="M52" s="273"/>
      <c r="N52" s="285">
        <v>6816.99</v>
      </c>
      <c r="O52" s="222"/>
      <c r="P52" s="223"/>
      <c r="Q52" s="223"/>
      <c r="R52" s="223"/>
      <c r="S52" s="223"/>
      <c r="T52" s="223"/>
      <c r="U52" s="223"/>
      <c r="V52" s="223"/>
      <c r="W52" s="223"/>
      <c r="X52" s="223"/>
      <c r="Y52" s="223"/>
      <c r="Z52" s="223"/>
      <c r="AA52" s="223"/>
      <c r="AB52" s="223"/>
      <c r="AC52" s="223"/>
      <c r="AD52" s="223"/>
      <c r="AE52" s="223"/>
      <c r="AF52" s="223"/>
      <c r="AG52" s="223"/>
    </row>
    <row r="53" spans="1:33" ht="15.75" customHeight="1">
      <c r="A53" s="213"/>
      <c r="B53" s="214"/>
      <c r="C53" s="275" t="s">
        <v>580</v>
      </c>
      <c r="D53" s="276" t="s">
        <v>2388</v>
      </c>
      <c r="E53" s="276" t="s">
        <v>685</v>
      </c>
      <c r="F53" s="277" t="s">
        <v>2332</v>
      </c>
      <c r="G53" s="277"/>
      <c r="H53" s="276" t="s">
        <v>355</v>
      </c>
      <c r="I53" s="278" t="s">
        <v>485</v>
      </c>
      <c r="J53" s="278" t="s">
        <v>719</v>
      </c>
      <c r="K53" s="276" t="s">
        <v>436</v>
      </c>
      <c r="L53" s="279">
        <v>1783</v>
      </c>
      <c r="M53" s="279"/>
      <c r="N53" s="280">
        <v>5033.99</v>
      </c>
      <c r="O53" s="222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23"/>
      <c r="AD53" s="223"/>
      <c r="AE53" s="223"/>
      <c r="AF53" s="223"/>
      <c r="AG53" s="223"/>
    </row>
    <row r="54" spans="1:33" ht="15.75" customHeight="1">
      <c r="A54" s="213"/>
      <c r="B54" s="214"/>
      <c r="C54" s="281" t="s">
        <v>583</v>
      </c>
      <c r="D54" s="282" t="s">
        <v>2388</v>
      </c>
      <c r="E54" s="282" t="s">
        <v>685</v>
      </c>
      <c r="F54" s="283" t="s">
        <v>2332</v>
      </c>
      <c r="G54" s="283"/>
      <c r="H54" s="282" t="s">
        <v>355</v>
      </c>
      <c r="I54" s="284" t="s">
        <v>485</v>
      </c>
      <c r="J54" s="284" t="s">
        <v>719</v>
      </c>
      <c r="K54" s="282" t="s">
        <v>436</v>
      </c>
      <c r="L54" s="273">
        <v>1333</v>
      </c>
      <c r="M54" s="273"/>
      <c r="N54" s="285">
        <v>3700.99</v>
      </c>
      <c r="O54" s="222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</row>
    <row r="55" spans="1:33" ht="15.75" customHeight="1">
      <c r="A55" s="213"/>
      <c r="B55" s="214"/>
      <c r="C55" s="275" t="s">
        <v>586</v>
      </c>
      <c r="D55" s="276" t="s">
        <v>2388</v>
      </c>
      <c r="E55" s="276" t="s">
        <v>685</v>
      </c>
      <c r="F55" s="277" t="s">
        <v>2389</v>
      </c>
      <c r="G55" s="277"/>
      <c r="H55" s="276" t="s">
        <v>355</v>
      </c>
      <c r="I55" s="278" t="s">
        <v>485</v>
      </c>
      <c r="J55" s="278" t="s">
        <v>719</v>
      </c>
      <c r="K55" s="276" t="s">
        <v>436</v>
      </c>
      <c r="L55" s="279">
        <v>1619</v>
      </c>
      <c r="M55" s="279"/>
      <c r="N55" s="280">
        <v>2081.9899999999998</v>
      </c>
      <c r="O55" s="222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  <c r="AA55" s="223"/>
      <c r="AB55" s="223"/>
      <c r="AC55" s="223"/>
      <c r="AD55" s="223"/>
      <c r="AE55" s="223"/>
      <c r="AF55" s="223"/>
      <c r="AG55" s="223"/>
    </row>
    <row r="56" spans="1:33" ht="15.75" customHeight="1">
      <c r="A56" s="213"/>
      <c r="B56" s="214"/>
      <c r="C56" s="281" t="s">
        <v>589</v>
      </c>
      <c r="D56" s="282" t="s">
        <v>2390</v>
      </c>
      <c r="E56" s="282" t="s">
        <v>685</v>
      </c>
      <c r="F56" s="283" t="s">
        <v>2391</v>
      </c>
      <c r="G56" s="283" t="s">
        <v>2392</v>
      </c>
      <c r="H56" s="282" t="s">
        <v>357</v>
      </c>
      <c r="I56" s="284" t="s">
        <v>455</v>
      </c>
      <c r="J56" s="284" t="s">
        <v>2393</v>
      </c>
      <c r="K56" s="282" t="s">
        <v>437</v>
      </c>
      <c r="L56" s="273"/>
      <c r="M56" s="273">
        <v>5200</v>
      </c>
      <c r="N56" s="285">
        <v>7281.99</v>
      </c>
      <c r="O56" s="222"/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/>
      <c r="AB56" s="223"/>
      <c r="AC56" s="223"/>
      <c r="AD56" s="223"/>
      <c r="AE56" s="223"/>
      <c r="AF56" s="223"/>
      <c r="AG56" s="223"/>
    </row>
    <row r="57" spans="1:33" ht="15.75" customHeight="1">
      <c r="A57" s="213"/>
      <c r="B57" s="214"/>
      <c r="C57" s="275" t="s">
        <v>592</v>
      </c>
      <c r="D57" s="276" t="s">
        <v>2390</v>
      </c>
      <c r="E57" s="276" t="s">
        <v>685</v>
      </c>
      <c r="F57" s="277" t="s">
        <v>2394</v>
      </c>
      <c r="G57" s="277" t="s">
        <v>2395</v>
      </c>
      <c r="H57" s="276" t="s">
        <v>357</v>
      </c>
      <c r="I57" s="278" t="s">
        <v>455</v>
      </c>
      <c r="J57" s="278" t="s">
        <v>2382</v>
      </c>
      <c r="K57" s="276" t="s">
        <v>437</v>
      </c>
      <c r="L57" s="279"/>
      <c r="M57" s="279">
        <v>100</v>
      </c>
      <c r="N57" s="280">
        <v>7381.99</v>
      </c>
      <c r="O57" s="222"/>
      <c r="P57" s="223"/>
      <c r="Q57" s="223"/>
      <c r="R57" s="223"/>
      <c r="S57" s="223"/>
      <c r="T57" s="223"/>
      <c r="U57" s="223"/>
      <c r="V57" s="223"/>
      <c r="W57" s="223"/>
      <c r="X57" s="223"/>
      <c r="Y57" s="223"/>
      <c r="Z57" s="223"/>
      <c r="AA57" s="223"/>
      <c r="AB57" s="223"/>
      <c r="AC57" s="223"/>
      <c r="AD57" s="223"/>
      <c r="AE57" s="223"/>
      <c r="AF57" s="223"/>
      <c r="AG57" s="223"/>
    </row>
    <row r="58" spans="1:33" ht="15.75" customHeight="1">
      <c r="A58" s="213"/>
      <c r="B58" s="214"/>
      <c r="C58" s="281" t="s">
        <v>594</v>
      </c>
      <c r="D58" s="282" t="s">
        <v>2390</v>
      </c>
      <c r="E58" s="282" t="s">
        <v>685</v>
      </c>
      <c r="F58" s="283" t="s">
        <v>2396</v>
      </c>
      <c r="G58" s="283" t="s">
        <v>2397</v>
      </c>
      <c r="H58" s="282" t="s">
        <v>357</v>
      </c>
      <c r="I58" s="284" t="s">
        <v>455</v>
      </c>
      <c r="J58" s="284" t="s">
        <v>2382</v>
      </c>
      <c r="K58" s="282" t="s">
        <v>437</v>
      </c>
      <c r="L58" s="273"/>
      <c r="M58" s="273">
        <v>300</v>
      </c>
      <c r="N58" s="285">
        <v>7681.99</v>
      </c>
      <c r="O58" s="222"/>
      <c r="P58" s="223"/>
      <c r="Q58" s="223"/>
      <c r="R58" s="223"/>
      <c r="S58" s="223"/>
      <c r="T58" s="223"/>
      <c r="U58" s="223"/>
      <c r="V58" s="223"/>
      <c r="W58" s="223"/>
      <c r="X58" s="223"/>
      <c r="Y58" s="223"/>
      <c r="Z58" s="223"/>
      <c r="AA58" s="223"/>
      <c r="AB58" s="223"/>
      <c r="AC58" s="223"/>
      <c r="AD58" s="223"/>
      <c r="AE58" s="223"/>
      <c r="AF58" s="223"/>
      <c r="AG58" s="223"/>
    </row>
    <row r="59" spans="1:33" ht="15.75" customHeight="1">
      <c r="A59" s="213"/>
      <c r="B59" s="214"/>
      <c r="C59" s="275" t="s">
        <v>598</v>
      </c>
      <c r="D59" s="276" t="s">
        <v>2390</v>
      </c>
      <c r="E59" s="276" t="s">
        <v>685</v>
      </c>
      <c r="F59" s="277" t="s">
        <v>2398</v>
      </c>
      <c r="G59" s="277" t="s">
        <v>2399</v>
      </c>
      <c r="H59" s="276" t="s">
        <v>357</v>
      </c>
      <c r="I59" s="278" t="s">
        <v>455</v>
      </c>
      <c r="J59" s="278" t="s">
        <v>2312</v>
      </c>
      <c r="K59" s="276" t="s">
        <v>436</v>
      </c>
      <c r="L59" s="279">
        <v>1000</v>
      </c>
      <c r="M59" s="279"/>
      <c r="N59" s="280">
        <v>6681.99</v>
      </c>
      <c r="O59" s="222"/>
      <c r="P59" s="223"/>
      <c r="Q59" s="223"/>
      <c r="R59" s="223"/>
      <c r="S59" s="223"/>
      <c r="T59" s="223"/>
      <c r="U59" s="223"/>
      <c r="V59" s="223"/>
      <c r="W59" s="223"/>
      <c r="X59" s="223"/>
      <c r="Y59" s="223"/>
      <c r="Z59" s="223"/>
      <c r="AA59" s="223"/>
      <c r="AB59" s="223"/>
      <c r="AC59" s="223"/>
      <c r="AD59" s="223"/>
      <c r="AE59" s="223"/>
      <c r="AF59" s="223"/>
      <c r="AG59" s="223"/>
    </row>
    <row r="60" spans="1:33" ht="15.75" customHeight="1">
      <c r="A60" s="213"/>
      <c r="B60" s="214"/>
      <c r="C60" s="281" t="s">
        <v>602</v>
      </c>
      <c r="D60" s="282" t="s">
        <v>2390</v>
      </c>
      <c r="E60" s="282" t="s">
        <v>685</v>
      </c>
      <c r="F60" s="283" t="s">
        <v>2400</v>
      </c>
      <c r="G60" s="283" t="s">
        <v>2401</v>
      </c>
      <c r="H60" s="282" t="s">
        <v>357</v>
      </c>
      <c r="I60" s="284" t="s">
        <v>455</v>
      </c>
      <c r="J60" s="284" t="s">
        <v>2312</v>
      </c>
      <c r="K60" s="282" t="s">
        <v>436</v>
      </c>
      <c r="L60" s="273">
        <v>1000</v>
      </c>
      <c r="M60" s="273"/>
      <c r="N60" s="285">
        <v>5681.99</v>
      </c>
      <c r="O60" s="222"/>
      <c r="P60" s="223"/>
      <c r="Q60" s="223"/>
      <c r="R60" s="223"/>
      <c r="S60" s="223"/>
      <c r="T60" s="223"/>
      <c r="U60" s="223"/>
      <c r="V60" s="223"/>
      <c r="W60" s="223"/>
      <c r="X60" s="223"/>
      <c r="Y60" s="223"/>
      <c r="Z60" s="223"/>
      <c r="AA60" s="223"/>
      <c r="AB60" s="223"/>
      <c r="AC60" s="223"/>
      <c r="AD60" s="223"/>
      <c r="AE60" s="223"/>
      <c r="AF60" s="223"/>
      <c r="AG60" s="223"/>
    </row>
    <row r="61" spans="1:33" ht="15.75" customHeight="1">
      <c r="A61" s="213"/>
      <c r="B61" s="214"/>
      <c r="C61" s="275" t="s">
        <v>605</v>
      </c>
      <c r="D61" s="276" t="s">
        <v>2390</v>
      </c>
      <c r="E61" s="276" t="s">
        <v>685</v>
      </c>
      <c r="F61" s="277" t="s">
        <v>2402</v>
      </c>
      <c r="G61" s="277" t="s">
        <v>2403</v>
      </c>
      <c r="H61" s="276" t="s">
        <v>357</v>
      </c>
      <c r="I61" s="278" t="s">
        <v>455</v>
      </c>
      <c r="J61" s="278" t="s">
        <v>2382</v>
      </c>
      <c r="K61" s="276" t="s">
        <v>437</v>
      </c>
      <c r="L61" s="279"/>
      <c r="M61" s="279">
        <v>500</v>
      </c>
      <c r="N61" s="280">
        <v>6181.99</v>
      </c>
      <c r="O61" s="222"/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  <c r="AA61" s="223"/>
      <c r="AB61" s="223"/>
      <c r="AC61" s="223"/>
      <c r="AD61" s="223"/>
      <c r="AE61" s="223"/>
      <c r="AF61" s="223"/>
      <c r="AG61" s="223"/>
    </row>
    <row r="62" spans="1:33" ht="15.75" customHeight="1">
      <c r="A62" s="213"/>
      <c r="B62" s="214"/>
      <c r="C62" s="281" t="s">
        <v>608</v>
      </c>
      <c r="D62" s="282" t="s">
        <v>2390</v>
      </c>
      <c r="E62" s="282" t="s">
        <v>685</v>
      </c>
      <c r="F62" s="283" t="s">
        <v>2404</v>
      </c>
      <c r="G62" s="283" t="s">
        <v>2405</v>
      </c>
      <c r="H62" s="282" t="s">
        <v>357</v>
      </c>
      <c r="I62" s="284" t="s">
        <v>455</v>
      </c>
      <c r="J62" s="284" t="s">
        <v>2382</v>
      </c>
      <c r="K62" s="282" t="s">
        <v>437</v>
      </c>
      <c r="L62" s="273"/>
      <c r="M62" s="273">
        <v>1000</v>
      </c>
      <c r="N62" s="285">
        <v>7181.99</v>
      </c>
      <c r="O62" s="222"/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  <c r="AA62" s="223"/>
      <c r="AB62" s="223"/>
      <c r="AC62" s="223"/>
      <c r="AD62" s="223"/>
      <c r="AE62" s="223"/>
      <c r="AF62" s="223"/>
      <c r="AG62" s="223"/>
    </row>
    <row r="63" spans="1:33" ht="15.75" customHeight="1">
      <c r="A63" s="213"/>
      <c r="B63" s="214"/>
      <c r="C63" s="275" t="s">
        <v>610</v>
      </c>
      <c r="D63" s="276" t="s">
        <v>2390</v>
      </c>
      <c r="E63" s="276" t="s">
        <v>685</v>
      </c>
      <c r="F63" s="277" t="s">
        <v>2406</v>
      </c>
      <c r="G63" s="277" t="s">
        <v>2407</v>
      </c>
      <c r="H63" s="276" t="s">
        <v>357</v>
      </c>
      <c r="I63" s="278" t="s">
        <v>455</v>
      </c>
      <c r="J63" s="278" t="s">
        <v>2382</v>
      </c>
      <c r="K63" s="276" t="s">
        <v>437</v>
      </c>
      <c r="L63" s="279"/>
      <c r="M63" s="279">
        <v>500</v>
      </c>
      <c r="N63" s="280">
        <v>7681.99</v>
      </c>
      <c r="O63" s="222"/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  <c r="AA63" s="223"/>
      <c r="AB63" s="223"/>
      <c r="AC63" s="223"/>
      <c r="AD63" s="223"/>
      <c r="AE63" s="223"/>
      <c r="AF63" s="223"/>
      <c r="AG63" s="223"/>
    </row>
    <row r="64" spans="1:33" ht="15.75" customHeight="1">
      <c r="A64" s="213"/>
      <c r="B64" s="214"/>
      <c r="C64" s="281" t="s">
        <v>613</v>
      </c>
      <c r="D64" s="282" t="s">
        <v>2390</v>
      </c>
      <c r="E64" s="282" t="s">
        <v>685</v>
      </c>
      <c r="F64" s="283" t="s">
        <v>2408</v>
      </c>
      <c r="G64" s="283" t="s">
        <v>2409</v>
      </c>
      <c r="H64" s="282" t="s">
        <v>355</v>
      </c>
      <c r="I64" s="284" t="s">
        <v>173</v>
      </c>
      <c r="J64" s="284" t="s">
        <v>2410</v>
      </c>
      <c r="K64" s="282" t="s">
        <v>436</v>
      </c>
      <c r="L64" s="273">
        <v>1000</v>
      </c>
      <c r="M64" s="273"/>
      <c r="N64" s="285">
        <v>6681.99</v>
      </c>
      <c r="O64" s="222"/>
      <c r="P64" s="223"/>
      <c r="Q64" s="223"/>
      <c r="R64" s="223"/>
      <c r="S64" s="223"/>
      <c r="T64" s="223"/>
      <c r="U64" s="223"/>
      <c r="V64" s="223"/>
      <c r="W64" s="223"/>
      <c r="X64" s="223"/>
      <c r="Y64" s="223"/>
      <c r="Z64" s="223"/>
      <c r="AA64" s="223"/>
      <c r="AB64" s="223"/>
      <c r="AC64" s="223"/>
      <c r="AD64" s="223"/>
      <c r="AE64" s="223"/>
      <c r="AF64" s="223"/>
      <c r="AG64" s="223"/>
    </row>
    <row r="65" spans="1:33" ht="15.75" customHeight="1">
      <c r="A65" s="213"/>
      <c r="B65" s="214"/>
      <c r="C65" s="275" t="s">
        <v>617</v>
      </c>
      <c r="D65" s="276" t="s">
        <v>2411</v>
      </c>
      <c r="E65" s="276" t="s">
        <v>685</v>
      </c>
      <c r="F65" s="277" t="s">
        <v>2412</v>
      </c>
      <c r="G65" s="277"/>
      <c r="H65" s="276" t="s">
        <v>355</v>
      </c>
      <c r="I65" s="278" t="s">
        <v>485</v>
      </c>
      <c r="J65" s="278" t="s">
        <v>719</v>
      </c>
      <c r="K65" s="276" t="s">
        <v>436</v>
      </c>
      <c r="L65" s="279">
        <v>6451</v>
      </c>
      <c r="M65" s="279"/>
      <c r="N65" s="280">
        <v>230.99</v>
      </c>
      <c r="O65" s="222"/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  <c r="AA65" s="223"/>
      <c r="AB65" s="223"/>
      <c r="AC65" s="223"/>
      <c r="AD65" s="223"/>
      <c r="AE65" s="223"/>
      <c r="AF65" s="223"/>
      <c r="AG65" s="223"/>
    </row>
    <row r="66" spans="1:33" ht="15.75" customHeight="1">
      <c r="A66" s="213"/>
      <c r="B66" s="214"/>
      <c r="C66" s="281" t="s">
        <v>620</v>
      </c>
      <c r="D66" s="282" t="s">
        <v>2413</v>
      </c>
      <c r="E66" s="282" t="s">
        <v>685</v>
      </c>
      <c r="F66" s="283" t="s">
        <v>2414</v>
      </c>
      <c r="G66" s="283" t="s">
        <v>2415</v>
      </c>
      <c r="H66" s="282" t="s">
        <v>461</v>
      </c>
      <c r="I66" s="284" t="s">
        <v>2302</v>
      </c>
      <c r="J66" s="284" t="s">
        <v>45</v>
      </c>
      <c r="K66" s="282" t="s">
        <v>437</v>
      </c>
      <c r="L66" s="273"/>
      <c r="M66" s="273">
        <v>14540</v>
      </c>
      <c r="N66" s="285">
        <v>14770.99</v>
      </c>
      <c r="O66" s="222"/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  <c r="AA66" s="223"/>
      <c r="AB66" s="223"/>
      <c r="AC66" s="223"/>
      <c r="AD66" s="223"/>
      <c r="AE66" s="223"/>
      <c r="AF66" s="223"/>
      <c r="AG66" s="223"/>
    </row>
    <row r="67" spans="1:33" ht="15.75" customHeight="1">
      <c r="A67" s="213"/>
      <c r="B67" s="214"/>
      <c r="C67" s="275" t="s">
        <v>623</v>
      </c>
      <c r="D67" s="276" t="s">
        <v>2413</v>
      </c>
      <c r="E67" s="276" t="s">
        <v>685</v>
      </c>
      <c r="F67" s="277" t="s">
        <v>2416</v>
      </c>
      <c r="G67" s="277" t="s">
        <v>2417</v>
      </c>
      <c r="H67" s="276" t="s">
        <v>355</v>
      </c>
      <c r="I67" s="278" t="s">
        <v>173</v>
      </c>
      <c r="J67" s="278" t="s">
        <v>2308</v>
      </c>
      <c r="K67" s="276" t="s">
        <v>436</v>
      </c>
      <c r="L67" s="279">
        <v>5883.42</v>
      </c>
      <c r="M67" s="279"/>
      <c r="N67" s="280">
        <v>8887.57</v>
      </c>
      <c r="O67" s="222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</row>
    <row r="68" spans="1:33" ht="15.75" customHeight="1">
      <c r="A68" s="213"/>
      <c r="B68" s="214"/>
      <c r="C68" s="281" t="s">
        <v>628</v>
      </c>
      <c r="D68" s="282" t="s">
        <v>2418</v>
      </c>
      <c r="E68" s="282" t="s">
        <v>685</v>
      </c>
      <c r="F68" s="283" t="s">
        <v>2419</v>
      </c>
      <c r="G68" s="283" t="s">
        <v>2420</v>
      </c>
      <c r="H68" s="282" t="s">
        <v>355</v>
      </c>
      <c r="I68" s="284" t="s">
        <v>651</v>
      </c>
      <c r="J68" s="284" t="s">
        <v>179</v>
      </c>
      <c r="K68" s="282" t="s">
        <v>436</v>
      </c>
      <c r="L68" s="273">
        <v>5000</v>
      </c>
      <c r="M68" s="273"/>
      <c r="N68" s="285">
        <v>3887.57</v>
      </c>
      <c r="O68" s="222"/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  <c r="AA68" s="223"/>
      <c r="AB68" s="223"/>
      <c r="AC68" s="223"/>
      <c r="AD68" s="223"/>
      <c r="AE68" s="223"/>
      <c r="AF68" s="223"/>
      <c r="AG68" s="223"/>
    </row>
    <row r="69" spans="1:33" ht="15.75" customHeight="1">
      <c r="A69" s="213"/>
      <c r="B69" s="214"/>
      <c r="C69" s="275" t="s">
        <v>630</v>
      </c>
      <c r="D69" s="276" t="s">
        <v>2421</v>
      </c>
      <c r="E69" s="276" t="s">
        <v>685</v>
      </c>
      <c r="F69" s="277" t="s">
        <v>2422</v>
      </c>
      <c r="G69" s="277"/>
      <c r="H69" s="276" t="s">
        <v>355</v>
      </c>
      <c r="I69" s="278" t="s">
        <v>447</v>
      </c>
      <c r="J69" s="278" t="s">
        <v>2314</v>
      </c>
      <c r="K69" s="276" t="s">
        <v>436</v>
      </c>
      <c r="L69" s="279">
        <v>1500</v>
      </c>
      <c r="M69" s="279"/>
      <c r="N69" s="280">
        <v>2387.5700000000002</v>
      </c>
      <c r="O69" s="222"/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  <c r="AA69" s="223"/>
      <c r="AB69" s="223"/>
      <c r="AC69" s="223"/>
      <c r="AD69" s="223"/>
      <c r="AE69" s="223"/>
      <c r="AF69" s="223"/>
      <c r="AG69" s="223"/>
    </row>
    <row r="70" spans="1:33" ht="15.75" customHeight="1">
      <c r="A70" s="213"/>
      <c r="B70" s="214"/>
      <c r="C70" s="281" t="s">
        <v>634</v>
      </c>
      <c r="D70" s="282" t="s">
        <v>2423</v>
      </c>
      <c r="E70" s="282" t="s">
        <v>685</v>
      </c>
      <c r="F70" s="283" t="s">
        <v>2424</v>
      </c>
      <c r="G70" s="283" t="s">
        <v>2425</v>
      </c>
      <c r="H70" s="282" t="s">
        <v>355</v>
      </c>
      <c r="I70" s="284" t="s">
        <v>651</v>
      </c>
      <c r="J70" s="284" t="s">
        <v>179</v>
      </c>
      <c r="K70" s="282" t="s">
        <v>436</v>
      </c>
      <c r="L70" s="273">
        <v>1000</v>
      </c>
      <c r="M70" s="273"/>
      <c r="N70" s="285">
        <v>1387.57</v>
      </c>
      <c r="O70" s="222"/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  <c r="AA70" s="223"/>
      <c r="AB70" s="223"/>
      <c r="AC70" s="223"/>
      <c r="AD70" s="223"/>
      <c r="AE70" s="223"/>
      <c r="AF70" s="223"/>
      <c r="AG70" s="223"/>
    </row>
    <row r="71" spans="1:33" ht="15.75" customHeight="1">
      <c r="A71" s="213"/>
      <c r="B71" s="214"/>
      <c r="C71" s="275" t="s">
        <v>636</v>
      </c>
      <c r="D71" s="276" t="s">
        <v>2426</v>
      </c>
      <c r="E71" s="276" t="s">
        <v>685</v>
      </c>
      <c r="F71" s="277" t="s">
        <v>2427</v>
      </c>
      <c r="G71" s="277" t="s">
        <v>2428</v>
      </c>
      <c r="H71" s="276" t="s">
        <v>582</v>
      </c>
      <c r="I71" s="278" t="s">
        <v>455</v>
      </c>
      <c r="J71" s="278" t="s">
        <v>2363</v>
      </c>
      <c r="K71" s="276" t="s">
        <v>437</v>
      </c>
      <c r="L71" s="279"/>
      <c r="M71" s="279">
        <v>6600</v>
      </c>
      <c r="N71" s="280">
        <v>7987.57</v>
      </c>
      <c r="O71" s="222"/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  <c r="AA71" s="223"/>
      <c r="AB71" s="223"/>
      <c r="AC71" s="223"/>
      <c r="AD71" s="223"/>
      <c r="AE71" s="223"/>
      <c r="AF71" s="223"/>
      <c r="AG71" s="223"/>
    </row>
    <row r="72" spans="1:33" ht="15.75" customHeight="1">
      <c r="A72" s="213"/>
      <c r="B72" s="214"/>
      <c r="C72" s="281" t="s">
        <v>640</v>
      </c>
      <c r="D72" s="282" t="s">
        <v>2426</v>
      </c>
      <c r="E72" s="282" t="s">
        <v>685</v>
      </c>
      <c r="F72" s="283" t="s">
        <v>2364</v>
      </c>
      <c r="G72" s="283" t="s">
        <v>2429</v>
      </c>
      <c r="H72" s="282" t="s">
        <v>355</v>
      </c>
      <c r="I72" s="284" t="s">
        <v>173</v>
      </c>
      <c r="J72" s="284" t="s">
        <v>2308</v>
      </c>
      <c r="K72" s="282" t="s">
        <v>436</v>
      </c>
      <c r="L72" s="273">
        <v>7914.59</v>
      </c>
      <c r="M72" s="273"/>
      <c r="N72" s="285">
        <v>72.98</v>
      </c>
      <c r="O72" s="222"/>
      <c r="P72" s="223"/>
      <c r="Q72" s="223"/>
      <c r="R72" s="223"/>
      <c r="S72" s="223"/>
      <c r="T72" s="223"/>
      <c r="U72" s="223"/>
      <c r="V72" s="223"/>
      <c r="W72" s="223"/>
      <c r="X72" s="223"/>
      <c r="Y72" s="223"/>
      <c r="Z72" s="223"/>
      <c r="AA72" s="223"/>
      <c r="AB72" s="223"/>
      <c r="AC72" s="223"/>
      <c r="AD72" s="223"/>
      <c r="AE72" s="223"/>
      <c r="AF72" s="223"/>
      <c r="AG72" s="223"/>
    </row>
    <row r="73" spans="1:33" ht="15.75" customHeight="1">
      <c r="A73" s="213"/>
      <c r="B73" s="214"/>
      <c r="C73" s="275" t="s">
        <v>643</v>
      </c>
      <c r="D73" s="276" t="s">
        <v>2430</v>
      </c>
      <c r="E73" s="276" t="s">
        <v>685</v>
      </c>
      <c r="F73" s="277" t="s">
        <v>2431</v>
      </c>
      <c r="G73" s="277" t="s">
        <v>2432</v>
      </c>
      <c r="H73" s="276" t="s">
        <v>582</v>
      </c>
      <c r="I73" s="278" t="s">
        <v>455</v>
      </c>
      <c r="J73" s="278" t="s">
        <v>2433</v>
      </c>
      <c r="K73" s="276" t="s">
        <v>437</v>
      </c>
      <c r="L73" s="279"/>
      <c r="M73" s="287">
        <v>1000</v>
      </c>
      <c r="N73" s="280">
        <v>1072.98</v>
      </c>
      <c r="O73" s="222"/>
      <c r="P73" s="223"/>
      <c r="Q73" s="223"/>
      <c r="R73" s="223"/>
      <c r="S73" s="223"/>
      <c r="T73" s="223"/>
      <c r="U73" s="223"/>
      <c r="V73" s="223"/>
      <c r="W73" s="223"/>
      <c r="X73" s="223"/>
      <c r="Y73" s="223"/>
      <c r="Z73" s="223"/>
      <c r="AA73" s="223"/>
      <c r="AB73" s="223"/>
      <c r="AC73" s="223"/>
      <c r="AD73" s="223"/>
      <c r="AE73" s="223"/>
      <c r="AF73" s="223"/>
      <c r="AG73" s="223"/>
    </row>
    <row r="74" spans="1:33" ht="15.75" customHeight="1">
      <c r="A74" s="213"/>
      <c r="B74" s="214"/>
      <c r="C74" s="281" t="s">
        <v>646</v>
      </c>
      <c r="D74" s="282" t="s">
        <v>2430</v>
      </c>
      <c r="E74" s="282" t="s">
        <v>685</v>
      </c>
      <c r="F74" s="283" t="s">
        <v>2434</v>
      </c>
      <c r="G74" s="283" t="s">
        <v>2435</v>
      </c>
      <c r="H74" s="282" t="s">
        <v>461</v>
      </c>
      <c r="I74" s="284" t="s">
        <v>2302</v>
      </c>
      <c r="J74" s="284" t="s">
        <v>45</v>
      </c>
      <c r="K74" s="282" t="s">
        <v>437</v>
      </c>
      <c r="L74" s="273"/>
      <c r="M74" s="273">
        <v>95</v>
      </c>
      <c r="N74" s="285">
        <v>1167.98</v>
      </c>
      <c r="O74" s="222"/>
      <c r="P74" s="223"/>
      <c r="Q74" s="223"/>
      <c r="R74" s="223"/>
      <c r="S74" s="223"/>
      <c r="T74" s="223"/>
      <c r="U74" s="223"/>
      <c r="V74" s="223"/>
      <c r="W74" s="223"/>
      <c r="X74" s="223"/>
      <c r="Y74" s="223"/>
      <c r="Z74" s="223"/>
      <c r="AA74" s="223"/>
      <c r="AB74" s="223"/>
      <c r="AC74" s="223"/>
      <c r="AD74" s="223"/>
      <c r="AE74" s="223"/>
      <c r="AF74" s="223"/>
      <c r="AG74" s="223"/>
    </row>
    <row r="75" spans="1:33" ht="15.75" customHeight="1">
      <c r="A75" s="213"/>
      <c r="B75" s="214"/>
      <c r="C75" s="275" t="s">
        <v>648</v>
      </c>
      <c r="D75" s="276" t="s">
        <v>2436</v>
      </c>
      <c r="E75" s="276" t="s">
        <v>685</v>
      </c>
      <c r="F75" s="277" t="s">
        <v>2437</v>
      </c>
      <c r="G75" s="277" t="s">
        <v>508</v>
      </c>
      <c r="H75" s="276" t="s">
        <v>627</v>
      </c>
      <c r="I75" s="278" t="s">
        <v>447</v>
      </c>
      <c r="J75" s="278" t="s">
        <v>2314</v>
      </c>
      <c r="K75" s="276" t="s">
        <v>436</v>
      </c>
      <c r="L75" s="279">
        <v>1000</v>
      </c>
      <c r="M75" s="279"/>
      <c r="N75" s="280">
        <v>167.98</v>
      </c>
      <c r="O75" s="222"/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D75" s="223"/>
      <c r="AE75" s="223"/>
      <c r="AF75" s="223"/>
      <c r="AG75" s="223"/>
    </row>
    <row r="76" spans="1:33" ht="15.75" customHeight="1">
      <c r="A76" s="213"/>
      <c r="B76" s="214"/>
      <c r="C76" s="281" t="s">
        <v>652</v>
      </c>
      <c r="D76" s="282" t="s">
        <v>2438</v>
      </c>
      <c r="E76" s="282" t="s">
        <v>685</v>
      </c>
      <c r="F76" s="283" t="s">
        <v>2439</v>
      </c>
      <c r="G76" s="283"/>
      <c r="H76" s="282" t="s">
        <v>355</v>
      </c>
      <c r="I76" s="284" t="s">
        <v>796</v>
      </c>
      <c r="J76" s="284" t="s">
        <v>797</v>
      </c>
      <c r="K76" s="282" t="s">
        <v>437</v>
      </c>
      <c r="L76" s="273"/>
      <c r="M76" s="273">
        <v>42</v>
      </c>
      <c r="N76" s="285">
        <v>209.98</v>
      </c>
      <c r="O76" s="222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23"/>
    </row>
    <row r="77" spans="1:33" ht="15.75" customHeight="1">
      <c r="A77" s="213"/>
      <c r="B77" s="214"/>
      <c r="C77" s="275" t="s">
        <v>655</v>
      </c>
      <c r="D77" s="276" t="s">
        <v>2440</v>
      </c>
      <c r="E77" s="276" t="s">
        <v>794</v>
      </c>
      <c r="F77" s="277" t="s">
        <v>2441</v>
      </c>
      <c r="G77" s="277" t="s">
        <v>2442</v>
      </c>
      <c r="H77" s="276" t="s">
        <v>357</v>
      </c>
      <c r="I77" s="278" t="s">
        <v>455</v>
      </c>
      <c r="J77" s="278" t="s">
        <v>2393</v>
      </c>
      <c r="K77" s="276" t="s">
        <v>437</v>
      </c>
      <c r="L77" s="279"/>
      <c r="M77" s="279">
        <v>4350</v>
      </c>
      <c r="N77" s="280">
        <v>4559.9799999999996</v>
      </c>
      <c r="O77" s="222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  <c r="AA77" s="223"/>
      <c r="AB77" s="223"/>
      <c r="AC77" s="223"/>
      <c r="AD77" s="223"/>
      <c r="AE77" s="223"/>
      <c r="AF77" s="223"/>
      <c r="AG77" s="223"/>
    </row>
    <row r="78" spans="1:33" ht="15.75" customHeight="1">
      <c r="A78" s="213"/>
      <c r="B78" s="214"/>
      <c r="C78" s="281" t="s">
        <v>659</v>
      </c>
      <c r="D78" s="282" t="s">
        <v>2440</v>
      </c>
      <c r="E78" s="282" t="s">
        <v>794</v>
      </c>
      <c r="F78" s="283" t="s">
        <v>2443</v>
      </c>
      <c r="G78" s="283" t="s">
        <v>2444</v>
      </c>
      <c r="H78" s="282" t="s">
        <v>582</v>
      </c>
      <c r="I78" s="284" t="s">
        <v>455</v>
      </c>
      <c r="J78" s="284" t="s">
        <v>2433</v>
      </c>
      <c r="K78" s="282" t="s">
        <v>437</v>
      </c>
      <c r="L78" s="273"/>
      <c r="M78" s="273">
        <v>2000</v>
      </c>
      <c r="N78" s="285">
        <v>6559.98</v>
      </c>
      <c r="O78" s="222"/>
      <c r="P78" s="223"/>
      <c r="Q78" s="223"/>
      <c r="R78" s="223"/>
      <c r="S78" s="223"/>
      <c r="T78" s="223"/>
      <c r="U78" s="223"/>
      <c r="V78" s="223"/>
      <c r="W78" s="223"/>
      <c r="X78" s="223"/>
      <c r="Y78" s="223"/>
      <c r="Z78" s="223"/>
      <c r="AA78" s="223"/>
      <c r="AB78" s="223"/>
      <c r="AC78" s="223"/>
      <c r="AD78" s="223"/>
      <c r="AE78" s="223"/>
      <c r="AF78" s="223"/>
      <c r="AG78" s="223"/>
    </row>
    <row r="79" spans="1:33" ht="15.75" customHeight="1">
      <c r="A79" s="213"/>
      <c r="B79" s="214"/>
      <c r="C79" s="275" t="s">
        <v>661</v>
      </c>
      <c r="D79" s="276" t="s">
        <v>2440</v>
      </c>
      <c r="E79" s="276" t="s">
        <v>794</v>
      </c>
      <c r="F79" s="277" t="s">
        <v>2445</v>
      </c>
      <c r="G79" s="277" t="s">
        <v>2446</v>
      </c>
      <c r="H79" s="276" t="s">
        <v>357</v>
      </c>
      <c r="I79" s="278" t="s">
        <v>455</v>
      </c>
      <c r="J79" s="278" t="s">
        <v>2447</v>
      </c>
      <c r="K79" s="276" t="s">
        <v>436</v>
      </c>
      <c r="L79" s="279">
        <v>6000</v>
      </c>
      <c r="M79" s="279"/>
      <c r="N79" s="280">
        <v>559.98</v>
      </c>
      <c r="O79" s="222"/>
      <c r="P79" s="223"/>
      <c r="Q79" s="223"/>
      <c r="R79" s="223"/>
      <c r="S79" s="223"/>
      <c r="T79" s="223"/>
      <c r="U79" s="223"/>
      <c r="V79" s="223"/>
      <c r="W79" s="223"/>
      <c r="X79" s="223"/>
      <c r="Y79" s="223"/>
      <c r="Z79" s="223"/>
      <c r="AA79" s="223"/>
      <c r="AB79" s="223"/>
      <c r="AC79" s="223"/>
      <c r="AD79" s="223"/>
      <c r="AE79" s="223"/>
      <c r="AF79" s="223"/>
      <c r="AG79" s="223"/>
    </row>
    <row r="80" spans="1:33" ht="15.75" customHeight="1">
      <c r="A80" s="213"/>
      <c r="B80" s="214"/>
      <c r="C80" s="281" t="s">
        <v>664</v>
      </c>
      <c r="D80" s="282" t="s">
        <v>2440</v>
      </c>
      <c r="E80" s="282" t="s">
        <v>794</v>
      </c>
      <c r="F80" s="283" t="s">
        <v>2448</v>
      </c>
      <c r="G80" s="283" t="s">
        <v>2449</v>
      </c>
      <c r="H80" s="282" t="s">
        <v>357</v>
      </c>
      <c r="I80" s="284" t="s">
        <v>455</v>
      </c>
      <c r="J80" s="284" t="s">
        <v>2382</v>
      </c>
      <c r="K80" s="282" t="s">
        <v>437</v>
      </c>
      <c r="L80" s="273"/>
      <c r="M80" s="273">
        <v>5000</v>
      </c>
      <c r="N80" s="285">
        <v>5559.98</v>
      </c>
      <c r="O80" s="222"/>
      <c r="P80" s="223"/>
      <c r="Q80" s="223"/>
      <c r="R80" s="223"/>
      <c r="S80" s="223"/>
      <c r="T80" s="223"/>
      <c r="U80" s="223"/>
      <c r="V80" s="223"/>
      <c r="W80" s="223"/>
      <c r="X80" s="223"/>
      <c r="Y80" s="223"/>
      <c r="Z80" s="223"/>
      <c r="AA80" s="223"/>
      <c r="AB80" s="223"/>
      <c r="AC80" s="223"/>
      <c r="AD80" s="223"/>
      <c r="AE80" s="223"/>
      <c r="AF80" s="223"/>
      <c r="AG80" s="223"/>
    </row>
    <row r="81" spans="1:33" ht="15.75" customHeight="1">
      <c r="A81" s="213"/>
      <c r="B81" s="214"/>
      <c r="C81" s="275" t="s">
        <v>667</v>
      </c>
      <c r="D81" s="276" t="s">
        <v>2440</v>
      </c>
      <c r="E81" s="276" t="s">
        <v>794</v>
      </c>
      <c r="F81" s="277" t="s">
        <v>2450</v>
      </c>
      <c r="G81" s="277" t="s">
        <v>2451</v>
      </c>
      <c r="H81" s="276" t="s">
        <v>582</v>
      </c>
      <c r="I81" s="278" t="s">
        <v>455</v>
      </c>
      <c r="J81" s="278" t="s">
        <v>2452</v>
      </c>
      <c r="K81" s="276" t="s">
        <v>437</v>
      </c>
      <c r="L81" s="279"/>
      <c r="M81" s="279">
        <v>1500</v>
      </c>
      <c r="N81" s="280">
        <v>7059.98</v>
      </c>
      <c r="O81" s="222"/>
      <c r="P81" s="223"/>
      <c r="Q81" s="223"/>
      <c r="R81" s="223"/>
      <c r="S81" s="223"/>
      <c r="T81" s="223"/>
      <c r="U81" s="223"/>
      <c r="V81" s="223"/>
      <c r="W81" s="223"/>
      <c r="X81" s="223"/>
      <c r="Y81" s="223"/>
      <c r="Z81" s="223"/>
      <c r="AA81" s="223"/>
      <c r="AB81" s="223"/>
      <c r="AC81" s="223"/>
      <c r="AD81" s="223"/>
      <c r="AE81" s="223"/>
      <c r="AF81" s="223"/>
      <c r="AG81" s="223"/>
    </row>
    <row r="82" spans="1:33" ht="15.75" customHeight="1">
      <c r="A82" s="213"/>
      <c r="B82" s="214"/>
      <c r="C82" s="281" t="s">
        <v>669</v>
      </c>
      <c r="D82" s="282" t="s">
        <v>2453</v>
      </c>
      <c r="E82" s="282" t="s">
        <v>794</v>
      </c>
      <c r="F82" s="283" t="s">
        <v>2412</v>
      </c>
      <c r="G82" s="283"/>
      <c r="H82" s="282" t="s">
        <v>355</v>
      </c>
      <c r="I82" s="284" t="s">
        <v>485</v>
      </c>
      <c r="J82" s="284" t="s">
        <v>719</v>
      </c>
      <c r="K82" s="282" t="s">
        <v>436</v>
      </c>
      <c r="L82" s="273">
        <v>1555</v>
      </c>
      <c r="M82" s="273"/>
      <c r="N82" s="285">
        <v>5504.98</v>
      </c>
      <c r="O82" s="222"/>
      <c r="P82" s="223"/>
      <c r="Q82" s="223"/>
      <c r="R82" s="223"/>
      <c r="S82" s="223"/>
      <c r="T82" s="223"/>
      <c r="U82" s="223"/>
      <c r="V82" s="223"/>
      <c r="W82" s="223"/>
      <c r="X82" s="223"/>
      <c r="Y82" s="223"/>
      <c r="Z82" s="223"/>
      <c r="AA82" s="223"/>
      <c r="AB82" s="223"/>
      <c r="AC82" s="223"/>
      <c r="AD82" s="223"/>
      <c r="AE82" s="223"/>
      <c r="AF82" s="223"/>
      <c r="AG82" s="223"/>
    </row>
    <row r="83" spans="1:33" ht="15.75" customHeight="1">
      <c r="A83" s="213"/>
      <c r="B83" s="214"/>
      <c r="C83" s="275" t="s">
        <v>673</v>
      </c>
      <c r="D83" s="276" t="s">
        <v>2453</v>
      </c>
      <c r="E83" s="276" t="s">
        <v>794</v>
      </c>
      <c r="F83" s="277" t="s">
        <v>2412</v>
      </c>
      <c r="G83" s="277"/>
      <c r="H83" s="276" t="s">
        <v>355</v>
      </c>
      <c r="I83" s="278" t="s">
        <v>485</v>
      </c>
      <c r="J83" s="278" t="s">
        <v>719</v>
      </c>
      <c r="K83" s="276" t="s">
        <v>436</v>
      </c>
      <c r="L83" s="279">
        <v>1783</v>
      </c>
      <c r="M83" s="279"/>
      <c r="N83" s="280">
        <v>3721.98</v>
      </c>
      <c r="O83" s="222"/>
      <c r="P83" s="223"/>
      <c r="Q83" s="223"/>
      <c r="R83" s="223"/>
      <c r="S83" s="223"/>
      <c r="T83" s="223"/>
      <c r="U83" s="223"/>
      <c r="V83" s="223"/>
      <c r="W83" s="223"/>
      <c r="X83" s="223"/>
      <c r="Y83" s="223"/>
      <c r="Z83" s="223"/>
      <c r="AA83" s="223"/>
      <c r="AB83" s="223"/>
      <c r="AC83" s="223"/>
      <c r="AD83" s="223"/>
      <c r="AE83" s="223"/>
      <c r="AF83" s="223"/>
      <c r="AG83" s="223"/>
    </row>
    <row r="84" spans="1:33" ht="15.75" customHeight="1">
      <c r="A84" s="213"/>
      <c r="B84" s="214"/>
      <c r="C84" s="281" t="s">
        <v>676</v>
      </c>
      <c r="D84" s="282" t="s">
        <v>2453</v>
      </c>
      <c r="E84" s="282" t="s">
        <v>794</v>
      </c>
      <c r="F84" s="283" t="s">
        <v>2412</v>
      </c>
      <c r="G84" s="283"/>
      <c r="H84" s="282" t="s">
        <v>355</v>
      </c>
      <c r="I84" s="284" t="s">
        <v>485</v>
      </c>
      <c r="J84" s="284" t="s">
        <v>719</v>
      </c>
      <c r="K84" s="282" t="s">
        <v>436</v>
      </c>
      <c r="L84" s="273">
        <v>1333</v>
      </c>
      <c r="M84" s="273"/>
      <c r="N84" s="285">
        <v>2388.98</v>
      </c>
      <c r="O84" s="222"/>
      <c r="P84" s="223"/>
      <c r="Q84" s="223"/>
      <c r="R84" s="223"/>
      <c r="S84" s="223"/>
      <c r="T84" s="223"/>
      <c r="U84" s="223"/>
      <c r="V84" s="223"/>
      <c r="W84" s="223"/>
      <c r="X84" s="223"/>
      <c r="Y84" s="223"/>
      <c r="Z84" s="223"/>
      <c r="AA84" s="223"/>
      <c r="AB84" s="223"/>
      <c r="AC84" s="223"/>
      <c r="AD84" s="223"/>
      <c r="AE84" s="223"/>
      <c r="AF84" s="223"/>
      <c r="AG84" s="223"/>
    </row>
    <row r="85" spans="1:33" ht="15.75" customHeight="1">
      <c r="A85" s="213"/>
      <c r="B85" s="214"/>
      <c r="C85" s="275" t="s">
        <v>678</v>
      </c>
      <c r="D85" s="276" t="s">
        <v>2454</v>
      </c>
      <c r="E85" s="276" t="s">
        <v>794</v>
      </c>
      <c r="F85" s="277" t="s">
        <v>2455</v>
      </c>
      <c r="G85" s="277" t="s">
        <v>2456</v>
      </c>
      <c r="H85" s="276" t="s">
        <v>357</v>
      </c>
      <c r="I85" s="278" t="s">
        <v>455</v>
      </c>
      <c r="J85" s="278" t="s">
        <v>2457</v>
      </c>
      <c r="K85" s="276" t="s">
        <v>437</v>
      </c>
      <c r="L85" s="279"/>
      <c r="M85" s="279">
        <v>5000</v>
      </c>
      <c r="N85" s="280">
        <v>7388.98</v>
      </c>
      <c r="O85" s="222"/>
      <c r="P85" s="223"/>
      <c r="Q85" s="223"/>
      <c r="R85" s="223"/>
      <c r="S85" s="223"/>
      <c r="T85" s="223"/>
      <c r="U85" s="223"/>
      <c r="V85" s="223"/>
      <c r="W85" s="223"/>
      <c r="X85" s="223"/>
      <c r="Y85" s="223"/>
      <c r="Z85" s="223"/>
      <c r="AA85" s="223"/>
      <c r="AB85" s="223"/>
      <c r="AC85" s="223"/>
      <c r="AD85" s="223"/>
      <c r="AE85" s="223"/>
      <c r="AF85" s="223"/>
      <c r="AG85" s="223"/>
    </row>
    <row r="86" spans="1:33" ht="15.75" customHeight="1">
      <c r="A86" s="213"/>
      <c r="B86" s="214"/>
      <c r="C86" s="281" t="s">
        <v>680</v>
      </c>
      <c r="D86" s="282" t="s">
        <v>2458</v>
      </c>
      <c r="E86" s="282" t="s">
        <v>794</v>
      </c>
      <c r="F86" s="283" t="s">
        <v>2459</v>
      </c>
      <c r="G86" s="283" t="s">
        <v>2460</v>
      </c>
      <c r="H86" s="282" t="s">
        <v>357</v>
      </c>
      <c r="I86" s="284" t="s">
        <v>455</v>
      </c>
      <c r="J86" s="284" t="s">
        <v>2374</v>
      </c>
      <c r="K86" s="282" t="s">
        <v>436</v>
      </c>
      <c r="L86" s="273">
        <v>180</v>
      </c>
      <c r="M86" s="273"/>
      <c r="N86" s="285">
        <v>7208.98</v>
      </c>
      <c r="O86" s="222"/>
      <c r="P86" s="223"/>
      <c r="Q86" s="223"/>
      <c r="R86" s="223"/>
      <c r="S86" s="223"/>
      <c r="T86" s="223"/>
      <c r="U86" s="223"/>
      <c r="V86" s="223"/>
      <c r="W86" s="223"/>
      <c r="X86" s="223"/>
      <c r="Y86" s="223"/>
      <c r="Z86" s="223"/>
      <c r="AA86" s="223"/>
      <c r="AB86" s="223"/>
      <c r="AC86" s="223"/>
      <c r="AD86" s="223"/>
      <c r="AE86" s="223"/>
      <c r="AF86" s="223"/>
      <c r="AG86" s="223"/>
    </row>
    <row r="87" spans="1:33" ht="15.75" customHeight="1">
      <c r="A87" s="213"/>
      <c r="B87" s="214"/>
      <c r="C87" s="275" t="s">
        <v>683</v>
      </c>
      <c r="D87" s="276" t="s">
        <v>2458</v>
      </c>
      <c r="E87" s="276" t="s">
        <v>794</v>
      </c>
      <c r="F87" s="277" t="s">
        <v>2412</v>
      </c>
      <c r="G87" s="277"/>
      <c r="H87" s="276" t="s">
        <v>355</v>
      </c>
      <c r="I87" s="278" t="s">
        <v>485</v>
      </c>
      <c r="J87" s="278" t="s">
        <v>719</v>
      </c>
      <c r="K87" s="276" t="s">
        <v>436</v>
      </c>
      <c r="L87" s="279">
        <v>6451</v>
      </c>
      <c r="M87" s="279"/>
      <c r="N87" s="280">
        <v>757.98</v>
      </c>
      <c r="O87" s="222"/>
      <c r="P87" s="223"/>
      <c r="Q87" s="223"/>
      <c r="R87" s="223"/>
      <c r="S87" s="223"/>
      <c r="T87" s="223"/>
      <c r="U87" s="223"/>
      <c r="V87" s="223"/>
      <c r="W87" s="223"/>
      <c r="X87" s="223"/>
      <c r="Y87" s="223"/>
      <c r="Z87" s="223"/>
      <c r="AA87" s="223"/>
      <c r="AB87" s="223"/>
      <c r="AC87" s="223"/>
      <c r="AD87" s="223"/>
      <c r="AE87" s="223"/>
      <c r="AF87" s="223"/>
      <c r="AG87" s="223"/>
    </row>
    <row r="88" spans="1:33" ht="15.75" customHeight="1">
      <c r="A88" s="213"/>
      <c r="B88" s="214"/>
      <c r="C88" s="281" t="s">
        <v>687</v>
      </c>
      <c r="D88" s="282" t="s">
        <v>2461</v>
      </c>
      <c r="E88" s="282" t="s">
        <v>794</v>
      </c>
      <c r="F88" s="283" t="s">
        <v>2462</v>
      </c>
      <c r="G88" s="283" t="s">
        <v>2463</v>
      </c>
      <c r="H88" s="282" t="s">
        <v>461</v>
      </c>
      <c r="I88" s="284" t="s">
        <v>2302</v>
      </c>
      <c r="J88" s="284" t="s">
        <v>45</v>
      </c>
      <c r="K88" s="282" t="s">
        <v>437</v>
      </c>
      <c r="L88" s="273"/>
      <c r="M88" s="273">
        <v>14569</v>
      </c>
      <c r="N88" s="285">
        <v>15326.98</v>
      </c>
      <c r="O88" s="222"/>
      <c r="P88" s="223"/>
      <c r="Q88" s="223"/>
      <c r="R88" s="223"/>
      <c r="S88" s="223"/>
      <c r="T88" s="223"/>
      <c r="U88" s="223"/>
      <c r="V88" s="223"/>
      <c r="W88" s="223"/>
      <c r="X88" s="223"/>
      <c r="Y88" s="223"/>
      <c r="Z88" s="223"/>
      <c r="AA88" s="223"/>
      <c r="AB88" s="223"/>
      <c r="AC88" s="223"/>
      <c r="AD88" s="223"/>
      <c r="AE88" s="223"/>
      <c r="AF88" s="223"/>
      <c r="AG88" s="223"/>
    </row>
    <row r="89" spans="1:33" ht="15.75" customHeight="1">
      <c r="A89" s="213"/>
      <c r="B89" s="214"/>
      <c r="C89" s="275" t="s">
        <v>690</v>
      </c>
      <c r="D89" s="276" t="s">
        <v>2464</v>
      </c>
      <c r="E89" s="276" t="s">
        <v>794</v>
      </c>
      <c r="F89" s="277" t="s">
        <v>2465</v>
      </c>
      <c r="G89" s="277" t="s">
        <v>2466</v>
      </c>
      <c r="H89" s="276" t="s">
        <v>355</v>
      </c>
      <c r="I89" s="278" t="s">
        <v>173</v>
      </c>
      <c r="J89" s="278" t="s">
        <v>2308</v>
      </c>
      <c r="K89" s="276" t="s">
        <v>436</v>
      </c>
      <c r="L89" s="279">
        <v>5435.04</v>
      </c>
      <c r="M89" s="279"/>
      <c r="N89" s="280">
        <v>9891.94</v>
      </c>
      <c r="O89" s="222"/>
      <c r="P89" s="223"/>
      <c r="Q89" s="223"/>
      <c r="R89" s="223"/>
      <c r="S89" s="223"/>
      <c r="T89" s="223"/>
      <c r="U89" s="223"/>
      <c r="V89" s="223"/>
      <c r="W89" s="223"/>
      <c r="X89" s="223"/>
      <c r="Y89" s="223"/>
      <c r="Z89" s="223"/>
      <c r="AA89" s="223"/>
      <c r="AB89" s="223"/>
      <c r="AC89" s="223"/>
      <c r="AD89" s="223"/>
      <c r="AE89" s="223"/>
      <c r="AF89" s="223"/>
      <c r="AG89" s="223"/>
    </row>
    <row r="90" spans="1:33" ht="15.75" customHeight="1">
      <c r="A90" s="213"/>
      <c r="B90" s="214"/>
      <c r="C90" s="281" t="s">
        <v>693</v>
      </c>
      <c r="D90" s="282" t="s">
        <v>2467</v>
      </c>
      <c r="E90" s="282" t="s">
        <v>794</v>
      </c>
      <c r="F90" s="283" t="s">
        <v>2468</v>
      </c>
      <c r="G90" s="283"/>
      <c r="H90" s="282" t="s">
        <v>355</v>
      </c>
      <c r="I90" s="284" t="s">
        <v>447</v>
      </c>
      <c r="J90" s="284" t="s">
        <v>2314</v>
      </c>
      <c r="K90" s="282" t="s">
        <v>436</v>
      </c>
      <c r="L90" s="273">
        <v>1500</v>
      </c>
      <c r="M90" s="273"/>
      <c r="N90" s="285">
        <v>8391.94</v>
      </c>
      <c r="O90" s="222"/>
      <c r="P90" s="223"/>
      <c r="Q90" s="223"/>
      <c r="R90" s="223"/>
      <c r="S90" s="223"/>
      <c r="T90" s="223"/>
      <c r="U90" s="223"/>
      <c r="V90" s="223"/>
      <c r="W90" s="223"/>
      <c r="X90" s="223"/>
      <c r="Y90" s="223"/>
      <c r="Z90" s="223"/>
      <c r="AA90" s="223"/>
      <c r="AB90" s="223"/>
      <c r="AC90" s="223"/>
      <c r="AD90" s="223"/>
      <c r="AE90" s="223"/>
      <c r="AF90" s="223"/>
      <c r="AG90" s="223"/>
    </row>
    <row r="91" spans="1:33" ht="15.75" customHeight="1">
      <c r="A91" s="213"/>
      <c r="B91" s="214"/>
      <c r="C91" s="275" t="s">
        <v>696</v>
      </c>
      <c r="D91" s="276" t="s">
        <v>2467</v>
      </c>
      <c r="E91" s="276" t="s">
        <v>794</v>
      </c>
      <c r="F91" s="277" t="s">
        <v>2469</v>
      </c>
      <c r="G91" s="277" t="s">
        <v>2470</v>
      </c>
      <c r="H91" s="276" t="s">
        <v>355</v>
      </c>
      <c r="I91" s="278" t="s">
        <v>651</v>
      </c>
      <c r="J91" s="278" t="s">
        <v>179</v>
      </c>
      <c r="K91" s="276" t="s">
        <v>436</v>
      </c>
      <c r="L91" s="279">
        <v>2000</v>
      </c>
      <c r="M91" s="279"/>
      <c r="N91" s="280">
        <v>6391.94</v>
      </c>
      <c r="O91" s="222"/>
      <c r="P91" s="223"/>
      <c r="Q91" s="223"/>
      <c r="R91" s="223"/>
      <c r="S91" s="223"/>
      <c r="T91" s="223"/>
      <c r="U91" s="223"/>
      <c r="V91" s="223"/>
      <c r="W91" s="223"/>
      <c r="X91" s="223"/>
      <c r="Y91" s="223"/>
      <c r="Z91" s="223"/>
      <c r="AA91" s="223"/>
      <c r="AB91" s="223"/>
      <c r="AC91" s="223"/>
      <c r="AD91" s="223"/>
      <c r="AE91" s="223"/>
      <c r="AF91" s="223"/>
      <c r="AG91" s="223"/>
    </row>
    <row r="92" spans="1:33" ht="15.75" customHeight="1">
      <c r="A92" s="213"/>
      <c r="B92" s="214"/>
      <c r="C92" s="281" t="s">
        <v>699</v>
      </c>
      <c r="D92" s="282" t="s">
        <v>2471</v>
      </c>
      <c r="E92" s="282" t="s">
        <v>794</v>
      </c>
      <c r="F92" s="283" t="s">
        <v>2472</v>
      </c>
      <c r="G92" s="283" t="s">
        <v>2473</v>
      </c>
      <c r="H92" s="282" t="s">
        <v>357</v>
      </c>
      <c r="I92" s="284" t="s">
        <v>455</v>
      </c>
      <c r="J92" s="284" t="s">
        <v>2312</v>
      </c>
      <c r="K92" s="282" t="s">
        <v>436</v>
      </c>
      <c r="L92" s="273">
        <v>5000</v>
      </c>
      <c r="M92" s="273"/>
      <c r="N92" s="285">
        <v>1391.94</v>
      </c>
      <c r="O92" s="222"/>
      <c r="P92" s="223"/>
      <c r="Q92" s="223"/>
      <c r="R92" s="223"/>
      <c r="S92" s="223"/>
      <c r="T92" s="223"/>
      <c r="U92" s="223"/>
      <c r="V92" s="223"/>
      <c r="W92" s="223"/>
      <c r="X92" s="223"/>
      <c r="Y92" s="223"/>
      <c r="Z92" s="223"/>
      <c r="AA92" s="223"/>
      <c r="AB92" s="223"/>
      <c r="AC92" s="223"/>
      <c r="AD92" s="223"/>
      <c r="AE92" s="223"/>
      <c r="AF92" s="223"/>
      <c r="AG92" s="223"/>
    </row>
    <row r="93" spans="1:33" ht="15.75" customHeight="1">
      <c r="A93" s="213"/>
      <c r="B93" s="214"/>
      <c r="C93" s="275" t="s">
        <v>701</v>
      </c>
      <c r="D93" s="276" t="s">
        <v>2471</v>
      </c>
      <c r="E93" s="276" t="s">
        <v>794</v>
      </c>
      <c r="F93" s="277" t="s">
        <v>2474</v>
      </c>
      <c r="G93" s="277" t="s">
        <v>2475</v>
      </c>
      <c r="H93" s="276" t="s">
        <v>357</v>
      </c>
      <c r="I93" s="278" t="s">
        <v>455</v>
      </c>
      <c r="J93" s="278" t="s">
        <v>2476</v>
      </c>
      <c r="K93" s="276" t="s">
        <v>436</v>
      </c>
      <c r="L93" s="279">
        <v>500</v>
      </c>
      <c r="M93" s="279"/>
      <c r="N93" s="280">
        <v>891.94</v>
      </c>
      <c r="O93" s="222"/>
      <c r="P93" s="223"/>
      <c r="Q93" s="223"/>
      <c r="R93" s="223"/>
      <c r="S93" s="223"/>
      <c r="T93" s="223"/>
      <c r="U93" s="223"/>
      <c r="V93" s="223"/>
      <c r="W93" s="223"/>
      <c r="X93" s="223"/>
      <c r="Y93" s="223"/>
      <c r="Z93" s="223"/>
      <c r="AA93" s="223"/>
      <c r="AB93" s="223"/>
      <c r="AC93" s="223"/>
      <c r="AD93" s="223"/>
      <c r="AE93" s="223"/>
      <c r="AF93" s="223"/>
      <c r="AG93" s="223"/>
    </row>
    <row r="94" spans="1:33" ht="15.75" customHeight="1">
      <c r="A94" s="213"/>
      <c r="B94" s="214"/>
      <c r="C94" s="281" t="s">
        <v>703</v>
      </c>
      <c r="D94" s="282" t="s">
        <v>2477</v>
      </c>
      <c r="E94" s="282" t="s">
        <v>794</v>
      </c>
      <c r="F94" s="283" t="s">
        <v>2478</v>
      </c>
      <c r="G94" s="283" t="s">
        <v>2479</v>
      </c>
      <c r="H94" s="282" t="s">
        <v>582</v>
      </c>
      <c r="I94" s="284" t="s">
        <v>455</v>
      </c>
      <c r="J94" s="284" t="s">
        <v>2378</v>
      </c>
      <c r="K94" s="282" t="s">
        <v>437</v>
      </c>
      <c r="L94" s="273"/>
      <c r="M94" s="273">
        <v>3100</v>
      </c>
      <c r="N94" s="285">
        <v>3991.94</v>
      </c>
      <c r="O94" s="222"/>
      <c r="P94" s="223"/>
      <c r="Q94" s="223"/>
      <c r="R94" s="223"/>
      <c r="S94" s="223"/>
      <c r="T94" s="223"/>
      <c r="U94" s="223"/>
      <c r="V94" s="223"/>
      <c r="W94" s="223"/>
      <c r="X94" s="223"/>
      <c r="Y94" s="223"/>
      <c r="Z94" s="223"/>
      <c r="AA94" s="223"/>
      <c r="AB94" s="223"/>
      <c r="AC94" s="223"/>
      <c r="AD94" s="223"/>
      <c r="AE94" s="223"/>
      <c r="AF94" s="223"/>
      <c r="AG94" s="223"/>
    </row>
    <row r="95" spans="1:33" ht="15.75" customHeight="1">
      <c r="A95" s="213"/>
      <c r="B95" s="214"/>
      <c r="C95" s="275" t="s">
        <v>707</v>
      </c>
      <c r="D95" s="276" t="s">
        <v>2480</v>
      </c>
      <c r="E95" s="276" t="s">
        <v>794</v>
      </c>
      <c r="F95" s="277" t="s">
        <v>2481</v>
      </c>
      <c r="G95" s="277" t="s">
        <v>2482</v>
      </c>
      <c r="H95" s="276" t="s">
        <v>357</v>
      </c>
      <c r="I95" s="278" t="s">
        <v>455</v>
      </c>
      <c r="J95" s="278" t="s">
        <v>2483</v>
      </c>
      <c r="K95" s="276" t="s">
        <v>437</v>
      </c>
      <c r="L95" s="279"/>
      <c r="M95" s="279">
        <v>500</v>
      </c>
      <c r="N95" s="280">
        <v>4491.9399999999996</v>
      </c>
      <c r="O95" s="222"/>
      <c r="P95" s="223"/>
      <c r="Q95" s="223"/>
      <c r="R95" s="223"/>
      <c r="S95" s="223"/>
      <c r="T95" s="223"/>
      <c r="U95" s="223"/>
      <c r="V95" s="223"/>
      <c r="W95" s="223"/>
      <c r="X95" s="223"/>
      <c r="Y95" s="223"/>
      <c r="Z95" s="223"/>
      <c r="AA95" s="223"/>
      <c r="AB95" s="223"/>
      <c r="AC95" s="223"/>
      <c r="AD95" s="223"/>
      <c r="AE95" s="223"/>
      <c r="AF95" s="223"/>
      <c r="AG95" s="223"/>
    </row>
    <row r="96" spans="1:33" ht="15.75" customHeight="1">
      <c r="A96" s="213"/>
      <c r="B96" s="214"/>
      <c r="C96" s="281" t="s">
        <v>710</v>
      </c>
      <c r="D96" s="282" t="s">
        <v>2484</v>
      </c>
      <c r="E96" s="282" t="s">
        <v>794</v>
      </c>
      <c r="F96" s="283" t="s">
        <v>2485</v>
      </c>
      <c r="G96" s="283"/>
      <c r="H96" s="282" t="s">
        <v>355</v>
      </c>
      <c r="I96" s="284" t="s">
        <v>651</v>
      </c>
      <c r="J96" s="284" t="s">
        <v>154</v>
      </c>
      <c r="K96" s="282" t="s">
        <v>437</v>
      </c>
      <c r="L96" s="273"/>
      <c r="M96" s="273">
        <v>8000</v>
      </c>
      <c r="N96" s="285">
        <v>12491.94</v>
      </c>
      <c r="O96" s="222"/>
      <c r="P96" s="223"/>
      <c r="Q96" s="223"/>
      <c r="R96" s="223"/>
      <c r="S96" s="223"/>
      <c r="T96" s="223"/>
      <c r="U96" s="223"/>
      <c r="V96" s="223"/>
      <c r="W96" s="223"/>
      <c r="X96" s="223"/>
      <c r="Y96" s="223"/>
      <c r="Z96" s="223"/>
      <c r="AA96" s="223"/>
      <c r="AB96" s="223"/>
      <c r="AC96" s="223"/>
      <c r="AD96" s="223"/>
      <c r="AE96" s="223"/>
      <c r="AF96" s="223"/>
      <c r="AG96" s="223"/>
    </row>
    <row r="97" spans="1:33" ht="15.75" customHeight="1">
      <c r="A97" s="213"/>
      <c r="B97" s="214"/>
      <c r="C97" s="275" t="s">
        <v>713</v>
      </c>
      <c r="D97" s="276" t="s">
        <v>2486</v>
      </c>
      <c r="E97" s="276" t="s">
        <v>794</v>
      </c>
      <c r="F97" s="277" t="s">
        <v>2316</v>
      </c>
      <c r="G97" s="277" t="s">
        <v>2487</v>
      </c>
      <c r="H97" s="276" t="s">
        <v>355</v>
      </c>
      <c r="I97" s="278" t="s">
        <v>173</v>
      </c>
      <c r="J97" s="278" t="s">
        <v>2308</v>
      </c>
      <c r="K97" s="276" t="s">
        <v>436</v>
      </c>
      <c r="L97" s="279">
        <v>11936.84</v>
      </c>
      <c r="M97" s="279"/>
      <c r="N97" s="280">
        <v>555.1</v>
      </c>
      <c r="O97" s="222"/>
      <c r="P97" s="223"/>
      <c r="Q97" s="223"/>
      <c r="R97" s="223"/>
      <c r="S97" s="223"/>
      <c r="T97" s="223"/>
      <c r="U97" s="223"/>
      <c r="V97" s="223"/>
      <c r="W97" s="223"/>
      <c r="X97" s="223"/>
      <c r="Y97" s="223"/>
      <c r="Z97" s="223"/>
      <c r="AA97" s="223"/>
      <c r="AB97" s="223"/>
      <c r="AC97" s="223"/>
      <c r="AD97" s="223"/>
      <c r="AE97" s="223"/>
      <c r="AF97" s="223"/>
      <c r="AG97" s="223"/>
    </row>
    <row r="98" spans="1:33" ht="15.75" customHeight="1">
      <c r="A98" s="213"/>
      <c r="B98" s="214"/>
      <c r="C98" s="281" t="s">
        <v>716</v>
      </c>
      <c r="D98" s="282" t="s">
        <v>2488</v>
      </c>
      <c r="E98" s="282" t="s">
        <v>794</v>
      </c>
      <c r="F98" s="283" t="s">
        <v>2489</v>
      </c>
      <c r="G98" s="283" t="s">
        <v>2490</v>
      </c>
      <c r="H98" s="282" t="s">
        <v>582</v>
      </c>
      <c r="I98" s="284" t="s">
        <v>421</v>
      </c>
      <c r="J98" s="284" t="s">
        <v>544</v>
      </c>
      <c r="K98" s="282" t="s">
        <v>436</v>
      </c>
      <c r="L98" s="273">
        <v>5.9</v>
      </c>
      <c r="M98" s="273"/>
      <c r="N98" s="285">
        <v>549.20000000000005</v>
      </c>
      <c r="O98" s="222"/>
      <c r="P98" s="223"/>
      <c r="Q98" s="223"/>
      <c r="R98" s="223"/>
      <c r="S98" s="223"/>
      <c r="T98" s="223"/>
      <c r="U98" s="223"/>
      <c r="V98" s="223"/>
      <c r="W98" s="223"/>
      <c r="X98" s="223"/>
      <c r="Y98" s="223"/>
      <c r="Z98" s="223"/>
      <c r="AA98" s="223"/>
      <c r="AB98" s="223"/>
      <c r="AC98" s="223"/>
      <c r="AD98" s="223"/>
      <c r="AE98" s="223"/>
      <c r="AF98" s="223"/>
      <c r="AG98" s="223"/>
    </row>
    <row r="99" spans="1:33" ht="15.75" customHeight="1">
      <c r="A99" s="213"/>
      <c r="B99" s="214"/>
      <c r="C99" s="275" t="s">
        <v>720</v>
      </c>
      <c r="D99" s="276" t="s">
        <v>2491</v>
      </c>
      <c r="E99" s="276" t="s">
        <v>905</v>
      </c>
      <c r="F99" s="277" t="s">
        <v>2492</v>
      </c>
      <c r="G99" s="277" t="s">
        <v>2493</v>
      </c>
      <c r="H99" s="276" t="s">
        <v>357</v>
      </c>
      <c r="I99" s="278" t="s">
        <v>455</v>
      </c>
      <c r="J99" s="278" t="s">
        <v>2382</v>
      </c>
      <c r="K99" s="276" t="s">
        <v>437</v>
      </c>
      <c r="L99" s="279"/>
      <c r="M99" s="279">
        <v>1200</v>
      </c>
      <c r="N99" s="280">
        <v>1749.2</v>
      </c>
      <c r="O99" s="222"/>
      <c r="P99" s="223"/>
      <c r="Q99" s="223"/>
      <c r="R99" s="223"/>
      <c r="S99" s="223"/>
      <c r="T99" s="223"/>
      <c r="U99" s="223"/>
      <c r="V99" s="223"/>
      <c r="W99" s="223"/>
      <c r="X99" s="223"/>
      <c r="Y99" s="223"/>
      <c r="Z99" s="223"/>
      <c r="AA99" s="223"/>
      <c r="AB99" s="223"/>
      <c r="AC99" s="223"/>
      <c r="AD99" s="223"/>
      <c r="AE99" s="223"/>
      <c r="AF99" s="223"/>
      <c r="AG99" s="223"/>
    </row>
    <row r="100" spans="1:33" ht="15.75" customHeight="1">
      <c r="A100" s="213"/>
      <c r="B100" s="214"/>
      <c r="C100" s="281" t="s">
        <v>723</v>
      </c>
      <c r="D100" s="282" t="s">
        <v>2494</v>
      </c>
      <c r="E100" s="282" t="s">
        <v>905</v>
      </c>
      <c r="F100" s="283" t="s">
        <v>2412</v>
      </c>
      <c r="G100" s="283"/>
      <c r="H100" s="282" t="s">
        <v>355</v>
      </c>
      <c r="I100" s="284" t="s">
        <v>485</v>
      </c>
      <c r="J100" s="284" t="s">
        <v>719</v>
      </c>
      <c r="K100" s="282" t="s">
        <v>436</v>
      </c>
      <c r="L100" s="273">
        <v>1555</v>
      </c>
      <c r="M100" s="273"/>
      <c r="N100" s="285">
        <v>194.2</v>
      </c>
      <c r="O100" s="222"/>
      <c r="P100" s="223"/>
      <c r="Q100" s="223"/>
      <c r="R100" s="223"/>
      <c r="S100" s="223"/>
      <c r="T100" s="223"/>
      <c r="U100" s="223"/>
      <c r="V100" s="223"/>
      <c r="W100" s="223"/>
      <c r="X100" s="223"/>
      <c r="Y100" s="223"/>
      <c r="Z100" s="223"/>
      <c r="AA100" s="223"/>
      <c r="AB100" s="223"/>
      <c r="AC100" s="223"/>
      <c r="AD100" s="223"/>
      <c r="AE100" s="223"/>
      <c r="AF100" s="223"/>
      <c r="AG100" s="223"/>
    </row>
    <row r="101" spans="1:33" ht="15.75" customHeight="1">
      <c r="A101" s="213"/>
      <c r="B101" s="214"/>
      <c r="C101" s="275" t="s">
        <v>726</v>
      </c>
      <c r="D101" s="276" t="s">
        <v>2495</v>
      </c>
      <c r="E101" s="276" t="s">
        <v>905</v>
      </c>
      <c r="F101" s="277" t="s">
        <v>2329</v>
      </c>
      <c r="G101" s="277" t="s">
        <v>2496</v>
      </c>
      <c r="H101" s="276" t="s">
        <v>355</v>
      </c>
      <c r="I101" s="278" t="s">
        <v>651</v>
      </c>
      <c r="J101" s="278" t="s">
        <v>154</v>
      </c>
      <c r="K101" s="276" t="s">
        <v>437</v>
      </c>
      <c r="L101" s="279"/>
      <c r="M101" s="279">
        <v>19000</v>
      </c>
      <c r="N101" s="280">
        <v>19194.2</v>
      </c>
      <c r="O101" s="222"/>
      <c r="P101" s="223"/>
      <c r="Q101" s="223"/>
      <c r="R101" s="223"/>
      <c r="S101" s="223"/>
      <c r="T101" s="223"/>
      <c r="U101" s="223"/>
      <c r="V101" s="223"/>
      <c r="W101" s="223"/>
      <c r="X101" s="223"/>
      <c r="Y101" s="223"/>
      <c r="Z101" s="223"/>
      <c r="AA101" s="223"/>
      <c r="AB101" s="223"/>
      <c r="AC101" s="223"/>
      <c r="AD101" s="223"/>
      <c r="AE101" s="223"/>
      <c r="AF101" s="223"/>
      <c r="AG101" s="223"/>
    </row>
    <row r="102" spans="1:33" ht="15.75" customHeight="1">
      <c r="A102" s="213"/>
      <c r="B102" s="214"/>
      <c r="C102" s="281" t="s">
        <v>729</v>
      </c>
      <c r="D102" s="282" t="s">
        <v>2497</v>
      </c>
      <c r="E102" s="282" t="s">
        <v>905</v>
      </c>
      <c r="F102" s="283" t="s">
        <v>2295</v>
      </c>
      <c r="G102" s="283"/>
      <c r="H102" s="282" t="s">
        <v>355</v>
      </c>
      <c r="I102" s="284" t="s">
        <v>485</v>
      </c>
      <c r="J102" s="284" t="s">
        <v>719</v>
      </c>
      <c r="K102" s="282" t="s">
        <v>436</v>
      </c>
      <c r="L102" s="273">
        <v>6451</v>
      </c>
      <c r="M102" s="273"/>
      <c r="N102" s="285">
        <v>12743.2</v>
      </c>
      <c r="O102" s="222"/>
      <c r="P102" s="223"/>
      <c r="Q102" s="223"/>
      <c r="R102" s="223"/>
      <c r="S102" s="223"/>
      <c r="T102" s="223"/>
      <c r="U102" s="223"/>
      <c r="V102" s="223"/>
      <c r="W102" s="223"/>
      <c r="X102" s="223"/>
      <c r="Y102" s="223"/>
      <c r="Z102" s="223"/>
      <c r="AA102" s="223"/>
      <c r="AB102" s="223"/>
      <c r="AC102" s="223"/>
      <c r="AD102" s="223"/>
      <c r="AE102" s="223"/>
      <c r="AF102" s="223"/>
      <c r="AG102" s="223"/>
    </row>
    <row r="103" spans="1:33" ht="15.75" customHeight="1">
      <c r="A103" s="213"/>
      <c r="B103" s="214"/>
      <c r="C103" s="275" t="s">
        <v>731</v>
      </c>
      <c r="D103" s="276" t="s">
        <v>2498</v>
      </c>
      <c r="E103" s="276" t="s">
        <v>905</v>
      </c>
      <c r="F103" s="277" t="s">
        <v>2499</v>
      </c>
      <c r="G103" s="277" t="s">
        <v>2500</v>
      </c>
      <c r="H103" s="276" t="s">
        <v>355</v>
      </c>
      <c r="I103" s="278" t="s">
        <v>651</v>
      </c>
      <c r="J103" s="278" t="s">
        <v>179</v>
      </c>
      <c r="K103" s="276" t="s">
        <v>436</v>
      </c>
      <c r="L103" s="279">
        <v>5000</v>
      </c>
      <c r="M103" s="279"/>
      <c r="N103" s="280">
        <v>7743.2</v>
      </c>
      <c r="O103" s="222"/>
      <c r="P103" s="223"/>
      <c r="Q103" s="223"/>
      <c r="R103" s="223"/>
      <c r="S103" s="223"/>
      <c r="T103" s="223"/>
      <c r="U103" s="223"/>
      <c r="V103" s="223"/>
      <c r="W103" s="223"/>
      <c r="X103" s="223"/>
      <c r="Y103" s="223"/>
      <c r="Z103" s="223"/>
      <c r="AA103" s="223"/>
      <c r="AB103" s="223"/>
      <c r="AC103" s="223"/>
      <c r="AD103" s="223"/>
      <c r="AE103" s="223"/>
      <c r="AF103" s="223"/>
      <c r="AG103" s="223"/>
    </row>
    <row r="104" spans="1:33" ht="15.75" customHeight="1">
      <c r="A104" s="213"/>
      <c r="B104" s="214"/>
      <c r="C104" s="281" t="s">
        <v>734</v>
      </c>
      <c r="D104" s="282" t="s">
        <v>2501</v>
      </c>
      <c r="E104" s="282" t="s">
        <v>905</v>
      </c>
      <c r="F104" s="283" t="s">
        <v>2502</v>
      </c>
      <c r="G104" s="283" t="s">
        <v>2503</v>
      </c>
      <c r="H104" s="282" t="s">
        <v>461</v>
      </c>
      <c r="I104" s="284" t="s">
        <v>2302</v>
      </c>
      <c r="J104" s="284" t="s">
        <v>45</v>
      </c>
      <c r="K104" s="282" t="s">
        <v>437</v>
      </c>
      <c r="L104" s="273"/>
      <c r="M104" s="273">
        <v>14913</v>
      </c>
      <c r="N104" s="285">
        <v>22656.2</v>
      </c>
      <c r="O104" s="222"/>
      <c r="P104" s="223"/>
      <c r="Q104" s="223"/>
      <c r="R104" s="223"/>
      <c r="S104" s="223"/>
      <c r="T104" s="223"/>
      <c r="U104" s="223"/>
      <c r="V104" s="223"/>
      <c r="W104" s="223"/>
      <c r="X104" s="223"/>
      <c r="Y104" s="223"/>
      <c r="Z104" s="223"/>
      <c r="AA104" s="223"/>
      <c r="AB104" s="223"/>
      <c r="AC104" s="223"/>
      <c r="AD104" s="223"/>
      <c r="AE104" s="223"/>
      <c r="AF104" s="223"/>
      <c r="AG104" s="223"/>
    </row>
    <row r="105" spans="1:33" ht="15.75" customHeight="1">
      <c r="A105" s="213"/>
      <c r="B105" s="214"/>
      <c r="C105" s="275" t="s">
        <v>737</v>
      </c>
      <c r="D105" s="276" t="s">
        <v>2501</v>
      </c>
      <c r="E105" s="276" t="s">
        <v>905</v>
      </c>
      <c r="F105" s="277" t="s">
        <v>2329</v>
      </c>
      <c r="G105" s="277" t="s">
        <v>2504</v>
      </c>
      <c r="H105" s="276" t="s">
        <v>355</v>
      </c>
      <c r="I105" s="278" t="s">
        <v>651</v>
      </c>
      <c r="J105" s="278" t="s">
        <v>154</v>
      </c>
      <c r="K105" s="276" t="s">
        <v>437</v>
      </c>
      <c r="L105" s="279"/>
      <c r="M105" s="279">
        <v>20000</v>
      </c>
      <c r="N105" s="280">
        <v>42656.2</v>
      </c>
      <c r="O105" s="222"/>
      <c r="P105" s="223"/>
      <c r="Q105" s="223"/>
      <c r="R105" s="223"/>
      <c r="S105" s="223"/>
      <c r="T105" s="223"/>
      <c r="U105" s="223"/>
      <c r="V105" s="223"/>
      <c r="W105" s="223"/>
      <c r="X105" s="223"/>
      <c r="Y105" s="223"/>
      <c r="Z105" s="223"/>
      <c r="AA105" s="223"/>
      <c r="AB105" s="223"/>
      <c r="AC105" s="223"/>
      <c r="AD105" s="223"/>
      <c r="AE105" s="223"/>
      <c r="AF105" s="223"/>
      <c r="AG105" s="223"/>
    </row>
    <row r="106" spans="1:33" ht="15.75" customHeight="1">
      <c r="A106" s="213"/>
      <c r="B106" s="214"/>
      <c r="C106" s="281" t="s">
        <v>739</v>
      </c>
      <c r="D106" s="282" t="s">
        <v>2501</v>
      </c>
      <c r="E106" s="282" t="s">
        <v>905</v>
      </c>
      <c r="F106" s="283" t="s">
        <v>2505</v>
      </c>
      <c r="G106" s="283" t="s">
        <v>2506</v>
      </c>
      <c r="H106" s="282" t="s">
        <v>355</v>
      </c>
      <c r="I106" s="284" t="s">
        <v>173</v>
      </c>
      <c r="J106" s="284" t="s">
        <v>2308</v>
      </c>
      <c r="K106" s="282" t="s">
        <v>436</v>
      </c>
      <c r="L106" s="273">
        <v>15693.16</v>
      </c>
      <c r="M106" s="273"/>
      <c r="N106" s="285">
        <v>26963.040000000001</v>
      </c>
      <c r="O106" s="222"/>
      <c r="P106" s="223"/>
      <c r="Q106" s="223"/>
      <c r="R106" s="223"/>
      <c r="S106" s="223"/>
      <c r="T106" s="223"/>
      <c r="U106" s="223"/>
      <c r="V106" s="223"/>
      <c r="W106" s="223"/>
      <c r="X106" s="223"/>
      <c r="Y106" s="223"/>
      <c r="Z106" s="223"/>
      <c r="AA106" s="223"/>
      <c r="AB106" s="223"/>
      <c r="AC106" s="223"/>
      <c r="AD106" s="223"/>
      <c r="AE106" s="223"/>
      <c r="AF106" s="223"/>
      <c r="AG106" s="223"/>
    </row>
    <row r="107" spans="1:33" ht="15.75" customHeight="1">
      <c r="A107" s="213"/>
      <c r="B107" s="214"/>
      <c r="C107" s="275" t="s">
        <v>741</v>
      </c>
      <c r="D107" s="276" t="s">
        <v>2507</v>
      </c>
      <c r="E107" s="276" t="s">
        <v>905</v>
      </c>
      <c r="F107" s="277" t="s">
        <v>2485</v>
      </c>
      <c r="G107" s="277"/>
      <c r="H107" s="276" t="s">
        <v>355</v>
      </c>
      <c r="I107" s="278" t="s">
        <v>651</v>
      </c>
      <c r="J107" s="278" t="s">
        <v>154</v>
      </c>
      <c r="K107" s="276" t="s">
        <v>437</v>
      </c>
      <c r="L107" s="279"/>
      <c r="M107" s="279">
        <v>27000</v>
      </c>
      <c r="N107" s="280">
        <v>53963.040000000001</v>
      </c>
      <c r="O107" s="222"/>
      <c r="P107" s="223"/>
      <c r="Q107" s="223"/>
      <c r="R107" s="223"/>
      <c r="S107" s="223"/>
      <c r="T107" s="223"/>
      <c r="U107" s="223"/>
      <c r="V107" s="223"/>
      <c r="W107" s="223"/>
      <c r="X107" s="223"/>
      <c r="Y107" s="223"/>
      <c r="Z107" s="223"/>
      <c r="AA107" s="223"/>
      <c r="AB107" s="223"/>
      <c r="AC107" s="223"/>
      <c r="AD107" s="223"/>
      <c r="AE107" s="223"/>
      <c r="AF107" s="223"/>
      <c r="AG107" s="223"/>
    </row>
    <row r="108" spans="1:33" ht="15.75" customHeight="1">
      <c r="A108" s="213"/>
      <c r="B108" s="214"/>
      <c r="C108" s="281" t="s">
        <v>744</v>
      </c>
      <c r="D108" s="282" t="s">
        <v>2508</v>
      </c>
      <c r="E108" s="282" t="s">
        <v>905</v>
      </c>
      <c r="F108" s="283" t="s">
        <v>2509</v>
      </c>
      <c r="G108" s="283"/>
      <c r="H108" s="282" t="s">
        <v>355</v>
      </c>
      <c r="I108" s="284" t="s">
        <v>447</v>
      </c>
      <c r="J108" s="284" t="s">
        <v>2314</v>
      </c>
      <c r="K108" s="282" t="s">
        <v>436</v>
      </c>
      <c r="L108" s="273">
        <v>1000</v>
      </c>
      <c r="M108" s="273"/>
      <c r="N108" s="285">
        <v>52963.040000000001</v>
      </c>
      <c r="O108" s="222"/>
      <c r="P108" s="223"/>
      <c r="Q108" s="223"/>
      <c r="R108" s="223"/>
      <c r="S108" s="223"/>
      <c r="T108" s="223"/>
      <c r="U108" s="223"/>
      <c r="V108" s="223"/>
      <c r="W108" s="223"/>
      <c r="X108" s="223"/>
      <c r="Y108" s="223"/>
      <c r="Z108" s="223"/>
      <c r="AA108" s="223"/>
      <c r="AB108" s="223"/>
      <c r="AC108" s="223"/>
      <c r="AD108" s="223"/>
      <c r="AE108" s="223"/>
      <c r="AF108" s="223"/>
      <c r="AG108" s="223"/>
    </row>
    <row r="109" spans="1:33" ht="15.75" customHeight="1">
      <c r="A109" s="213"/>
      <c r="B109" s="214"/>
      <c r="C109" s="275" t="s">
        <v>747</v>
      </c>
      <c r="D109" s="276" t="s">
        <v>2508</v>
      </c>
      <c r="E109" s="276" t="s">
        <v>905</v>
      </c>
      <c r="F109" s="277" t="s">
        <v>2510</v>
      </c>
      <c r="G109" s="277"/>
      <c r="H109" s="276" t="s">
        <v>355</v>
      </c>
      <c r="I109" s="278" t="s">
        <v>447</v>
      </c>
      <c r="J109" s="278" t="s">
        <v>2314</v>
      </c>
      <c r="K109" s="276" t="s">
        <v>436</v>
      </c>
      <c r="L109" s="279">
        <v>1500</v>
      </c>
      <c r="M109" s="279"/>
      <c r="N109" s="280">
        <v>51463.040000000001</v>
      </c>
      <c r="O109" s="222"/>
      <c r="P109" s="223"/>
      <c r="Q109" s="223"/>
      <c r="R109" s="223"/>
      <c r="S109" s="223"/>
      <c r="T109" s="223"/>
      <c r="U109" s="223"/>
      <c r="V109" s="223"/>
      <c r="W109" s="223"/>
      <c r="X109" s="223"/>
      <c r="Y109" s="223"/>
      <c r="Z109" s="223"/>
      <c r="AA109" s="223"/>
      <c r="AB109" s="223"/>
      <c r="AC109" s="223"/>
      <c r="AD109" s="223"/>
      <c r="AE109" s="223"/>
      <c r="AF109" s="223"/>
      <c r="AG109" s="223"/>
    </row>
    <row r="110" spans="1:33" ht="15.75" customHeight="1">
      <c r="A110" s="213"/>
      <c r="B110" s="214"/>
      <c r="C110" s="281" t="s">
        <v>750</v>
      </c>
      <c r="D110" s="282" t="s">
        <v>2511</v>
      </c>
      <c r="E110" s="282" t="s">
        <v>905</v>
      </c>
      <c r="F110" s="283" t="s">
        <v>2512</v>
      </c>
      <c r="G110" s="283" t="s">
        <v>2513</v>
      </c>
      <c r="H110" s="282" t="s">
        <v>355</v>
      </c>
      <c r="I110" s="284" t="s">
        <v>651</v>
      </c>
      <c r="J110" s="284" t="s">
        <v>179</v>
      </c>
      <c r="K110" s="282" t="s">
        <v>436</v>
      </c>
      <c r="L110" s="273">
        <v>1500</v>
      </c>
      <c r="M110" s="273"/>
      <c r="N110" s="285">
        <v>49963.040000000001</v>
      </c>
      <c r="O110" s="222"/>
      <c r="P110" s="223"/>
      <c r="Q110" s="223"/>
      <c r="R110" s="223"/>
      <c r="S110" s="223"/>
      <c r="T110" s="223"/>
      <c r="U110" s="223"/>
      <c r="V110" s="223"/>
      <c r="W110" s="223"/>
      <c r="X110" s="223"/>
      <c r="Y110" s="223"/>
      <c r="Z110" s="223"/>
      <c r="AA110" s="223"/>
      <c r="AB110" s="223"/>
      <c r="AC110" s="223"/>
      <c r="AD110" s="223"/>
      <c r="AE110" s="223"/>
      <c r="AF110" s="223"/>
      <c r="AG110" s="223"/>
    </row>
    <row r="111" spans="1:33" ht="15.75" customHeight="1">
      <c r="A111" s="213"/>
      <c r="B111" s="214"/>
      <c r="C111" s="275" t="s">
        <v>752</v>
      </c>
      <c r="D111" s="276" t="s">
        <v>2511</v>
      </c>
      <c r="E111" s="276" t="s">
        <v>905</v>
      </c>
      <c r="F111" s="277" t="s">
        <v>2514</v>
      </c>
      <c r="G111" s="277" t="s">
        <v>2515</v>
      </c>
      <c r="H111" s="276" t="s">
        <v>582</v>
      </c>
      <c r="I111" s="278" t="s">
        <v>455</v>
      </c>
      <c r="J111" s="278" t="s">
        <v>2516</v>
      </c>
      <c r="K111" s="276" t="s">
        <v>437</v>
      </c>
      <c r="L111" s="279"/>
      <c r="M111" s="279">
        <v>200</v>
      </c>
      <c r="N111" s="280">
        <v>50163.040000000001</v>
      </c>
      <c r="O111" s="222"/>
      <c r="P111" s="223"/>
      <c r="Q111" s="223"/>
      <c r="R111" s="223"/>
      <c r="S111" s="223"/>
      <c r="T111" s="223"/>
      <c r="U111" s="223"/>
      <c r="V111" s="223"/>
      <c r="W111" s="223"/>
      <c r="X111" s="223"/>
      <c r="Y111" s="223"/>
      <c r="Z111" s="223"/>
      <c r="AA111" s="223"/>
      <c r="AB111" s="223"/>
      <c r="AC111" s="223"/>
      <c r="AD111" s="223"/>
      <c r="AE111" s="223"/>
      <c r="AF111" s="223"/>
      <c r="AG111" s="223"/>
    </row>
    <row r="112" spans="1:33" ht="15.75" customHeight="1">
      <c r="A112" s="213"/>
      <c r="B112" s="214"/>
      <c r="C112" s="281" t="s">
        <v>753</v>
      </c>
      <c r="D112" s="282" t="s">
        <v>2517</v>
      </c>
      <c r="E112" s="282" t="s">
        <v>905</v>
      </c>
      <c r="F112" s="283" t="s">
        <v>2518</v>
      </c>
      <c r="G112" s="283" t="s">
        <v>511</v>
      </c>
      <c r="H112" s="282" t="s">
        <v>355</v>
      </c>
      <c r="I112" s="284" t="s">
        <v>173</v>
      </c>
      <c r="J112" s="284" t="s">
        <v>597</v>
      </c>
      <c r="K112" s="282" t="s">
        <v>436</v>
      </c>
      <c r="L112" s="273">
        <v>50000</v>
      </c>
      <c r="M112" s="273"/>
      <c r="N112" s="285">
        <v>163.04</v>
      </c>
      <c r="O112" s="222"/>
      <c r="P112" s="223"/>
      <c r="Q112" s="223"/>
      <c r="R112" s="223"/>
      <c r="S112" s="223"/>
      <c r="T112" s="223"/>
      <c r="U112" s="223"/>
      <c r="V112" s="223"/>
      <c r="W112" s="223"/>
      <c r="X112" s="223"/>
      <c r="Y112" s="223"/>
      <c r="Z112" s="223"/>
      <c r="AA112" s="223"/>
      <c r="AB112" s="223"/>
      <c r="AC112" s="223"/>
      <c r="AD112" s="223"/>
      <c r="AE112" s="223"/>
      <c r="AF112" s="223"/>
      <c r="AG112" s="223"/>
    </row>
    <row r="113" spans="1:33" ht="15.75" customHeight="1">
      <c r="A113" s="213"/>
      <c r="B113" s="214"/>
      <c r="C113" s="275" t="s">
        <v>756</v>
      </c>
      <c r="D113" s="276" t="s">
        <v>2519</v>
      </c>
      <c r="E113" s="276" t="s">
        <v>905</v>
      </c>
      <c r="F113" s="277" t="s">
        <v>2520</v>
      </c>
      <c r="G113" s="277" t="s">
        <v>2521</v>
      </c>
      <c r="H113" s="276" t="s">
        <v>357</v>
      </c>
      <c r="I113" s="278" t="s">
        <v>455</v>
      </c>
      <c r="J113" s="278" t="s">
        <v>2393</v>
      </c>
      <c r="K113" s="276" t="s">
        <v>437</v>
      </c>
      <c r="L113" s="279"/>
      <c r="M113" s="279">
        <v>7143</v>
      </c>
      <c r="N113" s="280">
        <v>7306.04</v>
      </c>
      <c r="O113" s="222"/>
      <c r="P113" s="223"/>
      <c r="Q113" s="223"/>
      <c r="R113" s="223"/>
      <c r="S113" s="223"/>
      <c r="T113" s="223"/>
      <c r="U113" s="223"/>
      <c r="V113" s="223"/>
      <c r="W113" s="223"/>
      <c r="X113" s="223"/>
      <c r="Y113" s="223"/>
      <c r="Z113" s="223"/>
      <c r="AA113" s="223"/>
      <c r="AB113" s="223"/>
      <c r="AC113" s="223"/>
      <c r="AD113" s="223"/>
      <c r="AE113" s="223"/>
      <c r="AF113" s="223"/>
      <c r="AG113" s="223"/>
    </row>
    <row r="114" spans="1:33" ht="15.75" customHeight="1">
      <c r="A114" s="213"/>
      <c r="B114" s="214"/>
      <c r="C114" s="281" t="s">
        <v>758</v>
      </c>
      <c r="D114" s="282" t="s">
        <v>2519</v>
      </c>
      <c r="E114" s="282" t="s">
        <v>905</v>
      </c>
      <c r="F114" s="283" t="s">
        <v>2316</v>
      </c>
      <c r="G114" s="283" t="s">
        <v>2522</v>
      </c>
      <c r="H114" s="282" t="s">
        <v>355</v>
      </c>
      <c r="I114" s="284" t="s">
        <v>173</v>
      </c>
      <c r="J114" s="284" t="s">
        <v>2308</v>
      </c>
      <c r="K114" s="282" t="s">
        <v>436</v>
      </c>
      <c r="L114" s="273">
        <v>6489.11</v>
      </c>
      <c r="M114" s="273"/>
      <c r="N114" s="285">
        <v>816.93</v>
      </c>
      <c r="O114" s="222"/>
      <c r="P114" s="223"/>
      <c r="Q114" s="223"/>
      <c r="R114" s="223"/>
      <c r="S114" s="223"/>
      <c r="T114" s="223"/>
      <c r="U114" s="223"/>
      <c r="V114" s="223"/>
      <c r="W114" s="223"/>
      <c r="X114" s="223"/>
      <c r="Y114" s="223"/>
      <c r="Z114" s="223"/>
      <c r="AA114" s="223"/>
      <c r="AB114" s="223"/>
      <c r="AC114" s="223"/>
      <c r="AD114" s="223"/>
      <c r="AE114" s="223"/>
      <c r="AF114" s="223"/>
      <c r="AG114" s="223"/>
    </row>
    <row r="115" spans="1:33" ht="15.75" customHeight="1">
      <c r="A115" s="213"/>
      <c r="B115" s="214"/>
      <c r="C115" s="275" t="s">
        <v>760</v>
      </c>
      <c r="D115" s="276" t="s">
        <v>2523</v>
      </c>
      <c r="E115" s="276" t="s">
        <v>905</v>
      </c>
      <c r="F115" s="277" t="s">
        <v>2524</v>
      </c>
      <c r="G115" s="277" t="s">
        <v>2525</v>
      </c>
      <c r="H115" s="276" t="s">
        <v>357</v>
      </c>
      <c r="I115" s="278" t="s">
        <v>455</v>
      </c>
      <c r="J115" s="278" t="s">
        <v>2374</v>
      </c>
      <c r="K115" s="276" t="s">
        <v>436</v>
      </c>
      <c r="L115" s="279">
        <v>130</v>
      </c>
      <c r="M115" s="279"/>
      <c r="N115" s="280">
        <v>686.93</v>
      </c>
      <c r="O115" s="222"/>
      <c r="P115" s="223"/>
      <c r="Q115" s="223"/>
      <c r="R115" s="223"/>
      <c r="S115" s="223"/>
      <c r="T115" s="223"/>
      <c r="U115" s="223"/>
      <c r="V115" s="223"/>
      <c r="W115" s="223"/>
      <c r="X115" s="223"/>
      <c r="Y115" s="223"/>
      <c r="Z115" s="223"/>
      <c r="AA115" s="223"/>
      <c r="AB115" s="223"/>
      <c r="AC115" s="223"/>
      <c r="AD115" s="223"/>
      <c r="AE115" s="223"/>
      <c r="AF115" s="223"/>
      <c r="AG115" s="223"/>
    </row>
    <row r="116" spans="1:33" ht="15.75" customHeight="1">
      <c r="A116" s="213"/>
      <c r="B116" s="214"/>
      <c r="C116" s="281" t="s">
        <v>763</v>
      </c>
      <c r="D116" s="282" t="s">
        <v>2523</v>
      </c>
      <c r="E116" s="282" t="s">
        <v>905</v>
      </c>
      <c r="F116" s="283" t="s">
        <v>2526</v>
      </c>
      <c r="G116" s="283" t="s">
        <v>2527</v>
      </c>
      <c r="H116" s="282" t="s">
        <v>357</v>
      </c>
      <c r="I116" s="284" t="s">
        <v>455</v>
      </c>
      <c r="J116" s="284" t="s">
        <v>2476</v>
      </c>
      <c r="K116" s="282" t="s">
        <v>436</v>
      </c>
      <c r="L116" s="273">
        <v>200</v>
      </c>
      <c r="M116" s="273"/>
      <c r="N116" s="285">
        <v>486.93</v>
      </c>
      <c r="O116" s="222"/>
      <c r="P116" s="223"/>
      <c r="Q116" s="223"/>
      <c r="R116" s="223"/>
      <c r="S116" s="223"/>
      <c r="T116" s="223"/>
      <c r="U116" s="223"/>
      <c r="V116" s="223"/>
      <c r="W116" s="223"/>
      <c r="X116" s="223"/>
      <c r="Y116" s="223"/>
      <c r="Z116" s="223"/>
      <c r="AA116" s="223"/>
      <c r="AB116" s="223"/>
      <c r="AC116" s="223"/>
      <c r="AD116" s="223"/>
      <c r="AE116" s="223"/>
      <c r="AF116" s="223"/>
      <c r="AG116" s="223"/>
    </row>
    <row r="117" spans="1:33" ht="15.75" customHeight="1">
      <c r="A117" s="213"/>
      <c r="B117" s="214"/>
      <c r="C117" s="275" t="s">
        <v>766</v>
      </c>
      <c r="D117" s="276" t="s">
        <v>2528</v>
      </c>
      <c r="E117" s="276" t="s">
        <v>905</v>
      </c>
      <c r="F117" s="277" t="s">
        <v>2529</v>
      </c>
      <c r="G117" s="277" t="s">
        <v>2530</v>
      </c>
      <c r="H117" s="276" t="s">
        <v>357</v>
      </c>
      <c r="I117" s="278" t="s">
        <v>455</v>
      </c>
      <c r="J117" s="278" t="s">
        <v>493</v>
      </c>
      <c r="K117" s="276" t="s">
        <v>437</v>
      </c>
      <c r="L117" s="279"/>
      <c r="M117" s="279">
        <v>4200</v>
      </c>
      <c r="N117" s="280">
        <v>4686.93</v>
      </c>
      <c r="O117" s="222"/>
      <c r="P117" s="223"/>
      <c r="Q117" s="223"/>
      <c r="R117" s="223"/>
      <c r="S117" s="223"/>
      <c r="T117" s="223"/>
      <c r="U117" s="223"/>
      <c r="V117" s="223"/>
      <c r="W117" s="223"/>
      <c r="X117" s="223"/>
      <c r="Y117" s="223"/>
      <c r="Z117" s="223"/>
      <c r="AA117" s="223"/>
      <c r="AB117" s="223"/>
      <c r="AC117" s="223"/>
      <c r="AD117" s="223"/>
      <c r="AE117" s="223"/>
      <c r="AF117" s="223"/>
      <c r="AG117" s="223"/>
    </row>
    <row r="118" spans="1:33" ht="15.75" customHeight="1">
      <c r="A118" s="213"/>
      <c r="B118" s="214"/>
      <c r="C118" s="281" t="s">
        <v>768</v>
      </c>
      <c r="D118" s="282" t="s">
        <v>2531</v>
      </c>
      <c r="E118" s="282" t="s">
        <v>1004</v>
      </c>
      <c r="F118" s="283" t="s">
        <v>2412</v>
      </c>
      <c r="G118" s="283"/>
      <c r="H118" s="282" t="s">
        <v>355</v>
      </c>
      <c r="I118" s="284" t="s">
        <v>485</v>
      </c>
      <c r="J118" s="284" t="s">
        <v>719</v>
      </c>
      <c r="K118" s="282" t="s">
        <v>436</v>
      </c>
      <c r="L118" s="273">
        <v>1555</v>
      </c>
      <c r="M118" s="273"/>
      <c r="N118" s="285">
        <v>3131.93</v>
      </c>
      <c r="O118" s="222"/>
      <c r="P118" s="223"/>
      <c r="Q118" s="223"/>
      <c r="R118" s="223"/>
      <c r="S118" s="223"/>
      <c r="T118" s="223"/>
      <c r="U118" s="223"/>
      <c r="V118" s="223"/>
      <c r="W118" s="223"/>
      <c r="X118" s="223"/>
      <c r="Y118" s="223"/>
      <c r="Z118" s="223"/>
      <c r="AA118" s="223"/>
      <c r="AB118" s="223"/>
      <c r="AC118" s="223"/>
      <c r="AD118" s="223"/>
      <c r="AE118" s="223"/>
      <c r="AF118" s="223"/>
      <c r="AG118" s="223"/>
    </row>
    <row r="119" spans="1:33" ht="15.75" customHeight="1">
      <c r="A119" s="213"/>
      <c r="B119" s="214"/>
      <c r="C119" s="275" t="s">
        <v>769</v>
      </c>
      <c r="D119" s="276" t="s">
        <v>2532</v>
      </c>
      <c r="E119" s="276" t="s">
        <v>1004</v>
      </c>
      <c r="F119" s="277" t="s">
        <v>2533</v>
      </c>
      <c r="G119" s="277" t="s">
        <v>2534</v>
      </c>
      <c r="H119" s="276" t="s">
        <v>357</v>
      </c>
      <c r="I119" s="278" t="s">
        <v>455</v>
      </c>
      <c r="J119" s="278" t="s">
        <v>2382</v>
      </c>
      <c r="K119" s="276" t="s">
        <v>437</v>
      </c>
      <c r="L119" s="279"/>
      <c r="M119" s="279">
        <v>4000</v>
      </c>
      <c r="N119" s="280">
        <v>7131.93</v>
      </c>
      <c r="O119" s="222"/>
      <c r="P119" s="223"/>
      <c r="Q119" s="223"/>
      <c r="R119" s="223"/>
      <c r="S119" s="223"/>
      <c r="T119" s="223"/>
      <c r="U119" s="223"/>
      <c r="V119" s="223"/>
      <c r="W119" s="223"/>
      <c r="X119" s="223"/>
      <c r="Y119" s="223"/>
      <c r="Z119" s="223"/>
      <c r="AA119" s="223"/>
      <c r="AB119" s="223"/>
      <c r="AC119" s="223"/>
      <c r="AD119" s="223"/>
      <c r="AE119" s="223"/>
      <c r="AF119" s="223"/>
      <c r="AG119" s="223"/>
    </row>
    <row r="120" spans="1:33" ht="15.75" customHeight="1">
      <c r="A120" s="213"/>
      <c r="B120" s="214"/>
      <c r="C120" s="281" t="s">
        <v>770</v>
      </c>
      <c r="D120" s="282" t="s">
        <v>2535</v>
      </c>
      <c r="E120" s="282" t="s">
        <v>1004</v>
      </c>
      <c r="F120" s="283" t="s">
        <v>2412</v>
      </c>
      <c r="G120" s="283"/>
      <c r="H120" s="282" t="s">
        <v>355</v>
      </c>
      <c r="I120" s="284" t="s">
        <v>485</v>
      </c>
      <c r="J120" s="284" t="s">
        <v>719</v>
      </c>
      <c r="K120" s="282" t="s">
        <v>436</v>
      </c>
      <c r="L120" s="273">
        <v>6451</v>
      </c>
      <c r="M120" s="273"/>
      <c r="N120" s="285">
        <v>680.93</v>
      </c>
      <c r="O120" s="222"/>
      <c r="P120" s="223"/>
      <c r="Q120" s="223"/>
      <c r="R120" s="223"/>
      <c r="S120" s="223"/>
      <c r="T120" s="223"/>
      <c r="U120" s="223"/>
      <c r="V120" s="223"/>
      <c r="W120" s="223"/>
      <c r="X120" s="223"/>
      <c r="Y120" s="223"/>
      <c r="Z120" s="223"/>
      <c r="AA120" s="223"/>
      <c r="AB120" s="223"/>
      <c r="AC120" s="223"/>
      <c r="AD120" s="223"/>
      <c r="AE120" s="223"/>
      <c r="AF120" s="223"/>
      <c r="AG120" s="223"/>
    </row>
    <row r="121" spans="1:33" ht="15.75" customHeight="1">
      <c r="A121" s="213"/>
      <c r="B121" s="214"/>
      <c r="C121" s="275" t="s">
        <v>772</v>
      </c>
      <c r="D121" s="276" t="s">
        <v>2535</v>
      </c>
      <c r="E121" s="276" t="s">
        <v>1004</v>
      </c>
      <c r="F121" s="277" t="s">
        <v>2536</v>
      </c>
      <c r="G121" s="277" t="s">
        <v>2537</v>
      </c>
      <c r="H121" s="276" t="s">
        <v>461</v>
      </c>
      <c r="I121" s="278" t="s">
        <v>2302</v>
      </c>
      <c r="J121" s="278" t="s">
        <v>45</v>
      </c>
      <c r="K121" s="276" t="s">
        <v>437</v>
      </c>
      <c r="L121" s="279"/>
      <c r="M121" s="279">
        <v>1645</v>
      </c>
      <c r="N121" s="280">
        <v>2325.9299999999998</v>
      </c>
      <c r="O121" s="222"/>
      <c r="P121" s="223"/>
      <c r="Q121" s="223"/>
      <c r="R121" s="223"/>
      <c r="S121" s="223"/>
      <c r="T121" s="223"/>
      <c r="U121" s="223"/>
      <c r="V121" s="223"/>
      <c r="W121" s="223"/>
      <c r="X121" s="223"/>
      <c r="Y121" s="223"/>
      <c r="Z121" s="223"/>
      <c r="AA121" s="223"/>
      <c r="AB121" s="223"/>
      <c r="AC121" s="223"/>
      <c r="AD121" s="223"/>
      <c r="AE121" s="223"/>
      <c r="AF121" s="223"/>
      <c r="AG121" s="223"/>
    </row>
    <row r="122" spans="1:33" ht="15.75" customHeight="1">
      <c r="A122" s="213"/>
      <c r="B122" s="214"/>
      <c r="C122" s="281" t="s">
        <v>775</v>
      </c>
      <c r="D122" s="282" t="s">
        <v>2538</v>
      </c>
      <c r="E122" s="282" t="s">
        <v>1004</v>
      </c>
      <c r="F122" s="283" t="s">
        <v>2539</v>
      </c>
      <c r="G122" s="283" t="s">
        <v>2540</v>
      </c>
      <c r="H122" s="282" t="s">
        <v>461</v>
      </c>
      <c r="I122" s="284" t="s">
        <v>2302</v>
      </c>
      <c r="J122" s="284" t="s">
        <v>45</v>
      </c>
      <c r="K122" s="282" t="s">
        <v>437</v>
      </c>
      <c r="L122" s="273"/>
      <c r="M122" s="273">
        <v>14900</v>
      </c>
      <c r="N122" s="285">
        <v>17225.93</v>
      </c>
      <c r="O122" s="222"/>
      <c r="P122" s="223"/>
      <c r="Q122" s="223"/>
      <c r="R122" s="223"/>
      <c r="S122" s="223"/>
      <c r="T122" s="223"/>
      <c r="U122" s="223"/>
      <c r="V122" s="223"/>
      <c r="W122" s="223"/>
      <c r="X122" s="223"/>
      <c r="Y122" s="223"/>
      <c r="Z122" s="223"/>
      <c r="AA122" s="223"/>
      <c r="AB122" s="223"/>
      <c r="AC122" s="223"/>
      <c r="AD122" s="223"/>
      <c r="AE122" s="223"/>
      <c r="AF122" s="223"/>
      <c r="AG122" s="223"/>
    </row>
    <row r="123" spans="1:33" ht="15.75" customHeight="1">
      <c r="A123" s="213"/>
      <c r="B123" s="214"/>
      <c r="C123" s="275" t="s">
        <v>777</v>
      </c>
      <c r="D123" s="276" t="s">
        <v>2538</v>
      </c>
      <c r="E123" s="276" t="s">
        <v>1004</v>
      </c>
      <c r="F123" s="277" t="s">
        <v>2541</v>
      </c>
      <c r="G123" s="277" t="s">
        <v>2542</v>
      </c>
      <c r="H123" s="276" t="s">
        <v>357</v>
      </c>
      <c r="I123" s="278" t="s">
        <v>455</v>
      </c>
      <c r="J123" s="278" t="s">
        <v>2382</v>
      </c>
      <c r="K123" s="276" t="s">
        <v>437</v>
      </c>
      <c r="L123" s="279"/>
      <c r="M123" s="279">
        <v>1000</v>
      </c>
      <c r="N123" s="280">
        <v>18225.93</v>
      </c>
      <c r="O123" s="222"/>
      <c r="P123" s="223"/>
      <c r="Q123" s="223"/>
      <c r="R123" s="223"/>
      <c r="S123" s="223"/>
      <c r="T123" s="223"/>
      <c r="U123" s="223"/>
      <c r="V123" s="223"/>
      <c r="W123" s="223"/>
      <c r="X123" s="223"/>
      <c r="Y123" s="223"/>
      <c r="Z123" s="223"/>
      <c r="AA123" s="223"/>
      <c r="AB123" s="223"/>
      <c r="AC123" s="223"/>
      <c r="AD123" s="223"/>
      <c r="AE123" s="223"/>
      <c r="AF123" s="223"/>
      <c r="AG123" s="223"/>
    </row>
    <row r="124" spans="1:33" ht="15.75" customHeight="1">
      <c r="A124" s="213"/>
      <c r="B124" s="214"/>
      <c r="C124" s="281" t="s">
        <v>781</v>
      </c>
      <c r="D124" s="282" t="s">
        <v>2538</v>
      </c>
      <c r="E124" s="282" t="s">
        <v>1004</v>
      </c>
      <c r="F124" s="283" t="s">
        <v>2543</v>
      </c>
      <c r="G124" s="283" t="s">
        <v>2544</v>
      </c>
      <c r="H124" s="282" t="s">
        <v>355</v>
      </c>
      <c r="I124" s="284" t="s">
        <v>173</v>
      </c>
      <c r="J124" s="284" t="s">
        <v>2308</v>
      </c>
      <c r="K124" s="282" t="s">
        <v>436</v>
      </c>
      <c r="L124" s="273">
        <v>17693.52</v>
      </c>
      <c r="M124" s="273"/>
      <c r="N124" s="285">
        <v>532.41</v>
      </c>
      <c r="O124" s="222"/>
      <c r="P124" s="223"/>
      <c r="Q124" s="223"/>
      <c r="R124" s="223"/>
      <c r="S124" s="223"/>
      <c r="T124" s="223"/>
      <c r="U124" s="223"/>
      <c r="V124" s="223"/>
      <c r="W124" s="223"/>
      <c r="X124" s="223"/>
      <c r="Y124" s="223"/>
      <c r="Z124" s="223"/>
      <c r="AA124" s="223"/>
      <c r="AB124" s="223"/>
      <c r="AC124" s="223"/>
      <c r="AD124" s="223"/>
      <c r="AE124" s="223"/>
      <c r="AF124" s="223"/>
      <c r="AG124" s="223"/>
    </row>
    <row r="125" spans="1:33" ht="15.75" customHeight="1">
      <c r="A125" s="213"/>
      <c r="B125" s="214"/>
      <c r="C125" s="275" t="s">
        <v>783</v>
      </c>
      <c r="D125" s="276" t="s">
        <v>2545</v>
      </c>
      <c r="E125" s="276" t="s">
        <v>1004</v>
      </c>
      <c r="F125" s="277" t="s">
        <v>2546</v>
      </c>
      <c r="G125" s="277" t="s">
        <v>2547</v>
      </c>
      <c r="H125" s="276" t="s">
        <v>355</v>
      </c>
      <c r="I125" s="278" t="s">
        <v>651</v>
      </c>
      <c r="J125" s="278" t="s">
        <v>179</v>
      </c>
      <c r="K125" s="276" t="s">
        <v>436</v>
      </c>
      <c r="L125" s="279">
        <v>500</v>
      </c>
      <c r="M125" s="279"/>
      <c r="N125" s="280">
        <v>32.409999999999997</v>
      </c>
      <c r="O125" s="222"/>
      <c r="P125" s="223"/>
      <c r="Q125" s="223"/>
      <c r="R125" s="223"/>
      <c r="S125" s="223"/>
      <c r="T125" s="223"/>
      <c r="U125" s="223"/>
      <c r="V125" s="223"/>
      <c r="W125" s="223"/>
      <c r="X125" s="223"/>
      <c r="Y125" s="223"/>
      <c r="Z125" s="223"/>
      <c r="AA125" s="223"/>
      <c r="AB125" s="223"/>
      <c r="AC125" s="223"/>
      <c r="AD125" s="223"/>
      <c r="AE125" s="223"/>
      <c r="AF125" s="223"/>
      <c r="AG125" s="223"/>
    </row>
    <row r="126" spans="1:33" ht="15.75" customHeight="1">
      <c r="A126" s="213"/>
      <c r="B126" s="214"/>
      <c r="C126" s="281" t="s">
        <v>787</v>
      </c>
      <c r="D126" s="282" t="s">
        <v>2545</v>
      </c>
      <c r="E126" s="282" t="s">
        <v>1004</v>
      </c>
      <c r="F126" s="283" t="s">
        <v>2548</v>
      </c>
      <c r="G126" s="283" t="s">
        <v>2549</v>
      </c>
      <c r="H126" s="282" t="s">
        <v>582</v>
      </c>
      <c r="I126" s="284" t="s">
        <v>421</v>
      </c>
      <c r="J126" s="284" t="s">
        <v>544</v>
      </c>
      <c r="K126" s="282" t="s">
        <v>436</v>
      </c>
      <c r="L126" s="273">
        <v>5.9</v>
      </c>
      <c r="M126" s="273"/>
      <c r="N126" s="285">
        <v>26.51</v>
      </c>
      <c r="O126" s="222"/>
      <c r="P126" s="223"/>
      <c r="Q126" s="223"/>
      <c r="R126" s="223"/>
      <c r="S126" s="223"/>
      <c r="T126" s="223"/>
      <c r="U126" s="223"/>
      <c r="V126" s="223"/>
      <c r="W126" s="223"/>
      <c r="X126" s="223"/>
      <c r="Y126" s="223"/>
      <c r="Z126" s="223"/>
      <c r="AA126" s="223"/>
      <c r="AB126" s="223"/>
      <c r="AC126" s="223"/>
      <c r="AD126" s="223"/>
      <c r="AE126" s="223"/>
      <c r="AF126" s="223"/>
      <c r="AG126" s="223"/>
    </row>
    <row r="127" spans="1:33" ht="15.75" customHeight="1">
      <c r="A127" s="213"/>
      <c r="B127" s="214"/>
      <c r="C127" s="275" t="s">
        <v>790</v>
      </c>
      <c r="D127" s="276" t="s">
        <v>2550</v>
      </c>
      <c r="E127" s="276" t="s">
        <v>1004</v>
      </c>
      <c r="F127" s="277" t="s">
        <v>2551</v>
      </c>
      <c r="G127" s="277" t="s">
        <v>2552</v>
      </c>
      <c r="H127" s="276" t="s">
        <v>357</v>
      </c>
      <c r="I127" s="278" t="s">
        <v>455</v>
      </c>
      <c r="J127" s="278" t="s">
        <v>2382</v>
      </c>
      <c r="K127" s="276" t="s">
        <v>437</v>
      </c>
      <c r="L127" s="279"/>
      <c r="M127" s="279">
        <v>700</v>
      </c>
      <c r="N127" s="280">
        <v>726.51</v>
      </c>
      <c r="O127" s="222"/>
      <c r="P127" s="223"/>
      <c r="Q127" s="223"/>
      <c r="R127" s="223"/>
      <c r="S127" s="223"/>
      <c r="T127" s="223"/>
      <c r="U127" s="223"/>
      <c r="V127" s="223"/>
      <c r="W127" s="223"/>
      <c r="X127" s="223"/>
      <c r="Y127" s="223"/>
      <c r="Z127" s="223"/>
      <c r="AA127" s="223"/>
      <c r="AB127" s="223"/>
      <c r="AC127" s="223"/>
      <c r="AD127" s="223"/>
      <c r="AE127" s="223"/>
      <c r="AF127" s="223"/>
      <c r="AG127" s="223"/>
    </row>
    <row r="128" spans="1:33" ht="15.75" customHeight="1">
      <c r="A128" s="213"/>
      <c r="B128" s="214"/>
      <c r="C128" s="281" t="s">
        <v>792</v>
      </c>
      <c r="D128" s="282" t="s">
        <v>2550</v>
      </c>
      <c r="E128" s="282" t="s">
        <v>1004</v>
      </c>
      <c r="F128" s="283" t="s">
        <v>2553</v>
      </c>
      <c r="G128" s="283" t="s">
        <v>2554</v>
      </c>
      <c r="H128" s="282" t="s">
        <v>357</v>
      </c>
      <c r="I128" s="284" t="s">
        <v>455</v>
      </c>
      <c r="J128" s="284" t="s">
        <v>2382</v>
      </c>
      <c r="K128" s="282" t="s">
        <v>437</v>
      </c>
      <c r="L128" s="273"/>
      <c r="M128" s="273">
        <v>300</v>
      </c>
      <c r="N128" s="285">
        <v>1026.51</v>
      </c>
      <c r="O128" s="222"/>
      <c r="P128" s="223"/>
      <c r="Q128" s="223"/>
      <c r="R128" s="223"/>
      <c r="S128" s="223"/>
      <c r="T128" s="223"/>
      <c r="U128" s="223"/>
      <c r="V128" s="223"/>
      <c r="W128" s="223"/>
      <c r="X128" s="223"/>
      <c r="Y128" s="223"/>
      <c r="Z128" s="223"/>
      <c r="AA128" s="223"/>
      <c r="AB128" s="223"/>
      <c r="AC128" s="223"/>
      <c r="AD128" s="223"/>
      <c r="AE128" s="223"/>
      <c r="AF128" s="223"/>
      <c r="AG128" s="223"/>
    </row>
    <row r="129" spans="1:33" ht="15.75" customHeight="1">
      <c r="A129" s="213"/>
      <c r="B129" s="214"/>
      <c r="C129" s="275" t="s">
        <v>798</v>
      </c>
      <c r="D129" s="276" t="s">
        <v>2555</v>
      </c>
      <c r="E129" s="276" t="s">
        <v>1004</v>
      </c>
      <c r="F129" s="277" t="s">
        <v>2556</v>
      </c>
      <c r="G129" s="277" t="s">
        <v>2557</v>
      </c>
      <c r="H129" s="276" t="s">
        <v>357</v>
      </c>
      <c r="I129" s="278" t="s">
        <v>455</v>
      </c>
      <c r="J129" s="278" t="s">
        <v>2374</v>
      </c>
      <c r="K129" s="276" t="s">
        <v>436</v>
      </c>
      <c r="L129" s="279">
        <v>180</v>
      </c>
      <c r="M129" s="279"/>
      <c r="N129" s="280">
        <v>846.51</v>
      </c>
      <c r="O129" s="222"/>
      <c r="P129" s="223"/>
      <c r="Q129" s="223"/>
      <c r="R129" s="223"/>
      <c r="S129" s="223"/>
      <c r="T129" s="223"/>
      <c r="U129" s="223"/>
      <c r="V129" s="223"/>
      <c r="W129" s="223"/>
      <c r="X129" s="223"/>
      <c r="Y129" s="223"/>
      <c r="Z129" s="223"/>
      <c r="AA129" s="223"/>
      <c r="AB129" s="223"/>
      <c r="AC129" s="223"/>
      <c r="AD129" s="223"/>
      <c r="AE129" s="223"/>
      <c r="AF129" s="223"/>
      <c r="AG129" s="223"/>
    </row>
    <row r="130" spans="1:33" ht="15.75" customHeight="1">
      <c r="A130" s="213"/>
      <c r="B130" s="214"/>
      <c r="C130" s="281" t="s">
        <v>801</v>
      </c>
      <c r="D130" s="282" t="s">
        <v>2558</v>
      </c>
      <c r="E130" s="282" t="s">
        <v>1004</v>
      </c>
      <c r="F130" s="283" t="s">
        <v>2559</v>
      </c>
      <c r="G130" s="283"/>
      <c r="H130" s="282" t="s">
        <v>355</v>
      </c>
      <c r="I130" s="284" t="s">
        <v>651</v>
      </c>
      <c r="J130" s="284" t="s">
        <v>154</v>
      </c>
      <c r="K130" s="282" t="s">
        <v>437</v>
      </c>
      <c r="L130" s="273"/>
      <c r="M130" s="273">
        <v>18000</v>
      </c>
      <c r="N130" s="285">
        <v>18846.509999999998</v>
      </c>
      <c r="O130" s="222"/>
      <c r="P130" s="223"/>
      <c r="Q130" s="223"/>
      <c r="R130" s="223"/>
      <c r="S130" s="223"/>
      <c r="T130" s="223"/>
      <c r="U130" s="223"/>
      <c r="V130" s="223"/>
      <c r="W130" s="223"/>
      <c r="X130" s="223"/>
      <c r="Y130" s="223"/>
      <c r="Z130" s="223"/>
      <c r="AA130" s="223"/>
      <c r="AB130" s="223"/>
      <c r="AC130" s="223"/>
      <c r="AD130" s="223"/>
      <c r="AE130" s="223"/>
      <c r="AF130" s="223"/>
      <c r="AG130" s="223"/>
    </row>
    <row r="131" spans="1:33" ht="15.75" customHeight="1">
      <c r="A131" s="213"/>
      <c r="B131" s="214"/>
      <c r="C131" s="275" t="s">
        <v>804</v>
      </c>
      <c r="D131" s="276" t="s">
        <v>2558</v>
      </c>
      <c r="E131" s="276" t="s">
        <v>1004</v>
      </c>
      <c r="F131" s="277" t="s">
        <v>2560</v>
      </c>
      <c r="G131" s="277" t="s">
        <v>2561</v>
      </c>
      <c r="H131" s="276" t="s">
        <v>357</v>
      </c>
      <c r="I131" s="278" t="s">
        <v>455</v>
      </c>
      <c r="J131" s="278" t="s">
        <v>2312</v>
      </c>
      <c r="K131" s="276" t="s">
        <v>436</v>
      </c>
      <c r="L131" s="279">
        <v>3696</v>
      </c>
      <c r="M131" s="279"/>
      <c r="N131" s="280">
        <v>15150.51</v>
      </c>
      <c r="O131" s="222"/>
      <c r="P131" s="223"/>
      <c r="Q131" s="223"/>
      <c r="R131" s="223"/>
      <c r="S131" s="223"/>
      <c r="T131" s="223"/>
      <c r="U131" s="223"/>
      <c r="V131" s="223"/>
      <c r="W131" s="223"/>
      <c r="X131" s="223"/>
      <c r="Y131" s="223"/>
      <c r="Z131" s="223"/>
      <c r="AA131" s="223"/>
      <c r="AB131" s="223"/>
      <c r="AC131" s="223"/>
      <c r="AD131" s="223"/>
      <c r="AE131" s="223"/>
      <c r="AF131" s="223"/>
      <c r="AG131" s="223"/>
    </row>
    <row r="132" spans="1:33" ht="15.75" customHeight="1">
      <c r="A132" s="213"/>
      <c r="B132" s="214"/>
      <c r="C132" s="281" t="s">
        <v>807</v>
      </c>
      <c r="D132" s="282" t="s">
        <v>2562</v>
      </c>
      <c r="E132" s="282" t="s">
        <v>1004</v>
      </c>
      <c r="F132" s="283" t="s">
        <v>2563</v>
      </c>
      <c r="G132" s="283" t="s">
        <v>2564</v>
      </c>
      <c r="H132" s="282" t="s">
        <v>357</v>
      </c>
      <c r="I132" s="284" t="s">
        <v>455</v>
      </c>
      <c r="J132" s="284" t="s">
        <v>2382</v>
      </c>
      <c r="K132" s="282" t="s">
        <v>437</v>
      </c>
      <c r="L132" s="273"/>
      <c r="M132" s="273">
        <v>1000</v>
      </c>
      <c r="N132" s="285">
        <v>16150.51</v>
      </c>
      <c r="O132" s="222"/>
      <c r="P132" s="223"/>
      <c r="Q132" s="223"/>
      <c r="R132" s="223"/>
      <c r="S132" s="223"/>
      <c r="T132" s="223"/>
      <c r="U132" s="223"/>
      <c r="V132" s="223"/>
      <c r="W132" s="223"/>
      <c r="X132" s="223"/>
      <c r="Y132" s="223"/>
      <c r="Z132" s="223"/>
      <c r="AA132" s="223"/>
      <c r="AB132" s="223"/>
      <c r="AC132" s="223"/>
      <c r="AD132" s="223"/>
      <c r="AE132" s="223"/>
      <c r="AF132" s="223"/>
      <c r="AG132" s="223"/>
    </row>
    <row r="133" spans="1:33" ht="15.75" customHeight="1">
      <c r="A133" s="213"/>
      <c r="B133" s="214"/>
      <c r="C133" s="275" t="s">
        <v>810</v>
      </c>
      <c r="D133" s="276" t="s">
        <v>2562</v>
      </c>
      <c r="E133" s="276" t="s">
        <v>1004</v>
      </c>
      <c r="F133" s="277" t="s">
        <v>2565</v>
      </c>
      <c r="G133" s="277" t="s">
        <v>2566</v>
      </c>
      <c r="H133" s="276" t="s">
        <v>355</v>
      </c>
      <c r="I133" s="278" t="s">
        <v>173</v>
      </c>
      <c r="J133" s="278" t="s">
        <v>2308</v>
      </c>
      <c r="K133" s="276" t="s">
        <v>436</v>
      </c>
      <c r="L133" s="279">
        <v>15606.29</v>
      </c>
      <c r="M133" s="279"/>
      <c r="N133" s="280">
        <v>544.22</v>
      </c>
      <c r="O133" s="222"/>
      <c r="P133" s="223"/>
      <c r="Q133" s="223"/>
      <c r="R133" s="223"/>
      <c r="S133" s="223"/>
      <c r="T133" s="223"/>
      <c r="U133" s="223"/>
      <c r="V133" s="223"/>
      <c r="W133" s="223"/>
      <c r="X133" s="223"/>
      <c r="Y133" s="223"/>
      <c r="Z133" s="223"/>
      <c r="AA133" s="223"/>
      <c r="AB133" s="223"/>
      <c r="AC133" s="223"/>
      <c r="AD133" s="223"/>
      <c r="AE133" s="223"/>
      <c r="AF133" s="223"/>
      <c r="AG133" s="223"/>
    </row>
    <row r="134" spans="1:33" ht="15.75" customHeight="1">
      <c r="A134" s="213"/>
      <c r="B134" s="214"/>
      <c r="C134" s="281" t="s">
        <v>813</v>
      </c>
      <c r="D134" s="282" t="s">
        <v>2567</v>
      </c>
      <c r="E134" s="282" t="s">
        <v>1004</v>
      </c>
      <c r="F134" s="283" t="s">
        <v>2568</v>
      </c>
      <c r="G134" s="283" t="s">
        <v>2569</v>
      </c>
      <c r="H134" s="282" t="s">
        <v>461</v>
      </c>
      <c r="I134" s="284" t="s">
        <v>2302</v>
      </c>
      <c r="J134" s="284" t="s">
        <v>45</v>
      </c>
      <c r="K134" s="282" t="s">
        <v>437</v>
      </c>
      <c r="L134" s="273"/>
      <c r="M134" s="273">
        <v>2835</v>
      </c>
      <c r="N134" s="285">
        <v>3379.22</v>
      </c>
      <c r="O134" s="222"/>
      <c r="P134" s="223"/>
      <c r="Q134" s="223"/>
      <c r="R134" s="223"/>
      <c r="S134" s="223"/>
      <c r="T134" s="223"/>
      <c r="U134" s="223"/>
      <c r="V134" s="223"/>
      <c r="W134" s="223"/>
      <c r="X134" s="223"/>
      <c r="Y134" s="223"/>
      <c r="Z134" s="223"/>
      <c r="AA134" s="223"/>
      <c r="AB134" s="223"/>
      <c r="AC134" s="223"/>
      <c r="AD134" s="223"/>
      <c r="AE134" s="223"/>
      <c r="AF134" s="223"/>
      <c r="AG134" s="223"/>
    </row>
    <row r="135" spans="1:33" ht="15.75" customHeight="1">
      <c r="A135" s="213"/>
      <c r="B135" s="214"/>
      <c r="C135" s="275" t="s">
        <v>815</v>
      </c>
      <c r="D135" s="276" t="s">
        <v>2570</v>
      </c>
      <c r="E135" s="276" t="s">
        <v>1004</v>
      </c>
      <c r="F135" s="288" t="s">
        <v>2571</v>
      </c>
      <c r="G135" s="277" t="s">
        <v>2572</v>
      </c>
      <c r="H135" s="276" t="s">
        <v>582</v>
      </c>
      <c r="I135" s="278" t="s">
        <v>470</v>
      </c>
      <c r="J135" s="278" t="s">
        <v>601</v>
      </c>
      <c r="K135" s="276" t="s">
        <v>436</v>
      </c>
      <c r="L135" s="279">
        <v>1700</v>
      </c>
      <c r="M135" s="279"/>
      <c r="N135" s="280">
        <v>1679.22</v>
      </c>
      <c r="O135" s="222"/>
      <c r="P135" s="223"/>
      <c r="Q135" s="223"/>
      <c r="R135" s="223"/>
      <c r="S135" s="223"/>
      <c r="T135" s="223"/>
      <c r="U135" s="223"/>
      <c r="V135" s="223"/>
      <c r="W135" s="223"/>
      <c r="X135" s="223"/>
      <c r="Y135" s="223"/>
      <c r="Z135" s="223"/>
      <c r="AA135" s="223"/>
      <c r="AB135" s="223"/>
      <c r="AC135" s="223"/>
      <c r="AD135" s="223"/>
      <c r="AE135" s="223"/>
      <c r="AF135" s="223"/>
      <c r="AG135" s="223"/>
    </row>
    <row r="136" spans="1:33" ht="15.75" customHeight="1">
      <c r="A136" s="213"/>
      <c r="B136" s="214"/>
      <c r="C136" s="281" t="s">
        <v>818</v>
      </c>
      <c r="D136" s="282" t="s">
        <v>2570</v>
      </c>
      <c r="E136" s="282" t="s">
        <v>1004</v>
      </c>
      <c r="F136" s="283" t="s">
        <v>2573</v>
      </c>
      <c r="G136" s="283"/>
      <c r="H136" s="282" t="s">
        <v>355</v>
      </c>
      <c r="I136" s="284" t="s">
        <v>796</v>
      </c>
      <c r="J136" s="284" t="s">
        <v>797</v>
      </c>
      <c r="K136" s="282" t="s">
        <v>437</v>
      </c>
      <c r="L136" s="273"/>
      <c r="M136" s="273">
        <v>76</v>
      </c>
      <c r="N136" s="285">
        <v>1755.22</v>
      </c>
      <c r="O136" s="222"/>
      <c r="P136" s="223"/>
      <c r="Q136" s="223"/>
      <c r="R136" s="223"/>
      <c r="S136" s="223"/>
      <c r="T136" s="223"/>
      <c r="U136" s="223"/>
      <c r="V136" s="223"/>
      <c r="W136" s="223"/>
      <c r="X136" s="223"/>
      <c r="Y136" s="223"/>
      <c r="Z136" s="223"/>
      <c r="AA136" s="223"/>
      <c r="AB136" s="223"/>
      <c r="AC136" s="223"/>
      <c r="AD136" s="223"/>
      <c r="AE136" s="223"/>
      <c r="AF136" s="223"/>
      <c r="AG136" s="223"/>
    </row>
    <row r="137" spans="1:33" ht="15.75" customHeight="1">
      <c r="A137" s="213"/>
      <c r="B137" s="214"/>
      <c r="C137" s="275" t="s">
        <v>821</v>
      </c>
      <c r="D137" s="276" t="s">
        <v>2574</v>
      </c>
      <c r="E137" s="276" t="s">
        <v>1159</v>
      </c>
      <c r="F137" s="277" t="s">
        <v>2575</v>
      </c>
      <c r="G137" s="277"/>
      <c r="H137" s="276" t="s">
        <v>355</v>
      </c>
      <c r="I137" s="278" t="s">
        <v>485</v>
      </c>
      <c r="J137" s="278" t="s">
        <v>719</v>
      </c>
      <c r="K137" s="276" t="s">
        <v>436</v>
      </c>
      <c r="L137" s="279">
        <v>1555</v>
      </c>
      <c r="M137" s="279"/>
      <c r="N137" s="280">
        <v>200.22</v>
      </c>
      <c r="O137" s="222"/>
      <c r="P137" s="223"/>
      <c r="Q137" s="223"/>
      <c r="R137" s="223"/>
      <c r="S137" s="223"/>
      <c r="T137" s="223"/>
      <c r="U137" s="223"/>
      <c r="V137" s="223"/>
      <c r="W137" s="223"/>
      <c r="X137" s="223"/>
      <c r="Y137" s="223"/>
      <c r="Z137" s="223"/>
      <c r="AA137" s="223"/>
      <c r="AB137" s="223"/>
      <c r="AC137" s="223"/>
      <c r="AD137" s="223"/>
      <c r="AE137" s="223"/>
      <c r="AF137" s="223"/>
      <c r="AG137" s="223"/>
    </row>
    <row r="138" spans="1:33" ht="15.75" customHeight="1">
      <c r="A138" s="213"/>
      <c r="B138" s="214"/>
      <c r="C138" s="281" t="s">
        <v>824</v>
      </c>
      <c r="D138" s="282" t="s">
        <v>2574</v>
      </c>
      <c r="E138" s="282" t="s">
        <v>1159</v>
      </c>
      <c r="F138" s="283" t="s">
        <v>2576</v>
      </c>
      <c r="G138" s="283" t="s">
        <v>2577</v>
      </c>
      <c r="H138" s="282" t="s">
        <v>357</v>
      </c>
      <c r="I138" s="284" t="s">
        <v>455</v>
      </c>
      <c r="J138" s="284" t="s">
        <v>2476</v>
      </c>
      <c r="K138" s="282" t="s">
        <v>436</v>
      </c>
      <c r="L138" s="273">
        <v>50</v>
      </c>
      <c r="M138" s="273"/>
      <c r="N138" s="285">
        <v>150.22</v>
      </c>
      <c r="O138" s="222"/>
      <c r="P138" s="223"/>
      <c r="Q138" s="223"/>
      <c r="R138" s="223"/>
      <c r="S138" s="223"/>
      <c r="T138" s="223"/>
      <c r="U138" s="223"/>
      <c r="V138" s="223"/>
      <c r="W138" s="223"/>
      <c r="X138" s="223"/>
      <c r="Y138" s="223"/>
      <c r="Z138" s="223"/>
      <c r="AA138" s="223"/>
      <c r="AB138" s="223"/>
      <c r="AC138" s="223"/>
      <c r="AD138" s="223"/>
      <c r="AE138" s="223"/>
      <c r="AF138" s="223"/>
      <c r="AG138" s="223"/>
    </row>
    <row r="139" spans="1:33" ht="15.75" customHeight="1">
      <c r="A139" s="213"/>
      <c r="B139" s="214"/>
      <c r="C139" s="275" t="s">
        <v>828</v>
      </c>
      <c r="D139" s="276" t="s">
        <v>2574</v>
      </c>
      <c r="E139" s="276" t="s">
        <v>1159</v>
      </c>
      <c r="F139" s="277" t="s">
        <v>2578</v>
      </c>
      <c r="G139" s="277" t="s">
        <v>2579</v>
      </c>
      <c r="H139" s="276" t="s">
        <v>357</v>
      </c>
      <c r="I139" s="278" t="s">
        <v>455</v>
      </c>
      <c r="J139" s="278" t="s">
        <v>2476</v>
      </c>
      <c r="K139" s="276" t="s">
        <v>436</v>
      </c>
      <c r="L139" s="279">
        <v>10</v>
      </c>
      <c r="M139" s="279"/>
      <c r="N139" s="280">
        <v>140.22</v>
      </c>
      <c r="O139" s="222"/>
      <c r="P139" s="223"/>
      <c r="Q139" s="223"/>
      <c r="R139" s="223"/>
      <c r="S139" s="223"/>
      <c r="T139" s="223"/>
      <c r="U139" s="223"/>
      <c r="V139" s="223"/>
      <c r="W139" s="223"/>
      <c r="X139" s="223"/>
      <c r="Y139" s="223"/>
      <c r="Z139" s="223"/>
      <c r="AA139" s="223"/>
      <c r="AB139" s="223"/>
      <c r="AC139" s="223"/>
      <c r="AD139" s="223"/>
      <c r="AE139" s="223"/>
      <c r="AF139" s="223"/>
      <c r="AG139" s="223"/>
    </row>
    <row r="140" spans="1:33" ht="15.75" customHeight="1">
      <c r="A140" s="213"/>
      <c r="B140" s="214"/>
      <c r="C140" s="281" t="s">
        <v>831</v>
      </c>
      <c r="D140" s="282" t="s">
        <v>2580</v>
      </c>
      <c r="E140" s="282" t="s">
        <v>1159</v>
      </c>
      <c r="F140" s="283" t="s">
        <v>2581</v>
      </c>
      <c r="G140" s="283" t="s">
        <v>2582</v>
      </c>
      <c r="H140" s="282" t="s">
        <v>357</v>
      </c>
      <c r="I140" s="284" t="s">
        <v>455</v>
      </c>
      <c r="J140" s="284" t="s">
        <v>2393</v>
      </c>
      <c r="K140" s="282" t="s">
        <v>437</v>
      </c>
      <c r="L140" s="273"/>
      <c r="M140" s="273">
        <v>7000.21</v>
      </c>
      <c r="N140" s="285">
        <v>7140.43</v>
      </c>
      <c r="O140" s="222"/>
      <c r="P140" s="223"/>
      <c r="Q140" s="223"/>
      <c r="R140" s="223"/>
      <c r="S140" s="223"/>
      <c r="T140" s="223"/>
      <c r="U140" s="223"/>
      <c r="V140" s="223"/>
      <c r="W140" s="223"/>
      <c r="X140" s="223"/>
      <c r="Y140" s="223"/>
      <c r="Z140" s="223"/>
      <c r="AA140" s="223"/>
      <c r="AB140" s="223"/>
      <c r="AC140" s="223"/>
      <c r="AD140" s="223"/>
      <c r="AE140" s="223"/>
      <c r="AF140" s="223"/>
      <c r="AG140" s="223"/>
    </row>
    <row r="141" spans="1:33" ht="15.75" customHeight="1">
      <c r="A141" s="213"/>
      <c r="B141" s="214"/>
      <c r="C141" s="275" t="s">
        <v>834</v>
      </c>
      <c r="D141" s="276" t="s">
        <v>2583</v>
      </c>
      <c r="E141" s="276" t="s">
        <v>1159</v>
      </c>
      <c r="F141" s="277" t="s">
        <v>2584</v>
      </c>
      <c r="G141" s="277" t="s">
        <v>2585</v>
      </c>
      <c r="H141" s="276" t="s">
        <v>461</v>
      </c>
      <c r="I141" s="278" t="s">
        <v>2302</v>
      </c>
      <c r="J141" s="278" t="s">
        <v>45</v>
      </c>
      <c r="K141" s="276" t="s">
        <v>437</v>
      </c>
      <c r="L141" s="279"/>
      <c r="M141" s="279">
        <v>14892</v>
      </c>
      <c r="N141" s="280">
        <v>22032.43</v>
      </c>
      <c r="O141" s="222"/>
      <c r="P141" s="223"/>
      <c r="Q141" s="223"/>
      <c r="R141" s="223"/>
      <c r="S141" s="223"/>
      <c r="T141" s="223"/>
      <c r="U141" s="223"/>
      <c r="V141" s="223"/>
      <c r="W141" s="223"/>
      <c r="X141" s="223"/>
      <c r="Y141" s="223"/>
      <c r="Z141" s="223"/>
      <c r="AA141" s="223"/>
      <c r="AB141" s="223"/>
      <c r="AC141" s="223"/>
      <c r="AD141" s="223"/>
      <c r="AE141" s="223"/>
      <c r="AF141" s="223"/>
      <c r="AG141" s="223"/>
    </row>
    <row r="142" spans="1:33" ht="15.75" customHeight="1">
      <c r="A142" s="213"/>
      <c r="B142" s="214"/>
      <c r="C142" s="281" t="s">
        <v>838</v>
      </c>
      <c r="D142" s="282" t="s">
        <v>2586</v>
      </c>
      <c r="E142" s="282" t="s">
        <v>1159</v>
      </c>
      <c r="F142" s="283" t="s">
        <v>2587</v>
      </c>
      <c r="G142" s="283" t="s">
        <v>2588</v>
      </c>
      <c r="H142" s="282" t="s">
        <v>355</v>
      </c>
      <c r="I142" s="284" t="s">
        <v>173</v>
      </c>
      <c r="J142" s="284" t="s">
        <v>2308</v>
      </c>
      <c r="K142" s="282" t="s">
        <v>436</v>
      </c>
      <c r="L142" s="273">
        <v>17690.14</v>
      </c>
      <c r="M142" s="273"/>
      <c r="N142" s="285">
        <v>4342.29</v>
      </c>
      <c r="O142" s="222"/>
      <c r="P142" s="223"/>
      <c r="Q142" s="223"/>
      <c r="R142" s="223"/>
      <c r="S142" s="223"/>
      <c r="T142" s="223"/>
      <c r="U142" s="223"/>
      <c r="V142" s="223"/>
      <c r="W142" s="223"/>
      <c r="X142" s="223"/>
      <c r="Y142" s="223"/>
      <c r="Z142" s="223"/>
      <c r="AA142" s="223"/>
      <c r="AB142" s="223"/>
      <c r="AC142" s="223"/>
      <c r="AD142" s="223"/>
      <c r="AE142" s="223"/>
      <c r="AF142" s="223"/>
      <c r="AG142" s="223"/>
    </row>
    <row r="143" spans="1:33" ht="15.75" customHeight="1">
      <c r="A143" s="213"/>
      <c r="B143" s="214"/>
      <c r="C143" s="275" t="s">
        <v>841</v>
      </c>
      <c r="D143" s="276" t="s">
        <v>2589</v>
      </c>
      <c r="E143" s="276" t="s">
        <v>1159</v>
      </c>
      <c r="F143" s="277" t="s">
        <v>2590</v>
      </c>
      <c r="G143" s="277" t="s">
        <v>2591</v>
      </c>
      <c r="H143" s="276" t="s">
        <v>357</v>
      </c>
      <c r="I143" s="278" t="s">
        <v>455</v>
      </c>
      <c r="J143" s="278" t="s">
        <v>2592</v>
      </c>
      <c r="K143" s="276" t="s">
        <v>437</v>
      </c>
      <c r="L143" s="279"/>
      <c r="M143" s="279">
        <v>235</v>
      </c>
      <c r="N143" s="280">
        <v>4577.29</v>
      </c>
      <c r="O143" s="222"/>
      <c r="P143" s="223"/>
      <c r="Q143" s="223"/>
      <c r="R143" s="223"/>
      <c r="S143" s="223"/>
      <c r="T143" s="223"/>
      <c r="U143" s="223"/>
      <c r="V143" s="223"/>
      <c r="W143" s="223"/>
      <c r="X143" s="223"/>
      <c r="Y143" s="223"/>
      <c r="Z143" s="223"/>
      <c r="AA143" s="223"/>
      <c r="AB143" s="223"/>
      <c r="AC143" s="223"/>
      <c r="AD143" s="223"/>
      <c r="AE143" s="223"/>
      <c r="AF143" s="223"/>
      <c r="AG143" s="223"/>
    </row>
    <row r="144" spans="1:33" ht="15.75" customHeight="1">
      <c r="A144" s="213"/>
      <c r="B144" s="214"/>
      <c r="C144" s="281" t="s">
        <v>843</v>
      </c>
      <c r="D144" s="282" t="s">
        <v>2593</v>
      </c>
      <c r="E144" s="282" t="s">
        <v>1159</v>
      </c>
      <c r="F144" s="283" t="s">
        <v>2594</v>
      </c>
      <c r="G144" s="283"/>
      <c r="H144" s="282" t="s">
        <v>355</v>
      </c>
      <c r="I144" s="284" t="s">
        <v>447</v>
      </c>
      <c r="J144" s="284" t="s">
        <v>2314</v>
      </c>
      <c r="K144" s="282" t="s">
        <v>436</v>
      </c>
      <c r="L144" s="273">
        <v>1500</v>
      </c>
      <c r="M144" s="273"/>
      <c r="N144" s="285">
        <v>3077.29</v>
      </c>
      <c r="O144" s="222"/>
      <c r="P144" s="223"/>
      <c r="Q144" s="223"/>
      <c r="R144" s="223"/>
      <c r="S144" s="223"/>
      <c r="T144" s="223"/>
      <c r="U144" s="223"/>
      <c r="V144" s="223"/>
      <c r="W144" s="223"/>
      <c r="X144" s="223"/>
      <c r="Y144" s="223"/>
      <c r="Z144" s="223"/>
      <c r="AA144" s="223"/>
      <c r="AB144" s="223"/>
      <c r="AC144" s="223"/>
      <c r="AD144" s="223"/>
      <c r="AE144" s="223"/>
      <c r="AF144" s="223"/>
      <c r="AG144" s="223"/>
    </row>
    <row r="145" spans="1:33" ht="15.75" customHeight="1">
      <c r="A145" s="213"/>
      <c r="B145" s="214"/>
      <c r="C145" s="275" t="s">
        <v>846</v>
      </c>
      <c r="D145" s="276" t="s">
        <v>2593</v>
      </c>
      <c r="E145" s="276" t="s">
        <v>1159</v>
      </c>
      <c r="F145" s="277" t="s">
        <v>2595</v>
      </c>
      <c r="G145" s="277"/>
      <c r="H145" s="276" t="s">
        <v>355</v>
      </c>
      <c r="I145" s="278" t="s">
        <v>447</v>
      </c>
      <c r="J145" s="278" t="s">
        <v>2314</v>
      </c>
      <c r="K145" s="276" t="s">
        <v>436</v>
      </c>
      <c r="L145" s="279">
        <v>1000</v>
      </c>
      <c r="M145" s="279"/>
      <c r="N145" s="280">
        <v>2077.29</v>
      </c>
      <c r="O145" s="222"/>
      <c r="P145" s="223"/>
      <c r="Q145" s="223"/>
      <c r="R145" s="223"/>
      <c r="S145" s="223"/>
      <c r="T145" s="223"/>
      <c r="U145" s="223"/>
      <c r="V145" s="223"/>
      <c r="W145" s="223"/>
      <c r="X145" s="223"/>
      <c r="Y145" s="223"/>
      <c r="Z145" s="223"/>
      <c r="AA145" s="223"/>
      <c r="AB145" s="223"/>
      <c r="AC145" s="223"/>
      <c r="AD145" s="223"/>
      <c r="AE145" s="223"/>
      <c r="AF145" s="223"/>
      <c r="AG145" s="223"/>
    </row>
    <row r="146" spans="1:33" ht="15.75" customHeight="1">
      <c r="A146" s="213"/>
      <c r="B146" s="214"/>
      <c r="C146" s="281" t="s">
        <v>849</v>
      </c>
      <c r="D146" s="282" t="s">
        <v>2596</v>
      </c>
      <c r="E146" s="282" t="s">
        <v>1159</v>
      </c>
      <c r="F146" s="283" t="s">
        <v>2597</v>
      </c>
      <c r="G146" s="283" t="s">
        <v>2598</v>
      </c>
      <c r="H146" s="282" t="s">
        <v>357</v>
      </c>
      <c r="I146" s="284" t="s">
        <v>455</v>
      </c>
      <c r="J146" s="284" t="s">
        <v>493</v>
      </c>
      <c r="K146" s="282" t="s">
        <v>437</v>
      </c>
      <c r="L146" s="273"/>
      <c r="M146" s="273">
        <v>600</v>
      </c>
      <c r="N146" s="285">
        <v>2677.29</v>
      </c>
      <c r="O146" s="222"/>
      <c r="P146" s="223"/>
      <c r="Q146" s="223"/>
      <c r="R146" s="223"/>
      <c r="S146" s="223"/>
      <c r="T146" s="223"/>
      <c r="U146" s="223"/>
      <c r="V146" s="223"/>
      <c r="W146" s="223"/>
      <c r="X146" s="223"/>
      <c r="Y146" s="223"/>
      <c r="Z146" s="223"/>
      <c r="AA146" s="223"/>
      <c r="AB146" s="223"/>
      <c r="AC146" s="223"/>
      <c r="AD146" s="223"/>
      <c r="AE146" s="223"/>
      <c r="AF146" s="223"/>
      <c r="AG146" s="223"/>
    </row>
    <row r="147" spans="1:33" ht="15.75" customHeight="1">
      <c r="A147" s="213"/>
      <c r="B147" s="214"/>
      <c r="C147" s="275" t="s">
        <v>851</v>
      </c>
      <c r="D147" s="276" t="s">
        <v>2599</v>
      </c>
      <c r="E147" s="276" t="s">
        <v>1159</v>
      </c>
      <c r="F147" s="277" t="s">
        <v>2600</v>
      </c>
      <c r="G147" s="277" t="s">
        <v>2601</v>
      </c>
      <c r="H147" s="276" t="s">
        <v>355</v>
      </c>
      <c r="I147" s="278" t="s">
        <v>651</v>
      </c>
      <c r="J147" s="278" t="s">
        <v>179</v>
      </c>
      <c r="K147" s="276" t="s">
        <v>436</v>
      </c>
      <c r="L147" s="279">
        <v>1000</v>
      </c>
      <c r="M147" s="279"/>
      <c r="N147" s="280">
        <v>1677.29</v>
      </c>
      <c r="O147" s="222"/>
      <c r="P147" s="223"/>
      <c r="Q147" s="223"/>
      <c r="R147" s="223"/>
      <c r="S147" s="223"/>
      <c r="T147" s="223"/>
      <c r="U147" s="223"/>
      <c r="V147" s="223"/>
      <c r="W147" s="223"/>
      <c r="X147" s="223"/>
      <c r="Y147" s="223"/>
      <c r="Z147" s="223"/>
      <c r="AA147" s="223"/>
      <c r="AB147" s="223"/>
      <c r="AC147" s="223"/>
      <c r="AD147" s="223"/>
      <c r="AE147" s="223"/>
      <c r="AF147" s="223"/>
      <c r="AG147" s="223"/>
    </row>
    <row r="148" spans="1:33" ht="15.75" customHeight="1">
      <c r="A148" s="213"/>
      <c r="B148" s="214"/>
      <c r="C148" s="281" t="s">
        <v>855</v>
      </c>
      <c r="D148" s="282" t="s">
        <v>2602</v>
      </c>
      <c r="E148" s="282" t="s">
        <v>1159</v>
      </c>
      <c r="F148" s="283" t="s">
        <v>2603</v>
      </c>
      <c r="G148" s="289" t="s">
        <v>2604</v>
      </c>
      <c r="H148" s="57" t="s">
        <v>461</v>
      </c>
      <c r="I148" s="135" t="s">
        <v>2181</v>
      </c>
      <c r="J148" s="135" t="s">
        <v>2605</v>
      </c>
      <c r="K148" s="282" t="s">
        <v>437</v>
      </c>
      <c r="L148" s="273"/>
      <c r="M148" s="273">
        <v>10000</v>
      </c>
      <c r="N148" s="285">
        <v>11677.29</v>
      </c>
      <c r="O148" s="222"/>
      <c r="P148" s="223"/>
      <c r="Q148" s="223"/>
      <c r="R148" s="223"/>
      <c r="S148" s="223"/>
      <c r="T148" s="223"/>
      <c r="U148" s="223"/>
      <c r="V148" s="223"/>
      <c r="W148" s="223"/>
      <c r="X148" s="223"/>
      <c r="Y148" s="223"/>
      <c r="Z148" s="223"/>
      <c r="AA148" s="223"/>
      <c r="AB148" s="223"/>
      <c r="AC148" s="223"/>
      <c r="AD148" s="223"/>
      <c r="AE148" s="223"/>
      <c r="AF148" s="223"/>
      <c r="AG148" s="223"/>
    </row>
    <row r="149" spans="1:33" ht="15.75" customHeight="1">
      <c r="A149" s="213"/>
      <c r="B149" s="214"/>
      <c r="C149" s="275" t="s">
        <v>857</v>
      </c>
      <c r="D149" s="276" t="s">
        <v>2606</v>
      </c>
      <c r="E149" s="276" t="s">
        <v>1159</v>
      </c>
      <c r="F149" s="277" t="s">
        <v>2295</v>
      </c>
      <c r="G149" s="277"/>
      <c r="H149" s="276" t="s">
        <v>355</v>
      </c>
      <c r="I149" s="278" t="s">
        <v>485</v>
      </c>
      <c r="J149" s="278" t="s">
        <v>719</v>
      </c>
      <c r="K149" s="276" t="s">
        <v>436</v>
      </c>
      <c r="L149" s="279">
        <v>6451</v>
      </c>
      <c r="M149" s="279"/>
      <c r="N149" s="280">
        <v>5226.29</v>
      </c>
      <c r="O149" s="222"/>
      <c r="P149" s="223"/>
      <c r="Q149" s="223"/>
      <c r="R149" s="223"/>
      <c r="S149" s="223"/>
      <c r="T149" s="223"/>
      <c r="U149" s="223"/>
      <c r="V149" s="223"/>
      <c r="W149" s="223"/>
      <c r="X149" s="223"/>
      <c r="Y149" s="223"/>
      <c r="Z149" s="223"/>
      <c r="AA149" s="223"/>
      <c r="AB149" s="223"/>
      <c r="AC149" s="223"/>
      <c r="AD149" s="223"/>
      <c r="AE149" s="223"/>
      <c r="AF149" s="223"/>
      <c r="AG149" s="223"/>
    </row>
    <row r="150" spans="1:33" ht="15.75" customHeight="1">
      <c r="A150" s="213"/>
      <c r="B150" s="214"/>
      <c r="C150" s="281" t="s">
        <v>860</v>
      </c>
      <c r="D150" s="282" t="s">
        <v>2607</v>
      </c>
      <c r="E150" s="282" t="s">
        <v>1159</v>
      </c>
      <c r="F150" s="283" t="s">
        <v>2608</v>
      </c>
      <c r="G150" s="283" t="s">
        <v>2609</v>
      </c>
      <c r="H150" s="282" t="s">
        <v>355</v>
      </c>
      <c r="I150" s="284" t="s">
        <v>421</v>
      </c>
      <c r="J150" s="284" t="s">
        <v>544</v>
      </c>
      <c r="K150" s="282" t="s">
        <v>436</v>
      </c>
      <c r="L150" s="273">
        <v>59</v>
      </c>
      <c r="M150" s="273"/>
      <c r="N150" s="285">
        <v>5167.29</v>
      </c>
      <c r="O150" s="222"/>
      <c r="P150" s="223"/>
      <c r="Q150" s="223"/>
      <c r="R150" s="223"/>
      <c r="S150" s="223"/>
      <c r="T150" s="223"/>
      <c r="U150" s="223"/>
      <c r="V150" s="223"/>
      <c r="W150" s="223"/>
      <c r="X150" s="223"/>
      <c r="Y150" s="223"/>
      <c r="Z150" s="223"/>
      <c r="AA150" s="223"/>
      <c r="AB150" s="223"/>
      <c r="AC150" s="223"/>
      <c r="AD150" s="223"/>
      <c r="AE150" s="223"/>
      <c r="AF150" s="223"/>
      <c r="AG150" s="223"/>
    </row>
    <row r="151" spans="1:33" ht="15.75" customHeight="1">
      <c r="A151" s="213"/>
      <c r="B151" s="214"/>
      <c r="C151" s="275" t="s">
        <v>863</v>
      </c>
      <c r="D151" s="276" t="s">
        <v>2610</v>
      </c>
      <c r="E151" s="276" t="s">
        <v>1159</v>
      </c>
      <c r="F151" s="277" t="s">
        <v>2611</v>
      </c>
      <c r="G151" s="277" t="s">
        <v>2612</v>
      </c>
      <c r="H151" s="276" t="s">
        <v>355</v>
      </c>
      <c r="I151" s="278" t="s">
        <v>651</v>
      </c>
      <c r="J151" s="278" t="s">
        <v>179</v>
      </c>
      <c r="K151" s="276" t="s">
        <v>436</v>
      </c>
      <c r="L151" s="279">
        <v>1000</v>
      </c>
      <c r="M151" s="279"/>
      <c r="N151" s="280">
        <v>4167.29</v>
      </c>
      <c r="O151" s="222"/>
      <c r="P151" s="223"/>
      <c r="Q151" s="223"/>
      <c r="R151" s="223"/>
      <c r="S151" s="223"/>
      <c r="T151" s="223"/>
      <c r="U151" s="223"/>
      <c r="V151" s="223"/>
      <c r="W151" s="223"/>
      <c r="X151" s="223"/>
      <c r="Y151" s="223"/>
      <c r="Z151" s="223"/>
      <c r="AA151" s="223"/>
      <c r="AB151" s="223"/>
      <c r="AC151" s="223"/>
      <c r="AD151" s="223"/>
      <c r="AE151" s="223"/>
      <c r="AF151" s="223"/>
      <c r="AG151" s="223"/>
    </row>
    <row r="152" spans="1:33" ht="15.75" customHeight="1">
      <c r="A152" s="213"/>
      <c r="B152" s="214"/>
      <c r="C152" s="281" t="s">
        <v>865</v>
      </c>
      <c r="D152" s="282" t="s">
        <v>2610</v>
      </c>
      <c r="E152" s="282" t="s">
        <v>1159</v>
      </c>
      <c r="F152" s="283" t="s">
        <v>2613</v>
      </c>
      <c r="G152" s="283" t="s">
        <v>2614</v>
      </c>
      <c r="H152" s="282" t="s">
        <v>357</v>
      </c>
      <c r="I152" s="284" t="s">
        <v>455</v>
      </c>
      <c r="J152" s="284" t="s">
        <v>2615</v>
      </c>
      <c r="K152" s="282" t="s">
        <v>437</v>
      </c>
      <c r="L152" s="273"/>
      <c r="M152" s="273">
        <v>4000</v>
      </c>
      <c r="N152" s="285">
        <v>8167.29</v>
      </c>
      <c r="O152" s="222"/>
      <c r="P152" s="223"/>
      <c r="Q152" s="223"/>
      <c r="R152" s="223"/>
      <c r="S152" s="223"/>
      <c r="T152" s="223"/>
      <c r="U152" s="223"/>
      <c r="V152" s="223"/>
      <c r="W152" s="223"/>
      <c r="X152" s="223"/>
      <c r="Y152" s="223"/>
      <c r="Z152" s="223"/>
      <c r="AA152" s="223"/>
      <c r="AB152" s="223"/>
      <c r="AC152" s="223"/>
      <c r="AD152" s="223"/>
      <c r="AE152" s="223"/>
      <c r="AF152" s="223"/>
      <c r="AG152" s="223"/>
    </row>
    <row r="153" spans="1:33" ht="15.75" customHeight="1">
      <c r="A153" s="213"/>
      <c r="B153" s="214"/>
      <c r="C153" s="275" t="s">
        <v>867</v>
      </c>
      <c r="D153" s="276" t="s">
        <v>2610</v>
      </c>
      <c r="E153" s="276" t="s">
        <v>1159</v>
      </c>
      <c r="F153" s="277" t="s">
        <v>2616</v>
      </c>
      <c r="G153" s="277" t="s">
        <v>2617</v>
      </c>
      <c r="H153" s="276" t="s">
        <v>582</v>
      </c>
      <c r="I153" s="278" t="s">
        <v>455</v>
      </c>
      <c r="J153" s="278" t="s">
        <v>2618</v>
      </c>
      <c r="K153" s="276" t="s">
        <v>437</v>
      </c>
      <c r="L153" s="279"/>
      <c r="M153" s="279">
        <v>1500</v>
      </c>
      <c r="N153" s="280">
        <v>9667.2900000000009</v>
      </c>
      <c r="O153" s="222"/>
      <c r="P153" s="223"/>
      <c r="Q153" s="223"/>
      <c r="R153" s="223"/>
      <c r="S153" s="223"/>
      <c r="T153" s="223"/>
      <c r="U153" s="223"/>
      <c r="V153" s="223"/>
      <c r="W153" s="223"/>
      <c r="X153" s="223"/>
      <c r="Y153" s="223"/>
      <c r="Z153" s="223"/>
      <c r="AA153" s="223"/>
      <c r="AB153" s="223"/>
      <c r="AC153" s="223"/>
      <c r="AD153" s="223"/>
      <c r="AE153" s="223"/>
      <c r="AF153" s="223"/>
      <c r="AG153" s="223"/>
    </row>
    <row r="154" spans="1:33" ht="15.75" customHeight="1">
      <c r="A154" s="213"/>
      <c r="B154" s="214"/>
      <c r="C154" s="281" t="s">
        <v>870</v>
      </c>
      <c r="D154" s="282" t="s">
        <v>2610</v>
      </c>
      <c r="E154" s="282" t="s">
        <v>1159</v>
      </c>
      <c r="F154" s="283" t="s">
        <v>2364</v>
      </c>
      <c r="G154" s="283" t="s">
        <v>2619</v>
      </c>
      <c r="H154" s="282" t="s">
        <v>355</v>
      </c>
      <c r="I154" s="284" t="s">
        <v>173</v>
      </c>
      <c r="J154" s="284" t="s">
        <v>2308</v>
      </c>
      <c r="K154" s="282" t="s">
        <v>436</v>
      </c>
      <c r="L154" s="273">
        <v>9013.23</v>
      </c>
      <c r="M154" s="273"/>
      <c r="N154" s="285">
        <v>654.05999999999995</v>
      </c>
      <c r="O154" s="222"/>
      <c r="P154" s="223"/>
      <c r="Q154" s="223"/>
      <c r="R154" s="223"/>
      <c r="S154" s="223"/>
      <c r="T154" s="223"/>
      <c r="U154" s="223"/>
      <c r="V154" s="223"/>
      <c r="W154" s="223"/>
      <c r="X154" s="223"/>
      <c r="Y154" s="223"/>
      <c r="Z154" s="223"/>
      <c r="AA154" s="223"/>
      <c r="AB154" s="223"/>
      <c r="AC154" s="223"/>
      <c r="AD154" s="223"/>
      <c r="AE154" s="223"/>
      <c r="AF154" s="223"/>
      <c r="AG154" s="223"/>
    </row>
    <row r="155" spans="1:33" ht="15.75" customHeight="1">
      <c r="A155" s="213"/>
      <c r="B155" s="214"/>
      <c r="C155" s="275" t="s">
        <v>873</v>
      </c>
      <c r="D155" s="276" t="s">
        <v>2620</v>
      </c>
      <c r="E155" s="276" t="s">
        <v>1159</v>
      </c>
      <c r="F155" s="277" t="s">
        <v>2295</v>
      </c>
      <c r="G155" s="277"/>
      <c r="H155" s="276" t="s">
        <v>355</v>
      </c>
      <c r="I155" s="278" t="s">
        <v>485</v>
      </c>
      <c r="J155" s="278" t="s">
        <v>719</v>
      </c>
      <c r="K155" s="276" t="s">
        <v>436</v>
      </c>
      <c r="L155" s="279">
        <v>600</v>
      </c>
      <c r="M155" s="279"/>
      <c r="N155" s="280">
        <v>54.06</v>
      </c>
      <c r="O155" s="222"/>
      <c r="P155" s="223"/>
      <c r="Q155" s="223"/>
      <c r="R155" s="223"/>
      <c r="S155" s="223"/>
      <c r="T155" s="223"/>
      <c r="U155" s="223"/>
      <c r="V155" s="223"/>
      <c r="W155" s="223"/>
      <c r="X155" s="223"/>
      <c r="Y155" s="223"/>
      <c r="Z155" s="223"/>
      <c r="AA155" s="223"/>
      <c r="AB155" s="223"/>
      <c r="AC155" s="223"/>
      <c r="AD155" s="223"/>
      <c r="AE155" s="223"/>
      <c r="AF155" s="223"/>
      <c r="AG155" s="223"/>
    </row>
    <row r="156" spans="1:33" ht="15.75" customHeight="1">
      <c r="A156" s="213"/>
      <c r="B156" s="214"/>
      <c r="C156" s="281" t="s">
        <v>875</v>
      </c>
      <c r="D156" s="282" t="s">
        <v>2620</v>
      </c>
      <c r="E156" s="282" t="s">
        <v>1159</v>
      </c>
      <c r="F156" s="283" t="s">
        <v>2621</v>
      </c>
      <c r="G156" s="283"/>
      <c r="H156" s="282" t="s">
        <v>627</v>
      </c>
      <c r="I156" s="284" t="s">
        <v>455</v>
      </c>
      <c r="J156" s="284" t="s">
        <v>493</v>
      </c>
      <c r="K156" s="282" t="s">
        <v>437</v>
      </c>
      <c r="L156" s="273"/>
      <c r="M156" s="273">
        <v>12500</v>
      </c>
      <c r="N156" s="285">
        <v>12554.06</v>
      </c>
      <c r="O156" s="222"/>
      <c r="P156" s="223"/>
      <c r="Q156" s="223"/>
      <c r="R156" s="223"/>
      <c r="S156" s="223"/>
      <c r="T156" s="223"/>
      <c r="U156" s="223"/>
      <c r="V156" s="223"/>
      <c r="W156" s="223"/>
      <c r="X156" s="223"/>
      <c r="Y156" s="223"/>
      <c r="Z156" s="223"/>
      <c r="AA156" s="223"/>
      <c r="AB156" s="223"/>
      <c r="AC156" s="223"/>
      <c r="AD156" s="223"/>
      <c r="AE156" s="223"/>
      <c r="AF156" s="223"/>
      <c r="AG156" s="223"/>
    </row>
    <row r="157" spans="1:33" ht="15.75" customHeight="1">
      <c r="A157" s="213"/>
      <c r="B157" s="214"/>
      <c r="C157" s="275" t="s">
        <v>877</v>
      </c>
      <c r="D157" s="276" t="s">
        <v>2622</v>
      </c>
      <c r="E157" s="276" t="s">
        <v>1159</v>
      </c>
      <c r="F157" s="277" t="s">
        <v>2623</v>
      </c>
      <c r="G157" s="277" t="s">
        <v>2624</v>
      </c>
      <c r="H157" s="276" t="s">
        <v>357</v>
      </c>
      <c r="I157" s="278" t="s">
        <v>455</v>
      </c>
      <c r="J157" s="278" t="s">
        <v>2312</v>
      </c>
      <c r="K157" s="276" t="s">
        <v>436</v>
      </c>
      <c r="L157" s="279">
        <v>4595</v>
      </c>
      <c r="M157" s="279"/>
      <c r="N157" s="280">
        <v>7959.06</v>
      </c>
      <c r="O157" s="222"/>
      <c r="P157" s="223"/>
      <c r="Q157" s="223"/>
      <c r="R157" s="223"/>
      <c r="S157" s="223"/>
      <c r="T157" s="223"/>
      <c r="U157" s="223"/>
      <c r="V157" s="223"/>
      <c r="W157" s="223"/>
      <c r="X157" s="223"/>
      <c r="Y157" s="223"/>
      <c r="Z157" s="223"/>
      <c r="AA157" s="223"/>
      <c r="AB157" s="223"/>
      <c r="AC157" s="223"/>
      <c r="AD157" s="223"/>
      <c r="AE157" s="223"/>
      <c r="AF157" s="223"/>
      <c r="AG157" s="223"/>
    </row>
    <row r="158" spans="1:33" ht="15.75" customHeight="1">
      <c r="A158" s="213"/>
      <c r="B158" s="214"/>
      <c r="C158" s="281" t="s">
        <v>878</v>
      </c>
      <c r="D158" s="282" t="s">
        <v>2625</v>
      </c>
      <c r="E158" s="282" t="s">
        <v>1159</v>
      </c>
      <c r="F158" s="283" t="s">
        <v>2626</v>
      </c>
      <c r="G158" s="283" t="s">
        <v>2627</v>
      </c>
      <c r="H158" s="282" t="s">
        <v>461</v>
      </c>
      <c r="I158" s="284" t="s">
        <v>2181</v>
      </c>
      <c r="J158" s="284" t="s">
        <v>2181</v>
      </c>
      <c r="K158" s="282" t="s">
        <v>437</v>
      </c>
      <c r="L158" s="273"/>
      <c r="M158" s="290">
        <v>11543.81</v>
      </c>
      <c r="N158" s="285">
        <v>19502.87</v>
      </c>
      <c r="O158" s="222"/>
      <c r="P158" s="223"/>
      <c r="Q158" s="223"/>
      <c r="R158" s="223"/>
      <c r="S158" s="223"/>
      <c r="T158" s="223"/>
      <c r="U158" s="223"/>
      <c r="V158" s="223"/>
      <c r="W158" s="223"/>
      <c r="X158" s="223"/>
      <c r="Y158" s="223"/>
      <c r="Z158" s="223"/>
      <c r="AA158" s="223"/>
      <c r="AB158" s="223"/>
      <c r="AC158" s="223"/>
      <c r="AD158" s="223"/>
      <c r="AE158" s="223"/>
      <c r="AF158" s="223"/>
      <c r="AG158" s="223"/>
    </row>
    <row r="159" spans="1:33" ht="15.75" customHeight="1">
      <c r="A159" s="213"/>
      <c r="B159" s="214"/>
      <c r="C159" s="275" t="s">
        <v>880</v>
      </c>
      <c r="D159" s="276" t="s">
        <v>2625</v>
      </c>
      <c r="E159" s="276" t="s">
        <v>1159</v>
      </c>
      <c r="F159" s="277" t="s">
        <v>2628</v>
      </c>
      <c r="G159" s="277" t="s">
        <v>2629</v>
      </c>
      <c r="H159" s="276" t="s">
        <v>357</v>
      </c>
      <c r="I159" s="278" t="s">
        <v>455</v>
      </c>
      <c r="J159" s="278" t="s">
        <v>2630</v>
      </c>
      <c r="K159" s="276" t="s">
        <v>436</v>
      </c>
      <c r="L159" s="279">
        <v>6500</v>
      </c>
      <c r="M159" s="279"/>
      <c r="N159" s="280">
        <v>13002.87</v>
      </c>
      <c r="O159" s="222"/>
      <c r="P159" s="223"/>
      <c r="Q159" s="223"/>
      <c r="R159" s="223"/>
      <c r="S159" s="223"/>
      <c r="T159" s="223"/>
      <c r="U159" s="223"/>
      <c r="V159" s="223"/>
      <c r="W159" s="223"/>
      <c r="X159" s="223"/>
      <c r="Y159" s="223"/>
      <c r="Z159" s="223"/>
      <c r="AA159" s="223"/>
      <c r="AB159" s="223"/>
      <c r="AC159" s="223"/>
      <c r="AD159" s="223"/>
      <c r="AE159" s="223"/>
      <c r="AF159" s="223"/>
      <c r="AG159" s="223"/>
    </row>
    <row r="160" spans="1:33" ht="15.75" customHeight="1">
      <c r="A160" s="213"/>
      <c r="B160" s="214"/>
      <c r="C160" s="281" t="s">
        <v>883</v>
      </c>
      <c r="D160" s="282" t="s">
        <v>2625</v>
      </c>
      <c r="E160" s="282" t="s">
        <v>1159</v>
      </c>
      <c r="F160" s="283" t="s">
        <v>2631</v>
      </c>
      <c r="G160" s="283" t="s">
        <v>2632</v>
      </c>
      <c r="H160" s="282" t="s">
        <v>461</v>
      </c>
      <c r="I160" s="284" t="s">
        <v>2302</v>
      </c>
      <c r="J160" s="284" t="s">
        <v>45</v>
      </c>
      <c r="K160" s="282" t="s">
        <v>437</v>
      </c>
      <c r="L160" s="273"/>
      <c r="M160" s="273">
        <v>339</v>
      </c>
      <c r="N160" s="285">
        <v>13341.87</v>
      </c>
      <c r="O160" s="222"/>
      <c r="P160" s="223"/>
      <c r="Q160" s="223"/>
      <c r="R160" s="223"/>
      <c r="S160" s="223"/>
      <c r="T160" s="223"/>
      <c r="U160" s="223"/>
      <c r="V160" s="223"/>
      <c r="W160" s="223"/>
      <c r="X160" s="223"/>
      <c r="Y160" s="223"/>
      <c r="Z160" s="223"/>
      <c r="AA160" s="223"/>
      <c r="AB160" s="223"/>
      <c r="AC160" s="223"/>
      <c r="AD160" s="223"/>
      <c r="AE160" s="223"/>
      <c r="AF160" s="223"/>
      <c r="AG160" s="223"/>
    </row>
    <row r="161" spans="1:33" ht="15.75" customHeight="1">
      <c r="A161" s="213"/>
      <c r="B161" s="214"/>
      <c r="C161" s="275" t="s">
        <v>887</v>
      </c>
      <c r="D161" s="276" t="s">
        <v>2625</v>
      </c>
      <c r="E161" s="276" t="s">
        <v>1159</v>
      </c>
      <c r="F161" s="277" t="s">
        <v>2633</v>
      </c>
      <c r="G161" s="277" t="s">
        <v>2634</v>
      </c>
      <c r="H161" s="276" t="s">
        <v>582</v>
      </c>
      <c r="I161" s="278" t="s">
        <v>455</v>
      </c>
      <c r="J161" s="278" t="s">
        <v>2635</v>
      </c>
      <c r="K161" s="276" t="s">
        <v>437</v>
      </c>
      <c r="L161" s="279"/>
      <c r="M161" s="279">
        <v>1</v>
      </c>
      <c r="N161" s="280">
        <v>13342.87</v>
      </c>
      <c r="O161" s="222"/>
      <c r="P161" s="223"/>
      <c r="Q161" s="223"/>
      <c r="R161" s="223"/>
      <c r="S161" s="223"/>
      <c r="T161" s="223"/>
      <c r="U161" s="223"/>
      <c r="V161" s="223"/>
      <c r="W161" s="223"/>
      <c r="X161" s="223"/>
      <c r="Y161" s="223"/>
      <c r="Z161" s="223"/>
      <c r="AA161" s="223"/>
      <c r="AB161" s="223"/>
      <c r="AC161" s="223"/>
      <c r="AD161" s="223"/>
      <c r="AE161" s="223"/>
      <c r="AF161" s="223"/>
      <c r="AG161" s="223"/>
    </row>
    <row r="162" spans="1:33" ht="15.75" customHeight="1">
      <c r="A162" s="213"/>
      <c r="B162" s="214"/>
      <c r="C162" s="281" t="s">
        <v>889</v>
      </c>
      <c r="D162" s="282" t="s">
        <v>2636</v>
      </c>
      <c r="E162" s="282" t="s">
        <v>1159</v>
      </c>
      <c r="F162" s="283" t="s">
        <v>2637</v>
      </c>
      <c r="G162" s="283" t="s">
        <v>2638</v>
      </c>
      <c r="H162" s="282" t="s">
        <v>357</v>
      </c>
      <c r="I162" s="284" t="s">
        <v>651</v>
      </c>
      <c r="J162" s="284" t="s">
        <v>179</v>
      </c>
      <c r="K162" s="282" t="s">
        <v>436</v>
      </c>
      <c r="L162" s="273">
        <v>1500</v>
      </c>
      <c r="M162" s="273"/>
      <c r="N162" s="285">
        <v>11842.87</v>
      </c>
      <c r="O162" s="222"/>
      <c r="P162" s="223"/>
      <c r="Q162" s="223"/>
      <c r="R162" s="223"/>
      <c r="S162" s="223"/>
      <c r="T162" s="223"/>
      <c r="U162" s="223"/>
      <c r="V162" s="223"/>
      <c r="W162" s="223"/>
      <c r="X162" s="223"/>
      <c r="Y162" s="223"/>
      <c r="Z162" s="223"/>
      <c r="AA162" s="223"/>
      <c r="AB162" s="223"/>
      <c r="AC162" s="223"/>
      <c r="AD162" s="223"/>
      <c r="AE162" s="223"/>
      <c r="AF162" s="223"/>
      <c r="AG162" s="223"/>
    </row>
    <row r="163" spans="1:33" ht="15.75" customHeight="1">
      <c r="A163" s="213"/>
      <c r="B163" s="214"/>
      <c r="C163" s="275" t="s">
        <v>891</v>
      </c>
      <c r="D163" s="276" t="s">
        <v>2639</v>
      </c>
      <c r="E163" s="276" t="s">
        <v>1268</v>
      </c>
      <c r="F163" s="277" t="s">
        <v>2575</v>
      </c>
      <c r="G163" s="277"/>
      <c r="H163" s="276" t="s">
        <v>355</v>
      </c>
      <c r="I163" s="278" t="s">
        <v>485</v>
      </c>
      <c r="J163" s="278" t="s">
        <v>719</v>
      </c>
      <c r="K163" s="276" t="s">
        <v>436</v>
      </c>
      <c r="L163" s="279">
        <v>1555</v>
      </c>
      <c r="M163" s="279"/>
      <c r="N163" s="280">
        <v>10287.870000000001</v>
      </c>
      <c r="O163" s="222"/>
      <c r="P163" s="223"/>
      <c r="Q163" s="223"/>
      <c r="R163" s="223"/>
      <c r="S163" s="223"/>
      <c r="T163" s="223"/>
      <c r="U163" s="223"/>
      <c r="V163" s="223"/>
      <c r="W163" s="223"/>
      <c r="X163" s="223"/>
      <c r="Y163" s="223"/>
      <c r="Z163" s="223"/>
      <c r="AA163" s="223"/>
      <c r="AB163" s="223"/>
      <c r="AC163" s="223"/>
      <c r="AD163" s="223"/>
      <c r="AE163" s="223"/>
      <c r="AF163" s="223"/>
      <c r="AG163" s="223"/>
    </row>
    <row r="164" spans="1:33" ht="15.75" customHeight="1">
      <c r="A164" s="213"/>
      <c r="B164" s="214"/>
      <c r="C164" s="281" t="s">
        <v>894</v>
      </c>
      <c r="D164" s="282" t="s">
        <v>2640</v>
      </c>
      <c r="E164" s="282" t="s">
        <v>1268</v>
      </c>
      <c r="F164" s="283" t="s">
        <v>2295</v>
      </c>
      <c r="G164" s="283"/>
      <c r="H164" s="282" t="s">
        <v>355</v>
      </c>
      <c r="I164" s="284" t="s">
        <v>485</v>
      </c>
      <c r="J164" s="284" t="s">
        <v>719</v>
      </c>
      <c r="K164" s="282" t="s">
        <v>436</v>
      </c>
      <c r="L164" s="273">
        <v>6451</v>
      </c>
      <c r="M164" s="273"/>
      <c r="N164" s="285">
        <v>3836.87</v>
      </c>
      <c r="O164" s="222"/>
      <c r="P164" s="223"/>
      <c r="Q164" s="223"/>
      <c r="R164" s="223"/>
      <c r="S164" s="223"/>
      <c r="T164" s="223"/>
      <c r="U164" s="223"/>
      <c r="V164" s="223"/>
      <c r="W164" s="223"/>
      <c r="X164" s="223"/>
      <c r="Y164" s="223"/>
      <c r="Z164" s="223"/>
      <c r="AA164" s="223"/>
      <c r="AB164" s="223"/>
      <c r="AC164" s="223"/>
      <c r="AD164" s="223"/>
      <c r="AE164" s="223"/>
      <c r="AF164" s="223"/>
      <c r="AG164" s="223"/>
    </row>
    <row r="165" spans="1:33" ht="15.75" customHeight="1">
      <c r="A165" s="213"/>
      <c r="B165" s="214"/>
      <c r="C165" s="275" t="s">
        <v>897</v>
      </c>
      <c r="D165" s="276" t="s">
        <v>2640</v>
      </c>
      <c r="E165" s="276" t="s">
        <v>1268</v>
      </c>
      <c r="F165" s="277" t="s">
        <v>2641</v>
      </c>
      <c r="G165" s="277" t="s">
        <v>2642</v>
      </c>
      <c r="H165" s="276" t="s">
        <v>355</v>
      </c>
      <c r="I165" s="278" t="s">
        <v>651</v>
      </c>
      <c r="J165" s="278" t="s">
        <v>179</v>
      </c>
      <c r="K165" s="276" t="s">
        <v>436</v>
      </c>
      <c r="L165" s="279">
        <v>2000</v>
      </c>
      <c r="M165" s="279"/>
      <c r="N165" s="280">
        <v>1836.87</v>
      </c>
      <c r="O165" s="222"/>
      <c r="P165" s="223"/>
      <c r="Q165" s="223"/>
      <c r="R165" s="223"/>
      <c r="S165" s="223"/>
      <c r="T165" s="223"/>
      <c r="U165" s="223"/>
      <c r="V165" s="223"/>
      <c r="W165" s="223"/>
      <c r="X165" s="223"/>
      <c r="Y165" s="223"/>
      <c r="Z165" s="223"/>
      <c r="AA165" s="223"/>
      <c r="AB165" s="223"/>
      <c r="AC165" s="223"/>
      <c r="AD165" s="223"/>
      <c r="AE165" s="223"/>
      <c r="AF165" s="223"/>
      <c r="AG165" s="223"/>
    </row>
    <row r="166" spans="1:33" ht="15.75" customHeight="1">
      <c r="A166" s="213"/>
      <c r="B166" s="214"/>
      <c r="C166" s="281" t="s">
        <v>900</v>
      </c>
      <c r="D166" s="282" t="s">
        <v>2643</v>
      </c>
      <c r="E166" s="282" t="s">
        <v>1268</v>
      </c>
      <c r="F166" s="283" t="s">
        <v>2644</v>
      </c>
      <c r="G166" s="283" t="s">
        <v>2645</v>
      </c>
      <c r="H166" s="282" t="s">
        <v>461</v>
      </c>
      <c r="I166" s="284" t="s">
        <v>2302</v>
      </c>
      <c r="J166" s="284" t="s">
        <v>45</v>
      </c>
      <c r="K166" s="282" t="s">
        <v>437</v>
      </c>
      <c r="L166" s="273"/>
      <c r="M166" s="273">
        <v>14875</v>
      </c>
      <c r="N166" s="285">
        <v>16711.87</v>
      </c>
      <c r="O166" s="222"/>
      <c r="P166" s="223"/>
      <c r="Q166" s="223"/>
      <c r="R166" s="223"/>
      <c r="S166" s="223"/>
      <c r="T166" s="223"/>
      <c r="U166" s="223"/>
      <c r="V166" s="223"/>
      <c r="W166" s="223"/>
      <c r="X166" s="223"/>
      <c r="Y166" s="223"/>
      <c r="Z166" s="223"/>
      <c r="AA166" s="223"/>
      <c r="AB166" s="223"/>
      <c r="AC166" s="223"/>
      <c r="AD166" s="223"/>
      <c r="AE166" s="223"/>
      <c r="AF166" s="223"/>
      <c r="AG166" s="223"/>
    </row>
    <row r="167" spans="1:33" ht="15.75" customHeight="1">
      <c r="A167" s="213"/>
      <c r="B167" s="214"/>
      <c r="C167" s="275" t="s">
        <v>903</v>
      </c>
      <c r="D167" s="276" t="s">
        <v>2643</v>
      </c>
      <c r="E167" s="276" t="s">
        <v>1268</v>
      </c>
      <c r="F167" s="277" t="s">
        <v>2646</v>
      </c>
      <c r="G167" s="277" t="s">
        <v>2647</v>
      </c>
      <c r="H167" s="276" t="s">
        <v>355</v>
      </c>
      <c r="I167" s="278" t="s">
        <v>173</v>
      </c>
      <c r="J167" s="278" t="s">
        <v>2308</v>
      </c>
      <c r="K167" s="276" t="s">
        <v>436</v>
      </c>
      <c r="L167" s="279">
        <v>8395.41</v>
      </c>
      <c r="M167" s="279"/>
      <c r="N167" s="280">
        <v>8316.4599999999991</v>
      </c>
      <c r="O167" s="222"/>
      <c r="P167" s="223"/>
      <c r="Q167" s="223"/>
      <c r="R167" s="223"/>
      <c r="S167" s="223"/>
      <c r="T167" s="223"/>
      <c r="U167" s="223"/>
      <c r="V167" s="223"/>
      <c r="W167" s="223"/>
      <c r="X167" s="223"/>
      <c r="Y167" s="223"/>
      <c r="Z167" s="223"/>
      <c r="AA167" s="223"/>
      <c r="AB167" s="223"/>
      <c r="AC167" s="223"/>
      <c r="AD167" s="223"/>
      <c r="AE167" s="223"/>
      <c r="AF167" s="223"/>
      <c r="AG167" s="223"/>
    </row>
    <row r="168" spans="1:33" ht="15.75" customHeight="1">
      <c r="A168" s="213"/>
      <c r="B168" s="214"/>
      <c r="C168" s="281" t="s">
        <v>907</v>
      </c>
      <c r="D168" s="282" t="s">
        <v>2648</v>
      </c>
      <c r="E168" s="282" t="s">
        <v>1268</v>
      </c>
      <c r="F168" s="283" t="s">
        <v>2649</v>
      </c>
      <c r="G168" s="283" t="s">
        <v>2650</v>
      </c>
      <c r="H168" s="282" t="s">
        <v>355</v>
      </c>
      <c r="I168" s="284" t="s">
        <v>651</v>
      </c>
      <c r="J168" s="284" t="s">
        <v>179</v>
      </c>
      <c r="K168" s="282" t="s">
        <v>436</v>
      </c>
      <c r="L168" s="273">
        <v>5000</v>
      </c>
      <c r="M168" s="273"/>
      <c r="N168" s="285">
        <v>3316.46</v>
      </c>
      <c r="O168" s="222"/>
      <c r="P168" s="223"/>
      <c r="Q168" s="223"/>
      <c r="R168" s="223"/>
      <c r="S168" s="223"/>
      <c r="T168" s="223"/>
      <c r="U168" s="223"/>
      <c r="V168" s="223"/>
      <c r="W168" s="223"/>
      <c r="X168" s="223"/>
      <c r="Y168" s="223"/>
      <c r="Z168" s="223"/>
      <c r="AA168" s="223"/>
      <c r="AB168" s="223"/>
      <c r="AC168" s="223"/>
      <c r="AD168" s="223"/>
      <c r="AE168" s="223"/>
      <c r="AF168" s="223"/>
      <c r="AG168" s="223"/>
    </row>
    <row r="169" spans="1:33" ht="15.75" customHeight="1">
      <c r="A169" s="213"/>
      <c r="B169" s="214"/>
      <c r="C169" s="275" t="s">
        <v>910</v>
      </c>
      <c r="D169" s="276" t="s">
        <v>2651</v>
      </c>
      <c r="E169" s="276" t="s">
        <v>1268</v>
      </c>
      <c r="F169" s="277" t="s">
        <v>2652</v>
      </c>
      <c r="G169" s="277" t="s">
        <v>2653</v>
      </c>
      <c r="H169" s="276" t="s">
        <v>355</v>
      </c>
      <c r="I169" s="278" t="s">
        <v>651</v>
      </c>
      <c r="J169" s="278" t="s">
        <v>179</v>
      </c>
      <c r="K169" s="276" t="s">
        <v>436</v>
      </c>
      <c r="L169" s="279">
        <v>500</v>
      </c>
      <c r="M169" s="279"/>
      <c r="N169" s="280">
        <v>2816.46</v>
      </c>
      <c r="O169" s="222"/>
      <c r="P169" s="223"/>
      <c r="Q169" s="223"/>
      <c r="R169" s="223"/>
      <c r="S169" s="223"/>
      <c r="T169" s="223"/>
      <c r="U169" s="223"/>
      <c r="V169" s="223"/>
      <c r="W169" s="223"/>
      <c r="X169" s="223"/>
      <c r="Y169" s="223"/>
      <c r="Z169" s="223"/>
      <c r="AA169" s="223"/>
      <c r="AB169" s="223"/>
      <c r="AC169" s="223"/>
      <c r="AD169" s="223"/>
      <c r="AE169" s="223"/>
      <c r="AF169" s="223"/>
      <c r="AG169" s="223"/>
    </row>
    <row r="170" spans="1:33" ht="15.75" customHeight="1">
      <c r="A170" s="213"/>
      <c r="B170" s="214"/>
      <c r="C170" s="281" t="s">
        <v>913</v>
      </c>
      <c r="D170" s="282" t="s">
        <v>2654</v>
      </c>
      <c r="E170" s="282" t="s">
        <v>1268</v>
      </c>
      <c r="F170" s="283" t="s">
        <v>2655</v>
      </c>
      <c r="G170" s="283"/>
      <c r="H170" s="282" t="s">
        <v>355</v>
      </c>
      <c r="I170" s="284" t="s">
        <v>447</v>
      </c>
      <c r="J170" s="284" t="s">
        <v>2314</v>
      </c>
      <c r="K170" s="282" t="s">
        <v>436</v>
      </c>
      <c r="L170" s="273">
        <v>1500</v>
      </c>
      <c r="M170" s="273"/>
      <c r="N170" s="285">
        <v>1316.46</v>
      </c>
      <c r="O170" s="222"/>
      <c r="P170" s="223"/>
      <c r="Q170" s="223"/>
      <c r="R170" s="223"/>
      <c r="S170" s="223"/>
      <c r="T170" s="223"/>
      <c r="U170" s="223"/>
      <c r="V170" s="223"/>
      <c r="W170" s="223"/>
      <c r="X170" s="223"/>
      <c r="Y170" s="223"/>
      <c r="Z170" s="223"/>
      <c r="AA170" s="223"/>
      <c r="AB170" s="223"/>
      <c r="AC170" s="223"/>
      <c r="AD170" s="223"/>
      <c r="AE170" s="223"/>
      <c r="AF170" s="223"/>
      <c r="AG170" s="223"/>
    </row>
    <row r="171" spans="1:33" ht="15.75" customHeight="1">
      <c r="A171" s="213"/>
      <c r="B171" s="214"/>
      <c r="C171" s="275" t="s">
        <v>916</v>
      </c>
      <c r="D171" s="276" t="s">
        <v>2654</v>
      </c>
      <c r="E171" s="276" t="s">
        <v>1268</v>
      </c>
      <c r="F171" s="277" t="s">
        <v>2656</v>
      </c>
      <c r="G171" s="277"/>
      <c r="H171" s="276" t="s">
        <v>355</v>
      </c>
      <c r="I171" s="278" t="s">
        <v>447</v>
      </c>
      <c r="J171" s="278" t="s">
        <v>2314</v>
      </c>
      <c r="K171" s="276" t="s">
        <v>436</v>
      </c>
      <c r="L171" s="279">
        <v>1000</v>
      </c>
      <c r="M171" s="279"/>
      <c r="N171" s="280">
        <v>316.45999999999998</v>
      </c>
      <c r="O171" s="222"/>
      <c r="P171" s="223"/>
      <c r="Q171" s="223"/>
      <c r="R171" s="223"/>
      <c r="S171" s="223"/>
      <c r="T171" s="223"/>
      <c r="U171" s="223"/>
      <c r="V171" s="223"/>
      <c r="W171" s="223"/>
      <c r="X171" s="223"/>
      <c r="Y171" s="223"/>
      <c r="Z171" s="223"/>
      <c r="AA171" s="223"/>
      <c r="AB171" s="223"/>
      <c r="AC171" s="223"/>
      <c r="AD171" s="223"/>
      <c r="AE171" s="223"/>
      <c r="AF171" s="223"/>
      <c r="AG171" s="223"/>
    </row>
    <row r="172" spans="1:33" ht="15.75" customHeight="1">
      <c r="A172" s="213"/>
      <c r="B172" s="214"/>
      <c r="C172" s="281" t="s">
        <v>919</v>
      </c>
      <c r="D172" s="282" t="s">
        <v>2654</v>
      </c>
      <c r="E172" s="282" t="s">
        <v>1268</v>
      </c>
      <c r="F172" s="283" t="s">
        <v>2657</v>
      </c>
      <c r="G172" s="283" t="s">
        <v>2658</v>
      </c>
      <c r="H172" s="282" t="s">
        <v>582</v>
      </c>
      <c r="I172" s="284" t="s">
        <v>455</v>
      </c>
      <c r="J172" s="284" t="s">
        <v>2659</v>
      </c>
      <c r="K172" s="282" t="s">
        <v>437</v>
      </c>
      <c r="L172" s="273"/>
      <c r="M172" s="273">
        <v>4500</v>
      </c>
      <c r="N172" s="285">
        <v>4816.46</v>
      </c>
      <c r="O172" s="222"/>
      <c r="P172" s="223"/>
      <c r="Q172" s="223"/>
      <c r="R172" s="223"/>
      <c r="S172" s="223"/>
      <c r="T172" s="223"/>
      <c r="U172" s="223"/>
      <c r="V172" s="223"/>
      <c r="W172" s="223"/>
      <c r="X172" s="223"/>
      <c r="Y172" s="223"/>
      <c r="Z172" s="223"/>
      <c r="AA172" s="223"/>
      <c r="AB172" s="223"/>
      <c r="AC172" s="223"/>
      <c r="AD172" s="223"/>
      <c r="AE172" s="223"/>
      <c r="AF172" s="223"/>
      <c r="AG172" s="223"/>
    </row>
    <row r="173" spans="1:33" ht="15.75" customHeight="1">
      <c r="A173" s="213"/>
      <c r="B173" s="214"/>
      <c r="C173" s="275" t="s">
        <v>921</v>
      </c>
      <c r="D173" s="276" t="s">
        <v>2654</v>
      </c>
      <c r="E173" s="276" t="s">
        <v>1268</v>
      </c>
      <c r="F173" s="277" t="s">
        <v>2660</v>
      </c>
      <c r="G173" s="277" t="s">
        <v>2661</v>
      </c>
      <c r="H173" s="276" t="s">
        <v>582</v>
      </c>
      <c r="I173" s="278" t="s">
        <v>455</v>
      </c>
      <c r="J173" s="278" t="s">
        <v>2659</v>
      </c>
      <c r="K173" s="276" t="s">
        <v>437</v>
      </c>
      <c r="L173" s="279"/>
      <c r="M173" s="279">
        <v>15000</v>
      </c>
      <c r="N173" s="280">
        <v>19816.46</v>
      </c>
      <c r="O173" s="222"/>
      <c r="P173" s="223"/>
      <c r="Q173" s="223"/>
      <c r="R173" s="223"/>
      <c r="S173" s="223"/>
      <c r="T173" s="223"/>
      <c r="U173" s="223"/>
      <c r="V173" s="223"/>
      <c r="W173" s="223"/>
      <c r="X173" s="223"/>
      <c r="Y173" s="223"/>
      <c r="Z173" s="223"/>
      <c r="AA173" s="223"/>
      <c r="AB173" s="223"/>
      <c r="AC173" s="223"/>
      <c r="AD173" s="223"/>
      <c r="AE173" s="223"/>
      <c r="AF173" s="223"/>
      <c r="AG173" s="223"/>
    </row>
    <row r="174" spans="1:33" ht="15.75" customHeight="1">
      <c r="A174" s="213"/>
      <c r="B174" s="214"/>
      <c r="C174" s="281" t="s">
        <v>924</v>
      </c>
      <c r="D174" s="282" t="s">
        <v>2662</v>
      </c>
      <c r="E174" s="282" t="s">
        <v>1268</v>
      </c>
      <c r="F174" s="283" t="s">
        <v>2663</v>
      </c>
      <c r="G174" s="283" t="s">
        <v>2664</v>
      </c>
      <c r="H174" s="282" t="s">
        <v>355</v>
      </c>
      <c r="I174" s="284" t="s">
        <v>651</v>
      </c>
      <c r="J174" s="284" t="s">
        <v>179</v>
      </c>
      <c r="K174" s="282" t="s">
        <v>436</v>
      </c>
      <c r="L174" s="273">
        <v>8000</v>
      </c>
      <c r="M174" s="273"/>
      <c r="N174" s="285">
        <v>11816.46</v>
      </c>
      <c r="O174" s="222"/>
      <c r="P174" s="223"/>
      <c r="Q174" s="223"/>
      <c r="R174" s="223"/>
      <c r="S174" s="223"/>
      <c r="T174" s="223"/>
      <c r="U174" s="223"/>
      <c r="V174" s="223"/>
      <c r="W174" s="223"/>
      <c r="X174" s="223"/>
      <c r="Y174" s="223"/>
      <c r="Z174" s="223"/>
      <c r="AA174" s="223"/>
      <c r="AB174" s="223"/>
      <c r="AC174" s="223"/>
      <c r="AD174" s="223"/>
      <c r="AE174" s="223"/>
      <c r="AF174" s="223"/>
      <c r="AG174" s="223"/>
    </row>
    <row r="175" spans="1:33" ht="15.75" customHeight="1">
      <c r="A175" s="213"/>
      <c r="B175" s="214"/>
      <c r="C175" s="275" t="s">
        <v>927</v>
      </c>
      <c r="D175" s="276" t="s">
        <v>2665</v>
      </c>
      <c r="E175" s="276" t="s">
        <v>1268</v>
      </c>
      <c r="F175" s="277" t="s">
        <v>2666</v>
      </c>
      <c r="G175" s="277" t="s">
        <v>2667</v>
      </c>
      <c r="H175" s="276" t="s">
        <v>357</v>
      </c>
      <c r="I175" s="278" t="s">
        <v>455</v>
      </c>
      <c r="J175" s="278" t="s">
        <v>2668</v>
      </c>
      <c r="K175" s="276" t="s">
        <v>436</v>
      </c>
      <c r="L175" s="279">
        <v>7000</v>
      </c>
      <c r="M175" s="279"/>
      <c r="N175" s="280">
        <v>4816.46</v>
      </c>
      <c r="O175" s="222"/>
      <c r="P175" s="223"/>
      <c r="Q175" s="223"/>
      <c r="R175" s="223"/>
      <c r="S175" s="223"/>
      <c r="T175" s="223"/>
      <c r="U175" s="223"/>
      <c r="V175" s="223"/>
      <c r="W175" s="223"/>
      <c r="X175" s="223"/>
      <c r="Y175" s="223"/>
      <c r="Z175" s="223"/>
      <c r="AA175" s="223"/>
      <c r="AB175" s="223"/>
      <c r="AC175" s="223"/>
      <c r="AD175" s="223"/>
      <c r="AE175" s="223"/>
      <c r="AF175" s="223"/>
      <c r="AG175" s="223"/>
    </row>
    <row r="176" spans="1:33" ht="15.75" customHeight="1">
      <c r="A176" s="213"/>
      <c r="B176" s="214"/>
      <c r="C176" s="281" t="s">
        <v>931</v>
      </c>
      <c r="D176" s="282" t="s">
        <v>2669</v>
      </c>
      <c r="E176" s="282" t="s">
        <v>1268</v>
      </c>
      <c r="F176" s="283" t="s">
        <v>2670</v>
      </c>
      <c r="G176" s="283" t="s">
        <v>2671</v>
      </c>
      <c r="H176" s="282" t="s">
        <v>357</v>
      </c>
      <c r="I176" s="284" t="s">
        <v>455</v>
      </c>
      <c r="J176" s="284" t="s">
        <v>2476</v>
      </c>
      <c r="K176" s="282" t="s">
        <v>436</v>
      </c>
      <c r="L176" s="273">
        <v>1000</v>
      </c>
      <c r="M176" s="290"/>
      <c r="N176" s="285">
        <v>3816.46</v>
      </c>
      <c r="O176" s="222"/>
      <c r="P176" s="223"/>
      <c r="Q176" s="223"/>
      <c r="R176" s="223"/>
      <c r="S176" s="223"/>
      <c r="T176" s="223"/>
      <c r="U176" s="223"/>
      <c r="V176" s="223"/>
      <c r="W176" s="223"/>
      <c r="X176" s="223"/>
      <c r="Y176" s="223"/>
      <c r="Z176" s="223"/>
      <c r="AA176" s="223"/>
      <c r="AB176" s="223"/>
      <c r="AC176" s="223"/>
      <c r="AD176" s="223"/>
      <c r="AE176" s="223"/>
      <c r="AF176" s="223"/>
      <c r="AG176" s="223"/>
    </row>
    <row r="177" spans="1:33" ht="15.75" customHeight="1">
      <c r="A177" s="213"/>
      <c r="B177" s="214"/>
      <c r="C177" s="275" t="s">
        <v>934</v>
      </c>
      <c r="D177" s="276" t="s">
        <v>2672</v>
      </c>
      <c r="E177" s="276" t="s">
        <v>1268</v>
      </c>
      <c r="F177" s="277" t="s">
        <v>2673</v>
      </c>
      <c r="G177" s="277" t="s">
        <v>2674</v>
      </c>
      <c r="H177" s="276" t="s">
        <v>355</v>
      </c>
      <c r="I177" s="278" t="s">
        <v>421</v>
      </c>
      <c r="J177" s="278" t="s">
        <v>71</v>
      </c>
      <c r="K177" s="276" t="s">
        <v>436</v>
      </c>
      <c r="L177" s="279">
        <v>590</v>
      </c>
      <c r="M177" s="279"/>
      <c r="N177" s="280">
        <v>3226.46</v>
      </c>
      <c r="O177" s="222"/>
      <c r="P177" s="223"/>
      <c r="Q177" s="223"/>
      <c r="R177" s="223"/>
      <c r="S177" s="223"/>
      <c r="T177" s="223"/>
      <c r="U177" s="223"/>
      <c r="V177" s="223"/>
      <c r="W177" s="223"/>
      <c r="X177" s="223"/>
      <c r="Y177" s="223"/>
      <c r="Z177" s="223"/>
      <c r="AA177" s="223"/>
      <c r="AB177" s="223"/>
      <c r="AC177" s="223"/>
      <c r="AD177" s="223"/>
      <c r="AE177" s="223"/>
      <c r="AF177" s="223"/>
      <c r="AG177" s="223"/>
    </row>
    <row r="178" spans="1:33" ht="15.75" customHeight="1">
      <c r="A178" s="213"/>
      <c r="B178" s="214"/>
      <c r="C178" s="281" t="s">
        <v>937</v>
      </c>
      <c r="D178" s="282" t="s">
        <v>2675</v>
      </c>
      <c r="E178" s="282" t="s">
        <v>1268</v>
      </c>
      <c r="F178" s="283" t="s">
        <v>2676</v>
      </c>
      <c r="G178" s="283" t="s">
        <v>2677</v>
      </c>
      <c r="H178" s="282" t="s">
        <v>582</v>
      </c>
      <c r="I178" s="284" t="s">
        <v>421</v>
      </c>
      <c r="J178" s="284" t="s">
        <v>544</v>
      </c>
      <c r="K178" s="282" t="s">
        <v>436</v>
      </c>
      <c r="L178" s="273">
        <v>5.9</v>
      </c>
      <c r="M178" s="273"/>
      <c r="N178" s="285">
        <v>3220.56</v>
      </c>
      <c r="O178" s="222"/>
      <c r="P178" s="223"/>
      <c r="Q178" s="223"/>
      <c r="R178" s="223"/>
      <c r="S178" s="223"/>
      <c r="T178" s="223"/>
      <c r="U178" s="223"/>
      <c r="V178" s="223"/>
      <c r="W178" s="223"/>
      <c r="X178" s="223"/>
      <c r="Y178" s="223"/>
      <c r="Z178" s="223"/>
      <c r="AA178" s="223"/>
      <c r="AB178" s="223"/>
      <c r="AC178" s="223"/>
      <c r="AD178" s="223"/>
      <c r="AE178" s="223"/>
      <c r="AF178" s="223"/>
      <c r="AG178" s="223"/>
    </row>
    <row r="179" spans="1:33" ht="15.75" customHeight="1">
      <c r="A179" s="213"/>
      <c r="B179" s="214"/>
      <c r="C179" s="275" t="s">
        <v>940</v>
      </c>
      <c r="D179" s="276" t="s">
        <v>2675</v>
      </c>
      <c r="E179" s="276" t="s">
        <v>1268</v>
      </c>
      <c r="F179" s="277" t="s">
        <v>2678</v>
      </c>
      <c r="G179" s="277" t="s">
        <v>2679</v>
      </c>
      <c r="H179" s="276" t="s">
        <v>355</v>
      </c>
      <c r="I179" s="278" t="s">
        <v>421</v>
      </c>
      <c r="J179" s="278" t="s">
        <v>71</v>
      </c>
      <c r="K179" s="276" t="s">
        <v>436</v>
      </c>
      <c r="L179" s="279">
        <v>590</v>
      </c>
      <c r="M179" s="279"/>
      <c r="N179" s="280">
        <v>2630.56</v>
      </c>
      <c r="O179" s="222"/>
      <c r="P179" s="223"/>
      <c r="Q179" s="223"/>
      <c r="R179" s="223"/>
      <c r="S179" s="223"/>
      <c r="T179" s="223"/>
      <c r="U179" s="223"/>
      <c r="V179" s="223"/>
      <c r="W179" s="223"/>
      <c r="X179" s="223"/>
      <c r="Y179" s="223"/>
      <c r="Z179" s="223"/>
      <c r="AA179" s="223"/>
      <c r="AB179" s="223"/>
      <c r="AC179" s="223"/>
      <c r="AD179" s="223"/>
      <c r="AE179" s="223"/>
      <c r="AF179" s="223"/>
      <c r="AG179" s="223"/>
    </row>
    <row r="180" spans="1:33" ht="15.75" customHeight="1">
      <c r="A180" s="213"/>
      <c r="B180" s="214"/>
      <c r="C180" s="281" t="s">
        <v>943</v>
      </c>
      <c r="D180" s="282" t="s">
        <v>2680</v>
      </c>
      <c r="E180" s="282" t="s">
        <v>1268</v>
      </c>
      <c r="F180" s="283" t="s">
        <v>2681</v>
      </c>
      <c r="G180" s="283" t="s">
        <v>2682</v>
      </c>
      <c r="H180" s="282" t="s">
        <v>357</v>
      </c>
      <c r="I180" s="284" t="s">
        <v>455</v>
      </c>
      <c r="J180" s="284" t="s">
        <v>2683</v>
      </c>
      <c r="K180" s="282" t="s">
        <v>437</v>
      </c>
      <c r="L180" s="273"/>
      <c r="M180" s="273">
        <v>500</v>
      </c>
      <c r="N180" s="285">
        <v>3130.56</v>
      </c>
      <c r="O180" s="222"/>
      <c r="P180" s="223"/>
      <c r="Q180" s="223"/>
      <c r="R180" s="223"/>
      <c r="S180" s="223"/>
      <c r="T180" s="223"/>
      <c r="U180" s="223"/>
      <c r="V180" s="223"/>
      <c r="W180" s="223"/>
      <c r="X180" s="223"/>
      <c r="Y180" s="223"/>
      <c r="Z180" s="223"/>
      <c r="AA180" s="223"/>
      <c r="AB180" s="223"/>
      <c r="AC180" s="223"/>
      <c r="AD180" s="223"/>
      <c r="AE180" s="223"/>
      <c r="AF180" s="223"/>
      <c r="AG180" s="223"/>
    </row>
    <row r="181" spans="1:33" ht="15.75" customHeight="1">
      <c r="A181" s="213"/>
      <c r="B181" s="214"/>
      <c r="C181" s="275" t="s">
        <v>946</v>
      </c>
      <c r="D181" s="276" t="s">
        <v>2684</v>
      </c>
      <c r="E181" s="276" t="s">
        <v>1268</v>
      </c>
      <c r="F181" s="277" t="s">
        <v>2685</v>
      </c>
      <c r="G181" s="277" t="s">
        <v>2686</v>
      </c>
      <c r="H181" s="276" t="s">
        <v>357</v>
      </c>
      <c r="I181" s="278" t="s">
        <v>455</v>
      </c>
      <c r="J181" s="278" t="s">
        <v>2615</v>
      </c>
      <c r="K181" s="276" t="s">
        <v>437</v>
      </c>
      <c r="L181" s="279"/>
      <c r="M181" s="279">
        <v>2900</v>
      </c>
      <c r="N181" s="280">
        <v>6030.56</v>
      </c>
      <c r="O181" s="222"/>
      <c r="P181" s="223"/>
      <c r="Q181" s="223"/>
      <c r="R181" s="223"/>
      <c r="S181" s="223"/>
      <c r="T181" s="223"/>
      <c r="U181" s="223"/>
      <c r="V181" s="223"/>
      <c r="W181" s="223"/>
      <c r="X181" s="223"/>
      <c r="Y181" s="223"/>
      <c r="Z181" s="223"/>
      <c r="AA181" s="223"/>
      <c r="AB181" s="223"/>
      <c r="AC181" s="223"/>
      <c r="AD181" s="223"/>
      <c r="AE181" s="223"/>
      <c r="AF181" s="223"/>
      <c r="AG181" s="223"/>
    </row>
    <row r="182" spans="1:33" ht="15.75" customHeight="1">
      <c r="A182" s="213"/>
      <c r="B182" s="214"/>
      <c r="C182" s="281" t="s">
        <v>949</v>
      </c>
      <c r="D182" s="282" t="s">
        <v>2684</v>
      </c>
      <c r="E182" s="282" t="s">
        <v>1268</v>
      </c>
      <c r="F182" s="283" t="s">
        <v>2687</v>
      </c>
      <c r="G182" s="283" t="s">
        <v>2688</v>
      </c>
      <c r="H182" s="282" t="s">
        <v>357</v>
      </c>
      <c r="I182" s="284" t="s">
        <v>455</v>
      </c>
      <c r="J182" s="284" t="s">
        <v>2615</v>
      </c>
      <c r="K182" s="282" t="s">
        <v>437</v>
      </c>
      <c r="L182" s="273"/>
      <c r="M182" s="273">
        <v>3500</v>
      </c>
      <c r="N182" s="285">
        <v>9530.56</v>
      </c>
      <c r="O182" s="222"/>
      <c r="P182" s="223"/>
      <c r="Q182" s="223"/>
      <c r="R182" s="223"/>
      <c r="S182" s="223"/>
      <c r="T182" s="223"/>
      <c r="U182" s="223"/>
      <c r="V182" s="223"/>
      <c r="W182" s="223"/>
      <c r="X182" s="223"/>
      <c r="Y182" s="223"/>
      <c r="Z182" s="223"/>
      <c r="AA182" s="223"/>
      <c r="AB182" s="223"/>
      <c r="AC182" s="223"/>
      <c r="AD182" s="223"/>
      <c r="AE182" s="223"/>
      <c r="AF182" s="223"/>
      <c r="AG182" s="223"/>
    </row>
    <row r="183" spans="1:33" ht="15.75" customHeight="1">
      <c r="A183" s="213"/>
      <c r="B183" s="214"/>
      <c r="C183" s="275" t="s">
        <v>951</v>
      </c>
      <c r="D183" s="276" t="s">
        <v>2684</v>
      </c>
      <c r="E183" s="276" t="s">
        <v>1268</v>
      </c>
      <c r="F183" s="277" t="s">
        <v>2689</v>
      </c>
      <c r="G183" s="277" t="s">
        <v>2690</v>
      </c>
      <c r="H183" s="276" t="s">
        <v>355</v>
      </c>
      <c r="I183" s="278" t="s">
        <v>173</v>
      </c>
      <c r="J183" s="278" t="s">
        <v>2308</v>
      </c>
      <c r="K183" s="276" t="s">
        <v>436</v>
      </c>
      <c r="L183" s="279">
        <v>9337.81</v>
      </c>
      <c r="M183" s="279"/>
      <c r="N183" s="280">
        <v>192.75</v>
      </c>
      <c r="O183" s="222"/>
      <c r="P183" s="223"/>
      <c r="Q183" s="223"/>
      <c r="R183" s="223"/>
      <c r="S183" s="223"/>
      <c r="T183" s="223"/>
      <c r="U183" s="223"/>
      <c r="V183" s="223"/>
      <c r="W183" s="223"/>
      <c r="X183" s="223"/>
      <c r="Y183" s="223"/>
      <c r="Z183" s="223"/>
      <c r="AA183" s="223"/>
      <c r="AB183" s="223"/>
      <c r="AC183" s="223"/>
      <c r="AD183" s="223"/>
      <c r="AE183" s="223"/>
      <c r="AF183" s="223"/>
      <c r="AG183" s="223"/>
    </row>
    <row r="184" spans="1:33" ht="15.75" customHeight="1">
      <c r="A184" s="213"/>
      <c r="B184" s="214"/>
      <c r="C184" s="281" t="s">
        <v>953</v>
      </c>
      <c r="D184" s="282" t="s">
        <v>2691</v>
      </c>
      <c r="E184" s="282" t="s">
        <v>1268</v>
      </c>
      <c r="F184" s="283" t="s">
        <v>2692</v>
      </c>
      <c r="G184" s="283" t="s">
        <v>2693</v>
      </c>
      <c r="H184" s="282" t="s">
        <v>461</v>
      </c>
      <c r="I184" s="284" t="s">
        <v>2302</v>
      </c>
      <c r="J184" s="284" t="s">
        <v>45</v>
      </c>
      <c r="K184" s="282" t="s">
        <v>437</v>
      </c>
      <c r="L184" s="273"/>
      <c r="M184" s="273">
        <v>1983</v>
      </c>
      <c r="N184" s="285">
        <v>2175.75</v>
      </c>
      <c r="O184" s="222"/>
      <c r="P184" s="223"/>
      <c r="Q184" s="223"/>
      <c r="R184" s="223"/>
      <c r="S184" s="223"/>
      <c r="T184" s="223"/>
      <c r="U184" s="223"/>
      <c r="V184" s="223"/>
      <c r="W184" s="223"/>
      <c r="X184" s="223"/>
      <c r="Y184" s="223"/>
      <c r="Z184" s="223"/>
      <c r="AA184" s="223"/>
      <c r="AB184" s="223"/>
      <c r="AC184" s="223"/>
      <c r="AD184" s="223"/>
      <c r="AE184" s="223"/>
      <c r="AF184" s="223"/>
      <c r="AG184" s="223"/>
    </row>
    <row r="185" spans="1:33" ht="15.75" customHeight="1">
      <c r="A185" s="213"/>
      <c r="B185" s="214"/>
      <c r="C185" s="275" t="s">
        <v>957</v>
      </c>
      <c r="D185" s="276" t="s">
        <v>2694</v>
      </c>
      <c r="E185" s="276" t="s">
        <v>1425</v>
      </c>
      <c r="F185" s="277" t="s">
        <v>2695</v>
      </c>
      <c r="G185" s="277" t="s">
        <v>2696</v>
      </c>
      <c r="H185" s="276" t="s">
        <v>357</v>
      </c>
      <c r="I185" s="278" t="s">
        <v>455</v>
      </c>
      <c r="J185" s="278" t="s">
        <v>2615</v>
      </c>
      <c r="K185" s="276" t="s">
        <v>437</v>
      </c>
      <c r="L185" s="279"/>
      <c r="M185" s="279">
        <v>6000</v>
      </c>
      <c r="N185" s="280">
        <v>8175.75</v>
      </c>
      <c r="O185" s="222"/>
      <c r="P185" s="223"/>
      <c r="Q185" s="223"/>
      <c r="R185" s="223"/>
      <c r="S185" s="223"/>
      <c r="T185" s="223"/>
      <c r="U185" s="223"/>
      <c r="V185" s="223"/>
      <c r="W185" s="223"/>
      <c r="X185" s="223"/>
      <c r="Y185" s="223"/>
      <c r="Z185" s="223"/>
      <c r="AA185" s="223"/>
      <c r="AB185" s="223"/>
      <c r="AC185" s="223"/>
      <c r="AD185" s="223"/>
      <c r="AE185" s="223"/>
      <c r="AF185" s="223"/>
      <c r="AG185" s="223"/>
    </row>
    <row r="186" spans="1:33" ht="15.75" customHeight="1">
      <c r="A186" s="213"/>
      <c r="B186" s="214"/>
      <c r="C186" s="281" t="s">
        <v>960</v>
      </c>
      <c r="D186" s="282" t="s">
        <v>2694</v>
      </c>
      <c r="E186" s="282" t="s">
        <v>1425</v>
      </c>
      <c r="F186" s="283" t="s">
        <v>2697</v>
      </c>
      <c r="G186" s="283" t="s">
        <v>2698</v>
      </c>
      <c r="H186" s="282" t="s">
        <v>357</v>
      </c>
      <c r="I186" s="284" t="s">
        <v>455</v>
      </c>
      <c r="J186" s="284" t="s">
        <v>2699</v>
      </c>
      <c r="K186" s="282" t="s">
        <v>437</v>
      </c>
      <c r="L186" s="273"/>
      <c r="M186" s="273">
        <v>4900</v>
      </c>
      <c r="N186" s="285">
        <v>13075.75</v>
      </c>
      <c r="O186" s="222"/>
      <c r="P186" s="223"/>
      <c r="Q186" s="223"/>
      <c r="R186" s="223"/>
      <c r="S186" s="223"/>
      <c r="T186" s="223"/>
      <c r="U186" s="223"/>
      <c r="V186" s="223"/>
      <c r="W186" s="223"/>
      <c r="X186" s="223"/>
      <c r="Y186" s="223"/>
      <c r="Z186" s="223"/>
      <c r="AA186" s="223"/>
      <c r="AB186" s="223"/>
      <c r="AC186" s="223"/>
      <c r="AD186" s="223"/>
      <c r="AE186" s="223"/>
      <c r="AF186" s="223"/>
      <c r="AG186" s="223"/>
    </row>
    <row r="187" spans="1:33" ht="15.75" customHeight="1">
      <c r="A187" s="213"/>
      <c r="B187" s="214"/>
      <c r="C187" s="275" t="s">
        <v>964</v>
      </c>
      <c r="D187" s="276" t="s">
        <v>2694</v>
      </c>
      <c r="E187" s="276" t="s">
        <v>1425</v>
      </c>
      <c r="F187" s="277" t="s">
        <v>2700</v>
      </c>
      <c r="G187" s="277" t="s">
        <v>2701</v>
      </c>
      <c r="H187" s="276" t="s">
        <v>357</v>
      </c>
      <c r="I187" s="278" t="s">
        <v>455</v>
      </c>
      <c r="J187" s="278" t="s">
        <v>2312</v>
      </c>
      <c r="K187" s="276" t="s">
        <v>436</v>
      </c>
      <c r="L187" s="279">
        <v>8210</v>
      </c>
      <c r="M187" s="279"/>
      <c r="N187" s="280">
        <v>4865.75</v>
      </c>
      <c r="O187" s="222"/>
      <c r="P187" s="223"/>
      <c r="Q187" s="223"/>
      <c r="R187" s="223"/>
      <c r="S187" s="223"/>
      <c r="T187" s="223"/>
      <c r="U187" s="223"/>
      <c r="V187" s="223"/>
      <c r="W187" s="223"/>
      <c r="X187" s="223"/>
      <c r="Y187" s="223"/>
      <c r="Z187" s="223"/>
      <c r="AA187" s="223"/>
      <c r="AB187" s="223"/>
      <c r="AC187" s="223"/>
      <c r="AD187" s="223"/>
      <c r="AE187" s="223"/>
      <c r="AF187" s="223"/>
      <c r="AG187" s="223"/>
    </row>
    <row r="188" spans="1:33" ht="15.75" customHeight="1">
      <c r="A188" s="213"/>
      <c r="B188" s="214"/>
      <c r="C188" s="281" t="s">
        <v>967</v>
      </c>
      <c r="D188" s="282" t="s">
        <v>2702</v>
      </c>
      <c r="E188" s="282" t="s">
        <v>1425</v>
      </c>
      <c r="F188" s="283" t="s">
        <v>2703</v>
      </c>
      <c r="G188" s="283" t="s">
        <v>2704</v>
      </c>
      <c r="H188" s="282" t="s">
        <v>355</v>
      </c>
      <c r="I188" s="284" t="s">
        <v>421</v>
      </c>
      <c r="J188" s="284" t="s">
        <v>71</v>
      </c>
      <c r="K188" s="282" t="s">
        <v>436</v>
      </c>
      <c r="L188" s="273">
        <v>590</v>
      </c>
      <c r="M188" s="273"/>
      <c r="N188" s="285">
        <v>4275.75</v>
      </c>
      <c r="O188" s="222"/>
      <c r="P188" s="223"/>
      <c r="Q188" s="223"/>
      <c r="R188" s="223"/>
      <c r="S188" s="223"/>
      <c r="T188" s="223"/>
      <c r="U188" s="223"/>
      <c r="V188" s="223"/>
      <c r="W188" s="223"/>
      <c r="X188" s="223"/>
      <c r="Y188" s="223"/>
      <c r="Z188" s="223"/>
      <c r="AA188" s="223"/>
      <c r="AB188" s="223"/>
      <c r="AC188" s="223"/>
      <c r="AD188" s="223"/>
      <c r="AE188" s="223"/>
      <c r="AF188" s="223"/>
      <c r="AG188" s="223"/>
    </row>
    <row r="189" spans="1:33" ht="15.75" customHeight="1">
      <c r="A189" s="213"/>
      <c r="B189" s="214"/>
      <c r="C189" s="275" t="s">
        <v>970</v>
      </c>
      <c r="D189" s="276" t="s">
        <v>2702</v>
      </c>
      <c r="E189" s="276" t="s">
        <v>1425</v>
      </c>
      <c r="F189" s="277" t="s">
        <v>2705</v>
      </c>
      <c r="G189" s="277" t="s">
        <v>2706</v>
      </c>
      <c r="H189" s="276" t="s">
        <v>355</v>
      </c>
      <c r="I189" s="278" t="s">
        <v>421</v>
      </c>
      <c r="J189" s="278" t="s">
        <v>71</v>
      </c>
      <c r="K189" s="276" t="s">
        <v>436</v>
      </c>
      <c r="L189" s="279">
        <v>590</v>
      </c>
      <c r="M189" s="279"/>
      <c r="N189" s="280">
        <v>3685.75</v>
      </c>
      <c r="O189" s="222"/>
      <c r="P189" s="223"/>
      <c r="Q189" s="223"/>
      <c r="R189" s="223"/>
      <c r="S189" s="223"/>
      <c r="T189" s="223"/>
      <c r="U189" s="223"/>
      <c r="V189" s="223"/>
      <c r="W189" s="223"/>
      <c r="X189" s="223"/>
      <c r="Y189" s="223"/>
      <c r="Z189" s="223"/>
      <c r="AA189" s="223"/>
      <c r="AB189" s="223"/>
      <c r="AC189" s="223"/>
      <c r="AD189" s="223"/>
      <c r="AE189" s="223"/>
      <c r="AF189" s="223"/>
      <c r="AG189" s="223"/>
    </row>
    <row r="190" spans="1:33" ht="15.75" customHeight="1">
      <c r="A190" s="213"/>
      <c r="B190" s="214"/>
      <c r="C190" s="281" t="s">
        <v>972</v>
      </c>
      <c r="D190" s="282" t="s">
        <v>2707</v>
      </c>
      <c r="E190" s="282" t="s">
        <v>1425</v>
      </c>
      <c r="F190" s="283" t="s">
        <v>2708</v>
      </c>
      <c r="G190" s="283" t="s">
        <v>2709</v>
      </c>
      <c r="H190" s="282" t="s">
        <v>357</v>
      </c>
      <c r="I190" s="284" t="s">
        <v>455</v>
      </c>
      <c r="J190" s="284" t="s">
        <v>2699</v>
      </c>
      <c r="K190" s="282" t="s">
        <v>437</v>
      </c>
      <c r="L190" s="273"/>
      <c r="M190" s="273">
        <v>2600</v>
      </c>
      <c r="N190" s="285">
        <v>6285.75</v>
      </c>
      <c r="O190" s="222"/>
      <c r="P190" s="223"/>
      <c r="Q190" s="223"/>
      <c r="R190" s="223"/>
      <c r="S190" s="223"/>
      <c r="T190" s="223"/>
      <c r="U190" s="223"/>
      <c r="V190" s="223"/>
      <c r="W190" s="223"/>
      <c r="X190" s="223"/>
      <c r="Y190" s="223"/>
      <c r="Z190" s="223"/>
      <c r="AA190" s="223"/>
      <c r="AB190" s="223"/>
      <c r="AC190" s="223"/>
      <c r="AD190" s="223"/>
      <c r="AE190" s="223"/>
      <c r="AF190" s="223"/>
      <c r="AG190" s="223"/>
    </row>
    <row r="191" spans="1:33" ht="15.75" customHeight="1">
      <c r="A191" s="213"/>
      <c r="B191" s="214"/>
      <c r="C191" s="275" t="s">
        <v>973</v>
      </c>
      <c r="D191" s="276" t="s">
        <v>2707</v>
      </c>
      <c r="E191" s="276" t="s">
        <v>1425</v>
      </c>
      <c r="F191" s="277" t="s">
        <v>2710</v>
      </c>
      <c r="G191" s="277" t="s">
        <v>2711</v>
      </c>
      <c r="H191" s="276" t="s">
        <v>357</v>
      </c>
      <c r="I191" s="278" t="s">
        <v>455</v>
      </c>
      <c r="J191" s="278" t="s">
        <v>2615</v>
      </c>
      <c r="K191" s="276" t="s">
        <v>437</v>
      </c>
      <c r="L191" s="279"/>
      <c r="M191" s="279">
        <v>1000</v>
      </c>
      <c r="N191" s="280">
        <v>7285.75</v>
      </c>
      <c r="O191" s="222"/>
      <c r="P191" s="223"/>
      <c r="Q191" s="223"/>
      <c r="R191" s="223"/>
      <c r="S191" s="223"/>
      <c r="T191" s="223"/>
      <c r="U191" s="223"/>
      <c r="V191" s="223"/>
      <c r="W191" s="223"/>
      <c r="X191" s="223"/>
      <c r="Y191" s="223"/>
      <c r="Z191" s="223"/>
      <c r="AA191" s="223"/>
      <c r="AB191" s="223"/>
      <c r="AC191" s="223"/>
      <c r="AD191" s="223"/>
      <c r="AE191" s="223"/>
      <c r="AF191" s="223"/>
      <c r="AG191" s="223"/>
    </row>
    <row r="192" spans="1:33" ht="15.75" customHeight="1">
      <c r="A192" s="213"/>
      <c r="B192" s="214"/>
      <c r="C192" s="281" t="s">
        <v>975</v>
      </c>
      <c r="D192" s="282" t="s">
        <v>2712</v>
      </c>
      <c r="E192" s="282" t="s">
        <v>1425</v>
      </c>
      <c r="F192" s="283" t="s">
        <v>2295</v>
      </c>
      <c r="G192" s="283"/>
      <c r="H192" s="282" t="s">
        <v>355</v>
      </c>
      <c r="I192" s="284" t="s">
        <v>485</v>
      </c>
      <c r="J192" s="284" t="s">
        <v>719</v>
      </c>
      <c r="K192" s="282" t="s">
        <v>436</v>
      </c>
      <c r="L192" s="273">
        <v>6451</v>
      </c>
      <c r="M192" s="273"/>
      <c r="N192" s="285">
        <v>834.75</v>
      </c>
      <c r="O192" s="222"/>
      <c r="P192" s="223"/>
      <c r="Q192" s="223"/>
      <c r="R192" s="223"/>
      <c r="S192" s="223"/>
      <c r="T192" s="223"/>
      <c r="U192" s="223"/>
      <c r="V192" s="223"/>
      <c r="W192" s="223"/>
      <c r="X192" s="223"/>
      <c r="Y192" s="223"/>
      <c r="Z192" s="223"/>
      <c r="AA192" s="223"/>
      <c r="AB192" s="223"/>
      <c r="AC192" s="223"/>
      <c r="AD192" s="223"/>
      <c r="AE192" s="223"/>
      <c r="AF192" s="223"/>
      <c r="AG192" s="223"/>
    </row>
    <row r="193" spans="1:33" ht="15.75" customHeight="1">
      <c r="A193" s="213"/>
      <c r="B193" s="214"/>
      <c r="C193" s="275" t="s">
        <v>978</v>
      </c>
      <c r="D193" s="276" t="s">
        <v>2713</v>
      </c>
      <c r="E193" s="276" t="s">
        <v>1425</v>
      </c>
      <c r="F193" s="277" t="s">
        <v>2714</v>
      </c>
      <c r="G193" s="277" t="s">
        <v>2715</v>
      </c>
      <c r="H193" s="276" t="s">
        <v>357</v>
      </c>
      <c r="I193" s="278" t="s">
        <v>455</v>
      </c>
      <c r="J193" s="278" t="s">
        <v>2716</v>
      </c>
      <c r="K193" s="276" t="s">
        <v>436</v>
      </c>
      <c r="L193" s="279">
        <v>700</v>
      </c>
      <c r="M193" s="279"/>
      <c r="N193" s="280">
        <v>134.75</v>
      </c>
      <c r="O193" s="222"/>
      <c r="P193" s="223"/>
      <c r="Q193" s="223"/>
      <c r="R193" s="223"/>
      <c r="S193" s="223"/>
      <c r="T193" s="223"/>
      <c r="U193" s="223"/>
      <c r="V193" s="223"/>
      <c r="W193" s="223"/>
      <c r="X193" s="223"/>
      <c r="Y193" s="223"/>
      <c r="Z193" s="223"/>
      <c r="AA193" s="223"/>
      <c r="AB193" s="223"/>
      <c r="AC193" s="223"/>
      <c r="AD193" s="223"/>
      <c r="AE193" s="223"/>
      <c r="AF193" s="223"/>
      <c r="AG193" s="223"/>
    </row>
    <row r="194" spans="1:33" ht="15.75" customHeight="1">
      <c r="A194" s="213"/>
      <c r="B194" s="214"/>
      <c r="C194" s="281" t="s">
        <v>982</v>
      </c>
      <c r="D194" s="282" t="s">
        <v>2717</v>
      </c>
      <c r="E194" s="282" t="s">
        <v>1425</v>
      </c>
      <c r="F194" s="283" t="s">
        <v>2718</v>
      </c>
      <c r="G194" s="283" t="s">
        <v>2719</v>
      </c>
      <c r="H194" s="282" t="s">
        <v>461</v>
      </c>
      <c r="I194" s="284" t="s">
        <v>2302</v>
      </c>
      <c r="J194" s="284" t="s">
        <v>45</v>
      </c>
      <c r="K194" s="282" t="s">
        <v>437</v>
      </c>
      <c r="L194" s="273"/>
      <c r="M194" s="273">
        <v>14863</v>
      </c>
      <c r="N194" s="285">
        <v>14997.75</v>
      </c>
      <c r="O194" s="222"/>
      <c r="P194" s="223"/>
      <c r="Q194" s="223"/>
      <c r="R194" s="223"/>
      <c r="S194" s="223"/>
      <c r="T194" s="223"/>
      <c r="U194" s="223"/>
      <c r="V194" s="223"/>
      <c r="W194" s="223"/>
      <c r="X194" s="223"/>
      <c r="Y194" s="223"/>
      <c r="Z194" s="223"/>
      <c r="AA194" s="223"/>
      <c r="AB194" s="223"/>
      <c r="AC194" s="223"/>
      <c r="AD194" s="223"/>
      <c r="AE194" s="223"/>
      <c r="AF194" s="223"/>
      <c r="AG194" s="223"/>
    </row>
    <row r="195" spans="1:33" ht="15.75" customHeight="1">
      <c r="A195" s="213"/>
      <c r="B195" s="214"/>
      <c r="C195" s="275" t="s">
        <v>985</v>
      </c>
      <c r="D195" s="276" t="s">
        <v>2720</v>
      </c>
      <c r="E195" s="276" t="s">
        <v>1425</v>
      </c>
      <c r="F195" s="277" t="s">
        <v>2721</v>
      </c>
      <c r="G195" s="277" t="s">
        <v>2722</v>
      </c>
      <c r="H195" s="276" t="s">
        <v>582</v>
      </c>
      <c r="I195" s="278" t="s">
        <v>455</v>
      </c>
      <c r="J195" s="278" t="s">
        <v>2618</v>
      </c>
      <c r="K195" s="276" t="s">
        <v>437</v>
      </c>
      <c r="L195" s="279"/>
      <c r="M195" s="279">
        <v>3370</v>
      </c>
      <c r="N195" s="280">
        <v>18367.75</v>
      </c>
      <c r="O195" s="222"/>
      <c r="P195" s="223"/>
      <c r="Q195" s="223"/>
      <c r="R195" s="223"/>
      <c r="S195" s="223"/>
      <c r="T195" s="223"/>
      <c r="U195" s="223"/>
      <c r="V195" s="223"/>
      <c r="W195" s="223"/>
      <c r="X195" s="223"/>
      <c r="Y195" s="223"/>
      <c r="Z195" s="223"/>
      <c r="AA195" s="223"/>
      <c r="AB195" s="223"/>
      <c r="AC195" s="223"/>
      <c r="AD195" s="223"/>
      <c r="AE195" s="223"/>
      <c r="AF195" s="223"/>
      <c r="AG195" s="223"/>
    </row>
    <row r="196" spans="1:33" ht="15.75" customHeight="1">
      <c r="A196" s="213"/>
      <c r="B196" s="214"/>
      <c r="C196" s="281" t="s">
        <v>988</v>
      </c>
      <c r="D196" s="282" t="s">
        <v>2720</v>
      </c>
      <c r="E196" s="282" t="s">
        <v>1425</v>
      </c>
      <c r="F196" s="283" t="s">
        <v>2723</v>
      </c>
      <c r="G196" s="283" t="s">
        <v>2724</v>
      </c>
      <c r="H196" s="282" t="s">
        <v>357</v>
      </c>
      <c r="I196" s="284" t="s">
        <v>455</v>
      </c>
      <c r="J196" s="284" t="s">
        <v>493</v>
      </c>
      <c r="K196" s="282" t="s">
        <v>437</v>
      </c>
      <c r="L196" s="273"/>
      <c r="M196" s="273">
        <v>1000.03</v>
      </c>
      <c r="N196" s="285">
        <v>19367.78</v>
      </c>
      <c r="O196" s="222"/>
      <c r="P196" s="223"/>
      <c r="Q196" s="223"/>
      <c r="R196" s="223"/>
      <c r="S196" s="223"/>
      <c r="T196" s="223"/>
      <c r="U196" s="223"/>
      <c r="V196" s="223"/>
      <c r="W196" s="223"/>
      <c r="X196" s="223"/>
      <c r="Y196" s="223"/>
      <c r="Z196" s="223"/>
      <c r="AA196" s="223"/>
      <c r="AB196" s="223"/>
      <c r="AC196" s="223"/>
      <c r="AD196" s="223"/>
      <c r="AE196" s="223"/>
      <c r="AF196" s="223"/>
      <c r="AG196" s="223"/>
    </row>
    <row r="197" spans="1:33" ht="15.75" customHeight="1">
      <c r="A197" s="213"/>
      <c r="B197" s="214"/>
      <c r="C197" s="275" t="s">
        <v>991</v>
      </c>
      <c r="D197" s="276" t="s">
        <v>2720</v>
      </c>
      <c r="E197" s="276" t="s">
        <v>1425</v>
      </c>
      <c r="F197" s="277" t="s">
        <v>2725</v>
      </c>
      <c r="G197" s="277" t="s">
        <v>2726</v>
      </c>
      <c r="H197" s="276" t="s">
        <v>355</v>
      </c>
      <c r="I197" s="278" t="s">
        <v>173</v>
      </c>
      <c r="J197" s="278" t="s">
        <v>2308</v>
      </c>
      <c r="K197" s="276" t="s">
        <v>436</v>
      </c>
      <c r="L197" s="279">
        <v>18557.05</v>
      </c>
      <c r="M197" s="279"/>
      <c r="N197" s="280">
        <v>810.73</v>
      </c>
      <c r="O197" s="222"/>
      <c r="P197" s="223"/>
      <c r="Q197" s="223"/>
      <c r="R197" s="223"/>
      <c r="S197" s="223"/>
      <c r="T197" s="223"/>
      <c r="U197" s="223"/>
      <c r="V197" s="223"/>
      <c r="W197" s="223"/>
      <c r="X197" s="223"/>
      <c r="Y197" s="223"/>
      <c r="Z197" s="223"/>
      <c r="AA197" s="223"/>
      <c r="AB197" s="223"/>
      <c r="AC197" s="223"/>
      <c r="AD197" s="223"/>
      <c r="AE197" s="223"/>
      <c r="AF197" s="223"/>
      <c r="AG197" s="223"/>
    </row>
    <row r="198" spans="1:33" ht="15.75" customHeight="1">
      <c r="A198" s="213"/>
      <c r="B198" s="214"/>
      <c r="C198" s="281" t="s">
        <v>994</v>
      </c>
      <c r="D198" s="282" t="s">
        <v>2720</v>
      </c>
      <c r="E198" s="282" t="s">
        <v>1425</v>
      </c>
      <c r="F198" s="283" t="s">
        <v>2727</v>
      </c>
      <c r="G198" s="283" t="s">
        <v>2728</v>
      </c>
      <c r="H198" s="282" t="s">
        <v>357</v>
      </c>
      <c r="I198" s="284" t="s">
        <v>651</v>
      </c>
      <c r="J198" s="284" t="s">
        <v>179</v>
      </c>
      <c r="K198" s="282" t="s">
        <v>436</v>
      </c>
      <c r="L198" s="273">
        <v>500</v>
      </c>
      <c r="M198" s="273"/>
      <c r="N198" s="285">
        <v>310.73</v>
      </c>
      <c r="O198" s="222"/>
      <c r="P198" s="223"/>
      <c r="Q198" s="223"/>
      <c r="R198" s="223"/>
      <c r="S198" s="223"/>
      <c r="T198" s="223"/>
      <c r="U198" s="223"/>
      <c r="V198" s="223"/>
      <c r="W198" s="223"/>
      <c r="X198" s="223"/>
      <c r="Y198" s="223"/>
      <c r="Z198" s="223"/>
      <c r="AA198" s="223"/>
      <c r="AB198" s="223"/>
      <c r="AC198" s="223"/>
      <c r="AD198" s="223"/>
      <c r="AE198" s="223"/>
      <c r="AF198" s="223"/>
      <c r="AG198" s="223"/>
    </row>
    <row r="199" spans="1:33" ht="15.75" customHeight="1">
      <c r="A199" s="213"/>
      <c r="B199" s="214"/>
      <c r="C199" s="275" t="s">
        <v>995</v>
      </c>
      <c r="D199" s="276" t="s">
        <v>2729</v>
      </c>
      <c r="E199" s="276" t="s">
        <v>1425</v>
      </c>
      <c r="F199" s="277" t="s">
        <v>2730</v>
      </c>
      <c r="G199" s="277" t="s">
        <v>2731</v>
      </c>
      <c r="H199" s="276" t="s">
        <v>357</v>
      </c>
      <c r="I199" s="278" t="s">
        <v>455</v>
      </c>
      <c r="J199" s="278" t="s">
        <v>493</v>
      </c>
      <c r="K199" s="276" t="s">
        <v>437</v>
      </c>
      <c r="L199" s="279"/>
      <c r="M199" s="279">
        <v>2500.08</v>
      </c>
      <c r="N199" s="280">
        <v>2810.81</v>
      </c>
      <c r="O199" s="222"/>
      <c r="P199" s="223"/>
      <c r="Q199" s="223"/>
      <c r="R199" s="223"/>
      <c r="S199" s="223"/>
      <c r="T199" s="223"/>
      <c r="U199" s="223"/>
      <c r="V199" s="223"/>
      <c r="W199" s="223"/>
      <c r="X199" s="223"/>
      <c r="Y199" s="223"/>
      <c r="Z199" s="223"/>
      <c r="AA199" s="223"/>
      <c r="AB199" s="223"/>
      <c r="AC199" s="223"/>
      <c r="AD199" s="223"/>
      <c r="AE199" s="223"/>
      <c r="AF199" s="223"/>
      <c r="AG199" s="223"/>
    </row>
    <row r="200" spans="1:33" ht="15.75" customHeight="1">
      <c r="A200" s="213"/>
      <c r="B200" s="214"/>
      <c r="C200" s="281" t="s">
        <v>997</v>
      </c>
      <c r="D200" s="282" t="s">
        <v>2732</v>
      </c>
      <c r="E200" s="282" t="s">
        <v>1425</v>
      </c>
      <c r="F200" s="283" t="s">
        <v>2733</v>
      </c>
      <c r="G200" s="283"/>
      <c r="H200" s="282" t="s">
        <v>355</v>
      </c>
      <c r="I200" s="284" t="s">
        <v>447</v>
      </c>
      <c r="J200" s="284" t="s">
        <v>2314</v>
      </c>
      <c r="K200" s="282" t="s">
        <v>436</v>
      </c>
      <c r="L200" s="273">
        <v>1000</v>
      </c>
      <c r="M200" s="273"/>
      <c r="N200" s="285">
        <v>1810.81</v>
      </c>
      <c r="O200" s="222"/>
      <c r="P200" s="223"/>
      <c r="Q200" s="223"/>
      <c r="R200" s="223"/>
      <c r="S200" s="223"/>
      <c r="T200" s="223"/>
      <c r="U200" s="223"/>
      <c r="V200" s="223"/>
      <c r="W200" s="223"/>
      <c r="X200" s="223"/>
      <c r="Y200" s="223"/>
      <c r="Z200" s="223"/>
      <c r="AA200" s="223"/>
      <c r="AB200" s="223"/>
      <c r="AC200" s="223"/>
      <c r="AD200" s="223"/>
      <c r="AE200" s="223"/>
      <c r="AF200" s="223"/>
      <c r="AG200" s="223"/>
    </row>
    <row r="201" spans="1:33" ht="15.75" customHeight="1">
      <c r="A201" s="213"/>
      <c r="B201" s="214"/>
      <c r="C201" s="275" t="s">
        <v>1000</v>
      </c>
      <c r="D201" s="276" t="s">
        <v>2732</v>
      </c>
      <c r="E201" s="276" t="s">
        <v>1425</v>
      </c>
      <c r="F201" s="277" t="s">
        <v>2734</v>
      </c>
      <c r="G201" s="277"/>
      <c r="H201" s="276" t="s">
        <v>355</v>
      </c>
      <c r="I201" s="278" t="s">
        <v>447</v>
      </c>
      <c r="J201" s="278" t="s">
        <v>2314</v>
      </c>
      <c r="K201" s="276" t="s">
        <v>436</v>
      </c>
      <c r="L201" s="279">
        <v>1500</v>
      </c>
      <c r="M201" s="279"/>
      <c r="N201" s="280">
        <v>310.81</v>
      </c>
      <c r="O201" s="222"/>
      <c r="P201" s="223"/>
      <c r="Q201" s="223"/>
      <c r="R201" s="223"/>
      <c r="S201" s="223"/>
      <c r="T201" s="223"/>
      <c r="U201" s="223"/>
      <c r="V201" s="223"/>
      <c r="W201" s="223"/>
      <c r="X201" s="223"/>
      <c r="Y201" s="223"/>
      <c r="Z201" s="223"/>
      <c r="AA201" s="223"/>
      <c r="AB201" s="223"/>
      <c r="AC201" s="223"/>
      <c r="AD201" s="223"/>
      <c r="AE201" s="223"/>
      <c r="AF201" s="223"/>
      <c r="AG201" s="223"/>
    </row>
    <row r="202" spans="1:33" ht="15.75" customHeight="1">
      <c r="A202" s="213"/>
      <c r="B202" s="214"/>
      <c r="C202" s="281" t="s">
        <v>1002</v>
      </c>
      <c r="D202" s="282" t="s">
        <v>2735</v>
      </c>
      <c r="E202" s="282" t="s">
        <v>1425</v>
      </c>
      <c r="F202" s="289" t="s">
        <v>2736</v>
      </c>
      <c r="G202" s="283" t="s">
        <v>2737</v>
      </c>
      <c r="H202" s="282" t="s">
        <v>355</v>
      </c>
      <c r="I202" s="284" t="s">
        <v>421</v>
      </c>
      <c r="J202" s="284" t="s">
        <v>544</v>
      </c>
      <c r="K202" s="282" t="s">
        <v>436</v>
      </c>
      <c r="L202" s="273">
        <v>29.5</v>
      </c>
      <c r="M202" s="273"/>
      <c r="N202" s="285">
        <v>281.31</v>
      </c>
      <c r="O202" s="222"/>
      <c r="P202" s="223"/>
      <c r="Q202" s="223"/>
      <c r="R202" s="223"/>
      <c r="S202" s="223"/>
      <c r="T202" s="223"/>
      <c r="U202" s="223"/>
      <c r="V202" s="223"/>
      <c r="W202" s="223"/>
      <c r="X202" s="223"/>
      <c r="Y202" s="223"/>
      <c r="Z202" s="223"/>
      <c r="AA202" s="223"/>
      <c r="AB202" s="223"/>
      <c r="AC202" s="223"/>
      <c r="AD202" s="223"/>
      <c r="AE202" s="223"/>
      <c r="AF202" s="223"/>
      <c r="AG202" s="223"/>
    </row>
    <row r="203" spans="1:33" ht="15.75" customHeight="1">
      <c r="A203" s="213"/>
      <c r="B203" s="214"/>
      <c r="C203" s="275" t="s">
        <v>1007</v>
      </c>
      <c r="D203" s="276" t="s">
        <v>2738</v>
      </c>
      <c r="E203" s="276" t="s">
        <v>1425</v>
      </c>
      <c r="F203" s="277" t="s">
        <v>2739</v>
      </c>
      <c r="G203" s="277" t="s">
        <v>2740</v>
      </c>
      <c r="H203" s="276" t="s">
        <v>582</v>
      </c>
      <c r="I203" s="278" t="s">
        <v>455</v>
      </c>
      <c r="J203" s="278" t="s">
        <v>2741</v>
      </c>
      <c r="K203" s="276" t="s">
        <v>437</v>
      </c>
      <c r="L203" s="279"/>
      <c r="M203" s="279">
        <v>15000</v>
      </c>
      <c r="N203" s="280">
        <v>15281.31</v>
      </c>
      <c r="O203" s="222"/>
      <c r="P203" s="223"/>
      <c r="Q203" s="223"/>
      <c r="R203" s="223"/>
      <c r="S203" s="223"/>
      <c r="T203" s="223"/>
      <c r="U203" s="223"/>
      <c r="V203" s="223"/>
      <c r="W203" s="223"/>
      <c r="X203" s="223"/>
      <c r="Y203" s="223"/>
      <c r="Z203" s="223"/>
      <c r="AA203" s="223"/>
      <c r="AB203" s="223"/>
      <c r="AC203" s="223"/>
      <c r="AD203" s="223"/>
      <c r="AE203" s="223"/>
      <c r="AF203" s="223"/>
      <c r="AG203" s="223"/>
    </row>
    <row r="204" spans="1:33" ht="15.75" customHeight="1">
      <c r="A204" s="213"/>
      <c r="B204" s="214"/>
      <c r="C204" s="281" t="s">
        <v>1009</v>
      </c>
      <c r="D204" s="282" t="s">
        <v>2738</v>
      </c>
      <c r="E204" s="282" t="s">
        <v>1425</v>
      </c>
      <c r="F204" s="283" t="s">
        <v>2742</v>
      </c>
      <c r="G204" s="283" t="s">
        <v>2743</v>
      </c>
      <c r="H204" s="282" t="s">
        <v>582</v>
      </c>
      <c r="I204" s="284" t="s">
        <v>455</v>
      </c>
      <c r="J204" s="284" t="s">
        <v>2741</v>
      </c>
      <c r="K204" s="282" t="s">
        <v>437</v>
      </c>
      <c r="L204" s="273"/>
      <c r="M204" s="273">
        <v>500</v>
      </c>
      <c r="N204" s="285">
        <v>15781.31</v>
      </c>
      <c r="O204" s="222"/>
      <c r="P204" s="223"/>
      <c r="Q204" s="223"/>
      <c r="R204" s="223"/>
      <c r="S204" s="223"/>
      <c r="T204" s="223"/>
      <c r="U204" s="223"/>
      <c r="V204" s="223"/>
      <c r="W204" s="223"/>
      <c r="X204" s="223"/>
      <c r="Y204" s="223"/>
      <c r="Z204" s="223"/>
      <c r="AA204" s="223"/>
      <c r="AB204" s="223"/>
      <c r="AC204" s="223"/>
      <c r="AD204" s="223"/>
      <c r="AE204" s="223"/>
      <c r="AF204" s="223"/>
      <c r="AG204" s="223"/>
    </row>
    <row r="205" spans="1:33" ht="15.75" customHeight="1">
      <c r="A205" s="213"/>
      <c r="B205" s="214"/>
      <c r="C205" s="275" t="s">
        <v>1012</v>
      </c>
      <c r="D205" s="276" t="s">
        <v>2738</v>
      </c>
      <c r="E205" s="276" t="s">
        <v>1425</v>
      </c>
      <c r="F205" s="277" t="s">
        <v>2565</v>
      </c>
      <c r="G205" s="277" t="s">
        <v>2744</v>
      </c>
      <c r="H205" s="276" t="s">
        <v>355</v>
      </c>
      <c r="I205" s="278" t="s">
        <v>173</v>
      </c>
      <c r="J205" s="278" t="s">
        <v>2308</v>
      </c>
      <c r="K205" s="276" t="s">
        <v>436</v>
      </c>
      <c r="L205" s="279">
        <v>15609.51</v>
      </c>
      <c r="M205" s="279"/>
      <c r="N205" s="280">
        <v>171.8</v>
      </c>
      <c r="O205" s="222"/>
      <c r="P205" s="223"/>
      <c r="Q205" s="223"/>
      <c r="R205" s="223"/>
      <c r="S205" s="223"/>
      <c r="T205" s="223"/>
      <c r="U205" s="223"/>
      <c r="V205" s="223"/>
      <c r="W205" s="223"/>
      <c r="X205" s="223"/>
      <c r="Y205" s="223"/>
      <c r="Z205" s="223"/>
      <c r="AA205" s="223"/>
      <c r="AB205" s="223"/>
      <c r="AC205" s="223"/>
      <c r="AD205" s="223"/>
      <c r="AE205" s="223"/>
      <c r="AF205" s="223"/>
      <c r="AG205" s="223"/>
    </row>
    <row r="206" spans="1:33" ht="15.75" customHeight="1">
      <c r="A206" s="213"/>
      <c r="B206" s="214"/>
      <c r="C206" s="281" t="s">
        <v>1014</v>
      </c>
      <c r="D206" s="282" t="s">
        <v>2745</v>
      </c>
      <c r="E206" s="282" t="s">
        <v>1425</v>
      </c>
      <c r="F206" s="283" t="s">
        <v>2746</v>
      </c>
      <c r="G206" s="283" t="s">
        <v>2747</v>
      </c>
      <c r="H206" s="282" t="s">
        <v>461</v>
      </c>
      <c r="I206" s="284" t="s">
        <v>2302</v>
      </c>
      <c r="J206" s="284" t="s">
        <v>45</v>
      </c>
      <c r="K206" s="282" t="s">
        <v>437</v>
      </c>
      <c r="L206" s="273"/>
      <c r="M206" s="273">
        <v>2941</v>
      </c>
      <c r="N206" s="285">
        <v>3112.8</v>
      </c>
      <c r="O206" s="222"/>
      <c r="P206" s="223"/>
      <c r="Q206" s="223"/>
      <c r="R206" s="223"/>
      <c r="S206" s="223"/>
      <c r="T206" s="223"/>
      <c r="U206" s="223"/>
      <c r="V206" s="223"/>
      <c r="W206" s="223"/>
      <c r="X206" s="223"/>
      <c r="Y206" s="223"/>
      <c r="Z206" s="223"/>
      <c r="AA206" s="223"/>
      <c r="AB206" s="223"/>
      <c r="AC206" s="223"/>
      <c r="AD206" s="223"/>
      <c r="AE206" s="223"/>
      <c r="AF206" s="223"/>
      <c r="AG206" s="223"/>
    </row>
    <row r="207" spans="1:33" ht="15.75" customHeight="1">
      <c r="A207" s="213"/>
      <c r="B207" s="214"/>
      <c r="C207" s="275" t="s">
        <v>1016</v>
      </c>
      <c r="D207" s="276" t="s">
        <v>2748</v>
      </c>
      <c r="E207" s="276" t="s">
        <v>1425</v>
      </c>
      <c r="F207" s="277" t="s">
        <v>2749</v>
      </c>
      <c r="G207" s="277" t="s">
        <v>2750</v>
      </c>
      <c r="H207" s="276" t="s">
        <v>357</v>
      </c>
      <c r="I207" s="278" t="s">
        <v>455</v>
      </c>
      <c r="J207" s="278" t="s">
        <v>2615</v>
      </c>
      <c r="K207" s="276" t="s">
        <v>437</v>
      </c>
      <c r="L207" s="279"/>
      <c r="M207" s="279">
        <v>3500</v>
      </c>
      <c r="N207" s="280">
        <v>6612.8</v>
      </c>
      <c r="O207" s="222"/>
      <c r="P207" s="223"/>
      <c r="Q207" s="223"/>
      <c r="R207" s="223"/>
      <c r="S207" s="223"/>
      <c r="T207" s="223"/>
      <c r="U207" s="223"/>
      <c r="V207" s="223"/>
      <c r="W207" s="223"/>
      <c r="X207" s="223"/>
      <c r="Y207" s="223"/>
      <c r="Z207" s="223"/>
      <c r="AA207" s="223"/>
      <c r="AB207" s="223"/>
      <c r="AC207" s="223"/>
      <c r="AD207" s="223"/>
      <c r="AE207" s="223"/>
      <c r="AF207" s="223"/>
      <c r="AG207" s="223"/>
    </row>
    <row r="208" spans="1:33" ht="15.75" customHeight="1">
      <c r="A208" s="213"/>
      <c r="B208" s="214"/>
      <c r="C208" s="281" t="s">
        <v>1019</v>
      </c>
      <c r="D208" s="282" t="s">
        <v>2751</v>
      </c>
      <c r="E208" s="282" t="s">
        <v>1425</v>
      </c>
      <c r="F208" s="283" t="s">
        <v>2752</v>
      </c>
      <c r="G208" s="283"/>
      <c r="H208" s="282" t="s">
        <v>355</v>
      </c>
      <c r="I208" s="284" t="s">
        <v>796</v>
      </c>
      <c r="J208" s="284" t="s">
        <v>797</v>
      </c>
      <c r="K208" s="282" t="s">
        <v>437</v>
      </c>
      <c r="L208" s="273"/>
      <c r="M208" s="273">
        <v>43</v>
      </c>
      <c r="N208" s="285">
        <v>6655.8</v>
      </c>
      <c r="O208" s="222"/>
      <c r="P208" s="223"/>
      <c r="Q208" s="223"/>
      <c r="R208" s="223"/>
      <c r="S208" s="223"/>
      <c r="T208" s="223"/>
      <c r="U208" s="223"/>
      <c r="V208" s="223"/>
      <c r="W208" s="223"/>
      <c r="X208" s="223"/>
      <c r="Y208" s="223"/>
      <c r="Z208" s="223"/>
      <c r="AA208" s="223"/>
      <c r="AB208" s="223"/>
      <c r="AC208" s="223"/>
      <c r="AD208" s="223"/>
      <c r="AE208" s="223"/>
      <c r="AF208" s="223"/>
      <c r="AG208" s="223"/>
    </row>
    <row r="209" spans="1:33" ht="15.75" customHeight="1">
      <c r="A209" s="213"/>
      <c r="B209" s="214"/>
      <c r="C209" s="275" t="s">
        <v>1021</v>
      </c>
      <c r="D209" s="276" t="s">
        <v>2753</v>
      </c>
      <c r="E209" s="276" t="s">
        <v>1692</v>
      </c>
      <c r="F209" s="277" t="s">
        <v>2754</v>
      </c>
      <c r="G209" s="277" t="s">
        <v>2755</v>
      </c>
      <c r="H209" s="276" t="s">
        <v>357</v>
      </c>
      <c r="I209" s="278" t="s">
        <v>455</v>
      </c>
      <c r="J209" s="278" t="s">
        <v>493</v>
      </c>
      <c r="K209" s="276" t="s">
        <v>437</v>
      </c>
      <c r="L209" s="279"/>
      <c r="M209" s="279">
        <v>500</v>
      </c>
      <c r="N209" s="280">
        <v>7155.8</v>
      </c>
      <c r="O209" s="222"/>
      <c r="P209" s="223"/>
      <c r="Q209" s="223"/>
      <c r="R209" s="223"/>
      <c r="S209" s="223"/>
      <c r="T209" s="223"/>
      <c r="U209" s="223"/>
      <c r="V209" s="223"/>
      <c r="W209" s="223"/>
      <c r="X209" s="223"/>
      <c r="Y209" s="223"/>
      <c r="Z209" s="223"/>
      <c r="AA209" s="223"/>
      <c r="AB209" s="223"/>
      <c r="AC209" s="223"/>
      <c r="AD209" s="223"/>
      <c r="AE209" s="223"/>
      <c r="AF209" s="223"/>
      <c r="AG209" s="223"/>
    </row>
    <row r="210" spans="1:33" ht="15.75" customHeight="1">
      <c r="A210" s="213"/>
      <c r="B210" s="214"/>
      <c r="C210" s="281" t="s">
        <v>1023</v>
      </c>
      <c r="D210" s="282" t="s">
        <v>2756</v>
      </c>
      <c r="E210" s="282" t="s">
        <v>1692</v>
      </c>
      <c r="F210" s="283" t="s">
        <v>2295</v>
      </c>
      <c r="G210" s="283"/>
      <c r="H210" s="282" t="s">
        <v>355</v>
      </c>
      <c r="I210" s="284" t="s">
        <v>485</v>
      </c>
      <c r="J210" s="284" t="s">
        <v>719</v>
      </c>
      <c r="K210" s="282" t="s">
        <v>436</v>
      </c>
      <c r="L210" s="273">
        <v>6451</v>
      </c>
      <c r="M210" s="273"/>
      <c r="N210" s="285">
        <v>704.8</v>
      </c>
      <c r="O210" s="222"/>
      <c r="P210" s="223"/>
      <c r="Q210" s="223"/>
      <c r="R210" s="223"/>
      <c r="S210" s="223"/>
      <c r="T210" s="223"/>
      <c r="U210" s="223"/>
      <c r="V210" s="223"/>
      <c r="W210" s="223"/>
      <c r="X210" s="223"/>
      <c r="Y210" s="223"/>
      <c r="Z210" s="223"/>
      <c r="AA210" s="223"/>
      <c r="AB210" s="223"/>
      <c r="AC210" s="223"/>
      <c r="AD210" s="223"/>
      <c r="AE210" s="223"/>
      <c r="AF210" s="223"/>
      <c r="AG210" s="223"/>
    </row>
    <row r="211" spans="1:33" ht="15.75" customHeight="1">
      <c r="A211" s="213"/>
      <c r="B211" s="214"/>
      <c r="C211" s="275" t="s">
        <v>1026</v>
      </c>
      <c r="D211" s="276" t="s">
        <v>2757</v>
      </c>
      <c r="E211" s="276" t="s">
        <v>1692</v>
      </c>
      <c r="F211" s="277" t="s">
        <v>2758</v>
      </c>
      <c r="G211" s="277" t="s">
        <v>2759</v>
      </c>
      <c r="H211" s="276" t="s">
        <v>461</v>
      </c>
      <c r="I211" s="278" t="s">
        <v>2302</v>
      </c>
      <c r="J211" s="278" t="s">
        <v>45</v>
      </c>
      <c r="K211" s="276" t="s">
        <v>437</v>
      </c>
      <c r="L211" s="279"/>
      <c r="M211" s="279">
        <v>14160</v>
      </c>
      <c r="N211" s="280">
        <v>14864.8</v>
      </c>
      <c r="O211" s="222"/>
      <c r="P211" s="223"/>
      <c r="Q211" s="223"/>
      <c r="R211" s="223"/>
      <c r="S211" s="223"/>
      <c r="T211" s="223"/>
      <c r="U211" s="223"/>
      <c r="V211" s="223"/>
      <c r="W211" s="223"/>
      <c r="X211" s="223"/>
      <c r="Y211" s="223"/>
      <c r="Z211" s="223"/>
      <c r="AA211" s="223"/>
      <c r="AB211" s="223"/>
      <c r="AC211" s="223"/>
      <c r="AD211" s="223"/>
      <c r="AE211" s="223"/>
      <c r="AF211" s="223"/>
      <c r="AG211" s="223"/>
    </row>
    <row r="212" spans="1:33" ht="15.75" customHeight="1">
      <c r="A212" s="213"/>
      <c r="B212" s="214"/>
      <c r="C212" s="281" t="s">
        <v>1028</v>
      </c>
      <c r="D212" s="282" t="s">
        <v>2757</v>
      </c>
      <c r="E212" s="282" t="s">
        <v>1692</v>
      </c>
      <c r="F212" s="283" t="s">
        <v>2760</v>
      </c>
      <c r="G212" s="283" t="s">
        <v>2761</v>
      </c>
      <c r="H212" s="282" t="s">
        <v>355</v>
      </c>
      <c r="I212" s="284" t="s">
        <v>173</v>
      </c>
      <c r="J212" s="284" t="s">
        <v>2308</v>
      </c>
      <c r="K212" s="282" t="s">
        <v>436</v>
      </c>
      <c r="L212" s="273">
        <v>9495.7000000000007</v>
      </c>
      <c r="M212" s="273"/>
      <c r="N212" s="285">
        <v>5369.1</v>
      </c>
      <c r="O212" s="222"/>
      <c r="P212" s="223"/>
      <c r="Q212" s="223"/>
      <c r="R212" s="223"/>
      <c r="S212" s="223"/>
      <c r="T212" s="223"/>
      <c r="U212" s="223"/>
      <c r="V212" s="223"/>
      <c r="W212" s="223"/>
      <c r="X212" s="223"/>
      <c r="Y212" s="223"/>
      <c r="Z212" s="223"/>
      <c r="AA212" s="223"/>
      <c r="AB212" s="223"/>
      <c r="AC212" s="223"/>
      <c r="AD212" s="223"/>
      <c r="AE212" s="223"/>
      <c r="AF212" s="223"/>
      <c r="AG212" s="223"/>
    </row>
    <row r="213" spans="1:33" ht="15.75" customHeight="1">
      <c r="A213" s="213"/>
      <c r="B213" s="214"/>
      <c r="C213" s="275" t="s">
        <v>1030</v>
      </c>
      <c r="D213" s="276" t="s">
        <v>2762</v>
      </c>
      <c r="E213" s="276" t="s">
        <v>1692</v>
      </c>
      <c r="F213" s="277" t="s">
        <v>2763</v>
      </c>
      <c r="G213" s="277" t="s">
        <v>2764</v>
      </c>
      <c r="H213" s="276" t="s">
        <v>355</v>
      </c>
      <c r="I213" s="278" t="s">
        <v>651</v>
      </c>
      <c r="J213" s="278" t="s">
        <v>179</v>
      </c>
      <c r="K213" s="276" t="s">
        <v>436</v>
      </c>
      <c r="L213" s="279">
        <v>3000</v>
      </c>
      <c r="M213" s="279"/>
      <c r="N213" s="280">
        <v>2369.1</v>
      </c>
      <c r="O213" s="222"/>
      <c r="P213" s="223"/>
      <c r="Q213" s="223"/>
      <c r="R213" s="223"/>
      <c r="S213" s="223"/>
      <c r="T213" s="223"/>
      <c r="U213" s="223"/>
      <c r="V213" s="223"/>
      <c r="W213" s="223"/>
      <c r="X213" s="223"/>
      <c r="Y213" s="223"/>
      <c r="Z213" s="223"/>
      <c r="AA213" s="223"/>
      <c r="AB213" s="223"/>
      <c r="AC213" s="223"/>
      <c r="AD213" s="223"/>
      <c r="AE213" s="223"/>
      <c r="AF213" s="223"/>
      <c r="AG213" s="223"/>
    </row>
    <row r="214" spans="1:33" ht="15.75" customHeight="1">
      <c r="A214" s="213"/>
      <c r="B214" s="214"/>
      <c r="C214" s="281" t="s">
        <v>1034</v>
      </c>
      <c r="D214" s="282" t="s">
        <v>2762</v>
      </c>
      <c r="E214" s="282" t="s">
        <v>1692</v>
      </c>
      <c r="F214" s="283" t="s">
        <v>2765</v>
      </c>
      <c r="G214" s="283" t="s">
        <v>2766</v>
      </c>
      <c r="H214" s="282" t="s">
        <v>357</v>
      </c>
      <c r="I214" s="284" t="s">
        <v>455</v>
      </c>
      <c r="J214" s="284" t="s">
        <v>2767</v>
      </c>
      <c r="K214" s="282" t="s">
        <v>437</v>
      </c>
      <c r="L214" s="273"/>
      <c r="M214" s="273">
        <v>500</v>
      </c>
      <c r="N214" s="285">
        <v>2869.1</v>
      </c>
      <c r="O214" s="222"/>
      <c r="P214" s="223"/>
      <c r="Q214" s="223"/>
      <c r="R214" s="223"/>
      <c r="S214" s="223"/>
      <c r="T214" s="223"/>
      <c r="U214" s="223"/>
      <c r="V214" s="223"/>
      <c r="W214" s="223"/>
      <c r="X214" s="223"/>
      <c r="Y214" s="223"/>
      <c r="Z214" s="223"/>
      <c r="AA214" s="223"/>
      <c r="AB214" s="223"/>
      <c r="AC214" s="223"/>
      <c r="AD214" s="223"/>
      <c r="AE214" s="223"/>
      <c r="AF214" s="223"/>
      <c r="AG214" s="223"/>
    </row>
    <row r="215" spans="1:33" ht="15.75" customHeight="1">
      <c r="A215" s="213"/>
      <c r="B215" s="214"/>
      <c r="C215" s="275" t="s">
        <v>1036</v>
      </c>
      <c r="D215" s="276" t="s">
        <v>2768</v>
      </c>
      <c r="E215" s="276" t="s">
        <v>1692</v>
      </c>
      <c r="F215" s="277" t="s">
        <v>2769</v>
      </c>
      <c r="G215" s="277"/>
      <c r="H215" s="276" t="s">
        <v>355</v>
      </c>
      <c r="I215" s="278" t="s">
        <v>447</v>
      </c>
      <c r="J215" s="278" t="s">
        <v>2314</v>
      </c>
      <c r="K215" s="276" t="s">
        <v>436</v>
      </c>
      <c r="L215" s="279">
        <v>1000</v>
      </c>
      <c r="M215" s="279"/>
      <c r="N215" s="280">
        <v>1869.1</v>
      </c>
      <c r="O215" s="222"/>
      <c r="P215" s="223"/>
      <c r="Q215" s="223"/>
      <c r="R215" s="223"/>
      <c r="S215" s="223"/>
      <c r="T215" s="223"/>
      <c r="U215" s="223"/>
      <c r="V215" s="223"/>
      <c r="W215" s="223"/>
      <c r="X215" s="223"/>
      <c r="Y215" s="223"/>
      <c r="Z215" s="223"/>
      <c r="AA215" s="223"/>
      <c r="AB215" s="223"/>
      <c r="AC215" s="223"/>
      <c r="AD215" s="223"/>
      <c r="AE215" s="223"/>
      <c r="AF215" s="223"/>
      <c r="AG215" s="223"/>
    </row>
    <row r="216" spans="1:33" ht="15.75" customHeight="1">
      <c r="A216" s="213"/>
      <c r="B216" s="214"/>
      <c r="C216" s="281" t="s">
        <v>1039</v>
      </c>
      <c r="D216" s="282" t="s">
        <v>2768</v>
      </c>
      <c r="E216" s="282" t="s">
        <v>1692</v>
      </c>
      <c r="F216" s="283" t="s">
        <v>2770</v>
      </c>
      <c r="G216" s="283"/>
      <c r="H216" s="282" t="s">
        <v>355</v>
      </c>
      <c r="I216" s="284" t="s">
        <v>447</v>
      </c>
      <c r="J216" s="284" t="s">
        <v>2314</v>
      </c>
      <c r="K216" s="282" t="s">
        <v>436</v>
      </c>
      <c r="L216" s="273">
        <v>1500</v>
      </c>
      <c r="M216" s="273"/>
      <c r="N216" s="285">
        <v>369.1</v>
      </c>
      <c r="O216" s="222"/>
      <c r="P216" s="223"/>
      <c r="Q216" s="223"/>
      <c r="R216" s="223"/>
      <c r="S216" s="223"/>
      <c r="T216" s="223"/>
      <c r="U216" s="223"/>
      <c r="V216" s="223"/>
      <c r="W216" s="223"/>
      <c r="X216" s="223"/>
      <c r="Y216" s="223"/>
      <c r="Z216" s="223"/>
      <c r="AA216" s="223"/>
      <c r="AB216" s="223"/>
      <c r="AC216" s="223"/>
      <c r="AD216" s="223"/>
      <c r="AE216" s="223"/>
      <c r="AF216" s="223"/>
      <c r="AG216" s="223"/>
    </row>
    <row r="217" spans="1:33" ht="15.75" customHeight="1">
      <c r="A217" s="213"/>
      <c r="B217" s="214"/>
      <c r="C217" s="275" t="s">
        <v>1041</v>
      </c>
      <c r="D217" s="276" t="s">
        <v>2771</v>
      </c>
      <c r="E217" s="276" t="s">
        <v>1692</v>
      </c>
      <c r="F217" s="277" t="s">
        <v>2772</v>
      </c>
      <c r="G217" s="277" t="s">
        <v>2773</v>
      </c>
      <c r="H217" s="276" t="s">
        <v>357</v>
      </c>
      <c r="I217" s="278" t="s">
        <v>455</v>
      </c>
      <c r="J217" s="278" t="s">
        <v>2767</v>
      </c>
      <c r="K217" s="276" t="s">
        <v>437</v>
      </c>
      <c r="L217" s="279"/>
      <c r="M217" s="279">
        <v>10000</v>
      </c>
      <c r="N217" s="280">
        <v>10369.1</v>
      </c>
      <c r="O217" s="222"/>
      <c r="P217" s="223"/>
      <c r="Q217" s="223"/>
      <c r="R217" s="223"/>
      <c r="S217" s="223"/>
      <c r="T217" s="223"/>
      <c r="U217" s="223"/>
      <c r="V217" s="223"/>
      <c r="W217" s="223"/>
      <c r="X217" s="223"/>
      <c r="Y217" s="223"/>
      <c r="Z217" s="223"/>
      <c r="AA217" s="223"/>
      <c r="AB217" s="223"/>
      <c r="AC217" s="223"/>
      <c r="AD217" s="223"/>
      <c r="AE217" s="223"/>
      <c r="AF217" s="223"/>
      <c r="AG217" s="223"/>
    </row>
    <row r="218" spans="1:33" ht="15.75" customHeight="1">
      <c r="A218" s="213"/>
      <c r="B218" s="214"/>
      <c r="C218" s="281" t="s">
        <v>1044</v>
      </c>
      <c r="D218" s="282" t="s">
        <v>2771</v>
      </c>
      <c r="E218" s="282" t="s">
        <v>1692</v>
      </c>
      <c r="F218" s="283" t="s">
        <v>2316</v>
      </c>
      <c r="G218" s="283" t="s">
        <v>2774</v>
      </c>
      <c r="H218" s="282" t="s">
        <v>355</v>
      </c>
      <c r="I218" s="284" t="s">
        <v>173</v>
      </c>
      <c r="J218" s="284" t="s">
        <v>2308</v>
      </c>
      <c r="K218" s="282" t="s">
        <v>436</v>
      </c>
      <c r="L218" s="273">
        <v>9700.86</v>
      </c>
      <c r="M218" s="273"/>
      <c r="N218" s="285">
        <v>668.24</v>
      </c>
      <c r="O218" s="222"/>
      <c r="P218" s="223"/>
      <c r="Q218" s="223"/>
      <c r="R218" s="223"/>
      <c r="S218" s="223"/>
      <c r="T218" s="223"/>
      <c r="U218" s="223"/>
      <c r="V218" s="223"/>
      <c r="W218" s="223"/>
      <c r="X218" s="223"/>
      <c r="Y218" s="223"/>
      <c r="Z218" s="223"/>
      <c r="AA218" s="223"/>
      <c r="AB218" s="223"/>
      <c r="AC218" s="223"/>
      <c r="AD218" s="223"/>
      <c r="AE218" s="223"/>
      <c r="AF218" s="223"/>
      <c r="AG218" s="223"/>
    </row>
    <row r="219" spans="1:33" ht="15.75" customHeight="1">
      <c r="A219" s="213"/>
      <c r="B219" s="214"/>
      <c r="C219" s="275" t="s">
        <v>1046</v>
      </c>
      <c r="D219" s="276" t="s">
        <v>2775</v>
      </c>
      <c r="E219" s="276" t="s">
        <v>1692</v>
      </c>
      <c r="F219" s="277" t="s">
        <v>2776</v>
      </c>
      <c r="G219" s="277" t="s">
        <v>2777</v>
      </c>
      <c r="H219" s="276" t="s">
        <v>357</v>
      </c>
      <c r="I219" s="278" t="s">
        <v>455</v>
      </c>
      <c r="J219" s="278" t="s">
        <v>2476</v>
      </c>
      <c r="K219" s="276" t="s">
        <v>436</v>
      </c>
      <c r="L219" s="279">
        <v>200</v>
      </c>
      <c r="M219" s="279"/>
      <c r="N219" s="280">
        <v>468.24</v>
      </c>
      <c r="O219" s="222"/>
      <c r="P219" s="223"/>
      <c r="Q219" s="223"/>
      <c r="R219" s="223"/>
      <c r="S219" s="223"/>
      <c r="T219" s="223"/>
      <c r="U219" s="223"/>
      <c r="V219" s="223"/>
      <c r="W219" s="223"/>
      <c r="X219" s="223"/>
      <c r="Y219" s="223"/>
      <c r="Z219" s="223"/>
      <c r="AA219" s="223"/>
      <c r="AB219" s="223"/>
      <c r="AC219" s="223"/>
      <c r="AD219" s="223"/>
      <c r="AE219" s="223"/>
      <c r="AF219" s="223"/>
      <c r="AG219" s="223"/>
    </row>
    <row r="220" spans="1:33" ht="15.75" customHeight="1">
      <c r="A220" s="213"/>
      <c r="B220" s="214"/>
      <c r="C220" s="281" t="s">
        <v>1050</v>
      </c>
      <c r="D220" s="282" t="s">
        <v>2778</v>
      </c>
      <c r="E220" s="282" t="s">
        <v>1692</v>
      </c>
      <c r="F220" s="283" t="s">
        <v>2779</v>
      </c>
      <c r="G220" s="283" t="s">
        <v>2780</v>
      </c>
      <c r="H220" s="282" t="s">
        <v>582</v>
      </c>
      <c r="I220" s="284" t="s">
        <v>455</v>
      </c>
      <c r="J220" s="284" t="s">
        <v>2781</v>
      </c>
      <c r="K220" s="282" t="s">
        <v>437</v>
      </c>
      <c r="L220" s="273"/>
      <c r="M220" s="273">
        <v>1</v>
      </c>
      <c r="N220" s="285">
        <v>469.24</v>
      </c>
      <c r="O220" s="222"/>
      <c r="P220" s="223"/>
      <c r="Q220" s="223"/>
      <c r="R220" s="223"/>
      <c r="S220" s="223"/>
      <c r="T220" s="223"/>
      <c r="U220" s="223"/>
      <c r="V220" s="223"/>
      <c r="W220" s="223"/>
      <c r="X220" s="223"/>
      <c r="Y220" s="223"/>
      <c r="Z220" s="223"/>
      <c r="AA220" s="223"/>
      <c r="AB220" s="223"/>
      <c r="AC220" s="223"/>
      <c r="AD220" s="223"/>
      <c r="AE220" s="223"/>
      <c r="AF220" s="223"/>
      <c r="AG220" s="223"/>
    </row>
    <row r="221" spans="1:33" ht="15.75" customHeight="1">
      <c r="A221" s="213"/>
      <c r="B221" s="214"/>
      <c r="C221" s="275" t="s">
        <v>1052</v>
      </c>
      <c r="D221" s="276" t="s">
        <v>2782</v>
      </c>
      <c r="E221" s="276" t="s">
        <v>1692</v>
      </c>
      <c r="F221" s="277" t="s">
        <v>2783</v>
      </c>
      <c r="G221" s="277" t="s">
        <v>2784</v>
      </c>
      <c r="H221" s="276" t="s">
        <v>355</v>
      </c>
      <c r="I221" s="278" t="s">
        <v>355</v>
      </c>
      <c r="J221" s="278" t="s">
        <v>355</v>
      </c>
      <c r="K221" s="276" t="s">
        <v>436</v>
      </c>
      <c r="L221" s="279">
        <v>100</v>
      </c>
      <c r="M221" s="279"/>
      <c r="N221" s="280">
        <v>369.24</v>
      </c>
      <c r="O221" s="222"/>
      <c r="P221" s="223"/>
      <c r="Q221" s="223"/>
      <c r="R221" s="223"/>
      <c r="S221" s="223"/>
      <c r="T221" s="223"/>
      <c r="U221" s="223"/>
      <c r="V221" s="223"/>
      <c r="W221" s="223"/>
      <c r="X221" s="223"/>
      <c r="Y221" s="223"/>
      <c r="Z221" s="223"/>
      <c r="AA221" s="223"/>
      <c r="AB221" s="223"/>
      <c r="AC221" s="223"/>
      <c r="AD221" s="223"/>
      <c r="AE221" s="223"/>
      <c r="AF221" s="223"/>
      <c r="AG221" s="223"/>
    </row>
    <row r="222" spans="1:33" ht="15.75" customHeight="1">
      <c r="A222" s="213"/>
      <c r="B222" s="214"/>
      <c r="C222" s="281" t="s">
        <v>1054</v>
      </c>
      <c r="D222" s="282" t="s">
        <v>2785</v>
      </c>
      <c r="E222" s="282" t="s">
        <v>1692</v>
      </c>
      <c r="F222" s="283" t="s">
        <v>2786</v>
      </c>
      <c r="G222" s="283"/>
      <c r="H222" s="282" t="s">
        <v>627</v>
      </c>
      <c r="I222" s="284" t="s">
        <v>455</v>
      </c>
      <c r="J222" s="284" t="s">
        <v>493</v>
      </c>
      <c r="K222" s="282" t="s">
        <v>437</v>
      </c>
      <c r="L222" s="273"/>
      <c r="M222" s="273">
        <v>4950</v>
      </c>
      <c r="N222" s="285">
        <v>5319.24</v>
      </c>
      <c r="O222" s="222"/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/>
      <c r="AB222" s="223"/>
      <c r="AC222" s="223"/>
      <c r="AD222" s="223"/>
      <c r="AE222" s="223"/>
      <c r="AF222" s="223"/>
      <c r="AG222" s="223"/>
    </row>
    <row r="223" spans="1:33" ht="15.75" customHeight="1">
      <c r="A223" s="213"/>
      <c r="B223" s="214"/>
      <c r="C223" s="275" t="s">
        <v>1056</v>
      </c>
      <c r="D223" s="276" t="s">
        <v>2787</v>
      </c>
      <c r="E223" s="276" t="s">
        <v>1892</v>
      </c>
      <c r="F223" s="277" t="s">
        <v>2788</v>
      </c>
      <c r="G223" s="277" t="s">
        <v>2789</v>
      </c>
      <c r="H223" s="276" t="s">
        <v>357</v>
      </c>
      <c r="I223" s="278" t="s">
        <v>455</v>
      </c>
      <c r="J223" s="278" t="s">
        <v>2716</v>
      </c>
      <c r="K223" s="276" t="s">
        <v>436</v>
      </c>
      <c r="L223" s="279">
        <v>2600</v>
      </c>
      <c r="M223" s="279"/>
      <c r="N223" s="280">
        <v>2719.24</v>
      </c>
      <c r="O223" s="222"/>
      <c r="P223" s="223"/>
      <c r="Q223" s="223"/>
      <c r="R223" s="223"/>
      <c r="S223" s="223"/>
      <c r="T223" s="223"/>
      <c r="U223" s="223"/>
      <c r="V223" s="223"/>
      <c r="W223" s="223"/>
      <c r="X223" s="223"/>
      <c r="Y223" s="223"/>
      <c r="Z223" s="223"/>
      <c r="AA223" s="223"/>
      <c r="AB223" s="223"/>
      <c r="AC223" s="223"/>
      <c r="AD223" s="223"/>
      <c r="AE223" s="223"/>
      <c r="AF223" s="223"/>
      <c r="AG223" s="223"/>
    </row>
    <row r="224" spans="1:33" ht="15.75" customHeight="1">
      <c r="A224" s="213"/>
      <c r="B224" s="214"/>
      <c r="C224" s="281" t="s">
        <v>1058</v>
      </c>
      <c r="D224" s="282" t="s">
        <v>2790</v>
      </c>
      <c r="E224" s="282" t="s">
        <v>1892</v>
      </c>
      <c r="F224" s="283" t="s">
        <v>2791</v>
      </c>
      <c r="G224" s="283" t="s">
        <v>2792</v>
      </c>
      <c r="H224" s="282" t="s">
        <v>357</v>
      </c>
      <c r="I224" s="284" t="s">
        <v>455</v>
      </c>
      <c r="J224" s="284" t="s">
        <v>2767</v>
      </c>
      <c r="K224" s="282" t="s">
        <v>437</v>
      </c>
      <c r="L224" s="273"/>
      <c r="M224" s="273">
        <v>3500</v>
      </c>
      <c r="N224" s="285">
        <v>6219.24</v>
      </c>
      <c r="O224" s="222"/>
      <c r="P224" s="223"/>
      <c r="Q224" s="223"/>
      <c r="R224" s="223"/>
      <c r="S224" s="223"/>
      <c r="T224" s="223"/>
      <c r="U224" s="223"/>
      <c r="V224" s="223"/>
      <c r="W224" s="223"/>
      <c r="X224" s="223"/>
      <c r="Y224" s="223"/>
      <c r="Z224" s="223"/>
      <c r="AA224" s="223"/>
      <c r="AB224" s="223"/>
      <c r="AC224" s="223"/>
      <c r="AD224" s="223"/>
      <c r="AE224" s="223"/>
      <c r="AF224" s="223"/>
      <c r="AG224" s="223"/>
    </row>
    <row r="225" spans="1:33" ht="15.75" customHeight="1">
      <c r="A225" s="213"/>
      <c r="B225" s="214"/>
      <c r="C225" s="275" t="s">
        <v>1061</v>
      </c>
      <c r="D225" s="276" t="s">
        <v>2790</v>
      </c>
      <c r="E225" s="276" t="s">
        <v>1892</v>
      </c>
      <c r="F225" s="277" t="s">
        <v>2793</v>
      </c>
      <c r="G225" s="277" t="s">
        <v>2794</v>
      </c>
      <c r="H225" s="276" t="s">
        <v>357</v>
      </c>
      <c r="I225" s="278" t="s">
        <v>455</v>
      </c>
      <c r="J225" s="278" t="s">
        <v>2767</v>
      </c>
      <c r="K225" s="276" t="s">
        <v>437</v>
      </c>
      <c r="L225" s="279"/>
      <c r="M225" s="279">
        <v>500</v>
      </c>
      <c r="N225" s="280">
        <v>6719.24</v>
      </c>
      <c r="O225" s="222"/>
      <c r="P225" s="223"/>
      <c r="Q225" s="223"/>
      <c r="R225" s="223"/>
      <c r="S225" s="223"/>
      <c r="T225" s="223"/>
      <c r="U225" s="223"/>
      <c r="V225" s="223"/>
      <c r="W225" s="223"/>
      <c r="X225" s="223"/>
      <c r="Y225" s="223"/>
      <c r="Z225" s="223"/>
      <c r="AA225" s="223"/>
      <c r="AB225" s="223"/>
      <c r="AC225" s="223"/>
      <c r="AD225" s="223"/>
      <c r="AE225" s="223"/>
      <c r="AF225" s="223"/>
      <c r="AG225" s="223"/>
    </row>
    <row r="226" spans="1:33" ht="15.75" customHeight="1">
      <c r="A226" s="213"/>
      <c r="B226" s="214"/>
      <c r="C226" s="281" t="s">
        <v>1065</v>
      </c>
      <c r="D226" s="282" t="s">
        <v>2795</v>
      </c>
      <c r="E226" s="282" t="s">
        <v>1892</v>
      </c>
      <c r="F226" s="283" t="s">
        <v>2575</v>
      </c>
      <c r="G226" s="283"/>
      <c r="H226" s="282" t="s">
        <v>355</v>
      </c>
      <c r="I226" s="284" t="s">
        <v>485</v>
      </c>
      <c r="J226" s="284" t="s">
        <v>719</v>
      </c>
      <c r="K226" s="282" t="s">
        <v>436</v>
      </c>
      <c r="L226" s="273">
        <v>6451</v>
      </c>
      <c r="M226" s="273"/>
      <c r="N226" s="285">
        <v>268.24</v>
      </c>
      <c r="O226" s="222"/>
      <c r="P226" s="223"/>
      <c r="Q226" s="223"/>
      <c r="R226" s="223"/>
      <c r="S226" s="223"/>
      <c r="T226" s="223"/>
      <c r="U226" s="223"/>
      <c r="V226" s="223"/>
      <c r="W226" s="223"/>
      <c r="X226" s="223"/>
      <c r="Y226" s="223"/>
      <c r="Z226" s="223"/>
      <c r="AA226" s="223"/>
      <c r="AB226" s="223"/>
      <c r="AC226" s="223"/>
      <c r="AD226" s="223"/>
      <c r="AE226" s="223"/>
      <c r="AF226" s="223"/>
      <c r="AG226" s="223"/>
    </row>
    <row r="227" spans="1:33" ht="15.75" customHeight="1">
      <c r="A227" s="213"/>
      <c r="B227" s="214"/>
      <c r="C227" s="275" t="s">
        <v>1068</v>
      </c>
      <c r="D227" s="276" t="s">
        <v>2795</v>
      </c>
      <c r="E227" s="276" t="s">
        <v>1892</v>
      </c>
      <c r="F227" s="277" t="s">
        <v>2796</v>
      </c>
      <c r="G227" s="277" t="s">
        <v>2797</v>
      </c>
      <c r="H227" s="276" t="s">
        <v>357</v>
      </c>
      <c r="I227" s="278" t="s">
        <v>455</v>
      </c>
      <c r="J227" s="278" t="s">
        <v>2798</v>
      </c>
      <c r="K227" s="276" t="s">
        <v>437</v>
      </c>
      <c r="L227" s="279"/>
      <c r="M227" s="279">
        <v>200</v>
      </c>
      <c r="N227" s="280">
        <v>468.24</v>
      </c>
      <c r="O227" s="222"/>
      <c r="P227" s="223"/>
      <c r="Q227" s="223"/>
      <c r="R227" s="223"/>
      <c r="S227" s="223"/>
      <c r="T227" s="223"/>
      <c r="U227" s="223"/>
      <c r="V227" s="223"/>
      <c r="W227" s="223"/>
      <c r="X227" s="223"/>
      <c r="Y227" s="223"/>
      <c r="Z227" s="223"/>
      <c r="AA227" s="223"/>
      <c r="AB227" s="223"/>
      <c r="AC227" s="223"/>
      <c r="AD227" s="223"/>
      <c r="AE227" s="223"/>
      <c r="AF227" s="223"/>
      <c r="AG227" s="223"/>
    </row>
    <row r="228" spans="1:33" ht="15.75" customHeight="1">
      <c r="A228" s="213"/>
      <c r="B228" s="214"/>
      <c r="C228" s="281" t="s">
        <v>1070</v>
      </c>
      <c r="D228" s="282" t="s">
        <v>2799</v>
      </c>
      <c r="E228" s="282" t="s">
        <v>1892</v>
      </c>
      <c r="F228" s="283" t="s">
        <v>2800</v>
      </c>
      <c r="G228" s="283" t="s">
        <v>2801</v>
      </c>
      <c r="H228" s="282" t="s">
        <v>461</v>
      </c>
      <c r="I228" s="284" t="s">
        <v>2302</v>
      </c>
      <c r="J228" s="284" t="s">
        <v>45</v>
      </c>
      <c r="K228" s="282" t="s">
        <v>437</v>
      </c>
      <c r="L228" s="273"/>
      <c r="M228" s="273">
        <v>15093</v>
      </c>
      <c r="N228" s="285">
        <v>15561.24</v>
      </c>
      <c r="O228" s="222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/>
      <c r="AB228" s="223"/>
      <c r="AC228" s="223"/>
      <c r="AD228" s="223"/>
      <c r="AE228" s="223"/>
      <c r="AF228" s="223"/>
      <c r="AG228" s="223"/>
    </row>
    <row r="229" spans="1:33" ht="15.75" customHeight="1">
      <c r="A229" s="213"/>
      <c r="B229" s="214"/>
      <c r="C229" s="275" t="s">
        <v>1072</v>
      </c>
      <c r="D229" s="276" t="s">
        <v>2799</v>
      </c>
      <c r="E229" s="276" t="s">
        <v>1892</v>
      </c>
      <c r="F229" s="277" t="s">
        <v>2802</v>
      </c>
      <c r="G229" s="277" t="s">
        <v>2803</v>
      </c>
      <c r="H229" s="276" t="s">
        <v>355</v>
      </c>
      <c r="I229" s="278" t="s">
        <v>173</v>
      </c>
      <c r="J229" s="278" t="s">
        <v>2308</v>
      </c>
      <c r="K229" s="276" t="s">
        <v>436</v>
      </c>
      <c r="L229" s="279">
        <v>7752.48</v>
      </c>
      <c r="M229" s="279"/>
      <c r="N229" s="280">
        <v>7808.76</v>
      </c>
      <c r="O229" s="222"/>
      <c r="P229" s="223"/>
      <c r="Q229" s="223"/>
      <c r="R229" s="223"/>
      <c r="S229" s="223"/>
      <c r="T229" s="223"/>
      <c r="U229" s="223"/>
      <c r="V229" s="223"/>
      <c r="W229" s="223"/>
      <c r="X229" s="223"/>
      <c r="Y229" s="223"/>
      <c r="Z229" s="223"/>
      <c r="AA229" s="223"/>
      <c r="AB229" s="223"/>
      <c r="AC229" s="223"/>
      <c r="AD229" s="223"/>
      <c r="AE229" s="223"/>
      <c r="AF229" s="223"/>
      <c r="AG229" s="223"/>
    </row>
    <row r="230" spans="1:33" ht="15.75" customHeight="1">
      <c r="A230" s="213"/>
      <c r="B230" s="214"/>
      <c r="C230" s="281" t="s">
        <v>1075</v>
      </c>
      <c r="D230" s="282" t="s">
        <v>2804</v>
      </c>
      <c r="E230" s="282" t="s">
        <v>1892</v>
      </c>
      <c r="F230" s="283" t="s">
        <v>2805</v>
      </c>
      <c r="G230" s="283" t="s">
        <v>2806</v>
      </c>
      <c r="H230" s="282" t="s">
        <v>357</v>
      </c>
      <c r="I230" s="284" t="s">
        <v>455</v>
      </c>
      <c r="J230" s="284" t="s">
        <v>2716</v>
      </c>
      <c r="K230" s="282" t="s">
        <v>436</v>
      </c>
      <c r="L230" s="273">
        <v>500</v>
      </c>
      <c r="M230" s="273"/>
      <c r="N230" s="285">
        <v>7308.76</v>
      </c>
      <c r="O230" s="222"/>
      <c r="P230" s="223"/>
      <c r="Q230" s="223"/>
      <c r="R230" s="223"/>
      <c r="S230" s="223"/>
      <c r="T230" s="223"/>
      <c r="U230" s="223"/>
      <c r="V230" s="223"/>
      <c r="W230" s="223"/>
      <c r="X230" s="223"/>
      <c r="Y230" s="223"/>
      <c r="Z230" s="223"/>
      <c r="AA230" s="223"/>
      <c r="AB230" s="223"/>
      <c r="AC230" s="223"/>
      <c r="AD230" s="223"/>
      <c r="AE230" s="223"/>
      <c r="AF230" s="223"/>
      <c r="AG230" s="223"/>
    </row>
    <row r="231" spans="1:33" ht="15.75" customHeight="1">
      <c r="A231" s="213"/>
      <c r="B231" s="214"/>
      <c r="C231" s="275" t="s">
        <v>1077</v>
      </c>
      <c r="D231" s="276" t="s">
        <v>2807</v>
      </c>
      <c r="E231" s="276" t="s">
        <v>1892</v>
      </c>
      <c r="F231" s="277" t="s">
        <v>2808</v>
      </c>
      <c r="G231" s="277" t="s">
        <v>2809</v>
      </c>
      <c r="H231" s="276" t="s">
        <v>357</v>
      </c>
      <c r="I231" s="278" t="s">
        <v>455</v>
      </c>
      <c r="J231" s="278" t="s">
        <v>2810</v>
      </c>
      <c r="K231" s="276" t="s">
        <v>437</v>
      </c>
      <c r="L231" s="279"/>
      <c r="M231" s="279">
        <v>2400</v>
      </c>
      <c r="N231" s="280">
        <v>9708.76</v>
      </c>
      <c r="O231" s="222"/>
      <c r="P231" s="223"/>
      <c r="Q231" s="223"/>
      <c r="R231" s="223"/>
      <c r="S231" s="223"/>
      <c r="T231" s="223"/>
      <c r="U231" s="223"/>
      <c r="V231" s="223"/>
      <c r="W231" s="223"/>
      <c r="X231" s="223"/>
      <c r="Y231" s="223"/>
      <c r="Z231" s="223"/>
      <c r="AA231" s="223"/>
      <c r="AB231" s="223"/>
      <c r="AC231" s="223"/>
      <c r="AD231" s="223"/>
      <c r="AE231" s="223"/>
      <c r="AF231" s="223"/>
      <c r="AG231" s="223"/>
    </row>
    <row r="232" spans="1:33" ht="15.75" customHeight="1">
      <c r="A232" s="213"/>
      <c r="B232" s="214"/>
      <c r="C232" s="281" t="s">
        <v>1079</v>
      </c>
      <c r="D232" s="282" t="s">
        <v>2811</v>
      </c>
      <c r="E232" s="282" t="s">
        <v>1892</v>
      </c>
      <c r="F232" s="283" t="s">
        <v>2812</v>
      </c>
      <c r="G232" s="283"/>
      <c r="H232" s="282" t="s">
        <v>355</v>
      </c>
      <c r="I232" s="284" t="s">
        <v>447</v>
      </c>
      <c r="J232" s="284" t="s">
        <v>2314</v>
      </c>
      <c r="K232" s="282" t="s">
        <v>436</v>
      </c>
      <c r="L232" s="273">
        <v>1000</v>
      </c>
      <c r="M232" s="273"/>
      <c r="N232" s="285">
        <v>8708.76</v>
      </c>
      <c r="O232" s="222"/>
      <c r="P232" s="223"/>
      <c r="Q232" s="223"/>
      <c r="R232" s="223"/>
      <c r="S232" s="223"/>
      <c r="T232" s="223"/>
      <c r="U232" s="223"/>
      <c r="V232" s="223"/>
      <c r="W232" s="223"/>
      <c r="X232" s="223"/>
      <c r="Y232" s="223"/>
      <c r="Z232" s="223"/>
      <c r="AA232" s="223"/>
      <c r="AB232" s="223"/>
      <c r="AC232" s="223"/>
      <c r="AD232" s="223"/>
      <c r="AE232" s="223"/>
      <c r="AF232" s="223"/>
      <c r="AG232" s="223"/>
    </row>
    <row r="233" spans="1:33" ht="15.75" customHeight="1">
      <c r="A233" s="213"/>
      <c r="B233" s="214"/>
      <c r="C233" s="275" t="s">
        <v>1081</v>
      </c>
      <c r="D233" s="276" t="s">
        <v>2811</v>
      </c>
      <c r="E233" s="276" t="s">
        <v>1892</v>
      </c>
      <c r="F233" s="277" t="s">
        <v>2813</v>
      </c>
      <c r="G233" s="277"/>
      <c r="H233" s="276" t="s">
        <v>355</v>
      </c>
      <c r="I233" s="278" t="s">
        <v>447</v>
      </c>
      <c r="J233" s="278" t="s">
        <v>2314</v>
      </c>
      <c r="K233" s="276" t="s">
        <v>436</v>
      </c>
      <c r="L233" s="279">
        <v>1500</v>
      </c>
      <c r="M233" s="279"/>
      <c r="N233" s="280">
        <v>7208.76</v>
      </c>
      <c r="O233" s="222"/>
      <c r="P233" s="223"/>
      <c r="Q233" s="223"/>
      <c r="R233" s="223"/>
      <c r="S233" s="223"/>
      <c r="T233" s="223"/>
      <c r="U233" s="223"/>
      <c r="V233" s="223"/>
      <c r="W233" s="223"/>
      <c r="X233" s="223"/>
      <c r="Y233" s="223"/>
      <c r="Z233" s="223"/>
      <c r="AA233" s="223"/>
      <c r="AB233" s="223"/>
      <c r="AC233" s="223"/>
      <c r="AD233" s="223"/>
      <c r="AE233" s="223"/>
      <c r="AF233" s="223"/>
      <c r="AG233" s="223"/>
    </row>
    <row r="234" spans="1:33" ht="15.75" customHeight="1">
      <c r="A234" s="213"/>
      <c r="B234" s="214"/>
      <c r="C234" s="281" t="s">
        <v>1083</v>
      </c>
      <c r="D234" s="282" t="s">
        <v>2814</v>
      </c>
      <c r="E234" s="282" t="s">
        <v>1892</v>
      </c>
      <c r="F234" s="283" t="s">
        <v>2815</v>
      </c>
      <c r="G234" s="283"/>
      <c r="H234" s="282" t="s">
        <v>355</v>
      </c>
      <c r="I234" s="284" t="s">
        <v>651</v>
      </c>
      <c r="J234" s="284" t="s">
        <v>154</v>
      </c>
      <c r="K234" s="282" t="s">
        <v>437</v>
      </c>
      <c r="L234" s="273"/>
      <c r="M234" s="273">
        <v>8000</v>
      </c>
      <c r="N234" s="285">
        <v>15208.76</v>
      </c>
      <c r="O234" s="222"/>
      <c r="P234" s="223"/>
      <c r="Q234" s="223"/>
      <c r="R234" s="223"/>
      <c r="S234" s="223"/>
      <c r="T234" s="223"/>
      <c r="U234" s="223"/>
      <c r="V234" s="223"/>
      <c r="W234" s="223"/>
      <c r="X234" s="223"/>
      <c r="Y234" s="223"/>
      <c r="Z234" s="223"/>
      <c r="AA234" s="223"/>
      <c r="AB234" s="223"/>
      <c r="AC234" s="223"/>
      <c r="AD234" s="223"/>
      <c r="AE234" s="223"/>
      <c r="AF234" s="223"/>
      <c r="AG234" s="223"/>
    </row>
    <row r="235" spans="1:33" ht="15.75" customHeight="1">
      <c r="A235" s="213"/>
      <c r="B235" s="214"/>
      <c r="C235" s="275" t="s">
        <v>1085</v>
      </c>
      <c r="D235" s="276" t="s">
        <v>2816</v>
      </c>
      <c r="E235" s="276" t="s">
        <v>1892</v>
      </c>
      <c r="F235" s="277" t="s">
        <v>2817</v>
      </c>
      <c r="G235" s="277" t="s">
        <v>2818</v>
      </c>
      <c r="H235" s="276" t="s">
        <v>357</v>
      </c>
      <c r="I235" s="278" t="s">
        <v>455</v>
      </c>
      <c r="J235" s="278" t="s">
        <v>2819</v>
      </c>
      <c r="K235" s="276" t="s">
        <v>437</v>
      </c>
      <c r="L235" s="279"/>
      <c r="M235" s="279">
        <v>25000</v>
      </c>
      <c r="N235" s="280">
        <v>40208.76</v>
      </c>
      <c r="O235" s="222"/>
      <c r="P235" s="223"/>
      <c r="Q235" s="223"/>
      <c r="R235" s="223"/>
      <c r="S235" s="223"/>
      <c r="T235" s="223"/>
      <c r="U235" s="223"/>
      <c r="V235" s="223"/>
      <c r="W235" s="223"/>
      <c r="X235" s="223"/>
      <c r="Y235" s="223"/>
      <c r="Z235" s="223"/>
      <c r="AA235" s="223"/>
      <c r="AB235" s="223"/>
      <c r="AC235" s="223"/>
      <c r="AD235" s="223"/>
      <c r="AE235" s="223"/>
      <c r="AF235" s="223"/>
      <c r="AG235" s="223"/>
    </row>
    <row r="236" spans="1:33" ht="15.75" customHeight="1">
      <c r="A236" s="213"/>
      <c r="B236" s="214"/>
      <c r="C236" s="281" t="s">
        <v>1089</v>
      </c>
      <c r="D236" s="282" t="s">
        <v>2816</v>
      </c>
      <c r="E236" s="282" t="s">
        <v>1892</v>
      </c>
      <c r="F236" s="283" t="s">
        <v>2820</v>
      </c>
      <c r="G236" s="283" t="s">
        <v>2821</v>
      </c>
      <c r="H236" s="282" t="s">
        <v>357</v>
      </c>
      <c r="I236" s="284" t="s">
        <v>455</v>
      </c>
      <c r="J236" s="284" t="s">
        <v>2819</v>
      </c>
      <c r="K236" s="282" t="s">
        <v>437</v>
      </c>
      <c r="L236" s="273"/>
      <c r="M236" s="273">
        <v>10000</v>
      </c>
      <c r="N236" s="285">
        <v>50208.76</v>
      </c>
      <c r="O236" s="222"/>
      <c r="P236" s="223"/>
      <c r="Q236" s="223"/>
      <c r="R236" s="223"/>
      <c r="S236" s="223"/>
      <c r="T236" s="223"/>
      <c r="U236" s="223"/>
      <c r="V236" s="223"/>
      <c r="W236" s="223"/>
      <c r="X236" s="223"/>
      <c r="Y236" s="223"/>
      <c r="Z236" s="223"/>
      <c r="AA236" s="223"/>
      <c r="AB236" s="223"/>
      <c r="AC236" s="223"/>
      <c r="AD236" s="223"/>
      <c r="AE236" s="223"/>
      <c r="AF236" s="223"/>
      <c r="AG236" s="223"/>
    </row>
    <row r="237" spans="1:33" ht="15.75" customHeight="1">
      <c r="A237" s="213"/>
      <c r="B237" s="214"/>
      <c r="C237" s="275" t="s">
        <v>1092</v>
      </c>
      <c r="D237" s="276" t="s">
        <v>2816</v>
      </c>
      <c r="E237" s="276" t="s">
        <v>1892</v>
      </c>
      <c r="F237" s="277" t="s">
        <v>2822</v>
      </c>
      <c r="G237" s="277" t="s">
        <v>2823</v>
      </c>
      <c r="H237" s="276" t="s">
        <v>357</v>
      </c>
      <c r="I237" s="278" t="s">
        <v>455</v>
      </c>
      <c r="J237" s="278" t="s">
        <v>2824</v>
      </c>
      <c r="K237" s="276" t="s">
        <v>436</v>
      </c>
      <c r="L237" s="279">
        <v>20000</v>
      </c>
      <c r="M237" s="279"/>
      <c r="N237" s="280">
        <v>30208.76</v>
      </c>
      <c r="O237" s="222"/>
      <c r="P237" s="223"/>
      <c r="Q237" s="223"/>
      <c r="R237" s="223"/>
      <c r="S237" s="223"/>
      <c r="T237" s="223"/>
      <c r="U237" s="223"/>
      <c r="V237" s="223"/>
      <c r="W237" s="223"/>
      <c r="X237" s="223"/>
      <c r="Y237" s="223"/>
      <c r="Z237" s="223"/>
      <c r="AA237" s="223"/>
      <c r="AB237" s="223"/>
      <c r="AC237" s="223"/>
      <c r="AD237" s="223"/>
      <c r="AE237" s="223"/>
      <c r="AF237" s="223"/>
      <c r="AG237" s="223"/>
    </row>
    <row r="238" spans="1:33" ht="15.75" customHeight="1">
      <c r="A238" s="213"/>
      <c r="B238" s="214"/>
      <c r="C238" s="281" t="s">
        <v>1094</v>
      </c>
      <c r="D238" s="282" t="s">
        <v>2816</v>
      </c>
      <c r="E238" s="282" t="s">
        <v>1892</v>
      </c>
      <c r="F238" s="283" t="s">
        <v>2825</v>
      </c>
      <c r="G238" s="283" t="s">
        <v>2826</v>
      </c>
      <c r="H238" s="282" t="s">
        <v>357</v>
      </c>
      <c r="I238" s="284" t="s">
        <v>1063</v>
      </c>
      <c r="J238" s="284" t="s">
        <v>1063</v>
      </c>
      <c r="K238" s="282" t="s">
        <v>437</v>
      </c>
      <c r="L238" s="273"/>
      <c r="M238" s="273">
        <v>20000</v>
      </c>
      <c r="N238" s="285">
        <v>50208.76</v>
      </c>
      <c r="O238" s="222"/>
      <c r="P238" s="223"/>
      <c r="Q238" s="223"/>
      <c r="R238" s="223"/>
      <c r="S238" s="223"/>
      <c r="T238" s="223"/>
      <c r="U238" s="223"/>
      <c r="V238" s="223"/>
      <c r="W238" s="223"/>
      <c r="X238" s="223"/>
      <c r="Y238" s="223"/>
      <c r="Z238" s="223"/>
      <c r="AA238" s="223"/>
      <c r="AB238" s="223"/>
      <c r="AC238" s="223"/>
      <c r="AD238" s="223"/>
      <c r="AE238" s="223"/>
      <c r="AF238" s="223"/>
      <c r="AG238" s="223"/>
    </row>
    <row r="239" spans="1:33" ht="15.75" customHeight="1">
      <c r="A239" s="213"/>
      <c r="B239" s="214"/>
      <c r="C239" s="275" t="s">
        <v>1097</v>
      </c>
      <c r="D239" s="276" t="s">
        <v>2816</v>
      </c>
      <c r="E239" s="276" t="s">
        <v>1892</v>
      </c>
      <c r="F239" s="277" t="s">
        <v>2827</v>
      </c>
      <c r="G239" s="277" t="s">
        <v>2828</v>
      </c>
      <c r="H239" s="276" t="s">
        <v>357</v>
      </c>
      <c r="I239" s="278" t="s">
        <v>455</v>
      </c>
      <c r="J239" s="278" t="s">
        <v>2829</v>
      </c>
      <c r="K239" s="276" t="s">
        <v>436</v>
      </c>
      <c r="L239" s="279">
        <v>20000</v>
      </c>
      <c r="M239" s="279"/>
      <c r="N239" s="280">
        <v>30208.76</v>
      </c>
      <c r="O239" s="222"/>
      <c r="P239" s="223"/>
      <c r="Q239" s="223"/>
      <c r="R239" s="223"/>
      <c r="S239" s="223"/>
      <c r="T239" s="223"/>
      <c r="U239" s="223"/>
      <c r="V239" s="223"/>
      <c r="W239" s="223"/>
      <c r="X239" s="223"/>
      <c r="Y239" s="223"/>
      <c r="Z239" s="223"/>
      <c r="AA239" s="223"/>
      <c r="AB239" s="223"/>
      <c r="AC239" s="223"/>
      <c r="AD239" s="223"/>
      <c r="AE239" s="223"/>
      <c r="AF239" s="223"/>
      <c r="AG239" s="223"/>
    </row>
    <row r="240" spans="1:33" ht="15.75" customHeight="1">
      <c r="A240" s="213"/>
      <c r="B240" s="214"/>
      <c r="C240" s="281" t="s">
        <v>1099</v>
      </c>
      <c r="D240" s="282" t="s">
        <v>2816</v>
      </c>
      <c r="E240" s="282" t="s">
        <v>1892</v>
      </c>
      <c r="F240" s="283" t="s">
        <v>2830</v>
      </c>
      <c r="G240" s="283" t="s">
        <v>2831</v>
      </c>
      <c r="H240" s="282" t="s">
        <v>357</v>
      </c>
      <c r="I240" s="284" t="s">
        <v>455</v>
      </c>
      <c r="J240" s="284" t="s">
        <v>2476</v>
      </c>
      <c r="K240" s="282" t="s">
        <v>436</v>
      </c>
      <c r="L240" s="273">
        <v>1000</v>
      </c>
      <c r="M240" s="273"/>
      <c r="N240" s="285">
        <v>29208.76</v>
      </c>
      <c r="O240" s="222"/>
      <c r="P240" s="223"/>
      <c r="Q240" s="223"/>
      <c r="R240" s="223"/>
      <c r="S240" s="223"/>
      <c r="T240" s="223"/>
      <c r="U240" s="223"/>
      <c r="V240" s="223"/>
      <c r="W240" s="223"/>
      <c r="X240" s="223"/>
      <c r="Y240" s="223"/>
      <c r="Z240" s="223"/>
      <c r="AA240" s="223"/>
      <c r="AB240" s="223"/>
      <c r="AC240" s="223"/>
      <c r="AD240" s="223"/>
      <c r="AE240" s="223"/>
      <c r="AF240" s="223"/>
      <c r="AG240" s="223"/>
    </row>
    <row r="241" spans="1:33" ht="15.75" customHeight="1">
      <c r="A241" s="213"/>
      <c r="B241" s="214"/>
      <c r="C241" s="275" t="s">
        <v>1101</v>
      </c>
      <c r="D241" s="276" t="s">
        <v>2832</v>
      </c>
      <c r="E241" s="276" t="s">
        <v>1892</v>
      </c>
      <c r="F241" s="277" t="s">
        <v>2833</v>
      </c>
      <c r="G241" s="277" t="s">
        <v>2834</v>
      </c>
      <c r="H241" s="276" t="s">
        <v>357</v>
      </c>
      <c r="I241" s="278" t="s">
        <v>455</v>
      </c>
      <c r="J241" s="278" t="s">
        <v>2835</v>
      </c>
      <c r="K241" s="276" t="s">
        <v>436</v>
      </c>
      <c r="L241" s="279">
        <v>12950</v>
      </c>
      <c r="M241" s="279"/>
      <c r="N241" s="280">
        <v>16258.76</v>
      </c>
      <c r="O241" s="222"/>
      <c r="P241" s="223"/>
      <c r="Q241" s="223"/>
      <c r="R241" s="223"/>
      <c r="S241" s="223"/>
      <c r="T241" s="223"/>
      <c r="U241" s="223"/>
      <c r="V241" s="223"/>
      <c r="W241" s="223"/>
      <c r="X241" s="223"/>
      <c r="Y241" s="223"/>
      <c r="Z241" s="223"/>
      <c r="AA241" s="223"/>
      <c r="AB241" s="223"/>
      <c r="AC241" s="223"/>
      <c r="AD241" s="223"/>
      <c r="AE241" s="223"/>
      <c r="AF241" s="223"/>
      <c r="AG241" s="223"/>
    </row>
    <row r="242" spans="1:33" ht="15.75" customHeight="1">
      <c r="A242" s="213"/>
      <c r="B242" s="214"/>
      <c r="C242" s="281" t="s">
        <v>1105</v>
      </c>
      <c r="D242" s="282" t="s">
        <v>2832</v>
      </c>
      <c r="E242" s="282" t="s">
        <v>1892</v>
      </c>
      <c r="F242" s="283" t="s">
        <v>2836</v>
      </c>
      <c r="G242" s="283" t="s">
        <v>2837</v>
      </c>
      <c r="H242" s="282" t="s">
        <v>357</v>
      </c>
      <c r="I242" s="284" t="s">
        <v>455</v>
      </c>
      <c r="J242" s="284" t="s">
        <v>2838</v>
      </c>
      <c r="K242" s="282" t="s">
        <v>437</v>
      </c>
      <c r="L242" s="273"/>
      <c r="M242" s="273">
        <v>4000</v>
      </c>
      <c r="N242" s="285">
        <v>20258.759999999998</v>
      </c>
      <c r="O242" s="222"/>
      <c r="P242" s="223"/>
      <c r="Q242" s="223"/>
      <c r="R242" s="223"/>
      <c r="S242" s="223"/>
      <c r="T242" s="223"/>
      <c r="U242" s="223"/>
      <c r="V242" s="223"/>
      <c r="W242" s="223"/>
      <c r="X242" s="223"/>
      <c r="Y242" s="223"/>
      <c r="Z242" s="223"/>
      <c r="AA242" s="223"/>
      <c r="AB242" s="223"/>
      <c r="AC242" s="223"/>
      <c r="AD242" s="223"/>
      <c r="AE242" s="223"/>
      <c r="AF242" s="223"/>
      <c r="AG242" s="223"/>
    </row>
    <row r="243" spans="1:33" ht="15.75" customHeight="1">
      <c r="A243" s="213"/>
      <c r="B243" s="214"/>
      <c r="C243" s="275" t="s">
        <v>1108</v>
      </c>
      <c r="D243" s="276" t="s">
        <v>2839</v>
      </c>
      <c r="E243" s="276" t="s">
        <v>1892</v>
      </c>
      <c r="F243" s="277" t="s">
        <v>2840</v>
      </c>
      <c r="G243" s="277" t="s">
        <v>2841</v>
      </c>
      <c r="H243" s="276" t="s">
        <v>357</v>
      </c>
      <c r="I243" s="278" t="s">
        <v>455</v>
      </c>
      <c r="J243" s="278" t="s">
        <v>2798</v>
      </c>
      <c r="K243" s="276" t="s">
        <v>437</v>
      </c>
      <c r="L243" s="279"/>
      <c r="M243" s="279">
        <v>1000</v>
      </c>
      <c r="N243" s="280">
        <v>21258.76</v>
      </c>
      <c r="O243" s="222"/>
      <c r="P243" s="223"/>
      <c r="Q243" s="223"/>
      <c r="R243" s="223"/>
      <c r="S243" s="223"/>
      <c r="T243" s="223"/>
      <c r="U243" s="223"/>
      <c r="V243" s="223"/>
      <c r="W243" s="223"/>
      <c r="X243" s="223"/>
      <c r="Y243" s="223"/>
      <c r="Z243" s="223"/>
      <c r="AA243" s="223"/>
      <c r="AB243" s="223"/>
      <c r="AC243" s="223"/>
      <c r="AD243" s="223"/>
      <c r="AE243" s="223"/>
      <c r="AF243" s="223"/>
      <c r="AG243" s="223"/>
    </row>
    <row r="244" spans="1:33" ht="15.75" customHeight="1">
      <c r="A244" s="213"/>
      <c r="B244" s="214"/>
      <c r="C244" s="281" t="s">
        <v>1112</v>
      </c>
      <c r="D244" s="282" t="s">
        <v>2842</v>
      </c>
      <c r="E244" s="282" t="s">
        <v>1892</v>
      </c>
      <c r="F244" s="283" t="s">
        <v>2316</v>
      </c>
      <c r="G244" s="283" t="s">
        <v>2843</v>
      </c>
      <c r="H244" s="282" t="s">
        <v>355</v>
      </c>
      <c r="I244" s="284" t="s">
        <v>173</v>
      </c>
      <c r="J244" s="284" t="s">
        <v>2308</v>
      </c>
      <c r="K244" s="282" t="s">
        <v>436</v>
      </c>
      <c r="L244" s="273">
        <v>8771.9599999999991</v>
      </c>
      <c r="M244" s="273"/>
      <c r="N244" s="285">
        <v>12486.8</v>
      </c>
      <c r="O244" s="222"/>
      <c r="P244" s="223"/>
      <c r="Q244" s="223"/>
      <c r="R244" s="223"/>
      <c r="S244" s="223"/>
      <c r="T244" s="223"/>
      <c r="U244" s="223"/>
      <c r="V244" s="223"/>
      <c r="W244" s="223"/>
      <c r="X244" s="223"/>
      <c r="Y244" s="223"/>
      <c r="Z244" s="223"/>
      <c r="AA244" s="223"/>
      <c r="AB244" s="223"/>
      <c r="AC244" s="223"/>
      <c r="AD244" s="223"/>
      <c r="AE244" s="223"/>
      <c r="AF244" s="223"/>
      <c r="AG244" s="223"/>
    </row>
    <row r="245" spans="1:33" ht="15.75" customHeight="1">
      <c r="A245" s="213"/>
      <c r="B245" s="214"/>
      <c r="C245" s="275" t="s">
        <v>1115</v>
      </c>
      <c r="D245" s="276" t="s">
        <v>2844</v>
      </c>
      <c r="E245" s="276" t="s">
        <v>1892</v>
      </c>
      <c r="F245" s="277" t="s">
        <v>2845</v>
      </c>
      <c r="G245" s="277" t="s">
        <v>2846</v>
      </c>
      <c r="H245" s="276" t="s">
        <v>357</v>
      </c>
      <c r="I245" s="278" t="s">
        <v>651</v>
      </c>
      <c r="J245" s="278" t="s">
        <v>179</v>
      </c>
      <c r="K245" s="276" t="s">
        <v>436</v>
      </c>
      <c r="L245" s="279">
        <v>2000</v>
      </c>
      <c r="M245" s="279"/>
      <c r="N245" s="280">
        <v>10486.8</v>
      </c>
      <c r="O245" s="222"/>
      <c r="P245" s="223"/>
      <c r="Q245" s="223"/>
      <c r="R245" s="223"/>
      <c r="S245" s="223"/>
      <c r="T245" s="223"/>
      <c r="U245" s="223"/>
      <c r="V245" s="223"/>
      <c r="W245" s="223"/>
      <c r="X245" s="223"/>
      <c r="Y245" s="223"/>
      <c r="Z245" s="223"/>
      <c r="AA245" s="223"/>
      <c r="AB245" s="223"/>
      <c r="AC245" s="223"/>
      <c r="AD245" s="223"/>
      <c r="AE245" s="223"/>
      <c r="AF245" s="223"/>
      <c r="AG245" s="223"/>
    </row>
    <row r="246" spans="1:33" ht="15.75" customHeight="1">
      <c r="A246" s="213"/>
      <c r="B246" s="214"/>
      <c r="C246" s="281" t="s">
        <v>1117</v>
      </c>
      <c r="D246" s="282" t="s">
        <v>2847</v>
      </c>
      <c r="E246" s="282" t="s">
        <v>1892</v>
      </c>
      <c r="F246" s="283" t="s">
        <v>2848</v>
      </c>
      <c r="G246" s="283" t="s">
        <v>2849</v>
      </c>
      <c r="H246" s="282" t="s">
        <v>357</v>
      </c>
      <c r="I246" s="284" t="s">
        <v>455</v>
      </c>
      <c r="J246" s="284" t="s">
        <v>2850</v>
      </c>
      <c r="K246" s="282" t="s">
        <v>437</v>
      </c>
      <c r="L246" s="273"/>
      <c r="M246" s="273">
        <v>2500</v>
      </c>
      <c r="N246" s="285">
        <v>12986.8</v>
      </c>
      <c r="O246" s="222"/>
      <c r="P246" s="223"/>
      <c r="Q246" s="223"/>
      <c r="R246" s="223"/>
      <c r="S246" s="223"/>
      <c r="T246" s="223"/>
      <c r="U246" s="223"/>
      <c r="V246" s="223"/>
      <c r="W246" s="223"/>
      <c r="X246" s="223"/>
      <c r="Y246" s="223"/>
      <c r="Z246" s="223"/>
      <c r="AA246" s="223"/>
      <c r="AB246" s="223"/>
      <c r="AC246" s="223"/>
      <c r="AD246" s="223"/>
      <c r="AE246" s="223"/>
      <c r="AF246" s="223"/>
      <c r="AG246" s="223"/>
    </row>
    <row r="247" spans="1:33" ht="15.75" customHeight="1">
      <c r="A247" s="213"/>
      <c r="B247" s="214"/>
      <c r="C247" s="275" t="s">
        <v>1120</v>
      </c>
      <c r="D247" s="276" t="s">
        <v>2851</v>
      </c>
      <c r="E247" s="276" t="s">
        <v>1892</v>
      </c>
      <c r="F247" s="288" t="s">
        <v>2852</v>
      </c>
      <c r="G247" s="277" t="s">
        <v>2853</v>
      </c>
      <c r="H247" s="276" t="s">
        <v>582</v>
      </c>
      <c r="I247" s="278" t="s">
        <v>470</v>
      </c>
      <c r="J247" s="278" t="s">
        <v>601</v>
      </c>
      <c r="K247" s="276" t="s">
        <v>436</v>
      </c>
      <c r="L247" s="279">
        <v>12800</v>
      </c>
      <c r="M247" s="279"/>
      <c r="N247" s="280">
        <v>186.8</v>
      </c>
      <c r="O247" s="222"/>
      <c r="P247" s="223"/>
      <c r="Q247" s="223"/>
      <c r="R247" s="223"/>
      <c r="S247" s="223"/>
      <c r="T247" s="223"/>
      <c r="U247" s="223"/>
      <c r="V247" s="223"/>
      <c r="W247" s="223"/>
      <c r="X247" s="223"/>
      <c r="Y247" s="223"/>
      <c r="Z247" s="223"/>
      <c r="AA247" s="223"/>
      <c r="AB247" s="223"/>
      <c r="AC247" s="223"/>
      <c r="AD247" s="223"/>
      <c r="AE247" s="223"/>
      <c r="AF247" s="223"/>
      <c r="AG247" s="223"/>
    </row>
    <row r="248" spans="1:33" ht="15.75" customHeight="1">
      <c r="A248" s="213"/>
      <c r="B248" s="214"/>
      <c r="C248" s="281" t="s">
        <v>1122</v>
      </c>
      <c r="D248" s="282" t="s">
        <v>2854</v>
      </c>
      <c r="E248" s="282" t="s">
        <v>1892</v>
      </c>
      <c r="F248" s="283" t="s">
        <v>2855</v>
      </c>
      <c r="G248" s="283" t="s">
        <v>2856</v>
      </c>
      <c r="H248" s="282" t="s">
        <v>357</v>
      </c>
      <c r="I248" s="284" t="s">
        <v>455</v>
      </c>
      <c r="J248" s="284" t="s">
        <v>2716</v>
      </c>
      <c r="K248" s="282" t="s">
        <v>436</v>
      </c>
      <c r="L248" s="273">
        <v>160</v>
      </c>
      <c r="M248" s="273"/>
      <c r="N248" s="285">
        <v>26.8</v>
      </c>
      <c r="O248" s="222"/>
      <c r="P248" s="223"/>
      <c r="Q248" s="223"/>
      <c r="R248" s="223"/>
      <c r="S248" s="223"/>
      <c r="T248" s="223"/>
      <c r="U248" s="223"/>
      <c r="V248" s="223"/>
      <c r="W248" s="223"/>
      <c r="X248" s="223"/>
      <c r="Y248" s="223"/>
      <c r="Z248" s="223"/>
      <c r="AA248" s="223"/>
      <c r="AB248" s="223"/>
      <c r="AC248" s="223"/>
      <c r="AD248" s="223"/>
      <c r="AE248" s="223"/>
      <c r="AF248" s="223"/>
      <c r="AG248" s="223"/>
    </row>
    <row r="249" spans="1:33" ht="15.75" customHeight="1">
      <c r="A249" s="213"/>
      <c r="B249" s="214"/>
      <c r="C249" s="275" t="s">
        <v>1125</v>
      </c>
      <c r="D249" s="276" t="s">
        <v>2857</v>
      </c>
      <c r="E249" s="276" t="s">
        <v>2072</v>
      </c>
      <c r="F249" s="277" t="s">
        <v>2858</v>
      </c>
      <c r="G249" s="277" t="s">
        <v>2859</v>
      </c>
      <c r="H249" s="276" t="s">
        <v>357</v>
      </c>
      <c r="I249" s="278" t="s">
        <v>455</v>
      </c>
      <c r="J249" s="278" t="s">
        <v>2767</v>
      </c>
      <c r="K249" s="276" t="s">
        <v>437</v>
      </c>
      <c r="L249" s="279"/>
      <c r="M249" s="279">
        <v>2100</v>
      </c>
      <c r="N249" s="280">
        <v>2126.8000000000002</v>
      </c>
      <c r="O249" s="222"/>
      <c r="P249" s="223"/>
      <c r="Q249" s="223"/>
      <c r="R249" s="223"/>
      <c r="S249" s="223"/>
      <c r="T249" s="223"/>
      <c r="U249" s="223"/>
      <c r="V249" s="223"/>
      <c r="W249" s="223"/>
      <c r="X249" s="223"/>
      <c r="Y249" s="223"/>
      <c r="Z249" s="223"/>
      <c r="AA249" s="223"/>
      <c r="AB249" s="223"/>
      <c r="AC249" s="223"/>
      <c r="AD249" s="223"/>
      <c r="AE249" s="223"/>
      <c r="AF249" s="223"/>
      <c r="AG249" s="223"/>
    </row>
    <row r="250" spans="1:33" ht="15.75" customHeight="1">
      <c r="A250" s="213"/>
      <c r="B250" s="214"/>
      <c r="C250" s="281" t="s">
        <v>1127</v>
      </c>
      <c r="D250" s="282" t="s">
        <v>2857</v>
      </c>
      <c r="E250" s="282" t="s">
        <v>2072</v>
      </c>
      <c r="F250" s="283" t="s">
        <v>2860</v>
      </c>
      <c r="G250" s="283" t="s">
        <v>2861</v>
      </c>
      <c r="H250" s="282" t="s">
        <v>357</v>
      </c>
      <c r="I250" s="284" t="s">
        <v>455</v>
      </c>
      <c r="J250" s="284" t="s">
        <v>2767</v>
      </c>
      <c r="K250" s="282" t="s">
        <v>437</v>
      </c>
      <c r="L250" s="273"/>
      <c r="M250" s="273">
        <v>400</v>
      </c>
      <c r="N250" s="285">
        <v>2526.8000000000002</v>
      </c>
      <c r="O250" s="222"/>
      <c r="P250" s="223"/>
      <c r="Q250" s="223"/>
      <c r="R250" s="223"/>
      <c r="S250" s="223"/>
      <c r="T250" s="223"/>
      <c r="U250" s="223"/>
      <c r="V250" s="223"/>
      <c r="W250" s="223"/>
      <c r="X250" s="223"/>
      <c r="Y250" s="223"/>
      <c r="Z250" s="223"/>
      <c r="AA250" s="223"/>
      <c r="AB250" s="223"/>
      <c r="AC250" s="223"/>
      <c r="AD250" s="223"/>
      <c r="AE250" s="223"/>
      <c r="AF250" s="223"/>
      <c r="AG250" s="223"/>
    </row>
    <row r="251" spans="1:33" ht="15.75" customHeight="1">
      <c r="A251" s="213"/>
      <c r="B251" s="214"/>
      <c r="C251" s="275" t="s">
        <v>1129</v>
      </c>
      <c r="D251" s="276" t="s">
        <v>2857</v>
      </c>
      <c r="E251" s="276" t="s">
        <v>2072</v>
      </c>
      <c r="F251" s="277" t="s">
        <v>2329</v>
      </c>
      <c r="G251" s="277" t="s">
        <v>2862</v>
      </c>
      <c r="H251" s="276" t="s">
        <v>355</v>
      </c>
      <c r="I251" s="278" t="s">
        <v>651</v>
      </c>
      <c r="J251" s="278" t="s">
        <v>154</v>
      </c>
      <c r="K251" s="276" t="s">
        <v>437</v>
      </c>
      <c r="L251" s="279"/>
      <c r="M251" s="279">
        <v>3500</v>
      </c>
      <c r="N251" s="280">
        <v>6026.8</v>
      </c>
      <c r="O251" s="222"/>
      <c r="P251" s="223"/>
      <c r="Q251" s="223"/>
      <c r="R251" s="223"/>
      <c r="S251" s="223"/>
      <c r="T251" s="223"/>
      <c r="U251" s="223"/>
      <c r="V251" s="223"/>
      <c r="W251" s="223"/>
      <c r="X251" s="223"/>
      <c r="Y251" s="223"/>
      <c r="Z251" s="223"/>
      <c r="AA251" s="223"/>
      <c r="AB251" s="223"/>
      <c r="AC251" s="223"/>
      <c r="AD251" s="223"/>
      <c r="AE251" s="223"/>
      <c r="AF251" s="223"/>
      <c r="AG251" s="223"/>
    </row>
    <row r="252" spans="1:33" ht="15.75" customHeight="1">
      <c r="A252" s="213"/>
      <c r="B252" s="214"/>
      <c r="C252" s="281" t="s">
        <v>1131</v>
      </c>
      <c r="D252" s="282" t="s">
        <v>2857</v>
      </c>
      <c r="E252" s="282" t="s">
        <v>2072</v>
      </c>
      <c r="F252" s="283" t="s">
        <v>2863</v>
      </c>
      <c r="G252" s="283" t="s">
        <v>2864</v>
      </c>
      <c r="H252" s="282" t="s">
        <v>355</v>
      </c>
      <c r="I252" s="284" t="s">
        <v>173</v>
      </c>
      <c r="J252" s="284" t="s">
        <v>597</v>
      </c>
      <c r="K252" s="282" t="s">
        <v>436</v>
      </c>
      <c r="L252" s="273">
        <v>3200</v>
      </c>
      <c r="M252" s="273"/>
      <c r="N252" s="285">
        <v>2826.8</v>
      </c>
      <c r="O252" s="222"/>
      <c r="P252" s="223"/>
      <c r="Q252" s="223"/>
      <c r="R252" s="223"/>
      <c r="S252" s="223"/>
      <c r="T252" s="223"/>
      <c r="U252" s="223"/>
      <c r="V252" s="223"/>
      <c r="W252" s="223"/>
      <c r="X252" s="223"/>
      <c r="Y252" s="223"/>
      <c r="Z252" s="223"/>
      <c r="AA252" s="223"/>
      <c r="AB252" s="223"/>
      <c r="AC252" s="223"/>
      <c r="AD252" s="223"/>
      <c r="AE252" s="223"/>
      <c r="AF252" s="223"/>
      <c r="AG252" s="223"/>
    </row>
    <row r="253" spans="1:33" ht="15.75" customHeight="1">
      <c r="A253" s="213"/>
      <c r="B253" s="214"/>
      <c r="C253" s="275" t="s">
        <v>1134</v>
      </c>
      <c r="D253" s="276" t="s">
        <v>2857</v>
      </c>
      <c r="E253" s="276" t="s">
        <v>2072</v>
      </c>
      <c r="F253" s="277" t="s">
        <v>2865</v>
      </c>
      <c r="G253" s="277" t="s">
        <v>2866</v>
      </c>
      <c r="H253" s="276" t="s">
        <v>357</v>
      </c>
      <c r="I253" s="278" t="s">
        <v>455</v>
      </c>
      <c r="J253" s="278" t="s">
        <v>2767</v>
      </c>
      <c r="K253" s="276" t="s">
        <v>437</v>
      </c>
      <c r="L253" s="279"/>
      <c r="M253" s="279">
        <v>3900</v>
      </c>
      <c r="N253" s="280">
        <v>6726.8</v>
      </c>
      <c r="O253" s="222"/>
      <c r="P253" s="223"/>
      <c r="Q253" s="223"/>
      <c r="R253" s="223"/>
      <c r="S253" s="223"/>
      <c r="T253" s="223"/>
      <c r="U253" s="223"/>
      <c r="V253" s="223"/>
      <c r="W253" s="223"/>
      <c r="X253" s="223"/>
      <c r="Y253" s="223"/>
      <c r="Z253" s="223"/>
      <c r="AA253" s="223"/>
      <c r="AB253" s="223"/>
      <c r="AC253" s="223"/>
      <c r="AD253" s="223"/>
      <c r="AE253" s="223"/>
      <c r="AF253" s="223"/>
      <c r="AG253" s="223"/>
    </row>
    <row r="254" spans="1:33" ht="15.75" customHeight="1">
      <c r="A254" s="213"/>
      <c r="B254" s="214"/>
      <c r="C254" s="281" t="s">
        <v>1136</v>
      </c>
      <c r="D254" s="282" t="s">
        <v>2867</v>
      </c>
      <c r="E254" s="282" t="s">
        <v>2072</v>
      </c>
      <c r="F254" s="283" t="s">
        <v>2295</v>
      </c>
      <c r="G254" s="283"/>
      <c r="H254" s="282" t="s">
        <v>355</v>
      </c>
      <c r="I254" s="284" t="s">
        <v>485</v>
      </c>
      <c r="J254" s="284" t="s">
        <v>719</v>
      </c>
      <c r="K254" s="282" t="s">
        <v>436</v>
      </c>
      <c r="L254" s="273">
        <v>6451</v>
      </c>
      <c r="M254" s="273"/>
      <c r="N254" s="285">
        <v>275.8</v>
      </c>
      <c r="O254" s="222"/>
      <c r="P254" s="223"/>
      <c r="Q254" s="223"/>
      <c r="R254" s="223"/>
      <c r="S254" s="223"/>
      <c r="T254" s="223"/>
      <c r="U254" s="223"/>
      <c r="V254" s="223"/>
      <c r="W254" s="223"/>
      <c r="X254" s="223"/>
      <c r="Y254" s="223"/>
      <c r="Z254" s="223"/>
      <c r="AA254" s="223"/>
      <c r="AB254" s="223"/>
      <c r="AC254" s="223"/>
      <c r="AD254" s="223"/>
      <c r="AE254" s="223"/>
      <c r="AF254" s="223"/>
      <c r="AG254" s="223"/>
    </row>
    <row r="255" spans="1:33" ht="15.75" customHeight="1">
      <c r="A255" s="213"/>
      <c r="B255" s="214"/>
      <c r="C255" s="275" t="s">
        <v>1139</v>
      </c>
      <c r="D255" s="276" t="s">
        <v>2867</v>
      </c>
      <c r="E255" s="276" t="s">
        <v>2072</v>
      </c>
      <c r="F255" s="277" t="s">
        <v>2868</v>
      </c>
      <c r="G255" s="277" t="s">
        <v>2869</v>
      </c>
      <c r="H255" s="276" t="s">
        <v>582</v>
      </c>
      <c r="I255" s="278" t="s">
        <v>421</v>
      </c>
      <c r="J255" s="278" t="s">
        <v>544</v>
      </c>
      <c r="K255" s="276" t="s">
        <v>436</v>
      </c>
      <c r="L255" s="279">
        <v>5.9</v>
      </c>
      <c r="M255" s="279"/>
      <c r="N255" s="280">
        <v>269.89999999999998</v>
      </c>
      <c r="O255" s="222"/>
      <c r="P255" s="223"/>
      <c r="Q255" s="223"/>
      <c r="R255" s="223"/>
      <c r="S255" s="223"/>
      <c r="T255" s="223"/>
      <c r="U255" s="223"/>
      <c r="V255" s="223"/>
      <c r="W255" s="223"/>
      <c r="X255" s="223"/>
      <c r="Y255" s="223"/>
      <c r="Z255" s="223"/>
      <c r="AA255" s="223"/>
      <c r="AB255" s="223"/>
      <c r="AC255" s="223"/>
      <c r="AD255" s="223"/>
      <c r="AE255" s="223"/>
      <c r="AF255" s="223"/>
      <c r="AG255" s="223"/>
    </row>
    <row r="256" spans="1:33" ht="15.75" customHeight="1">
      <c r="A256" s="213"/>
      <c r="B256" s="214"/>
      <c r="C256" s="281" t="s">
        <v>1141</v>
      </c>
      <c r="D256" s="282" t="s">
        <v>2870</v>
      </c>
      <c r="E256" s="282" t="s">
        <v>2072</v>
      </c>
      <c r="F256" s="283" t="s">
        <v>2871</v>
      </c>
      <c r="G256" s="283" t="s">
        <v>2872</v>
      </c>
      <c r="H256" s="282" t="s">
        <v>461</v>
      </c>
      <c r="I256" s="284" t="s">
        <v>2302</v>
      </c>
      <c r="J256" s="284" t="s">
        <v>45</v>
      </c>
      <c r="K256" s="282" t="s">
        <v>437</v>
      </c>
      <c r="L256" s="273"/>
      <c r="M256" s="273">
        <v>14365</v>
      </c>
      <c r="N256" s="285">
        <v>14634.9</v>
      </c>
      <c r="O256" s="222"/>
      <c r="P256" s="223"/>
      <c r="Q256" s="223"/>
      <c r="R256" s="223"/>
      <c r="S256" s="223"/>
      <c r="T256" s="223"/>
      <c r="U256" s="223"/>
      <c r="V256" s="223"/>
      <c r="W256" s="223"/>
      <c r="X256" s="223"/>
      <c r="Y256" s="223"/>
      <c r="Z256" s="223"/>
      <c r="AA256" s="223"/>
      <c r="AB256" s="223"/>
      <c r="AC256" s="223"/>
      <c r="AD256" s="223"/>
      <c r="AE256" s="223"/>
      <c r="AF256" s="223"/>
      <c r="AG256" s="223"/>
    </row>
    <row r="257" spans="1:33" ht="15.75" customHeight="1">
      <c r="A257" s="213"/>
      <c r="B257" s="214"/>
      <c r="C257" s="275" t="s">
        <v>1144</v>
      </c>
      <c r="D257" s="276" t="s">
        <v>2870</v>
      </c>
      <c r="E257" s="276" t="s">
        <v>2072</v>
      </c>
      <c r="F257" s="277" t="s">
        <v>2873</v>
      </c>
      <c r="G257" s="277" t="s">
        <v>2874</v>
      </c>
      <c r="H257" s="276" t="s">
        <v>357</v>
      </c>
      <c r="I257" s="278" t="s">
        <v>455</v>
      </c>
      <c r="J257" s="278" t="s">
        <v>2476</v>
      </c>
      <c r="K257" s="276" t="s">
        <v>436</v>
      </c>
      <c r="L257" s="279">
        <v>200</v>
      </c>
      <c r="M257" s="279"/>
      <c r="N257" s="280">
        <v>14434.9</v>
      </c>
      <c r="O257" s="222"/>
      <c r="P257" s="223"/>
      <c r="Q257" s="223"/>
      <c r="R257" s="223"/>
      <c r="S257" s="223"/>
      <c r="T257" s="223"/>
      <c r="U257" s="223"/>
      <c r="V257" s="223"/>
      <c r="W257" s="223"/>
      <c r="X257" s="223"/>
      <c r="Y257" s="223"/>
      <c r="Z257" s="223"/>
      <c r="AA257" s="223"/>
      <c r="AB257" s="223"/>
      <c r="AC257" s="223"/>
      <c r="AD257" s="223"/>
      <c r="AE257" s="223"/>
      <c r="AF257" s="223"/>
      <c r="AG257" s="223"/>
    </row>
    <row r="258" spans="1:33" ht="15.75" customHeight="1">
      <c r="A258" s="213"/>
      <c r="B258" s="214"/>
      <c r="C258" s="281" t="s">
        <v>1146</v>
      </c>
      <c r="D258" s="282" t="s">
        <v>2870</v>
      </c>
      <c r="E258" s="282" t="s">
        <v>2072</v>
      </c>
      <c r="F258" s="283" t="s">
        <v>2875</v>
      </c>
      <c r="G258" s="283" t="s">
        <v>2876</v>
      </c>
      <c r="H258" s="282" t="s">
        <v>355</v>
      </c>
      <c r="I258" s="284" t="s">
        <v>173</v>
      </c>
      <c r="J258" s="284" t="s">
        <v>2308</v>
      </c>
      <c r="K258" s="282" t="s">
        <v>436</v>
      </c>
      <c r="L258" s="273">
        <v>8529</v>
      </c>
      <c r="M258" s="273"/>
      <c r="N258" s="285">
        <v>5905.9</v>
      </c>
      <c r="O258" s="222"/>
      <c r="P258" s="223"/>
      <c r="Q258" s="223"/>
      <c r="R258" s="223"/>
      <c r="S258" s="223"/>
      <c r="T258" s="223"/>
      <c r="U258" s="223"/>
      <c r="V258" s="223"/>
      <c r="W258" s="223"/>
      <c r="X258" s="223"/>
      <c r="Y258" s="223"/>
      <c r="Z258" s="223"/>
      <c r="AA258" s="223"/>
      <c r="AB258" s="223"/>
      <c r="AC258" s="223"/>
      <c r="AD258" s="223"/>
      <c r="AE258" s="223"/>
      <c r="AF258" s="223"/>
      <c r="AG258" s="223"/>
    </row>
    <row r="259" spans="1:33" ht="15.75" customHeight="1">
      <c r="A259" s="213"/>
      <c r="B259" s="214"/>
      <c r="C259" s="275" t="s">
        <v>1148</v>
      </c>
      <c r="D259" s="276" t="s">
        <v>2870</v>
      </c>
      <c r="E259" s="276" t="s">
        <v>2072</v>
      </c>
      <c r="F259" s="277" t="s">
        <v>2877</v>
      </c>
      <c r="G259" s="277" t="s">
        <v>2878</v>
      </c>
      <c r="H259" s="276" t="s">
        <v>357</v>
      </c>
      <c r="I259" s="278" t="s">
        <v>455</v>
      </c>
      <c r="J259" s="278" t="s">
        <v>2879</v>
      </c>
      <c r="K259" s="276" t="s">
        <v>437</v>
      </c>
      <c r="L259" s="279"/>
      <c r="M259" s="279">
        <v>1150</v>
      </c>
      <c r="N259" s="280">
        <v>7055.9</v>
      </c>
      <c r="O259" s="222"/>
      <c r="P259" s="223"/>
      <c r="Q259" s="223"/>
      <c r="R259" s="223"/>
      <c r="S259" s="223"/>
      <c r="T259" s="223"/>
      <c r="U259" s="223"/>
      <c r="V259" s="223"/>
      <c r="W259" s="223"/>
      <c r="X259" s="223"/>
      <c r="Y259" s="223"/>
      <c r="Z259" s="223"/>
      <c r="AA259" s="223"/>
      <c r="AB259" s="223"/>
      <c r="AC259" s="223"/>
      <c r="AD259" s="223"/>
      <c r="AE259" s="223"/>
      <c r="AF259" s="223"/>
      <c r="AG259" s="223"/>
    </row>
    <row r="260" spans="1:33" ht="15.75" customHeight="1">
      <c r="A260" s="213"/>
      <c r="B260" s="214"/>
      <c r="C260" s="281" t="s">
        <v>1150</v>
      </c>
      <c r="D260" s="282" t="s">
        <v>2880</v>
      </c>
      <c r="E260" s="282" t="s">
        <v>2072</v>
      </c>
      <c r="F260" s="283" t="s">
        <v>2881</v>
      </c>
      <c r="G260" s="283" t="s">
        <v>2882</v>
      </c>
      <c r="H260" s="282" t="s">
        <v>461</v>
      </c>
      <c r="I260" s="284" t="s">
        <v>2181</v>
      </c>
      <c r="J260" s="284" t="s">
        <v>2181</v>
      </c>
      <c r="K260" s="282" t="s">
        <v>437</v>
      </c>
      <c r="L260" s="273"/>
      <c r="M260" s="273">
        <v>7251.02</v>
      </c>
      <c r="N260" s="285">
        <v>14306.92</v>
      </c>
      <c r="O260" s="222"/>
      <c r="P260" s="223"/>
      <c r="Q260" s="223"/>
      <c r="R260" s="223"/>
      <c r="S260" s="223"/>
      <c r="T260" s="223"/>
      <c r="U260" s="223"/>
      <c r="V260" s="223"/>
      <c r="W260" s="223"/>
      <c r="X260" s="223"/>
      <c r="Y260" s="223"/>
      <c r="Z260" s="223"/>
      <c r="AA260" s="223"/>
      <c r="AB260" s="223"/>
      <c r="AC260" s="223"/>
      <c r="AD260" s="223"/>
      <c r="AE260" s="223"/>
      <c r="AF260" s="223"/>
      <c r="AG260" s="223"/>
    </row>
    <row r="261" spans="1:33" ht="15.75" customHeight="1">
      <c r="A261" s="213"/>
      <c r="B261" s="214"/>
      <c r="C261" s="275" t="s">
        <v>1153</v>
      </c>
      <c r="D261" s="276" t="s">
        <v>2883</v>
      </c>
      <c r="E261" s="276" t="s">
        <v>2072</v>
      </c>
      <c r="F261" s="277" t="s">
        <v>2884</v>
      </c>
      <c r="G261" s="277"/>
      <c r="H261" s="276" t="s">
        <v>355</v>
      </c>
      <c r="I261" s="278" t="s">
        <v>447</v>
      </c>
      <c r="J261" s="278" t="s">
        <v>2314</v>
      </c>
      <c r="K261" s="276" t="s">
        <v>436</v>
      </c>
      <c r="L261" s="279">
        <v>1000</v>
      </c>
      <c r="M261" s="279"/>
      <c r="N261" s="280">
        <v>13306.92</v>
      </c>
      <c r="O261" s="222"/>
      <c r="P261" s="223"/>
      <c r="Q261" s="223"/>
      <c r="R261" s="223"/>
      <c r="S261" s="223"/>
      <c r="T261" s="223"/>
      <c r="U261" s="223"/>
      <c r="V261" s="223"/>
      <c r="W261" s="223"/>
      <c r="X261" s="223"/>
      <c r="Y261" s="223"/>
      <c r="Z261" s="223"/>
      <c r="AA261" s="223"/>
      <c r="AB261" s="223"/>
      <c r="AC261" s="223"/>
      <c r="AD261" s="223"/>
      <c r="AE261" s="223"/>
      <c r="AF261" s="223"/>
      <c r="AG261" s="223"/>
    </row>
    <row r="262" spans="1:33" ht="15.75" customHeight="1">
      <c r="A262" s="213"/>
      <c r="B262" s="214"/>
      <c r="C262" s="281" t="s">
        <v>1155</v>
      </c>
      <c r="D262" s="282" t="s">
        <v>2883</v>
      </c>
      <c r="E262" s="282" t="s">
        <v>2072</v>
      </c>
      <c r="F262" s="283" t="s">
        <v>2885</v>
      </c>
      <c r="G262" s="283"/>
      <c r="H262" s="282" t="s">
        <v>355</v>
      </c>
      <c r="I262" s="284" t="s">
        <v>447</v>
      </c>
      <c r="J262" s="284" t="s">
        <v>2314</v>
      </c>
      <c r="K262" s="282" t="s">
        <v>436</v>
      </c>
      <c r="L262" s="273">
        <v>1500</v>
      </c>
      <c r="M262" s="273"/>
      <c r="N262" s="285">
        <v>11806.92</v>
      </c>
      <c r="O262" s="222"/>
      <c r="P262" s="223"/>
      <c r="Q262" s="223"/>
      <c r="R262" s="223"/>
      <c r="S262" s="223"/>
      <c r="T262" s="223"/>
      <c r="U262" s="223"/>
      <c r="V262" s="223"/>
      <c r="W262" s="223"/>
      <c r="X262" s="223"/>
      <c r="Y262" s="223"/>
      <c r="Z262" s="223"/>
      <c r="AA262" s="223"/>
      <c r="AB262" s="223"/>
      <c r="AC262" s="223"/>
      <c r="AD262" s="223"/>
      <c r="AE262" s="223"/>
      <c r="AF262" s="223"/>
      <c r="AG262" s="223"/>
    </row>
    <row r="263" spans="1:33" ht="15.75" customHeight="1">
      <c r="A263" s="213"/>
      <c r="B263" s="214"/>
      <c r="C263" s="275" t="s">
        <v>1157</v>
      </c>
      <c r="D263" s="276" t="s">
        <v>2886</v>
      </c>
      <c r="E263" s="276" t="s">
        <v>2072</v>
      </c>
      <c r="F263" s="277" t="s">
        <v>2887</v>
      </c>
      <c r="G263" s="277" t="s">
        <v>2888</v>
      </c>
      <c r="H263" s="276" t="s">
        <v>357</v>
      </c>
      <c r="I263" s="278" t="s">
        <v>455</v>
      </c>
      <c r="J263" s="278" t="s">
        <v>2879</v>
      </c>
      <c r="K263" s="276" t="s">
        <v>437</v>
      </c>
      <c r="L263" s="279"/>
      <c r="M263" s="279">
        <v>400</v>
      </c>
      <c r="N263" s="280">
        <v>12206.92</v>
      </c>
      <c r="O263" s="222"/>
      <c r="P263" s="223"/>
      <c r="Q263" s="223"/>
      <c r="R263" s="223"/>
      <c r="S263" s="223"/>
      <c r="T263" s="223"/>
      <c r="U263" s="223"/>
      <c r="V263" s="223"/>
      <c r="W263" s="223"/>
      <c r="X263" s="223"/>
      <c r="Y263" s="223"/>
      <c r="Z263" s="223"/>
      <c r="AA263" s="223"/>
      <c r="AB263" s="223"/>
      <c r="AC263" s="223"/>
      <c r="AD263" s="223"/>
      <c r="AE263" s="223"/>
      <c r="AF263" s="223"/>
      <c r="AG263" s="223"/>
    </row>
    <row r="264" spans="1:33" ht="15.75" customHeight="1">
      <c r="A264" s="213"/>
      <c r="B264" s="214"/>
      <c r="C264" s="281" t="s">
        <v>1161</v>
      </c>
      <c r="D264" s="282" t="s">
        <v>2889</v>
      </c>
      <c r="E264" s="282" t="s">
        <v>2072</v>
      </c>
      <c r="F264" s="283" t="s">
        <v>2890</v>
      </c>
      <c r="G264" s="283"/>
      <c r="H264" s="282" t="s">
        <v>355</v>
      </c>
      <c r="I264" s="284" t="s">
        <v>447</v>
      </c>
      <c r="J264" s="284" t="s">
        <v>2314</v>
      </c>
      <c r="K264" s="282" t="s">
        <v>436</v>
      </c>
      <c r="L264" s="273">
        <v>5000</v>
      </c>
      <c r="M264" s="273"/>
      <c r="N264" s="285">
        <v>7206.92</v>
      </c>
      <c r="O264" s="222"/>
      <c r="P264" s="223"/>
      <c r="Q264" s="223"/>
      <c r="R264" s="223"/>
      <c r="S264" s="223"/>
      <c r="T264" s="223"/>
      <c r="U264" s="223"/>
      <c r="V264" s="223"/>
      <c r="W264" s="223"/>
      <c r="X264" s="223"/>
      <c r="Y264" s="223"/>
      <c r="Z264" s="223"/>
      <c r="AA264" s="223"/>
      <c r="AB264" s="223"/>
      <c r="AC264" s="223"/>
      <c r="AD264" s="223"/>
      <c r="AE264" s="223"/>
      <c r="AF264" s="223"/>
      <c r="AG264" s="223"/>
    </row>
    <row r="265" spans="1:33" ht="15.75" customHeight="1">
      <c r="A265" s="213"/>
      <c r="B265" s="214"/>
      <c r="C265" s="275" t="s">
        <v>1164</v>
      </c>
      <c r="D265" s="276" t="s">
        <v>2889</v>
      </c>
      <c r="E265" s="276" t="s">
        <v>2072</v>
      </c>
      <c r="F265" s="277" t="s">
        <v>2329</v>
      </c>
      <c r="G265" s="277" t="s">
        <v>2891</v>
      </c>
      <c r="H265" s="276" t="s">
        <v>355</v>
      </c>
      <c r="I265" s="278" t="s">
        <v>651</v>
      </c>
      <c r="J265" s="278" t="s">
        <v>154</v>
      </c>
      <c r="K265" s="276" t="s">
        <v>437</v>
      </c>
      <c r="L265" s="279"/>
      <c r="M265" s="279">
        <v>5600</v>
      </c>
      <c r="N265" s="280">
        <v>12806.92</v>
      </c>
      <c r="O265" s="222"/>
      <c r="P265" s="223"/>
      <c r="Q265" s="223"/>
      <c r="R265" s="223"/>
      <c r="S265" s="223"/>
      <c r="T265" s="223"/>
      <c r="U265" s="223"/>
      <c r="V265" s="223"/>
      <c r="W265" s="223"/>
      <c r="X265" s="223"/>
      <c r="Y265" s="223"/>
      <c r="Z265" s="223"/>
      <c r="AA265" s="223"/>
      <c r="AB265" s="223"/>
      <c r="AC265" s="223"/>
      <c r="AD265" s="223"/>
      <c r="AE265" s="223"/>
      <c r="AF265" s="223"/>
      <c r="AG265" s="223"/>
    </row>
    <row r="266" spans="1:33" ht="15.75" customHeight="1">
      <c r="A266" s="213"/>
      <c r="B266" s="214"/>
      <c r="C266" s="281" t="s">
        <v>1166</v>
      </c>
      <c r="D266" s="282" t="s">
        <v>2892</v>
      </c>
      <c r="E266" s="282" t="s">
        <v>2072</v>
      </c>
      <c r="F266" s="283" t="s">
        <v>2893</v>
      </c>
      <c r="G266" s="283" t="s">
        <v>2894</v>
      </c>
      <c r="H266" s="282" t="s">
        <v>355</v>
      </c>
      <c r="I266" s="284" t="s">
        <v>421</v>
      </c>
      <c r="J266" s="284" t="s">
        <v>544</v>
      </c>
      <c r="K266" s="282" t="s">
        <v>436</v>
      </c>
      <c r="L266" s="273">
        <v>59</v>
      </c>
      <c r="M266" s="273"/>
      <c r="N266" s="285">
        <v>12747.92</v>
      </c>
      <c r="O266" s="222"/>
      <c r="P266" s="223"/>
      <c r="Q266" s="223"/>
      <c r="R266" s="223"/>
      <c r="S266" s="223"/>
      <c r="T266" s="223"/>
      <c r="U266" s="223"/>
      <c r="V266" s="223"/>
      <c r="W266" s="223"/>
      <c r="X266" s="223"/>
      <c r="Y266" s="223"/>
      <c r="Z266" s="223"/>
      <c r="AA266" s="223"/>
      <c r="AB266" s="223"/>
      <c r="AC266" s="223"/>
      <c r="AD266" s="223"/>
      <c r="AE266" s="223"/>
      <c r="AF266" s="223"/>
      <c r="AG266" s="223"/>
    </row>
    <row r="267" spans="1:33" ht="15.75" customHeight="1">
      <c r="A267" s="213"/>
      <c r="B267" s="214"/>
      <c r="C267" s="275" t="s">
        <v>1169</v>
      </c>
      <c r="D267" s="276" t="s">
        <v>2895</v>
      </c>
      <c r="E267" s="276" t="s">
        <v>2072</v>
      </c>
      <c r="F267" s="277" t="s">
        <v>2316</v>
      </c>
      <c r="G267" s="277" t="s">
        <v>2896</v>
      </c>
      <c r="H267" s="276" t="s">
        <v>355</v>
      </c>
      <c r="I267" s="278" t="s">
        <v>173</v>
      </c>
      <c r="J267" s="278" t="s">
        <v>2308</v>
      </c>
      <c r="K267" s="276" t="s">
        <v>436</v>
      </c>
      <c r="L267" s="279">
        <v>11681.05</v>
      </c>
      <c r="M267" s="279"/>
      <c r="N267" s="280">
        <v>1066.8699999999999</v>
      </c>
      <c r="O267" s="222"/>
      <c r="P267" s="223"/>
      <c r="Q267" s="223"/>
      <c r="R267" s="223"/>
      <c r="S267" s="223"/>
      <c r="T267" s="223"/>
      <c r="U267" s="223"/>
      <c r="V267" s="223"/>
      <c r="W267" s="223"/>
      <c r="X267" s="223"/>
      <c r="Y267" s="223"/>
      <c r="Z267" s="223"/>
      <c r="AA267" s="223"/>
      <c r="AB267" s="223"/>
      <c r="AC267" s="223"/>
      <c r="AD267" s="223"/>
      <c r="AE267" s="223"/>
      <c r="AF267" s="223"/>
      <c r="AG267" s="223"/>
    </row>
    <row r="268" spans="1:33" ht="15.75" customHeight="1">
      <c r="A268" s="213"/>
      <c r="B268" s="214"/>
      <c r="C268" s="281" t="s">
        <v>1172</v>
      </c>
      <c r="D268" s="282" t="s">
        <v>2897</v>
      </c>
      <c r="E268" s="282" t="s">
        <v>2072</v>
      </c>
      <c r="F268" s="283" t="s">
        <v>2898</v>
      </c>
      <c r="G268" s="283" t="s">
        <v>2899</v>
      </c>
      <c r="H268" s="282" t="s">
        <v>582</v>
      </c>
      <c r="I268" s="284" t="s">
        <v>455</v>
      </c>
      <c r="J268" s="284" t="s">
        <v>2900</v>
      </c>
      <c r="K268" s="282" t="s">
        <v>437</v>
      </c>
      <c r="L268" s="273"/>
      <c r="M268" s="273">
        <v>2000</v>
      </c>
      <c r="N268" s="285">
        <v>3066.87</v>
      </c>
      <c r="O268" s="222"/>
      <c r="P268" s="223"/>
      <c r="Q268" s="223"/>
      <c r="R268" s="223"/>
      <c r="S268" s="223"/>
      <c r="T268" s="223"/>
      <c r="U268" s="223"/>
      <c r="V268" s="223"/>
      <c r="W268" s="223"/>
      <c r="X268" s="223"/>
      <c r="Y268" s="223"/>
      <c r="Z268" s="223"/>
      <c r="AA268" s="223"/>
      <c r="AB268" s="223"/>
      <c r="AC268" s="223"/>
      <c r="AD268" s="223"/>
      <c r="AE268" s="223"/>
      <c r="AF268" s="223"/>
      <c r="AG268" s="223"/>
    </row>
    <row r="269" spans="1:33" ht="15.75" customHeight="1">
      <c r="A269" s="213"/>
      <c r="B269" s="214"/>
      <c r="C269" s="275" t="s">
        <v>1174</v>
      </c>
      <c r="D269" s="276" t="s">
        <v>2897</v>
      </c>
      <c r="E269" s="276" t="s">
        <v>2072</v>
      </c>
      <c r="F269" s="277" t="s">
        <v>2901</v>
      </c>
      <c r="G269" s="277" t="s">
        <v>2902</v>
      </c>
      <c r="H269" s="276" t="s">
        <v>582</v>
      </c>
      <c r="I269" s="278" t="s">
        <v>455</v>
      </c>
      <c r="J269" s="278" t="s">
        <v>2900</v>
      </c>
      <c r="K269" s="276" t="s">
        <v>437</v>
      </c>
      <c r="L269" s="279"/>
      <c r="M269" s="279">
        <v>2500</v>
      </c>
      <c r="N269" s="280">
        <v>5566.87</v>
      </c>
      <c r="O269" s="222"/>
      <c r="P269" s="223"/>
      <c r="Q269" s="223"/>
      <c r="R269" s="223"/>
      <c r="S269" s="223"/>
      <c r="T269" s="223"/>
      <c r="U269" s="223"/>
      <c r="V269" s="223"/>
      <c r="W269" s="223"/>
      <c r="X269" s="223"/>
      <c r="Y269" s="223"/>
      <c r="Z269" s="223"/>
      <c r="AA269" s="223"/>
      <c r="AB269" s="223"/>
      <c r="AC269" s="223"/>
      <c r="AD269" s="223"/>
      <c r="AE269" s="223"/>
      <c r="AF269" s="223"/>
      <c r="AG269" s="223"/>
    </row>
    <row r="270" spans="1:33" ht="15.75" customHeight="1">
      <c r="A270" s="213"/>
      <c r="B270" s="214"/>
      <c r="C270" s="281" t="s">
        <v>1176</v>
      </c>
      <c r="D270" s="282" t="s">
        <v>2897</v>
      </c>
      <c r="E270" s="282" t="s">
        <v>2072</v>
      </c>
      <c r="F270" s="283" t="s">
        <v>2903</v>
      </c>
      <c r="G270" s="283" t="s">
        <v>2904</v>
      </c>
      <c r="H270" s="282" t="s">
        <v>355</v>
      </c>
      <c r="I270" s="284" t="s">
        <v>355</v>
      </c>
      <c r="J270" s="284" t="s">
        <v>355</v>
      </c>
      <c r="K270" s="282" t="s">
        <v>436</v>
      </c>
      <c r="L270" s="273">
        <v>1000</v>
      </c>
      <c r="M270" s="273"/>
      <c r="N270" s="285">
        <v>4566.87</v>
      </c>
      <c r="O270" s="222"/>
      <c r="P270" s="223"/>
      <c r="Q270" s="223"/>
      <c r="R270" s="223"/>
      <c r="S270" s="223"/>
      <c r="T270" s="223"/>
      <c r="U270" s="223"/>
      <c r="V270" s="223"/>
      <c r="W270" s="223"/>
      <c r="X270" s="223"/>
      <c r="Y270" s="223"/>
      <c r="Z270" s="223"/>
      <c r="AA270" s="223"/>
      <c r="AB270" s="223"/>
      <c r="AC270" s="223"/>
      <c r="AD270" s="223"/>
      <c r="AE270" s="223"/>
      <c r="AF270" s="223"/>
      <c r="AG270" s="223"/>
    </row>
    <row r="271" spans="1:33" ht="15.75" customHeight="1">
      <c r="A271" s="213"/>
      <c r="B271" s="214"/>
      <c r="C271" s="275" t="s">
        <v>1179</v>
      </c>
      <c r="D271" s="276" t="s">
        <v>2905</v>
      </c>
      <c r="E271" s="276" t="s">
        <v>2072</v>
      </c>
      <c r="F271" s="277" t="s">
        <v>2906</v>
      </c>
      <c r="G271" s="277" t="s">
        <v>2907</v>
      </c>
      <c r="H271" s="276" t="s">
        <v>357</v>
      </c>
      <c r="I271" s="278" t="s">
        <v>455</v>
      </c>
      <c r="J271" s="278" t="s">
        <v>2829</v>
      </c>
      <c r="K271" s="276" t="s">
        <v>436</v>
      </c>
      <c r="L271" s="279">
        <v>99</v>
      </c>
      <c r="M271" s="279"/>
      <c r="N271" s="280">
        <v>4467.87</v>
      </c>
      <c r="O271" s="222"/>
      <c r="P271" s="223"/>
      <c r="Q271" s="223"/>
      <c r="R271" s="223"/>
      <c r="S271" s="223"/>
      <c r="T271" s="223"/>
      <c r="U271" s="223"/>
      <c r="V271" s="223"/>
      <c r="W271" s="223"/>
      <c r="X271" s="223"/>
      <c r="Y271" s="223"/>
      <c r="Z271" s="223"/>
      <c r="AA271" s="223"/>
      <c r="AB271" s="223"/>
      <c r="AC271" s="223"/>
      <c r="AD271" s="223"/>
      <c r="AE271" s="223"/>
      <c r="AF271" s="223"/>
      <c r="AG271" s="223"/>
    </row>
    <row r="272" spans="1:33" ht="15.75" customHeight="1">
      <c r="A272" s="213"/>
      <c r="B272" s="214"/>
      <c r="C272" s="281" t="s">
        <v>1181</v>
      </c>
      <c r="D272" s="282" t="s">
        <v>2908</v>
      </c>
      <c r="E272" s="282" t="s">
        <v>2072</v>
      </c>
      <c r="F272" s="283" t="s">
        <v>2909</v>
      </c>
      <c r="G272" s="283" t="s">
        <v>2910</v>
      </c>
      <c r="H272" s="282" t="s">
        <v>357</v>
      </c>
      <c r="I272" s="284" t="s">
        <v>455</v>
      </c>
      <c r="J272" s="284" t="s">
        <v>2716</v>
      </c>
      <c r="K272" s="282" t="s">
        <v>436</v>
      </c>
      <c r="L272" s="273">
        <v>4450</v>
      </c>
      <c r="M272" s="273"/>
      <c r="N272" s="285">
        <v>17.87</v>
      </c>
      <c r="O272" s="222"/>
      <c r="P272" s="223"/>
      <c r="Q272" s="223"/>
      <c r="R272" s="223"/>
      <c r="S272" s="223"/>
      <c r="T272" s="223"/>
      <c r="U272" s="223"/>
      <c r="V272" s="223"/>
      <c r="W272" s="223"/>
      <c r="X272" s="223"/>
      <c r="Y272" s="223"/>
      <c r="Z272" s="223"/>
      <c r="AA272" s="223"/>
      <c r="AB272" s="223"/>
      <c r="AC272" s="223"/>
      <c r="AD272" s="223"/>
      <c r="AE272" s="223"/>
      <c r="AF272" s="223"/>
      <c r="AG272" s="223"/>
    </row>
    <row r="273" spans="1:33" ht="15.75" customHeight="1">
      <c r="A273" s="213"/>
      <c r="B273" s="214"/>
      <c r="C273" s="275" t="s">
        <v>1183</v>
      </c>
      <c r="D273" s="276" t="s">
        <v>2911</v>
      </c>
      <c r="E273" s="276" t="s">
        <v>2072</v>
      </c>
      <c r="F273" s="277" t="s">
        <v>2912</v>
      </c>
      <c r="G273" s="277" t="s">
        <v>2913</v>
      </c>
      <c r="H273" s="276" t="s">
        <v>357</v>
      </c>
      <c r="I273" s="278" t="s">
        <v>455</v>
      </c>
      <c r="J273" s="278" t="s">
        <v>2767</v>
      </c>
      <c r="K273" s="276" t="s">
        <v>437</v>
      </c>
      <c r="L273" s="279"/>
      <c r="M273" s="279">
        <v>15000</v>
      </c>
      <c r="N273" s="280">
        <v>15017.87</v>
      </c>
      <c r="O273" s="222"/>
      <c r="P273" s="223"/>
      <c r="Q273" s="223"/>
      <c r="R273" s="223"/>
      <c r="S273" s="223"/>
      <c r="T273" s="223"/>
      <c r="U273" s="223"/>
      <c r="V273" s="223"/>
      <c r="W273" s="223"/>
      <c r="X273" s="223"/>
      <c r="Y273" s="223"/>
      <c r="Z273" s="223"/>
      <c r="AA273" s="223"/>
      <c r="AB273" s="223"/>
      <c r="AC273" s="223"/>
      <c r="AD273" s="223"/>
      <c r="AE273" s="223"/>
      <c r="AF273" s="223"/>
      <c r="AG273" s="223"/>
    </row>
    <row r="274" spans="1:33" ht="15.75" customHeight="1">
      <c r="A274" s="213"/>
      <c r="B274" s="214"/>
      <c r="C274" s="281" t="s">
        <v>1185</v>
      </c>
      <c r="D274" s="282" t="s">
        <v>2911</v>
      </c>
      <c r="E274" s="282" t="s">
        <v>2072</v>
      </c>
      <c r="F274" s="283" t="s">
        <v>2914</v>
      </c>
      <c r="G274" s="283"/>
      <c r="H274" s="282" t="s">
        <v>355</v>
      </c>
      <c r="I274" s="284" t="s">
        <v>796</v>
      </c>
      <c r="J274" s="284" t="s">
        <v>797</v>
      </c>
      <c r="K274" s="282" t="s">
        <v>437</v>
      </c>
      <c r="L274" s="273"/>
      <c r="M274" s="273">
        <v>58</v>
      </c>
      <c r="N274" s="285">
        <v>15075.87</v>
      </c>
      <c r="O274" s="222"/>
      <c r="P274" s="223"/>
      <c r="Q274" s="223"/>
      <c r="R274" s="223"/>
      <c r="S274" s="223"/>
      <c r="T274" s="223"/>
      <c r="U274" s="223"/>
      <c r="V274" s="223"/>
      <c r="W274" s="223"/>
      <c r="X274" s="223"/>
      <c r="Y274" s="223"/>
      <c r="Z274" s="223"/>
      <c r="AA274" s="223"/>
      <c r="AB274" s="223"/>
      <c r="AC274" s="223"/>
      <c r="AD274" s="223"/>
      <c r="AE274" s="223"/>
      <c r="AF274" s="223"/>
      <c r="AG274" s="223"/>
    </row>
    <row r="275" spans="1:33" ht="15.75" customHeight="1">
      <c r="A275" s="213"/>
      <c r="B275" s="214"/>
      <c r="C275" s="1401"/>
      <c r="D275" s="1402"/>
      <c r="E275" s="1402"/>
      <c r="F275" s="1402"/>
      <c r="G275" s="1402"/>
      <c r="H275" s="1402"/>
      <c r="I275" s="1402"/>
      <c r="J275" s="1403"/>
      <c r="K275" s="115" t="s">
        <v>169</v>
      </c>
      <c r="L275" s="256">
        <v>618923.44999999995</v>
      </c>
      <c r="M275" s="256">
        <v>633026.77</v>
      </c>
      <c r="N275" s="115"/>
      <c r="O275" s="222"/>
      <c r="P275" s="223"/>
      <c r="Q275" s="223"/>
      <c r="R275" s="223"/>
      <c r="S275" s="223"/>
      <c r="T275" s="223"/>
      <c r="U275" s="223"/>
      <c r="V275" s="223"/>
      <c r="W275" s="223"/>
      <c r="X275" s="223"/>
      <c r="Y275" s="223"/>
      <c r="Z275" s="223"/>
      <c r="AA275" s="223"/>
      <c r="AB275" s="223"/>
      <c r="AC275" s="223"/>
      <c r="AD275" s="223"/>
      <c r="AE275" s="223"/>
      <c r="AF275" s="223"/>
      <c r="AG275" s="223"/>
    </row>
    <row r="276" spans="1:33" ht="15.75" customHeight="1">
      <c r="A276" s="213"/>
      <c r="B276" s="214"/>
      <c r="C276" s="291"/>
      <c r="D276" s="292"/>
      <c r="E276" s="292"/>
      <c r="F276" s="293"/>
      <c r="G276" s="294"/>
      <c r="H276" s="292"/>
      <c r="I276" s="295"/>
      <c r="J276" s="295"/>
      <c r="K276" s="292"/>
      <c r="L276" s="294"/>
      <c r="M276" s="296"/>
      <c r="N276" s="297"/>
      <c r="O276" s="222"/>
      <c r="P276" s="223"/>
      <c r="Q276" s="223"/>
      <c r="R276" s="223"/>
      <c r="S276" s="223"/>
      <c r="T276" s="223"/>
      <c r="U276" s="223"/>
      <c r="V276" s="223"/>
      <c r="W276" s="223"/>
      <c r="X276" s="223"/>
      <c r="Y276" s="223"/>
      <c r="Z276" s="223"/>
      <c r="AA276" s="223"/>
      <c r="AB276" s="223"/>
      <c r="AC276" s="223"/>
      <c r="AD276" s="223"/>
      <c r="AE276" s="223"/>
      <c r="AF276" s="223"/>
      <c r="AG276" s="223"/>
    </row>
    <row r="277" spans="1:33" ht="15.75" customHeight="1">
      <c r="A277" s="213"/>
      <c r="B277" s="214"/>
      <c r="C277" s="291"/>
      <c r="D277" s="292"/>
      <c r="E277" s="292"/>
      <c r="F277" s="293"/>
      <c r="G277" s="294"/>
      <c r="H277" s="292"/>
      <c r="I277" s="295"/>
      <c r="J277" s="295"/>
      <c r="K277" s="292"/>
      <c r="L277" s="294"/>
      <c r="M277" s="296"/>
      <c r="N277" s="297"/>
      <c r="O277" s="222"/>
      <c r="P277" s="223"/>
      <c r="Q277" s="223"/>
      <c r="R277" s="223"/>
      <c r="S277" s="223"/>
      <c r="T277" s="223"/>
      <c r="U277" s="223"/>
      <c r="V277" s="223"/>
      <c r="W277" s="223"/>
      <c r="X277" s="223"/>
      <c r="Y277" s="223"/>
      <c r="Z277" s="223"/>
      <c r="AA277" s="223"/>
      <c r="AB277" s="223"/>
      <c r="AC277" s="223"/>
      <c r="AD277" s="223"/>
      <c r="AE277" s="223"/>
      <c r="AF277" s="223"/>
      <c r="AG277" s="223"/>
    </row>
    <row r="278" spans="1:33" ht="15.75" customHeight="1">
      <c r="A278" s="213"/>
      <c r="B278" s="214"/>
      <c r="C278" s="291"/>
      <c r="D278" s="292"/>
      <c r="E278" s="292"/>
      <c r="F278" s="293"/>
      <c r="G278" s="294"/>
      <c r="H278" s="292"/>
      <c r="I278" s="295"/>
      <c r="J278" s="295"/>
      <c r="K278" s="292"/>
      <c r="L278" s="296"/>
      <c r="M278" s="294"/>
      <c r="N278" s="297"/>
      <c r="O278" s="222"/>
      <c r="P278" s="223"/>
      <c r="Q278" s="223"/>
      <c r="R278" s="223"/>
      <c r="S278" s="223"/>
      <c r="T278" s="223"/>
      <c r="U278" s="223"/>
      <c r="V278" s="223"/>
      <c r="W278" s="223"/>
      <c r="X278" s="223"/>
      <c r="Y278" s="223"/>
      <c r="Z278" s="223"/>
      <c r="AA278" s="223"/>
      <c r="AB278" s="223"/>
      <c r="AC278" s="223"/>
      <c r="AD278" s="223"/>
      <c r="AE278" s="223"/>
      <c r="AF278" s="223"/>
      <c r="AG278" s="223"/>
    </row>
    <row r="279" spans="1:33" ht="15.75" customHeight="1">
      <c r="A279" s="213"/>
      <c r="B279" s="214"/>
      <c r="C279" s="291"/>
      <c r="D279" s="292"/>
      <c r="E279" s="292"/>
      <c r="F279" s="293"/>
      <c r="G279" s="294"/>
      <c r="H279" s="292"/>
      <c r="I279" s="295"/>
      <c r="J279" s="295"/>
      <c r="K279" s="292"/>
      <c r="L279" s="294"/>
      <c r="M279" s="296"/>
      <c r="N279" s="297"/>
      <c r="O279" s="222"/>
      <c r="P279" s="223"/>
      <c r="Q279" s="223"/>
      <c r="R279" s="223"/>
      <c r="S279" s="223"/>
      <c r="T279" s="223"/>
      <c r="U279" s="223"/>
      <c r="V279" s="223"/>
      <c r="W279" s="223"/>
      <c r="X279" s="223"/>
      <c r="Y279" s="223"/>
      <c r="Z279" s="223"/>
      <c r="AA279" s="223"/>
      <c r="AB279" s="223"/>
      <c r="AC279" s="223"/>
      <c r="AD279" s="223"/>
      <c r="AE279" s="223"/>
      <c r="AF279" s="223"/>
      <c r="AG279" s="223"/>
    </row>
    <row r="280" spans="1:33" ht="15.75" customHeight="1">
      <c r="A280" s="213"/>
      <c r="B280" s="214"/>
      <c r="C280" s="291"/>
      <c r="D280" s="292"/>
      <c r="E280" s="292"/>
      <c r="F280" s="293"/>
      <c r="G280" s="294"/>
      <c r="H280" s="292"/>
      <c r="I280" s="295"/>
      <c r="J280" s="295"/>
      <c r="K280" s="292"/>
      <c r="L280" s="296"/>
      <c r="M280" s="294"/>
      <c r="N280" s="297"/>
      <c r="O280" s="222"/>
      <c r="P280" s="223"/>
      <c r="Q280" s="223"/>
      <c r="R280" s="223"/>
      <c r="S280" s="223"/>
      <c r="T280" s="223"/>
      <c r="U280" s="223"/>
      <c r="V280" s="223"/>
      <c r="W280" s="223"/>
      <c r="X280" s="223"/>
      <c r="Y280" s="223"/>
      <c r="Z280" s="223"/>
      <c r="AA280" s="223"/>
      <c r="AB280" s="223"/>
      <c r="AC280" s="223"/>
      <c r="AD280" s="223"/>
      <c r="AE280" s="223"/>
      <c r="AF280" s="223"/>
      <c r="AG280" s="223"/>
    </row>
    <row r="281" spans="1:33" ht="15.75" customHeight="1">
      <c r="A281" s="213"/>
      <c r="B281" s="214"/>
      <c r="C281" s="291"/>
      <c r="D281" s="292"/>
      <c r="E281" s="292"/>
      <c r="F281" s="293"/>
      <c r="G281" s="294"/>
      <c r="H281" s="292"/>
      <c r="I281" s="295"/>
      <c r="J281" s="295"/>
      <c r="K281" s="292"/>
      <c r="L281" s="294"/>
      <c r="M281" s="296"/>
      <c r="N281" s="297"/>
      <c r="O281" s="222"/>
      <c r="P281" s="223"/>
      <c r="Q281" s="223"/>
      <c r="R281" s="223"/>
      <c r="S281" s="223"/>
      <c r="T281" s="223"/>
      <c r="U281" s="223"/>
      <c r="V281" s="223"/>
      <c r="W281" s="223"/>
      <c r="X281" s="223"/>
      <c r="Y281" s="223"/>
      <c r="Z281" s="223"/>
      <c r="AA281" s="223"/>
      <c r="AB281" s="223"/>
      <c r="AC281" s="223"/>
      <c r="AD281" s="223"/>
      <c r="AE281" s="223"/>
      <c r="AF281" s="223"/>
      <c r="AG281" s="223"/>
    </row>
    <row r="282" spans="1:33" ht="15.75" customHeight="1">
      <c r="A282" s="213"/>
      <c r="B282" s="214"/>
      <c r="C282" s="291"/>
      <c r="D282" s="292"/>
      <c r="E282" s="292"/>
      <c r="F282" s="293"/>
      <c r="G282" s="294"/>
      <c r="H282" s="292"/>
      <c r="I282" s="295"/>
      <c r="J282" s="295"/>
      <c r="K282" s="292"/>
      <c r="L282" s="296"/>
      <c r="M282" s="294"/>
      <c r="N282" s="297"/>
      <c r="O282" s="222"/>
      <c r="P282" s="223"/>
      <c r="Q282" s="223"/>
      <c r="R282" s="223"/>
      <c r="S282" s="223"/>
      <c r="T282" s="223"/>
      <c r="U282" s="223"/>
      <c r="V282" s="223"/>
      <c r="W282" s="223"/>
      <c r="X282" s="223"/>
      <c r="Y282" s="223"/>
      <c r="Z282" s="223"/>
      <c r="AA282" s="223"/>
      <c r="AB282" s="223"/>
      <c r="AC282" s="223"/>
      <c r="AD282" s="223"/>
      <c r="AE282" s="223"/>
      <c r="AF282" s="223"/>
      <c r="AG282" s="223"/>
    </row>
    <row r="283" spans="1:33" ht="15.75" customHeight="1">
      <c r="A283" s="213"/>
      <c r="B283" s="214"/>
      <c r="C283" s="291"/>
      <c r="D283" s="292"/>
      <c r="E283" s="292"/>
      <c r="F283" s="293"/>
      <c r="G283" s="294"/>
      <c r="H283" s="292"/>
      <c r="I283" s="295"/>
      <c r="J283" s="295"/>
      <c r="K283" s="292"/>
      <c r="L283" s="296"/>
      <c r="M283" s="294"/>
      <c r="N283" s="297"/>
      <c r="O283" s="222"/>
      <c r="P283" s="223"/>
      <c r="Q283" s="223"/>
      <c r="R283" s="223"/>
      <c r="S283" s="223"/>
      <c r="T283" s="223"/>
      <c r="U283" s="223"/>
      <c r="V283" s="223"/>
      <c r="W283" s="223"/>
      <c r="X283" s="223"/>
      <c r="Y283" s="223"/>
      <c r="Z283" s="223"/>
      <c r="AA283" s="223"/>
      <c r="AB283" s="223"/>
      <c r="AC283" s="223"/>
      <c r="AD283" s="223"/>
      <c r="AE283" s="223"/>
      <c r="AF283" s="223"/>
      <c r="AG283" s="223"/>
    </row>
    <row r="284" spans="1:33" ht="15.75" customHeight="1">
      <c r="A284" s="213"/>
      <c r="B284" s="214"/>
      <c r="C284" s="291"/>
      <c r="D284" s="292"/>
      <c r="E284" s="292"/>
      <c r="F284" s="293"/>
      <c r="G284" s="294"/>
      <c r="H284" s="292"/>
      <c r="I284" s="295"/>
      <c r="J284" s="295"/>
      <c r="K284" s="292"/>
      <c r="L284" s="294"/>
      <c r="M284" s="296"/>
      <c r="N284" s="297"/>
      <c r="O284" s="222"/>
      <c r="P284" s="223"/>
      <c r="Q284" s="223"/>
      <c r="R284" s="223"/>
      <c r="S284" s="223"/>
      <c r="T284" s="223"/>
      <c r="U284" s="223"/>
      <c r="V284" s="223"/>
      <c r="W284" s="223"/>
      <c r="X284" s="223"/>
      <c r="Y284" s="223"/>
      <c r="Z284" s="223"/>
      <c r="AA284" s="223"/>
      <c r="AB284" s="223"/>
      <c r="AC284" s="223"/>
      <c r="AD284" s="223"/>
      <c r="AE284" s="223"/>
      <c r="AF284" s="223"/>
      <c r="AG284" s="223"/>
    </row>
    <row r="285" spans="1:33" ht="15.75" customHeight="1">
      <c r="A285" s="213"/>
      <c r="B285" s="214"/>
      <c r="C285" s="291"/>
      <c r="D285" s="292"/>
      <c r="E285" s="292"/>
      <c r="F285" s="293"/>
      <c r="G285" s="294"/>
      <c r="H285" s="292"/>
      <c r="I285" s="295"/>
      <c r="J285" s="295"/>
      <c r="K285" s="292"/>
      <c r="L285" s="296"/>
      <c r="M285" s="294"/>
      <c r="N285" s="297"/>
      <c r="O285" s="222"/>
      <c r="P285" s="223"/>
      <c r="Q285" s="223"/>
      <c r="R285" s="223"/>
      <c r="S285" s="223"/>
      <c r="T285" s="223"/>
      <c r="U285" s="223"/>
      <c r="V285" s="223"/>
      <c r="W285" s="223"/>
      <c r="X285" s="223"/>
      <c r="Y285" s="223"/>
      <c r="Z285" s="223"/>
      <c r="AA285" s="223"/>
      <c r="AB285" s="223"/>
      <c r="AC285" s="223"/>
      <c r="AD285" s="223"/>
      <c r="AE285" s="223"/>
      <c r="AF285" s="223"/>
      <c r="AG285" s="223"/>
    </row>
    <row r="286" spans="1:33" ht="15.75" customHeight="1">
      <c r="A286" s="213"/>
      <c r="B286" s="214"/>
      <c r="C286" s="291"/>
      <c r="D286" s="292"/>
      <c r="E286" s="292"/>
      <c r="F286" s="293"/>
      <c r="G286" s="294"/>
      <c r="H286" s="292"/>
      <c r="I286" s="295"/>
      <c r="J286" s="295"/>
      <c r="K286" s="292"/>
      <c r="L286" s="296"/>
      <c r="M286" s="294"/>
      <c r="N286" s="297"/>
      <c r="O286" s="222"/>
      <c r="P286" s="223"/>
      <c r="Q286" s="223"/>
      <c r="R286" s="223"/>
      <c r="S286" s="223"/>
      <c r="T286" s="223"/>
      <c r="U286" s="223"/>
      <c r="V286" s="223"/>
      <c r="W286" s="223"/>
      <c r="X286" s="223"/>
      <c r="Y286" s="223"/>
      <c r="Z286" s="223"/>
      <c r="AA286" s="223"/>
      <c r="AB286" s="223"/>
      <c r="AC286" s="223"/>
      <c r="AD286" s="223"/>
      <c r="AE286" s="223"/>
      <c r="AF286" s="223"/>
      <c r="AG286" s="223"/>
    </row>
    <row r="287" spans="1:33" ht="15.75" customHeight="1">
      <c r="A287" s="213"/>
      <c r="B287" s="214"/>
      <c r="C287" s="291"/>
      <c r="D287" s="292"/>
      <c r="E287" s="292"/>
      <c r="F287" s="293"/>
      <c r="G287" s="294"/>
      <c r="H287" s="292"/>
      <c r="I287" s="295"/>
      <c r="J287" s="295"/>
      <c r="K287" s="292"/>
      <c r="L287" s="296"/>
      <c r="M287" s="294"/>
      <c r="N287" s="297"/>
      <c r="O287" s="222"/>
      <c r="P287" s="223"/>
      <c r="Q287" s="223"/>
      <c r="R287" s="223"/>
      <c r="S287" s="223"/>
      <c r="T287" s="223"/>
      <c r="U287" s="223"/>
      <c r="V287" s="223"/>
      <c r="W287" s="223"/>
      <c r="X287" s="223"/>
      <c r="Y287" s="223"/>
      <c r="Z287" s="223"/>
      <c r="AA287" s="223"/>
      <c r="AB287" s="223"/>
      <c r="AC287" s="223"/>
      <c r="AD287" s="223"/>
      <c r="AE287" s="223"/>
      <c r="AF287" s="223"/>
      <c r="AG287" s="223"/>
    </row>
    <row r="288" spans="1:33" ht="15.75" customHeight="1">
      <c r="A288" s="213"/>
      <c r="B288" s="214"/>
      <c r="C288" s="291"/>
      <c r="D288" s="292"/>
      <c r="E288" s="292"/>
      <c r="F288" s="293"/>
      <c r="G288" s="294"/>
      <c r="H288" s="292"/>
      <c r="I288" s="295"/>
      <c r="J288" s="295"/>
      <c r="K288" s="292"/>
      <c r="L288" s="296"/>
      <c r="M288" s="294"/>
      <c r="N288" s="297"/>
      <c r="O288" s="222"/>
      <c r="P288" s="223"/>
      <c r="Q288" s="223"/>
      <c r="R288" s="223"/>
      <c r="S288" s="223"/>
      <c r="T288" s="223"/>
      <c r="U288" s="223"/>
      <c r="V288" s="223"/>
      <c r="W288" s="223"/>
      <c r="X288" s="223"/>
      <c r="Y288" s="223"/>
      <c r="Z288" s="223"/>
      <c r="AA288" s="223"/>
      <c r="AB288" s="223"/>
      <c r="AC288" s="223"/>
      <c r="AD288" s="223"/>
      <c r="AE288" s="223"/>
      <c r="AF288" s="223"/>
      <c r="AG288" s="223"/>
    </row>
    <row r="289" spans="1:33" ht="15.75" customHeight="1">
      <c r="A289" s="213"/>
      <c r="B289" s="214"/>
      <c r="C289" s="291"/>
      <c r="D289" s="292"/>
      <c r="E289" s="292"/>
      <c r="F289" s="293"/>
      <c r="G289" s="294"/>
      <c r="H289" s="292"/>
      <c r="I289" s="295"/>
      <c r="J289" s="295"/>
      <c r="K289" s="292"/>
      <c r="L289" s="296"/>
      <c r="M289" s="294"/>
      <c r="N289" s="297"/>
      <c r="O289" s="222"/>
      <c r="P289" s="223"/>
      <c r="Q289" s="223"/>
      <c r="R289" s="223"/>
      <c r="S289" s="223"/>
      <c r="T289" s="223"/>
      <c r="U289" s="223"/>
      <c r="V289" s="223"/>
      <c r="W289" s="223"/>
      <c r="X289" s="223"/>
      <c r="Y289" s="223"/>
      <c r="Z289" s="223"/>
      <c r="AA289" s="223"/>
      <c r="AB289" s="223"/>
      <c r="AC289" s="223"/>
      <c r="AD289" s="223"/>
      <c r="AE289" s="223"/>
      <c r="AF289" s="223"/>
      <c r="AG289" s="223"/>
    </row>
    <row r="290" spans="1:33" ht="15.75" customHeight="1">
      <c r="A290" s="213"/>
      <c r="B290" s="214"/>
      <c r="C290" s="291"/>
      <c r="D290" s="292"/>
      <c r="E290" s="292"/>
      <c r="F290" s="293"/>
      <c r="G290" s="294"/>
      <c r="H290" s="292"/>
      <c r="I290" s="295"/>
      <c r="J290" s="295"/>
      <c r="K290" s="292"/>
      <c r="L290" s="296"/>
      <c r="M290" s="294"/>
      <c r="N290" s="297"/>
      <c r="O290" s="222"/>
      <c r="P290" s="223"/>
      <c r="Q290" s="223"/>
      <c r="R290" s="223"/>
      <c r="S290" s="223"/>
      <c r="T290" s="223"/>
      <c r="U290" s="223"/>
      <c r="V290" s="223"/>
      <c r="W290" s="223"/>
      <c r="X290" s="223"/>
      <c r="Y290" s="223"/>
      <c r="Z290" s="223"/>
      <c r="AA290" s="223"/>
      <c r="AB290" s="223"/>
      <c r="AC290" s="223"/>
      <c r="AD290" s="223"/>
      <c r="AE290" s="223"/>
      <c r="AF290" s="223"/>
      <c r="AG290" s="223"/>
    </row>
    <row r="291" spans="1:33" ht="15.75" customHeight="1">
      <c r="A291" s="213"/>
      <c r="B291" s="214"/>
      <c r="C291" s="291"/>
      <c r="D291" s="292"/>
      <c r="E291" s="292"/>
      <c r="F291" s="293"/>
      <c r="G291" s="294"/>
      <c r="H291" s="292"/>
      <c r="I291" s="295"/>
      <c r="J291" s="295"/>
      <c r="K291" s="292"/>
      <c r="L291" s="296"/>
      <c r="M291" s="294"/>
      <c r="N291" s="297"/>
      <c r="O291" s="222"/>
      <c r="P291" s="223"/>
      <c r="Q291" s="223"/>
      <c r="R291" s="223"/>
      <c r="S291" s="223"/>
      <c r="T291" s="223"/>
      <c r="U291" s="223"/>
      <c r="V291" s="223"/>
      <c r="W291" s="223"/>
      <c r="X291" s="223"/>
      <c r="Y291" s="223"/>
      <c r="Z291" s="223"/>
      <c r="AA291" s="223"/>
      <c r="AB291" s="223"/>
      <c r="AC291" s="223"/>
      <c r="AD291" s="223"/>
      <c r="AE291" s="223"/>
      <c r="AF291" s="223"/>
      <c r="AG291" s="223"/>
    </row>
    <row r="292" spans="1:33" ht="15.75" customHeight="1">
      <c r="A292" s="213"/>
      <c r="B292" s="214"/>
      <c r="C292" s="291"/>
      <c r="D292" s="292"/>
      <c r="E292" s="292"/>
      <c r="F292" s="293"/>
      <c r="G292" s="294"/>
      <c r="H292" s="292"/>
      <c r="I292" s="295"/>
      <c r="J292" s="295"/>
      <c r="K292" s="292"/>
      <c r="L292" s="296"/>
      <c r="M292" s="294"/>
      <c r="N292" s="297"/>
      <c r="O292" s="222"/>
      <c r="P292" s="223"/>
      <c r="Q292" s="223"/>
      <c r="R292" s="223"/>
      <c r="S292" s="223"/>
      <c r="T292" s="223"/>
      <c r="U292" s="223"/>
      <c r="V292" s="223"/>
      <c r="W292" s="223"/>
      <c r="X292" s="223"/>
      <c r="Y292" s="223"/>
      <c r="Z292" s="223"/>
      <c r="AA292" s="223"/>
      <c r="AB292" s="223"/>
      <c r="AC292" s="223"/>
      <c r="AD292" s="223"/>
      <c r="AE292" s="223"/>
      <c r="AF292" s="223"/>
      <c r="AG292" s="223"/>
    </row>
    <row r="293" spans="1:33" ht="15.75" customHeight="1">
      <c r="A293" s="213"/>
      <c r="B293" s="214"/>
      <c r="C293" s="291"/>
      <c r="D293" s="292"/>
      <c r="E293" s="292"/>
      <c r="F293" s="293"/>
      <c r="G293" s="294"/>
      <c r="H293" s="292"/>
      <c r="I293" s="295"/>
      <c r="J293" s="295"/>
      <c r="K293" s="292"/>
      <c r="L293" s="296"/>
      <c r="M293" s="294"/>
      <c r="N293" s="297"/>
      <c r="O293" s="222"/>
      <c r="P293" s="223"/>
      <c r="Q293" s="223"/>
      <c r="R293" s="223"/>
      <c r="S293" s="223"/>
      <c r="T293" s="223"/>
      <c r="U293" s="223"/>
      <c r="V293" s="223"/>
      <c r="W293" s="223"/>
      <c r="X293" s="223"/>
      <c r="Y293" s="223"/>
      <c r="Z293" s="223"/>
      <c r="AA293" s="223"/>
      <c r="AB293" s="223"/>
      <c r="AC293" s="223"/>
      <c r="AD293" s="223"/>
      <c r="AE293" s="223"/>
      <c r="AF293" s="223"/>
      <c r="AG293" s="223"/>
    </row>
    <row r="294" spans="1:33" ht="15.75" customHeight="1">
      <c r="A294" s="213"/>
      <c r="B294" s="214"/>
      <c r="C294" s="291"/>
      <c r="D294" s="292"/>
      <c r="E294" s="292"/>
      <c r="F294" s="293"/>
      <c r="G294" s="294"/>
      <c r="H294" s="292"/>
      <c r="I294" s="295"/>
      <c r="J294" s="295"/>
      <c r="K294" s="292"/>
      <c r="L294" s="296"/>
      <c r="M294" s="294"/>
      <c r="N294" s="297"/>
      <c r="O294" s="222"/>
      <c r="P294" s="223"/>
      <c r="Q294" s="223"/>
      <c r="R294" s="223"/>
      <c r="S294" s="223"/>
      <c r="T294" s="223"/>
      <c r="U294" s="223"/>
      <c r="V294" s="223"/>
      <c r="W294" s="223"/>
      <c r="X294" s="223"/>
      <c r="Y294" s="223"/>
      <c r="Z294" s="223"/>
      <c r="AA294" s="223"/>
      <c r="AB294" s="223"/>
      <c r="AC294" s="223"/>
      <c r="AD294" s="223"/>
      <c r="AE294" s="223"/>
      <c r="AF294" s="223"/>
      <c r="AG294" s="223"/>
    </row>
    <row r="295" spans="1:33" ht="15.75" customHeight="1">
      <c r="A295" s="213"/>
      <c r="B295" s="214"/>
      <c r="C295" s="291"/>
      <c r="D295" s="292"/>
      <c r="E295" s="292"/>
      <c r="F295" s="293"/>
      <c r="G295" s="294"/>
      <c r="H295" s="292"/>
      <c r="I295" s="295"/>
      <c r="J295" s="295"/>
      <c r="K295" s="292"/>
      <c r="L295" s="296"/>
      <c r="M295" s="294"/>
      <c r="N295" s="297"/>
      <c r="O295" s="222"/>
      <c r="P295" s="223"/>
      <c r="Q295" s="223"/>
      <c r="R295" s="223"/>
      <c r="S295" s="223"/>
      <c r="T295" s="223"/>
      <c r="U295" s="223"/>
      <c r="V295" s="223"/>
      <c r="W295" s="223"/>
      <c r="X295" s="223"/>
      <c r="Y295" s="223"/>
      <c r="Z295" s="223"/>
      <c r="AA295" s="223"/>
      <c r="AB295" s="223"/>
      <c r="AC295" s="223"/>
      <c r="AD295" s="223"/>
      <c r="AE295" s="223"/>
      <c r="AF295" s="223"/>
      <c r="AG295" s="223"/>
    </row>
    <row r="296" spans="1:33" ht="15.75" customHeight="1">
      <c r="A296" s="213"/>
      <c r="B296" s="214"/>
      <c r="C296" s="291"/>
      <c r="D296" s="292"/>
      <c r="E296" s="292"/>
      <c r="F296" s="293"/>
      <c r="G296" s="294"/>
      <c r="H296" s="292"/>
      <c r="I296" s="295"/>
      <c r="J296" s="295"/>
      <c r="K296" s="292"/>
      <c r="L296" s="296"/>
      <c r="M296" s="294"/>
      <c r="N296" s="297"/>
      <c r="O296" s="222"/>
      <c r="P296" s="223"/>
      <c r="Q296" s="223"/>
      <c r="R296" s="223"/>
      <c r="S296" s="223"/>
      <c r="T296" s="223"/>
      <c r="U296" s="223"/>
      <c r="V296" s="223"/>
      <c r="W296" s="223"/>
      <c r="X296" s="223"/>
      <c r="Y296" s="223"/>
      <c r="Z296" s="223"/>
      <c r="AA296" s="223"/>
      <c r="AB296" s="223"/>
      <c r="AC296" s="223"/>
      <c r="AD296" s="223"/>
      <c r="AE296" s="223"/>
      <c r="AF296" s="223"/>
      <c r="AG296" s="223"/>
    </row>
    <row r="297" spans="1:33" ht="15.75" customHeight="1">
      <c r="A297" s="213"/>
      <c r="B297" s="214"/>
      <c r="C297" s="291"/>
      <c r="D297" s="292"/>
      <c r="E297" s="292"/>
      <c r="F297" s="293"/>
      <c r="G297" s="294"/>
      <c r="H297" s="292"/>
      <c r="I297" s="295"/>
      <c r="J297" s="295"/>
      <c r="K297" s="292"/>
      <c r="L297" s="296"/>
      <c r="M297" s="294"/>
      <c r="N297" s="297"/>
      <c r="O297" s="222"/>
      <c r="P297" s="223"/>
      <c r="Q297" s="223"/>
      <c r="R297" s="223"/>
      <c r="S297" s="223"/>
      <c r="T297" s="223"/>
      <c r="U297" s="223"/>
      <c r="V297" s="223"/>
      <c r="W297" s="223"/>
      <c r="X297" s="223"/>
      <c r="Y297" s="223"/>
      <c r="Z297" s="223"/>
      <c r="AA297" s="223"/>
      <c r="AB297" s="223"/>
      <c r="AC297" s="223"/>
      <c r="AD297" s="223"/>
      <c r="AE297" s="223"/>
      <c r="AF297" s="223"/>
      <c r="AG297" s="223"/>
    </row>
    <row r="298" spans="1:33" ht="15.75" customHeight="1">
      <c r="A298" s="213"/>
      <c r="B298" s="214"/>
      <c r="C298" s="291"/>
      <c r="D298" s="292"/>
      <c r="E298" s="292"/>
      <c r="F298" s="293"/>
      <c r="G298" s="294"/>
      <c r="H298" s="292"/>
      <c r="I298" s="295"/>
      <c r="J298" s="295"/>
      <c r="K298" s="292"/>
      <c r="L298" s="296"/>
      <c r="M298" s="294"/>
      <c r="N298" s="297"/>
      <c r="O298" s="222"/>
      <c r="P298" s="223"/>
      <c r="Q298" s="223"/>
      <c r="R298" s="223"/>
      <c r="S298" s="223"/>
      <c r="T298" s="223"/>
      <c r="U298" s="223"/>
      <c r="V298" s="223"/>
      <c r="W298" s="223"/>
      <c r="X298" s="223"/>
      <c r="Y298" s="223"/>
      <c r="Z298" s="223"/>
      <c r="AA298" s="223"/>
      <c r="AB298" s="223"/>
      <c r="AC298" s="223"/>
      <c r="AD298" s="223"/>
      <c r="AE298" s="223"/>
      <c r="AF298" s="223"/>
      <c r="AG298" s="223"/>
    </row>
    <row r="299" spans="1:33" ht="15.75" customHeight="1">
      <c r="A299" s="213"/>
      <c r="B299" s="214"/>
      <c r="C299" s="291"/>
      <c r="D299" s="292"/>
      <c r="E299" s="292"/>
      <c r="F299" s="293"/>
      <c r="G299" s="294"/>
      <c r="H299" s="292"/>
      <c r="I299" s="295"/>
      <c r="J299" s="295"/>
      <c r="K299" s="292"/>
      <c r="L299" s="296"/>
      <c r="M299" s="294"/>
      <c r="N299" s="297"/>
      <c r="O299" s="222"/>
      <c r="P299" s="223"/>
      <c r="Q299" s="223"/>
      <c r="R299" s="223"/>
      <c r="S299" s="223"/>
      <c r="T299" s="223"/>
      <c r="U299" s="223"/>
      <c r="V299" s="223"/>
      <c r="W299" s="223"/>
      <c r="X299" s="223"/>
      <c r="Y299" s="223"/>
      <c r="Z299" s="223"/>
      <c r="AA299" s="223"/>
      <c r="AB299" s="223"/>
      <c r="AC299" s="223"/>
      <c r="AD299" s="223"/>
      <c r="AE299" s="223"/>
      <c r="AF299" s="223"/>
      <c r="AG299" s="223"/>
    </row>
    <row r="300" spans="1:33" ht="15.75" customHeight="1">
      <c r="A300" s="213"/>
      <c r="B300" s="214"/>
      <c r="C300" s="291"/>
      <c r="D300" s="292"/>
      <c r="E300" s="292"/>
      <c r="F300" s="293"/>
      <c r="G300" s="294"/>
      <c r="H300" s="292"/>
      <c r="I300" s="295"/>
      <c r="J300" s="295"/>
      <c r="K300" s="292"/>
      <c r="L300" s="294"/>
      <c r="M300" s="296"/>
      <c r="N300" s="297"/>
      <c r="O300" s="222"/>
      <c r="P300" s="223"/>
      <c r="Q300" s="223"/>
      <c r="R300" s="223"/>
      <c r="S300" s="223"/>
      <c r="T300" s="223"/>
      <c r="U300" s="223"/>
      <c r="V300" s="223"/>
      <c r="W300" s="223"/>
      <c r="X300" s="223"/>
      <c r="Y300" s="223"/>
      <c r="Z300" s="223"/>
      <c r="AA300" s="223"/>
      <c r="AB300" s="223"/>
      <c r="AC300" s="223"/>
      <c r="AD300" s="223"/>
      <c r="AE300" s="223"/>
      <c r="AF300" s="223"/>
      <c r="AG300" s="223"/>
    </row>
    <row r="301" spans="1:33" ht="15.75" customHeight="1">
      <c r="A301" s="213"/>
      <c r="B301" s="214"/>
      <c r="C301" s="291"/>
      <c r="D301" s="292"/>
      <c r="E301" s="292"/>
      <c r="F301" s="293"/>
      <c r="G301" s="294"/>
      <c r="H301" s="292"/>
      <c r="I301" s="295"/>
      <c r="J301" s="295"/>
      <c r="K301" s="292"/>
      <c r="L301" s="294"/>
      <c r="M301" s="296"/>
      <c r="N301" s="297"/>
      <c r="O301" s="222"/>
      <c r="P301" s="223"/>
      <c r="Q301" s="223"/>
      <c r="R301" s="223"/>
      <c r="S301" s="223"/>
      <c r="T301" s="223"/>
      <c r="U301" s="223"/>
      <c r="V301" s="223"/>
      <c r="W301" s="223"/>
      <c r="X301" s="223"/>
      <c r="Y301" s="223"/>
      <c r="Z301" s="223"/>
      <c r="AA301" s="223"/>
      <c r="AB301" s="223"/>
      <c r="AC301" s="223"/>
      <c r="AD301" s="223"/>
      <c r="AE301" s="223"/>
      <c r="AF301" s="223"/>
      <c r="AG301" s="223"/>
    </row>
    <row r="302" spans="1:33" ht="15.75" customHeight="1">
      <c r="A302" s="213"/>
      <c r="B302" s="214"/>
      <c r="C302" s="291"/>
      <c r="D302" s="292"/>
      <c r="E302" s="292"/>
      <c r="F302" s="293"/>
      <c r="G302" s="294"/>
      <c r="H302" s="292"/>
      <c r="I302" s="295"/>
      <c r="J302" s="295"/>
      <c r="K302" s="292"/>
      <c r="L302" s="294"/>
      <c r="M302" s="296"/>
      <c r="N302" s="297"/>
      <c r="O302" s="222"/>
      <c r="P302" s="223"/>
      <c r="Q302" s="223"/>
      <c r="R302" s="223"/>
      <c r="S302" s="223"/>
      <c r="T302" s="223"/>
      <c r="U302" s="223"/>
      <c r="V302" s="223"/>
      <c r="W302" s="223"/>
      <c r="X302" s="223"/>
      <c r="Y302" s="223"/>
      <c r="Z302" s="223"/>
      <c r="AA302" s="223"/>
      <c r="AB302" s="223"/>
      <c r="AC302" s="223"/>
      <c r="AD302" s="223"/>
      <c r="AE302" s="223"/>
      <c r="AF302" s="223"/>
      <c r="AG302" s="223"/>
    </row>
    <row r="303" spans="1:33" ht="15.75" customHeight="1">
      <c r="A303" s="213"/>
      <c r="B303" s="214"/>
      <c r="C303" s="291"/>
      <c r="D303" s="292"/>
      <c r="E303" s="292"/>
      <c r="F303" s="293"/>
      <c r="G303" s="294"/>
      <c r="H303" s="292"/>
      <c r="I303" s="295"/>
      <c r="J303" s="295"/>
      <c r="K303" s="292"/>
      <c r="L303" s="294"/>
      <c r="M303" s="296"/>
      <c r="N303" s="297"/>
      <c r="O303" s="222"/>
      <c r="P303" s="223"/>
      <c r="Q303" s="223"/>
      <c r="R303" s="223"/>
      <c r="S303" s="223"/>
      <c r="T303" s="223"/>
      <c r="U303" s="223"/>
      <c r="V303" s="223"/>
      <c r="W303" s="223"/>
      <c r="X303" s="223"/>
      <c r="Y303" s="223"/>
      <c r="Z303" s="223"/>
      <c r="AA303" s="223"/>
      <c r="AB303" s="223"/>
      <c r="AC303" s="223"/>
      <c r="AD303" s="223"/>
      <c r="AE303" s="223"/>
      <c r="AF303" s="223"/>
      <c r="AG303" s="223"/>
    </row>
    <row r="304" spans="1:33" ht="15.75" customHeight="1">
      <c r="A304" s="213"/>
      <c r="B304" s="214"/>
      <c r="C304" s="291"/>
      <c r="D304" s="292"/>
      <c r="E304" s="292"/>
      <c r="F304" s="293"/>
      <c r="G304" s="294"/>
      <c r="H304" s="292"/>
      <c r="I304" s="295"/>
      <c r="J304" s="295"/>
      <c r="K304" s="292"/>
      <c r="L304" s="294"/>
      <c r="M304" s="296"/>
      <c r="N304" s="297"/>
      <c r="O304" s="222"/>
      <c r="P304" s="223"/>
      <c r="Q304" s="223"/>
      <c r="R304" s="223"/>
      <c r="S304" s="223"/>
      <c r="T304" s="223"/>
      <c r="U304" s="223"/>
      <c r="V304" s="223"/>
      <c r="W304" s="223"/>
      <c r="X304" s="223"/>
      <c r="Y304" s="223"/>
      <c r="Z304" s="223"/>
      <c r="AA304" s="223"/>
      <c r="AB304" s="223"/>
      <c r="AC304" s="223"/>
      <c r="AD304" s="223"/>
      <c r="AE304" s="223"/>
      <c r="AF304" s="223"/>
      <c r="AG304" s="223"/>
    </row>
    <row r="305" spans="1:33" ht="15.75" customHeight="1">
      <c r="A305" s="213"/>
      <c r="B305" s="214"/>
      <c r="C305" s="291"/>
      <c r="D305" s="292"/>
      <c r="E305" s="292"/>
      <c r="F305" s="293"/>
      <c r="G305" s="294"/>
      <c r="H305" s="292"/>
      <c r="I305" s="295"/>
      <c r="J305" s="295"/>
      <c r="K305" s="292"/>
      <c r="L305" s="294"/>
      <c r="M305" s="296"/>
      <c r="N305" s="297"/>
      <c r="O305" s="222"/>
      <c r="P305" s="223"/>
      <c r="Q305" s="223"/>
      <c r="R305" s="223"/>
      <c r="S305" s="223"/>
      <c r="T305" s="223"/>
      <c r="U305" s="223"/>
      <c r="V305" s="223"/>
      <c r="W305" s="223"/>
      <c r="X305" s="223"/>
      <c r="Y305" s="223"/>
      <c r="Z305" s="223"/>
      <c r="AA305" s="223"/>
      <c r="AB305" s="223"/>
      <c r="AC305" s="223"/>
      <c r="AD305" s="223"/>
      <c r="AE305" s="223"/>
      <c r="AF305" s="223"/>
      <c r="AG305" s="223"/>
    </row>
    <row r="306" spans="1:33" ht="15.75" customHeight="1">
      <c r="A306" s="213"/>
      <c r="B306" s="214"/>
      <c r="C306" s="291"/>
      <c r="D306" s="292"/>
      <c r="E306" s="292"/>
      <c r="F306" s="293"/>
      <c r="G306" s="294"/>
      <c r="H306" s="292"/>
      <c r="I306" s="295"/>
      <c r="J306" s="295"/>
      <c r="K306" s="292"/>
      <c r="L306" s="296"/>
      <c r="M306" s="294"/>
      <c r="N306" s="297"/>
      <c r="O306" s="222"/>
      <c r="P306" s="223"/>
      <c r="Q306" s="223"/>
      <c r="R306" s="223"/>
      <c r="S306" s="223"/>
      <c r="T306" s="223"/>
      <c r="U306" s="223"/>
      <c r="V306" s="223"/>
      <c r="W306" s="223"/>
      <c r="X306" s="223"/>
      <c r="Y306" s="223"/>
      <c r="Z306" s="223"/>
      <c r="AA306" s="223"/>
      <c r="AB306" s="223"/>
      <c r="AC306" s="223"/>
      <c r="AD306" s="223"/>
      <c r="AE306" s="223"/>
      <c r="AF306" s="223"/>
      <c r="AG306" s="223"/>
    </row>
    <row r="307" spans="1:33" ht="15.75" customHeight="1">
      <c r="A307" s="213"/>
      <c r="B307" s="214"/>
      <c r="C307" s="291"/>
      <c r="D307" s="292"/>
      <c r="E307" s="292"/>
      <c r="F307" s="293"/>
      <c r="G307" s="294"/>
      <c r="H307" s="292"/>
      <c r="I307" s="295"/>
      <c r="J307" s="295"/>
      <c r="K307" s="292"/>
      <c r="L307" s="296"/>
      <c r="M307" s="294"/>
      <c r="N307" s="297"/>
      <c r="O307" s="222"/>
      <c r="P307" s="223"/>
      <c r="Q307" s="223"/>
      <c r="R307" s="223"/>
      <c r="S307" s="223"/>
      <c r="T307" s="223"/>
      <c r="U307" s="223"/>
      <c r="V307" s="223"/>
      <c r="W307" s="223"/>
      <c r="X307" s="223"/>
      <c r="Y307" s="223"/>
      <c r="Z307" s="223"/>
      <c r="AA307" s="223"/>
      <c r="AB307" s="223"/>
      <c r="AC307" s="223"/>
      <c r="AD307" s="223"/>
      <c r="AE307" s="223"/>
      <c r="AF307" s="223"/>
      <c r="AG307" s="223"/>
    </row>
    <row r="308" spans="1:33" ht="15.75" customHeight="1">
      <c r="A308" s="213"/>
      <c r="B308" s="214"/>
      <c r="C308" s="291"/>
      <c r="D308" s="292"/>
      <c r="E308" s="292"/>
      <c r="F308" s="293"/>
      <c r="G308" s="294"/>
      <c r="H308" s="292"/>
      <c r="I308" s="295"/>
      <c r="J308" s="295"/>
      <c r="K308" s="292"/>
      <c r="L308" s="296"/>
      <c r="M308" s="294"/>
      <c r="N308" s="297"/>
      <c r="O308" s="222"/>
      <c r="P308" s="223"/>
      <c r="Q308" s="223"/>
      <c r="R308" s="223"/>
      <c r="S308" s="223"/>
      <c r="T308" s="223"/>
      <c r="U308" s="223"/>
      <c r="V308" s="223"/>
      <c r="W308" s="223"/>
      <c r="X308" s="223"/>
      <c r="Y308" s="223"/>
      <c r="Z308" s="223"/>
      <c r="AA308" s="223"/>
      <c r="AB308" s="223"/>
      <c r="AC308" s="223"/>
      <c r="AD308" s="223"/>
      <c r="AE308" s="223"/>
      <c r="AF308" s="223"/>
      <c r="AG308" s="223"/>
    </row>
    <row r="309" spans="1:33" ht="15.75" customHeight="1">
      <c r="A309" s="213"/>
      <c r="B309" s="214"/>
      <c r="C309" s="291"/>
      <c r="D309" s="292"/>
      <c r="E309" s="292"/>
      <c r="F309" s="293"/>
      <c r="G309" s="294"/>
      <c r="H309" s="292"/>
      <c r="I309" s="295"/>
      <c r="J309" s="295"/>
      <c r="K309" s="292"/>
      <c r="L309" s="296"/>
      <c r="M309" s="294"/>
      <c r="N309" s="297"/>
      <c r="O309" s="222"/>
      <c r="P309" s="223"/>
      <c r="Q309" s="223"/>
      <c r="R309" s="223"/>
      <c r="S309" s="223"/>
      <c r="T309" s="223"/>
      <c r="U309" s="223"/>
      <c r="V309" s="223"/>
      <c r="W309" s="223"/>
      <c r="X309" s="223"/>
      <c r="Y309" s="223"/>
      <c r="Z309" s="223"/>
      <c r="AA309" s="223"/>
      <c r="AB309" s="223"/>
      <c r="AC309" s="223"/>
      <c r="AD309" s="223"/>
      <c r="AE309" s="223"/>
      <c r="AF309" s="223"/>
      <c r="AG309" s="223"/>
    </row>
    <row r="310" spans="1:33" ht="15.75" customHeight="1">
      <c r="A310" s="213"/>
      <c r="B310" s="214"/>
      <c r="C310" s="291"/>
      <c r="D310" s="292"/>
      <c r="E310" s="292"/>
      <c r="F310" s="293"/>
      <c r="G310" s="294"/>
      <c r="H310" s="292"/>
      <c r="I310" s="295"/>
      <c r="J310" s="295"/>
      <c r="K310" s="292"/>
      <c r="L310" s="296"/>
      <c r="M310" s="294"/>
      <c r="N310" s="297"/>
      <c r="O310" s="222"/>
      <c r="P310" s="223"/>
      <c r="Q310" s="223"/>
      <c r="R310" s="223"/>
      <c r="S310" s="223"/>
      <c r="T310" s="223"/>
      <c r="U310" s="223"/>
      <c r="V310" s="223"/>
      <c r="W310" s="223"/>
      <c r="X310" s="223"/>
      <c r="Y310" s="223"/>
      <c r="Z310" s="223"/>
      <c r="AA310" s="223"/>
      <c r="AB310" s="223"/>
      <c r="AC310" s="223"/>
      <c r="AD310" s="223"/>
      <c r="AE310" s="223"/>
      <c r="AF310" s="223"/>
      <c r="AG310" s="223"/>
    </row>
    <row r="311" spans="1:33" ht="15.75" customHeight="1">
      <c r="A311" s="213"/>
      <c r="B311" s="214"/>
      <c r="C311" s="291"/>
      <c r="D311" s="292"/>
      <c r="E311" s="292"/>
      <c r="F311" s="293"/>
      <c r="G311" s="294"/>
      <c r="H311" s="292"/>
      <c r="I311" s="295"/>
      <c r="J311" s="295"/>
      <c r="K311" s="292"/>
      <c r="L311" s="294"/>
      <c r="M311" s="296"/>
      <c r="N311" s="297"/>
      <c r="O311" s="222"/>
      <c r="P311" s="223"/>
      <c r="Q311" s="223"/>
      <c r="R311" s="223"/>
      <c r="S311" s="223"/>
      <c r="T311" s="223"/>
      <c r="U311" s="223"/>
      <c r="V311" s="223"/>
      <c r="W311" s="223"/>
      <c r="X311" s="223"/>
      <c r="Y311" s="223"/>
      <c r="Z311" s="223"/>
      <c r="AA311" s="223"/>
      <c r="AB311" s="223"/>
      <c r="AC311" s="223"/>
      <c r="AD311" s="223"/>
      <c r="AE311" s="223"/>
      <c r="AF311" s="223"/>
      <c r="AG311" s="223"/>
    </row>
    <row r="312" spans="1:33" ht="15.75" customHeight="1">
      <c r="A312" s="213"/>
      <c r="B312" s="214"/>
      <c r="C312" s="291"/>
      <c r="D312" s="292"/>
      <c r="E312" s="292"/>
      <c r="F312" s="293"/>
      <c r="G312" s="294"/>
      <c r="H312" s="292"/>
      <c r="I312" s="295"/>
      <c r="J312" s="295"/>
      <c r="K312" s="292"/>
      <c r="L312" s="294"/>
      <c r="M312" s="296"/>
      <c r="N312" s="297"/>
      <c r="O312" s="222"/>
      <c r="P312" s="223"/>
      <c r="Q312" s="223"/>
      <c r="R312" s="223"/>
      <c r="S312" s="223"/>
      <c r="T312" s="223"/>
      <c r="U312" s="223"/>
      <c r="V312" s="223"/>
      <c r="W312" s="223"/>
      <c r="X312" s="223"/>
      <c r="Y312" s="223"/>
      <c r="Z312" s="223"/>
      <c r="AA312" s="223"/>
      <c r="AB312" s="223"/>
      <c r="AC312" s="223"/>
      <c r="AD312" s="223"/>
      <c r="AE312" s="223"/>
      <c r="AF312" s="223"/>
      <c r="AG312" s="223"/>
    </row>
    <row r="313" spans="1:33" ht="15.75" customHeight="1">
      <c r="A313" s="213"/>
      <c r="B313" s="214"/>
      <c r="C313" s="291"/>
      <c r="D313" s="292"/>
      <c r="E313" s="292"/>
      <c r="F313" s="293"/>
      <c r="G313" s="298"/>
      <c r="H313" s="292"/>
      <c r="I313" s="295"/>
      <c r="J313" s="295"/>
      <c r="K313" s="292"/>
      <c r="L313" s="296"/>
      <c r="M313" s="294"/>
      <c r="N313" s="297"/>
      <c r="O313" s="222"/>
      <c r="P313" s="223"/>
      <c r="Q313" s="223"/>
      <c r="R313" s="223"/>
      <c r="S313" s="223"/>
      <c r="T313" s="223"/>
      <c r="U313" s="223"/>
      <c r="V313" s="223"/>
      <c r="W313" s="223"/>
      <c r="X313" s="223"/>
      <c r="Y313" s="223"/>
      <c r="Z313" s="223"/>
      <c r="AA313" s="223"/>
      <c r="AB313" s="223"/>
      <c r="AC313" s="223"/>
      <c r="AD313" s="223"/>
      <c r="AE313" s="223"/>
      <c r="AF313" s="223"/>
      <c r="AG313" s="223"/>
    </row>
    <row r="314" spans="1:33" ht="15.75" customHeight="1">
      <c r="A314" s="213"/>
      <c r="B314" s="214"/>
      <c r="C314" s="291"/>
      <c r="D314" s="292"/>
      <c r="E314" s="292"/>
      <c r="F314" s="293"/>
      <c r="G314" s="294"/>
      <c r="H314" s="292"/>
      <c r="I314" s="295"/>
      <c r="J314" s="295"/>
      <c r="K314" s="292"/>
      <c r="L314" s="294"/>
      <c r="M314" s="296"/>
      <c r="N314" s="297"/>
      <c r="O314" s="222"/>
      <c r="P314" s="223"/>
      <c r="Q314" s="223"/>
      <c r="R314" s="223"/>
      <c r="S314" s="223"/>
      <c r="T314" s="223"/>
      <c r="U314" s="223"/>
      <c r="V314" s="223"/>
      <c r="W314" s="223"/>
      <c r="X314" s="223"/>
      <c r="Y314" s="223"/>
      <c r="Z314" s="223"/>
      <c r="AA314" s="223"/>
      <c r="AB314" s="223"/>
      <c r="AC314" s="223"/>
      <c r="AD314" s="223"/>
      <c r="AE314" s="223"/>
      <c r="AF314" s="223"/>
      <c r="AG314" s="223"/>
    </row>
    <row r="315" spans="1:33" ht="15.75" customHeight="1">
      <c r="A315" s="213"/>
      <c r="B315" s="214"/>
      <c r="C315" s="291"/>
      <c r="D315" s="292"/>
      <c r="E315" s="292"/>
      <c r="F315" s="293"/>
      <c r="G315" s="294"/>
      <c r="H315" s="292"/>
      <c r="I315" s="295"/>
      <c r="J315" s="295"/>
      <c r="K315" s="292"/>
      <c r="L315" s="296"/>
      <c r="M315" s="294"/>
      <c r="N315" s="297"/>
      <c r="O315" s="222"/>
      <c r="P315" s="223"/>
      <c r="Q315" s="223"/>
      <c r="R315" s="223"/>
      <c r="S315" s="223"/>
      <c r="T315" s="223"/>
      <c r="U315" s="223"/>
      <c r="V315" s="223"/>
      <c r="W315" s="223"/>
      <c r="X315" s="223"/>
      <c r="Y315" s="223"/>
      <c r="Z315" s="223"/>
      <c r="AA315" s="223"/>
      <c r="AB315" s="223"/>
      <c r="AC315" s="223"/>
      <c r="AD315" s="223"/>
      <c r="AE315" s="223"/>
      <c r="AF315" s="223"/>
      <c r="AG315" s="223"/>
    </row>
    <row r="316" spans="1:33" ht="15.75" customHeight="1">
      <c r="A316" s="213"/>
      <c r="B316" s="214"/>
      <c r="C316" s="291"/>
      <c r="D316" s="292"/>
      <c r="E316" s="292"/>
      <c r="F316" s="293"/>
      <c r="G316" s="294"/>
      <c r="H316" s="292"/>
      <c r="I316" s="295"/>
      <c r="J316" s="295"/>
      <c r="K316" s="292"/>
      <c r="L316" s="294"/>
      <c r="M316" s="296"/>
      <c r="N316" s="297"/>
      <c r="O316" s="222"/>
      <c r="P316" s="223"/>
      <c r="Q316" s="223"/>
      <c r="R316" s="223"/>
      <c r="S316" s="223"/>
      <c r="T316" s="223"/>
      <c r="U316" s="223"/>
      <c r="V316" s="223"/>
      <c r="W316" s="223"/>
      <c r="X316" s="223"/>
      <c r="Y316" s="223"/>
      <c r="Z316" s="223"/>
      <c r="AA316" s="223"/>
      <c r="AB316" s="223"/>
      <c r="AC316" s="223"/>
      <c r="AD316" s="223"/>
      <c r="AE316" s="223"/>
      <c r="AF316" s="223"/>
      <c r="AG316" s="223"/>
    </row>
    <row r="317" spans="1:33" ht="15.75" customHeight="1">
      <c r="A317" s="213"/>
      <c r="B317" s="214"/>
      <c r="C317" s="291"/>
      <c r="D317" s="292"/>
      <c r="E317" s="292"/>
      <c r="F317" s="293"/>
      <c r="G317" s="294"/>
      <c r="H317" s="292"/>
      <c r="I317" s="295"/>
      <c r="J317" s="295"/>
      <c r="K317" s="292"/>
      <c r="L317" s="296"/>
      <c r="M317" s="294"/>
      <c r="N317" s="297"/>
      <c r="O317" s="222"/>
      <c r="P317" s="223"/>
      <c r="Q317" s="223"/>
      <c r="R317" s="223"/>
      <c r="S317" s="223"/>
      <c r="T317" s="223"/>
      <c r="U317" s="223"/>
      <c r="V317" s="223"/>
      <c r="W317" s="223"/>
      <c r="X317" s="223"/>
      <c r="Y317" s="223"/>
      <c r="Z317" s="223"/>
      <c r="AA317" s="223"/>
      <c r="AB317" s="223"/>
      <c r="AC317" s="223"/>
      <c r="AD317" s="223"/>
      <c r="AE317" s="223"/>
      <c r="AF317" s="223"/>
      <c r="AG317" s="223"/>
    </row>
    <row r="318" spans="1:33" ht="15.75" customHeight="1">
      <c r="A318" s="213"/>
      <c r="B318" s="214"/>
      <c r="C318" s="291"/>
      <c r="D318" s="292"/>
      <c r="E318" s="292"/>
      <c r="F318" s="293"/>
      <c r="G318" s="294"/>
      <c r="H318" s="292"/>
      <c r="I318" s="295"/>
      <c r="J318" s="295"/>
      <c r="K318" s="292"/>
      <c r="L318" s="296"/>
      <c r="M318" s="294"/>
      <c r="N318" s="297"/>
      <c r="O318" s="222"/>
      <c r="P318" s="223"/>
      <c r="Q318" s="223"/>
      <c r="R318" s="223"/>
      <c r="S318" s="223"/>
      <c r="T318" s="223"/>
      <c r="U318" s="223"/>
      <c r="V318" s="223"/>
      <c r="W318" s="223"/>
      <c r="X318" s="223"/>
      <c r="Y318" s="223"/>
      <c r="Z318" s="223"/>
      <c r="AA318" s="223"/>
      <c r="AB318" s="223"/>
      <c r="AC318" s="223"/>
      <c r="AD318" s="223"/>
      <c r="AE318" s="223"/>
      <c r="AF318" s="223"/>
      <c r="AG318" s="223"/>
    </row>
    <row r="319" spans="1:33" ht="15.75" customHeight="1">
      <c r="A319" s="213"/>
      <c r="B319" s="214"/>
      <c r="C319" s="291"/>
      <c r="D319" s="292"/>
      <c r="E319" s="292"/>
      <c r="F319" s="293"/>
      <c r="G319" s="294"/>
      <c r="H319" s="292"/>
      <c r="I319" s="295"/>
      <c r="J319" s="295"/>
      <c r="K319" s="292"/>
      <c r="L319" s="294"/>
      <c r="M319" s="296"/>
      <c r="N319" s="297"/>
      <c r="O319" s="222"/>
      <c r="P319" s="223"/>
      <c r="Q319" s="223"/>
      <c r="R319" s="223"/>
      <c r="S319" s="223"/>
      <c r="T319" s="223"/>
      <c r="U319" s="223"/>
      <c r="V319" s="223"/>
      <c r="W319" s="223"/>
      <c r="X319" s="223"/>
      <c r="Y319" s="223"/>
      <c r="Z319" s="223"/>
      <c r="AA319" s="223"/>
      <c r="AB319" s="223"/>
      <c r="AC319" s="223"/>
      <c r="AD319" s="223"/>
      <c r="AE319" s="223"/>
      <c r="AF319" s="223"/>
      <c r="AG319" s="223"/>
    </row>
    <row r="320" spans="1:33" ht="15.75" customHeight="1">
      <c r="A320" s="213"/>
      <c r="B320" s="214"/>
      <c r="C320" s="291"/>
      <c r="D320" s="292"/>
      <c r="E320" s="292"/>
      <c r="F320" s="293"/>
      <c r="G320" s="294"/>
      <c r="H320" s="292"/>
      <c r="I320" s="295"/>
      <c r="J320" s="295"/>
      <c r="K320" s="292"/>
      <c r="L320" s="294"/>
      <c r="M320" s="296"/>
      <c r="N320" s="297"/>
      <c r="O320" s="222"/>
      <c r="P320" s="223"/>
      <c r="Q320" s="223"/>
      <c r="R320" s="223"/>
      <c r="S320" s="223"/>
      <c r="T320" s="223"/>
      <c r="U320" s="223"/>
      <c r="V320" s="223"/>
      <c r="W320" s="223"/>
      <c r="X320" s="223"/>
      <c r="Y320" s="223"/>
      <c r="Z320" s="223"/>
      <c r="AA320" s="223"/>
      <c r="AB320" s="223"/>
      <c r="AC320" s="223"/>
      <c r="AD320" s="223"/>
      <c r="AE320" s="223"/>
      <c r="AF320" s="223"/>
      <c r="AG320" s="223"/>
    </row>
    <row r="321" spans="1:33" ht="15.75" customHeight="1">
      <c r="A321" s="213"/>
      <c r="B321" s="214"/>
      <c r="C321" s="291"/>
      <c r="D321" s="292"/>
      <c r="E321" s="292"/>
      <c r="F321" s="293"/>
      <c r="G321" s="294"/>
      <c r="H321" s="292"/>
      <c r="I321" s="295"/>
      <c r="J321" s="295"/>
      <c r="K321" s="292"/>
      <c r="L321" s="296"/>
      <c r="M321" s="294"/>
      <c r="N321" s="297"/>
      <c r="O321" s="222"/>
      <c r="P321" s="223"/>
      <c r="Q321" s="223"/>
      <c r="R321" s="223"/>
      <c r="S321" s="223"/>
      <c r="T321" s="223"/>
      <c r="U321" s="223"/>
      <c r="V321" s="223"/>
      <c r="W321" s="223"/>
      <c r="X321" s="223"/>
      <c r="Y321" s="223"/>
      <c r="Z321" s="223"/>
      <c r="AA321" s="223"/>
      <c r="AB321" s="223"/>
      <c r="AC321" s="223"/>
      <c r="AD321" s="223"/>
      <c r="AE321" s="223"/>
      <c r="AF321" s="223"/>
      <c r="AG321" s="223"/>
    </row>
    <row r="322" spans="1:33" ht="15.75" customHeight="1">
      <c r="A322" s="213"/>
      <c r="B322" s="214"/>
      <c r="C322" s="291"/>
      <c r="D322" s="292"/>
      <c r="E322" s="292"/>
      <c r="F322" s="293"/>
      <c r="G322" s="294"/>
      <c r="H322" s="292"/>
      <c r="I322" s="295"/>
      <c r="J322" s="295"/>
      <c r="K322" s="292"/>
      <c r="L322" s="294"/>
      <c r="M322" s="296"/>
      <c r="N322" s="297"/>
      <c r="O322" s="222"/>
      <c r="P322" s="223"/>
      <c r="Q322" s="223"/>
      <c r="R322" s="223"/>
      <c r="S322" s="223"/>
      <c r="T322" s="223"/>
      <c r="U322" s="223"/>
      <c r="V322" s="223"/>
      <c r="W322" s="223"/>
      <c r="X322" s="223"/>
      <c r="Y322" s="223"/>
      <c r="Z322" s="223"/>
      <c r="AA322" s="223"/>
      <c r="AB322" s="223"/>
      <c r="AC322" s="223"/>
      <c r="AD322" s="223"/>
      <c r="AE322" s="223"/>
      <c r="AF322" s="223"/>
      <c r="AG322" s="223"/>
    </row>
    <row r="323" spans="1:33" ht="15.75" customHeight="1">
      <c r="A323" s="213"/>
      <c r="B323" s="214"/>
      <c r="C323" s="291"/>
      <c r="D323" s="292"/>
      <c r="E323" s="292"/>
      <c r="F323" s="293"/>
      <c r="G323" s="294"/>
      <c r="H323" s="292"/>
      <c r="I323" s="295"/>
      <c r="J323" s="295"/>
      <c r="K323" s="292"/>
      <c r="L323" s="296"/>
      <c r="M323" s="294"/>
      <c r="N323" s="297"/>
      <c r="O323" s="222"/>
      <c r="P323" s="223"/>
      <c r="Q323" s="223"/>
      <c r="R323" s="223"/>
      <c r="S323" s="223"/>
      <c r="T323" s="223"/>
      <c r="U323" s="223"/>
      <c r="V323" s="223"/>
      <c r="W323" s="223"/>
      <c r="X323" s="223"/>
      <c r="Y323" s="223"/>
      <c r="Z323" s="223"/>
      <c r="AA323" s="223"/>
      <c r="AB323" s="223"/>
      <c r="AC323" s="223"/>
      <c r="AD323" s="223"/>
      <c r="AE323" s="223"/>
      <c r="AF323" s="223"/>
      <c r="AG323" s="223"/>
    </row>
    <row r="324" spans="1:33" ht="15.75" customHeight="1">
      <c r="A324" s="213"/>
      <c r="B324" s="214"/>
      <c r="C324" s="291"/>
      <c r="D324" s="292"/>
      <c r="E324" s="292"/>
      <c r="F324" s="293"/>
      <c r="G324" s="294"/>
      <c r="H324" s="292"/>
      <c r="I324" s="295"/>
      <c r="J324" s="295"/>
      <c r="K324" s="292"/>
      <c r="L324" s="296"/>
      <c r="M324" s="294"/>
      <c r="N324" s="297"/>
      <c r="O324" s="222"/>
      <c r="P324" s="223"/>
      <c r="Q324" s="223"/>
      <c r="R324" s="223"/>
      <c r="S324" s="223"/>
      <c r="T324" s="223"/>
      <c r="U324" s="223"/>
      <c r="V324" s="223"/>
      <c r="W324" s="223"/>
      <c r="X324" s="223"/>
      <c r="Y324" s="223"/>
      <c r="Z324" s="223"/>
      <c r="AA324" s="223"/>
      <c r="AB324" s="223"/>
      <c r="AC324" s="223"/>
      <c r="AD324" s="223"/>
      <c r="AE324" s="223"/>
      <c r="AF324" s="223"/>
      <c r="AG324" s="223"/>
    </row>
    <row r="325" spans="1:33" ht="15.75" customHeight="1">
      <c r="A325" s="213"/>
      <c r="B325" s="214"/>
      <c r="C325" s="291"/>
      <c r="D325" s="292"/>
      <c r="E325" s="292"/>
      <c r="F325" s="293"/>
      <c r="G325" s="294"/>
      <c r="H325" s="292"/>
      <c r="I325" s="295"/>
      <c r="J325" s="295"/>
      <c r="K325" s="292"/>
      <c r="L325" s="294"/>
      <c r="M325" s="296"/>
      <c r="N325" s="297"/>
      <c r="O325" s="222"/>
      <c r="P325" s="223"/>
      <c r="Q325" s="223"/>
      <c r="R325" s="223"/>
      <c r="S325" s="223"/>
      <c r="T325" s="223"/>
      <c r="U325" s="223"/>
      <c r="V325" s="223"/>
      <c r="W325" s="223"/>
      <c r="X325" s="223"/>
      <c r="Y325" s="223"/>
      <c r="Z325" s="223"/>
      <c r="AA325" s="223"/>
      <c r="AB325" s="223"/>
      <c r="AC325" s="223"/>
      <c r="AD325" s="223"/>
      <c r="AE325" s="223"/>
      <c r="AF325" s="223"/>
      <c r="AG325" s="223"/>
    </row>
    <row r="326" spans="1:33" ht="15.75" customHeight="1">
      <c r="A326" s="213"/>
      <c r="B326" s="214"/>
      <c r="C326" s="291"/>
      <c r="D326" s="292"/>
      <c r="E326" s="292"/>
      <c r="F326" s="293"/>
      <c r="G326" s="294"/>
      <c r="H326" s="292"/>
      <c r="I326" s="295"/>
      <c r="J326" s="295"/>
      <c r="K326" s="292"/>
      <c r="L326" s="296"/>
      <c r="M326" s="294"/>
      <c r="N326" s="297"/>
      <c r="O326" s="222"/>
      <c r="P326" s="223"/>
      <c r="Q326" s="223"/>
      <c r="R326" s="223"/>
      <c r="S326" s="223"/>
      <c r="T326" s="223"/>
      <c r="U326" s="223"/>
      <c r="V326" s="223"/>
      <c r="W326" s="223"/>
      <c r="X326" s="223"/>
      <c r="Y326" s="223"/>
      <c r="Z326" s="223"/>
      <c r="AA326" s="223"/>
      <c r="AB326" s="223"/>
      <c r="AC326" s="223"/>
      <c r="AD326" s="223"/>
      <c r="AE326" s="223"/>
      <c r="AF326" s="223"/>
      <c r="AG326" s="223"/>
    </row>
    <row r="327" spans="1:33" ht="15.75" customHeight="1">
      <c r="A327" s="213"/>
      <c r="B327" s="214"/>
      <c r="C327" s="291"/>
      <c r="D327" s="292"/>
      <c r="E327" s="292"/>
      <c r="F327" s="293"/>
      <c r="G327" s="294"/>
      <c r="H327" s="292"/>
      <c r="I327" s="295"/>
      <c r="J327" s="295"/>
      <c r="K327" s="292"/>
      <c r="L327" s="296"/>
      <c r="M327" s="294"/>
      <c r="N327" s="297"/>
      <c r="O327" s="222"/>
      <c r="P327" s="223"/>
      <c r="Q327" s="223"/>
      <c r="R327" s="223"/>
      <c r="S327" s="223"/>
      <c r="T327" s="223"/>
      <c r="U327" s="223"/>
      <c r="V327" s="223"/>
      <c r="W327" s="223"/>
      <c r="X327" s="223"/>
      <c r="Y327" s="223"/>
      <c r="Z327" s="223"/>
      <c r="AA327" s="223"/>
      <c r="AB327" s="223"/>
      <c r="AC327" s="223"/>
      <c r="AD327" s="223"/>
      <c r="AE327" s="223"/>
      <c r="AF327" s="223"/>
      <c r="AG327" s="223"/>
    </row>
    <row r="328" spans="1:33" ht="15.75" customHeight="1">
      <c r="A328" s="213"/>
      <c r="B328" s="214"/>
      <c r="C328" s="291"/>
      <c r="D328" s="292"/>
      <c r="E328" s="292"/>
      <c r="F328" s="293"/>
      <c r="G328" s="294"/>
      <c r="H328" s="292"/>
      <c r="I328" s="295"/>
      <c r="J328" s="295"/>
      <c r="K328" s="292"/>
      <c r="L328" s="294"/>
      <c r="M328" s="296"/>
      <c r="N328" s="297"/>
      <c r="O328" s="222"/>
      <c r="P328" s="223"/>
      <c r="Q328" s="223"/>
      <c r="R328" s="223"/>
      <c r="S328" s="223"/>
      <c r="T328" s="223"/>
      <c r="U328" s="223"/>
      <c r="V328" s="223"/>
      <c r="W328" s="223"/>
      <c r="X328" s="223"/>
      <c r="Y328" s="223"/>
      <c r="Z328" s="223"/>
      <c r="AA328" s="223"/>
      <c r="AB328" s="223"/>
      <c r="AC328" s="223"/>
      <c r="AD328" s="223"/>
      <c r="AE328" s="223"/>
      <c r="AF328" s="223"/>
      <c r="AG328" s="223"/>
    </row>
    <row r="329" spans="1:33" ht="15.75" customHeight="1">
      <c r="A329" s="213"/>
      <c r="B329" s="214"/>
      <c r="C329" s="291"/>
      <c r="D329" s="292"/>
      <c r="E329" s="292"/>
      <c r="F329" s="293"/>
      <c r="G329" s="294"/>
      <c r="H329" s="292"/>
      <c r="I329" s="295"/>
      <c r="J329" s="295"/>
      <c r="K329" s="292"/>
      <c r="L329" s="296"/>
      <c r="M329" s="294"/>
      <c r="N329" s="297"/>
      <c r="O329" s="222"/>
      <c r="P329" s="223"/>
      <c r="Q329" s="223"/>
      <c r="R329" s="223"/>
      <c r="S329" s="223"/>
      <c r="T329" s="223"/>
      <c r="U329" s="223"/>
      <c r="V329" s="223"/>
      <c r="W329" s="223"/>
      <c r="X329" s="223"/>
      <c r="Y329" s="223"/>
      <c r="Z329" s="223"/>
      <c r="AA329" s="223"/>
      <c r="AB329" s="223"/>
      <c r="AC329" s="223"/>
      <c r="AD329" s="223"/>
      <c r="AE329" s="223"/>
      <c r="AF329" s="223"/>
      <c r="AG329" s="223"/>
    </row>
    <row r="330" spans="1:33" ht="15.75" customHeight="1">
      <c r="A330" s="213"/>
      <c r="B330" s="214"/>
      <c r="C330" s="291"/>
      <c r="D330" s="292"/>
      <c r="E330" s="292"/>
      <c r="F330" s="293"/>
      <c r="G330" s="294"/>
      <c r="H330" s="292"/>
      <c r="I330" s="295"/>
      <c r="J330" s="295"/>
      <c r="K330" s="292"/>
      <c r="L330" s="296"/>
      <c r="M330" s="294"/>
      <c r="N330" s="297"/>
      <c r="O330" s="222"/>
      <c r="P330" s="223"/>
      <c r="Q330" s="223"/>
      <c r="R330" s="223"/>
      <c r="S330" s="223"/>
      <c r="T330" s="223"/>
      <c r="U330" s="223"/>
      <c r="V330" s="223"/>
      <c r="W330" s="223"/>
      <c r="X330" s="223"/>
      <c r="Y330" s="223"/>
      <c r="Z330" s="223"/>
      <c r="AA330" s="223"/>
      <c r="AB330" s="223"/>
      <c r="AC330" s="223"/>
      <c r="AD330" s="223"/>
      <c r="AE330" s="223"/>
      <c r="AF330" s="223"/>
      <c r="AG330" s="223"/>
    </row>
    <row r="331" spans="1:33" ht="15.75" customHeight="1">
      <c r="A331" s="213"/>
      <c r="B331" s="214"/>
      <c r="C331" s="291"/>
      <c r="D331" s="292"/>
      <c r="E331" s="292"/>
      <c r="F331" s="293"/>
      <c r="G331" s="294"/>
      <c r="H331" s="292"/>
      <c r="I331" s="295"/>
      <c r="J331" s="295"/>
      <c r="K331" s="292"/>
      <c r="L331" s="296"/>
      <c r="M331" s="294"/>
      <c r="N331" s="297"/>
      <c r="O331" s="222"/>
      <c r="P331" s="223"/>
      <c r="Q331" s="223"/>
      <c r="R331" s="223"/>
      <c r="S331" s="223"/>
      <c r="T331" s="223"/>
      <c r="U331" s="223"/>
      <c r="V331" s="223"/>
      <c r="W331" s="223"/>
      <c r="X331" s="223"/>
      <c r="Y331" s="223"/>
      <c r="Z331" s="223"/>
      <c r="AA331" s="223"/>
      <c r="AB331" s="223"/>
      <c r="AC331" s="223"/>
      <c r="AD331" s="223"/>
      <c r="AE331" s="223"/>
      <c r="AF331" s="223"/>
      <c r="AG331" s="223"/>
    </row>
    <row r="332" spans="1:33" ht="15.75" customHeight="1">
      <c r="A332" s="213"/>
      <c r="B332" s="214"/>
      <c r="C332" s="291"/>
      <c r="D332" s="292"/>
      <c r="E332" s="292"/>
      <c r="F332" s="293"/>
      <c r="G332" s="294"/>
      <c r="H332" s="292"/>
      <c r="I332" s="295"/>
      <c r="J332" s="295"/>
      <c r="K332" s="292"/>
      <c r="L332" s="294"/>
      <c r="M332" s="296"/>
      <c r="N332" s="297"/>
      <c r="O332" s="222"/>
      <c r="P332" s="223"/>
      <c r="Q332" s="223"/>
      <c r="R332" s="223"/>
      <c r="S332" s="223"/>
      <c r="T332" s="223"/>
      <c r="U332" s="223"/>
      <c r="V332" s="223"/>
      <c r="W332" s="223"/>
      <c r="X332" s="223"/>
      <c r="Y332" s="223"/>
      <c r="Z332" s="223"/>
      <c r="AA332" s="223"/>
      <c r="AB332" s="223"/>
      <c r="AC332" s="223"/>
      <c r="AD332" s="223"/>
      <c r="AE332" s="223"/>
      <c r="AF332" s="223"/>
      <c r="AG332" s="223"/>
    </row>
    <row r="333" spans="1:33" ht="15.75" customHeight="1">
      <c r="A333" s="213"/>
      <c r="B333" s="214"/>
      <c r="C333" s="291"/>
      <c r="D333" s="292"/>
      <c r="E333" s="292"/>
      <c r="F333" s="293"/>
      <c r="G333" s="294"/>
      <c r="H333" s="292"/>
      <c r="I333" s="295"/>
      <c r="J333" s="295"/>
      <c r="K333" s="292"/>
      <c r="L333" s="294"/>
      <c r="M333" s="296"/>
      <c r="N333" s="297"/>
      <c r="O333" s="222"/>
      <c r="P333" s="223"/>
      <c r="Q333" s="223"/>
      <c r="R333" s="223"/>
      <c r="S333" s="223"/>
      <c r="T333" s="223"/>
      <c r="U333" s="223"/>
      <c r="V333" s="223"/>
      <c r="W333" s="223"/>
      <c r="X333" s="223"/>
      <c r="Y333" s="223"/>
      <c r="Z333" s="223"/>
      <c r="AA333" s="223"/>
      <c r="AB333" s="223"/>
      <c r="AC333" s="223"/>
      <c r="AD333" s="223"/>
      <c r="AE333" s="223"/>
      <c r="AF333" s="223"/>
      <c r="AG333" s="223"/>
    </row>
    <row r="334" spans="1:33" ht="15.75" customHeight="1">
      <c r="A334" s="213"/>
      <c r="B334" s="214"/>
      <c r="C334" s="291"/>
      <c r="D334" s="292"/>
      <c r="E334" s="292"/>
      <c r="F334" s="293"/>
      <c r="G334" s="298"/>
      <c r="H334" s="292"/>
      <c r="I334" s="295"/>
      <c r="J334" s="295"/>
      <c r="K334" s="292"/>
      <c r="L334" s="296"/>
      <c r="M334" s="294"/>
      <c r="N334" s="297"/>
      <c r="O334" s="222"/>
      <c r="P334" s="223"/>
      <c r="Q334" s="223"/>
      <c r="R334" s="223"/>
      <c r="S334" s="223"/>
      <c r="T334" s="223"/>
      <c r="U334" s="223"/>
      <c r="V334" s="223"/>
      <c r="W334" s="223"/>
      <c r="X334" s="223"/>
      <c r="Y334" s="223"/>
      <c r="Z334" s="223"/>
      <c r="AA334" s="223"/>
      <c r="AB334" s="223"/>
      <c r="AC334" s="223"/>
      <c r="AD334" s="223"/>
      <c r="AE334" s="223"/>
      <c r="AF334" s="223"/>
      <c r="AG334" s="223"/>
    </row>
    <row r="335" spans="1:33" ht="15.75" customHeight="1">
      <c r="A335" s="213"/>
      <c r="B335" s="214"/>
      <c r="C335" s="291"/>
      <c r="D335" s="292"/>
      <c r="E335" s="292"/>
      <c r="F335" s="293"/>
      <c r="G335" s="294"/>
      <c r="H335" s="292"/>
      <c r="I335" s="295"/>
      <c r="J335" s="295"/>
      <c r="K335" s="292"/>
      <c r="L335" s="296"/>
      <c r="M335" s="294"/>
      <c r="N335" s="297"/>
      <c r="O335" s="222"/>
      <c r="P335" s="223"/>
      <c r="Q335" s="223"/>
      <c r="R335" s="223"/>
      <c r="S335" s="223"/>
      <c r="T335" s="223"/>
      <c r="U335" s="223"/>
      <c r="V335" s="223"/>
      <c r="W335" s="223"/>
      <c r="X335" s="223"/>
      <c r="Y335" s="223"/>
      <c r="Z335" s="223"/>
      <c r="AA335" s="223"/>
      <c r="AB335" s="223"/>
      <c r="AC335" s="223"/>
      <c r="AD335" s="223"/>
      <c r="AE335" s="223"/>
      <c r="AF335" s="223"/>
      <c r="AG335" s="223"/>
    </row>
    <row r="336" spans="1:33" ht="15.75" customHeight="1">
      <c r="A336" s="213"/>
      <c r="B336" s="214"/>
      <c r="C336" s="291"/>
      <c r="D336" s="292"/>
      <c r="E336" s="292"/>
      <c r="F336" s="293"/>
      <c r="G336" s="294"/>
      <c r="H336" s="292"/>
      <c r="I336" s="295"/>
      <c r="J336" s="295"/>
      <c r="K336" s="292"/>
      <c r="L336" s="296"/>
      <c r="M336" s="294"/>
      <c r="N336" s="297"/>
      <c r="O336" s="222"/>
      <c r="P336" s="223"/>
      <c r="Q336" s="223"/>
      <c r="R336" s="223"/>
      <c r="S336" s="223"/>
      <c r="T336" s="223"/>
      <c r="U336" s="223"/>
      <c r="V336" s="223"/>
      <c r="W336" s="223"/>
      <c r="X336" s="223"/>
      <c r="Y336" s="223"/>
      <c r="Z336" s="223"/>
      <c r="AA336" s="223"/>
      <c r="AB336" s="223"/>
      <c r="AC336" s="223"/>
      <c r="AD336" s="223"/>
      <c r="AE336" s="223"/>
      <c r="AF336" s="223"/>
      <c r="AG336" s="223"/>
    </row>
    <row r="337" spans="1:33" ht="15.75" customHeight="1">
      <c r="A337" s="213"/>
      <c r="B337" s="214"/>
      <c r="C337" s="291"/>
      <c r="D337" s="292"/>
      <c r="E337" s="292"/>
      <c r="F337" s="293"/>
      <c r="G337" s="294"/>
      <c r="H337" s="292"/>
      <c r="I337" s="295"/>
      <c r="J337" s="295"/>
      <c r="K337" s="292"/>
      <c r="L337" s="294"/>
      <c r="M337" s="296"/>
      <c r="N337" s="297"/>
      <c r="O337" s="222"/>
      <c r="P337" s="223"/>
      <c r="Q337" s="223"/>
      <c r="R337" s="223"/>
      <c r="S337" s="223"/>
      <c r="T337" s="223"/>
      <c r="U337" s="223"/>
      <c r="V337" s="223"/>
      <c r="W337" s="223"/>
      <c r="X337" s="223"/>
      <c r="Y337" s="223"/>
      <c r="Z337" s="223"/>
      <c r="AA337" s="223"/>
      <c r="AB337" s="223"/>
      <c r="AC337" s="223"/>
      <c r="AD337" s="223"/>
      <c r="AE337" s="223"/>
      <c r="AF337" s="223"/>
      <c r="AG337" s="223"/>
    </row>
    <row r="338" spans="1:33" ht="15.75" customHeight="1">
      <c r="A338" s="213"/>
      <c r="B338" s="214"/>
      <c r="C338" s="291"/>
      <c r="D338" s="292"/>
      <c r="E338" s="292"/>
      <c r="F338" s="293"/>
      <c r="G338" s="294"/>
      <c r="H338" s="292"/>
      <c r="I338" s="295"/>
      <c r="J338" s="295"/>
      <c r="K338" s="292"/>
      <c r="L338" s="296"/>
      <c r="M338" s="294"/>
      <c r="N338" s="297"/>
      <c r="O338" s="222"/>
      <c r="P338" s="223"/>
      <c r="Q338" s="223"/>
      <c r="R338" s="223"/>
      <c r="S338" s="223"/>
      <c r="T338" s="223"/>
      <c r="U338" s="223"/>
      <c r="V338" s="223"/>
      <c r="W338" s="223"/>
      <c r="X338" s="223"/>
      <c r="Y338" s="223"/>
      <c r="Z338" s="223"/>
      <c r="AA338" s="223"/>
      <c r="AB338" s="223"/>
      <c r="AC338" s="223"/>
      <c r="AD338" s="223"/>
      <c r="AE338" s="223"/>
      <c r="AF338" s="223"/>
      <c r="AG338" s="223"/>
    </row>
    <row r="339" spans="1:33" ht="15.75" customHeight="1">
      <c r="A339" s="213"/>
      <c r="B339" s="214"/>
      <c r="C339" s="291"/>
      <c r="D339" s="292"/>
      <c r="E339" s="292"/>
      <c r="F339" s="293"/>
      <c r="G339" s="294"/>
      <c r="H339" s="292"/>
      <c r="I339" s="295"/>
      <c r="J339" s="295"/>
      <c r="K339" s="292"/>
      <c r="L339" s="294"/>
      <c r="M339" s="296"/>
      <c r="N339" s="297"/>
      <c r="O339" s="222"/>
      <c r="P339" s="223"/>
      <c r="Q339" s="223"/>
      <c r="R339" s="223"/>
      <c r="S339" s="223"/>
      <c r="T339" s="223"/>
      <c r="U339" s="223"/>
      <c r="V339" s="223"/>
      <c r="W339" s="223"/>
      <c r="X339" s="223"/>
      <c r="Y339" s="223"/>
      <c r="Z339" s="223"/>
      <c r="AA339" s="223"/>
      <c r="AB339" s="223"/>
      <c r="AC339" s="223"/>
      <c r="AD339" s="223"/>
      <c r="AE339" s="223"/>
      <c r="AF339" s="223"/>
      <c r="AG339" s="223"/>
    </row>
    <row r="340" spans="1:33" ht="15.75" customHeight="1">
      <c r="A340" s="213"/>
      <c r="B340" s="214"/>
      <c r="C340" s="291"/>
      <c r="D340" s="292"/>
      <c r="E340" s="292"/>
      <c r="F340" s="293"/>
      <c r="G340" s="294"/>
      <c r="H340" s="292"/>
      <c r="I340" s="295"/>
      <c r="J340" s="295"/>
      <c r="K340" s="292"/>
      <c r="L340" s="296"/>
      <c r="M340" s="294"/>
      <c r="N340" s="297"/>
      <c r="O340" s="222"/>
      <c r="P340" s="223"/>
      <c r="Q340" s="223"/>
      <c r="R340" s="223"/>
      <c r="S340" s="223"/>
      <c r="T340" s="223"/>
      <c r="U340" s="223"/>
      <c r="V340" s="223"/>
      <c r="W340" s="223"/>
      <c r="X340" s="223"/>
      <c r="Y340" s="223"/>
      <c r="Z340" s="223"/>
      <c r="AA340" s="223"/>
      <c r="AB340" s="223"/>
      <c r="AC340" s="223"/>
      <c r="AD340" s="223"/>
      <c r="AE340" s="223"/>
      <c r="AF340" s="223"/>
      <c r="AG340" s="223"/>
    </row>
    <row r="341" spans="1:33" ht="15.75" customHeight="1">
      <c r="A341" s="213"/>
      <c r="B341" s="214"/>
      <c r="C341" s="291"/>
      <c r="D341" s="292"/>
      <c r="E341" s="292"/>
      <c r="F341" s="293"/>
      <c r="G341" s="294"/>
      <c r="H341" s="292"/>
      <c r="I341" s="295"/>
      <c r="J341" s="295"/>
      <c r="K341" s="292"/>
      <c r="L341" s="294"/>
      <c r="M341" s="296"/>
      <c r="N341" s="297"/>
      <c r="O341" s="222"/>
      <c r="P341" s="223"/>
      <c r="Q341" s="223"/>
      <c r="R341" s="223"/>
      <c r="S341" s="223"/>
      <c r="T341" s="223"/>
      <c r="U341" s="223"/>
      <c r="V341" s="223"/>
      <c r="W341" s="223"/>
      <c r="X341" s="223"/>
      <c r="Y341" s="223"/>
      <c r="Z341" s="223"/>
      <c r="AA341" s="223"/>
      <c r="AB341" s="223"/>
      <c r="AC341" s="223"/>
      <c r="AD341" s="223"/>
      <c r="AE341" s="223"/>
      <c r="AF341" s="223"/>
      <c r="AG341" s="223"/>
    </row>
    <row r="342" spans="1:33" ht="15.75" customHeight="1">
      <c r="A342" s="213"/>
      <c r="B342" s="214"/>
      <c r="C342" s="291"/>
      <c r="D342" s="292"/>
      <c r="E342" s="292"/>
      <c r="F342" s="293"/>
      <c r="G342" s="294"/>
      <c r="H342" s="292"/>
      <c r="I342" s="295"/>
      <c r="J342" s="295"/>
      <c r="K342" s="292"/>
      <c r="L342" s="296"/>
      <c r="M342" s="294"/>
      <c r="N342" s="297"/>
      <c r="O342" s="222"/>
      <c r="P342" s="223"/>
      <c r="Q342" s="223"/>
      <c r="R342" s="223"/>
      <c r="S342" s="223"/>
      <c r="T342" s="223"/>
      <c r="U342" s="223"/>
      <c r="V342" s="223"/>
      <c r="W342" s="223"/>
      <c r="X342" s="223"/>
      <c r="Y342" s="223"/>
      <c r="Z342" s="223"/>
      <c r="AA342" s="223"/>
      <c r="AB342" s="223"/>
      <c r="AC342" s="223"/>
      <c r="AD342" s="223"/>
      <c r="AE342" s="223"/>
      <c r="AF342" s="223"/>
      <c r="AG342" s="223"/>
    </row>
    <row r="343" spans="1:33" ht="15.75" customHeight="1">
      <c r="A343" s="213"/>
      <c r="B343" s="214"/>
      <c r="C343" s="291"/>
      <c r="D343" s="292"/>
      <c r="E343" s="292"/>
      <c r="F343" s="293"/>
      <c r="G343" s="294"/>
      <c r="H343" s="292"/>
      <c r="I343" s="295"/>
      <c r="J343" s="295"/>
      <c r="K343" s="292"/>
      <c r="L343" s="296"/>
      <c r="M343" s="294"/>
      <c r="N343" s="297"/>
      <c r="O343" s="222"/>
      <c r="P343" s="223"/>
      <c r="Q343" s="223"/>
      <c r="R343" s="223"/>
      <c r="S343" s="223"/>
      <c r="T343" s="223"/>
      <c r="U343" s="223"/>
      <c r="V343" s="223"/>
      <c r="W343" s="223"/>
      <c r="X343" s="223"/>
      <c r="Y343" s="223"/>
      <c r="Z343" s="223"/>
      <c r="AA343" s="223"/>
      <c r="AB343" s="223"/>
      <c r="AC343" s="223"/>
      <c r="AD343" s="223"/>
      <c r="AE343" s="223"/>
      <c r="AF343" s="223"/>
      <c r="AG343" s="223"/>
    </row>
    <row r="344" spans="1:33" ht="15.75" customHeight="1">
      <c r="A344" s="213"/>
      <c r="B344" s="214"/>
      <c r="C344" s="291"/>
      <c r="D344" s="292"/>
      <c r="E344" s="292"/>
      <c r="F344" s="293"/>
      <c r="G344" s="294"/>
      <c r="H344" s="292"/>
      <c r="I344" s="295"/>
      <c r="J344" s="295"/>
      <c r="K344" s="292"/>
      <c r="L344" s="294"/>
      <c r="M344" s="296"/>
      <c r="N344" s="297"/>
      <c r="O344" s="222"/>
      <c r="P344" s="223"/>
      <c r="Q344" s="223"/>
      <c r="R344" s="223"/>
      <c r="S344" s="223"/>
      <c r="T344" s="223"/>
      <c r="U344" s="223"/>
      <c r="V344" s="223"/>
      <c r="W344" s="223"/>
      <c r="X344" s="223"/>
      <c r="Y344" s="223"/>
      <c r="Z344" s="223"/>
      <c r="AA344" s="223"/>
      <c r="AB344" s="223"/>
      <c r="AC344" s="223"/>
      <c r="AD344" s="223"/>
      <c r="AE344" s="223"/>
      <c r="AF344" s="223"/>
      <c r="AG344" s="223"/>
    </row>
    <row r="345" spans="1:33" ht="15.75" customHeight="1">
      <c r="A345" s="213"/>
      <c r="B345" s="214"/>
      <c r="C345" s="291"/>
      <c r="D345" s="292"/>
      <c r="E345" s="292"/>
      <c r="F345" s="293"/>
      <c r="G345" s="294"/>
      <c r="H345" s="292"/>
      <c r="I345" s="295"/>
      <c r="J345" s="295"/>
      <c r="K345" s="292"/>
      <c r="L345" s="296"/>
      <c r="M345" s="294"/>
      <c r="N345" s="297"/>
      <c r="O345" s="222"/>
      <c r="P345" s="223"/>
      <c r="Q345" s="223"/>
      <c r="R345" s="223"/>
      <c r="S345" s="223"/>
      <c r="T345" s="223"/>
      <c r="U345" s="223"/>
      <c r="V345" s="223"/>
      <c r="W345" s="223"/>
      <c r="X345" s="223"/>
      <c r="Y345" s="223"/>
      <c r="Z345" s="223"/>
      <c r="AA345" s="223"/>
      <c r="AB345" s="223"/>
      <c r="AC345" s="223"/>
      <c r="AD345" s="223"/>
      <c r="AE345" s="223"/>
      <c r="AF345" s="223"/>
      <c r="AG345" s="223"/>
    </row>
    <row r="346" spans="1:33" ht="15.75" customHeight="1">
      <c r="A346" s="213"/>
      <c r="B346" s="214"/>
      <c r="C346" s="291"/>
      <c r="D346" s="292"/>
      <c r="E346" s="292"/>
      <c r="F346" s="293"/>
      <c r="G346" s="294"/>
      <c r="H346" s="292"/>
      <c r="I346" s="295"/>
      <c r="J346" s="295"/>
      <c r="K346" s="292"/>
      <c r="L346" s="296"/>
      <c r="M346" s="294"/>
      <c r="N346" s="297"/>
      <c r="O346" s="222"/>
      <c r="P346" s="223"/>
      <c r="Q346" s="223"/>
      <c r="R346" s="223"/>
      <c r="S346" s="223"/>
      <c r="T346" s="223"/>
      <c r="U346" s="223"/>
      <c r="V346" s="223"/>
      <c r="W346" s="223"/>
      <c r="X346" s="223"/>
      <c r="Y346" s="223"/>
      <c r="Z346" s="223"/>
      <c r="AA346" s="223"/>
      <c r="AB346" s="223"/>
      <c r="AC346" s="223"/>
      <c r="AD346" s="223"/>
      <c r="AE346" s="223"/>
      <c r="AF346" s="223"/>
      <c r="AG346" s="223"/>
    </row>
    <row r="347" spans="1:33" ht="15.75" customHeight="1">
      <c r="A347" s="213"/>
      <c r="B347" s="214"/>
      <c r="C347" s="291"/>
      <c r="D347" s="292"/>
      <c r="E347" s="292"/>
      <c r="F347" s="293"/>
      <c r="G347" s="294"/>
      <c r="H347" s="292"/>
      <c r="I347" s="295"/>
      <c r="J347" s="295"/>
      <c r="K347" s="292"/>
      <c r="L347" s="294"/>
      <c r="M347" s="296"/>
      <c r="N347" s="297"/>
      <c r="O347" s="222"/>
      <c r="P347" s="223"/>
      <c r="Q347" s="223"/>
      <c r="R347" s="223"/>
      <c r="S347" s="223"/>
      <c r="T347" s="223"/>
      <c r="U347" s="223"/>
      <c r="V347" s="223"/>
      <c r="W347" s="223"/>
      <c r="X347" s="223"/>
      <c r="Y347" s="223"/>
      <c r="Z347" s="223"/>
      <c r="AA347" s="223"/>
      <c r="AB347" s="223"/>
      <c r="AC347" s="223"/>
      <c r="AD347" s="223"/>
      <c r="AE347" s="223"/>
      <c r="AF347" s="223"/>
      <c r="AG347" s="223"/>
    </row>
    <row r="348" spans="1:33" ht="15.75" customHeight="1">
      <c r="A348" s="213"/>
      <c r="B348" s="214"/>
      <c r="C348" s="291"/>
      <c r="D348" s="292"/>
      <c r="E348" s="292"/>
      <c r="F348" s="293"/>
      <c r="G348" s="294"/>
      <c r="H348" s="292"/>
      <c r="I348" s="295"/>
      <c r="J348" s="295"/>
      <c r="K348" s="292"/>
      <c r="L348" s="296"/>
      <c r="M348" s="294"/>
      <c r="N348" s="297"/>
      <c r="O348" s="222"/>
      <c r="P348" s="223"/>
      <c r="Q348" s="223"/>
      <c r="R348" s="223"/>
      <c r="S348" s="223"/>
      <c r="T348" s="223"/>
      <c r="U348" s="223"/>
      <c r="V348" s="223"/>
      <c r="W348" s="223"/>
      <c r="X348" s="223"/>
      <c r="Y348" s="223"/>
      <c r="Z348" s="223"/>
      <c r="AA348" s="223"/>
      <c r="AB348" s="223"/>
      <c r="AC348" s="223"/>
      <c r="AD348" s="223"/>
      <c r="AE348" s="223"/>
      <c r="AF348" s="223"/>
      <c r="AG348" s="223"/>
    </row>
    <row r="349" spans="1:33" ht="15.75" customHeight="1">
      <c r="A349" s="213"/>
      <c r="B349" s="214"/>
      <c r="C349" s="291"/>
      <c r="D349" s="292"/>
      <c r="E349" s="292"/>
      <c r="F349" s="293"/>
      <c r="G349" s="294"/>
      <c r="H349" s="292"/>
      <c r="I349" s="295"/>
      <c r="J349" s="295"/>
      <c r="K349" s="292"/>
      <c r="L349" s="296"/>
      <c r="M349" s="294"/>
      <c r="N349" s="297"/>
      <c r="O349" s="222"/>
      <c r="P349" s="223"/>
      <c r="Q349" s="223"/>
      <c r="R349" s="223"/>
      <c r="S349" s="223"/>
      <c r="T349" s="223"/>
      <c r="U349" s="223"/>
      <c r="V349" s="223"/>
      <c r="W349" s="223"/>
      <c r="X349" s="223"/>
      <c r="Y349" s="223"/>
      <c r="Z349" s="223"/>
      <c r="AA349" s="223"/>
      <c r="AB349" s="223"/>
      <c r="AC349" s="223"/>
      <c r="AD349" s="223"/>
      <c r="AE349" s="223"/>
      <c r="AF349" s="223"/>
      <c r="AG349" s="223"/>
    </row>
    <row r="350" spans="1:33" ht="15.75" customHeight="1">
      <c r="A350" s="213"/>
      <c r="B350" s="214"/>
      <c r="C350" s="291"/>
      <c r="D350" s="292"/>
      <c r="E350" s="292"/>
      <c r="F350" s="293"/>
      <c r="G350" s="294"/>
      <c r="H350" s="292"/>
      <c r="I350" s="295"/>
      <c r="J350" s="295"/>
      <c r="K350" s="292"/>
      <c r="L350" s="296"/>
      <c r="M350" s="294"/>
      <c r="N350" s="297"/>
      <c r="O350" s="222"/>
      <c r="P350" s="223"/>
      <c r="Q350" s="223"/>
      <c r="R350" s="223"/>
      <c r="S350" s="223"/>
      <c r="T350" s="223"/>
      <c r="U350" s="223"/>
      <c r="V350" s="223"/>
      <c r="W350" s="223"/>
      <c r="X350" s="223"/>
      <c r="Y350" s="223"/>
      <c r="Z350" s="223"/>
      <c r="AA350" s="223"/>
      <c r="AB350" s="223"/>
      <c r="AC350" s="223"/>
      <c r="AD350" s="223"/>
      <c r="AE350" s="223"/>
      <c r="AF350" s="223"/>
      <c r="AG350" s="223"/>
    </row>
    <row r="351" spans="1:33" ht="15.75" customHeight="1">
      <c r="A351" s="213"/>
      <c r="B351" s="214"/>
      <c r="C351" s="291"/>
      <c r="D351" s="292"/>
      <c r="E351" s="292"/>
      <c r="F351" s="293"/>
      <c r="G351" s="294"/>
      <c r="H351" s="292"/>
      <c r="I351" s="295"/>
      <c r="J351" s="295"/>
      <c r="K351" s="292"/>
      <c r="L351" s="296"/>
      <c r="M351" s="294"/>
      <c r="N351" s="297"/>
      <c r="O351" s="222"/>
      <c r="P351" s="223"/>
      <c r="Q351" s="223"/>
      <c r="R351" s="223"/>
      <c r="S351" s="223"/>
      <c r="T351" s="223"/>
      <c r="U351" s="223"/>
      <c r="V351" s="223"/>
      <c r="W351" s="223"/>
      <c r="X351" s="223"/>
      <c r="Y351" s="223"/>
      <c r="Z351" s="223"/>
      <c r="AA351" s="223"/>
      <c r="AB351" s="223"/>
      <c r="AC351" s="223"/>
      <c r="AD351" s="223"/>
      <c r="AE351" s="223"/>
      <c r="AF351" s="223"/>
      <c r="AG351" s="223"/>
    </row>
    <row r="352" spans="1:33" ht="15.75" customHeight="1">
      <c r="A352" s="213"/>
      <c r="B352" s="214"/>
      <c r="C352" s="291"/>
      <c r="D352" s="292"/>
      <c r="E352" s="292"/>
      <c r="F352" s="293"/>
      <c r="G352" s="294"/>
      <c r="H352" s="292"/>
      <c r="I352" s="295"/>
      <c r="J352" s="295"/>
      <c r="K352" s="292"/>
      <c r="L352" s="294"/>
      <c r="M352" s="296"/>
      <c r="N352" s="297"/>
      <c r="O352" s="222"/>
      <c r="P352" s="223"/>
      <c r="Q352" s="223"/>
      <c r="R352" s="223"/>
      <c r="S352" s="223"/>
      <c r="T352" s="223"/>
      <c r="U352" s="223"/>
      <c r="V352" s="223"/>
      <c r="W352" s="223"/>
      <c r="X352" s="223"/>
      <c r="Y352" s="223"/>
      <c r="Z352" s="223"/>
      <c r="AA352" s="223"/>
      <c r="AB352" s="223"/>
      <c r="AC352" s="223"/>
      <c r="AD352" s="223"/>
      <c r="AE352" s="223"/>
      <c r="AF352" s="223"/>
      <c r="AG352" s="223"/>
    </row>
    <row r="353" spans="1:33" ht="15.75" customHeight="1">
      <c r="A353" s="213"/>
      <c r="B353" s="214"/>
      <c r="C353" s="291"/>
      <c r="D353" s="292"/>
      <c r="E353" s="292"/>
      <c r="F353" s="293"/>
      <c r="G353" s="294"/>
      <c r="H353" s="292"/>
      <c r="I353" s="295"/>
      <c r="J353" s="295"/>
      <c r="K353" s="292"/>
      <c r="L353" s="296"/>
      <c r="M353" s="294"/>
      <c r="N353" s="297"/>
      <c r="O353" s="222"/>
      <c r="P353" s="223"/>
      <c r="Q353" s="223"/>
      <c r="R353" s="223"/>
      <c r="S353" s="223"/>
      <c r="T353" s="223"/>
      <c r="U353" s="223"/>
      <c r="V353" s="223"/>
      <c r="W353" s="223"/>
      <c r="X353" s="223"/>
      <c r="Y353" s="223"/>
      <c r="Z353" s="223"/>
      <c r="AA353" s="223"/>
      <c r="AB353" s="223"/>
      <c r="AC353" s="223"/>
      <c r="AD353" s="223"/>
      <c r="AE353" s="223"/>
      <c r="AF353" s="223"/>
      <c r="AG353" s="223"/>
    </row>
    <row r="354" spans="1:33" ht="15.75" customHeight="1">
      <c r="A354" s="213"/>
      <c r="B354" s="214"/>
      <c r="C354" s="291"/>
      <c r="D354" s="292"/>
      <c r="E354" s="292"/>
      <c r="F354" s="293"/>
      <c r="G354" s="294"/>
      <c r="H354" s="292"/>
      <c r="I354" s="295"/>
      <c r="J354" s="295"/>
      <c r="K354" s="292"/>
      <c r="L354" s="294"/>
      <c r="M354" s="296"/>
      <c r="N354" s="297"/>
      <c r="O354" s="222"/>
      <c r="P354" s="223"/>
      <c r="Q354" s="223"/>
      <c r="R354" s="223"/>
      <c r="S354" s="223"/>
      <c r="T354" s="223"/>
      <c r="U354" s="223"/>
      <c r="V354" s="223"/>
      <c r="W354" s="223"/>
      <c r="X354" s="223"/>
      <c r="Y354" s="223"/>
      <c r="Z354" s="223"/>
      <c r="AA354" s="223"/>
      <c r="AB354" s="223"/>
      <c r="AC354" s="223"/>
      <c r="AD354" s="223"/>
      <c r="AE354" s="223"/>
      <c r="AF354" s="223"/>
      <c r="AG354" s="223"/>
    </row>
    <row r="355" spans="1:33" ht="15.75" customHeight="1">
      <c r="A355" s="213"/>
      <c r="B355" s="214"/>
      <c r="C355" s="291"/>
      <c r="D355" s="292"/>
      <c r="E355" s="292"/>
      <c r="F355" s="293"/>
      <c r="G355" s="294"/>
      <c r="H355" s="292"/>
      <c r="I355" s="295"/>
      <c r="J355" s="295"/>
      <c r="K355" s="292"/>
      <c r="L355" s="296"/>
      <c r="M355" s="294"/>
      <c r="N355" s="297"/>
      <c r="O355" s="222"/>
      <c r="P355" s="223"/>
      <c r="Q355" s="223"/>
      <c r="R355" s="223"/>
      <c r="S355" s="223"/>
      <c r="T355" s="223"/>
      <c r="U355" s="223"/>
      <c r="V355" s="223"/>
      <c r="W355" s="223"/>
      <c r="X355" s="223"/>
      <c r="Y355" s="223"/>
      <c r="Z355" s="223"/>
      <c r="AA355" s="223"/>
      <c r="AB355" s="223"/>
      <c r="AC355" s="223"/>
      <c r="AD355" s="223"/>
      <c r="AE355" s="223"/>
      <c r="AF355" s="223"/>
      <c r="AG355" s="223"/>
    </row>
    <row r="356" spans="1:33" ht="15.75" customHeight="1">
      <c r="A356" s="213"/>
      <c r="B356" s="214"/>
      <c r="C356" s="291"/>
      <c r="D356" s="292"/>
      <c r="E356" s="292"/>
      <c r="F356" s="293"/>
      <c r="G356" s="294"/>
      <c r="H356" s="292"/>
      <c r="I356" s="295"/>
      <c r="J356" s="295"/>
      <c r="K356" s="292"/>
      <c r="L356" s="294"/>
      <c r="M356" s="296"/>
      <c r="N356" s="297"/>
      <c r="O356" s="222"/>
      <c r="P356" s="223"/>
      <c r="Q356" s="223"/>
      <c r="R356" s="223"/>
      <c r="S356" s="223"/>
      <c r="T356" s="223"/>
      <c r="U356" s="223"/>
      <c r="V356" s="223"/>
      <c r="W356" s="223"/>
      <c r="X356" s="223"/>
      <c r="Y356" s="223"/>
      <c r="Z356" s="223"/>
      <c r="AA356" s="223"/>
      <c r="AB356" s="223"/>
      <c r="AC356" s="223"/>
      <c r="AD356" s="223"/>
      <c r="AE356" s="223"/>
      <c r="AF356" s="223"/>
      <c r="AG356" s="223"/>
    </row>
    <row r="357" spans="1:33" ht="15.75" customHeight="1">
      <c r="A357" s="213"/>
      <c r="B357" s="214"/>
      <c r="C357" s="291"/>
      <c r="D357" s="292"/>
      <c r="E357" s="292"/>
      <c r="F357" s="293"/>
      <c r="G357" s="294"/>
      <c r="H357" s="292"/>
      <c r="I357" s="295"/>
      <c r="J357" s="295"/>
      <c r="K357" s="292"/>
      <c r="L357" s="296"/>
      <c r="M357" s="294"/>
      <c r="N357" s="297"/>
      <c r="O357" s="222"/>
      <c r="P357" s="223"/>
      <c r="Q357" s="223"/>
      <c r="R357" s="223"/>
      <c r="S357" s="223"/>
      <c r="T357" s="223"/>
      <c r="U357" s="223"/>
      <c r="V357" s="223"/>
      <c r="W357" s="223"/>
      <c r="X357" s="223"/>
      <c r="Y357" s="223"/>
      <c r="Z357" s="223"/>
      <c r="AA357" s="223"/>
      <c r="AB357" s="223"/>
      <c r="AC357" s="223"/>
      <c r="AD357" s="223"/>
      <c r="AE357" s="223"/>
      <c r="AF357" s="223"/>
      <c r="AG357" s="223"/>
    </row>
    <row r="358" spans="1:33" ht="15.75" customHeight="1">
      <c r="A358" s="213"/>
      <c r="B358" s="214"/>
      <c r="C358" s="291"/>
      <c r="D358" s="292"/>
      <c r="E358" s="292"/>
      <c r="F358" s="293"/>
      <c r="G358" s="294"/>
      <c r="H358" s="292"/>
      <c r="I358" s="295"/>
      <c r="J358" s="295"/>
      <c r="K358" s="292"/>
      <c r="L358" s="296"/>
      <c r="M358" s="294"/>
      <c r="N358" s="297"/>
      <c r="O358" s="222"/>
      <c r="P358" s="223"/>
      <c r="Q358" s="223"/>
      <c r="R358" s="223"/>
      <c r="S358" s="223"/>
      <c r="T358" s="223"/>
      <c r="U358" s="223"/>
      <c r="V358" s="223"/>
      <c r="W358" s="223"/>
      <c r="X358" s="223"/>
      <c r="Y358" s="223"/>
      <c r="Z358" s="223"/>
      <c r="AA358" s="223"/>
      <c r="AB358" s="223"/>
      <c r="AC358" s="223"/>
      <c r="AD358" s="223"/>
      <c r="AE358" s="223"/>
      <c r="AF358" s="223"/>
      <c r="AG358" s="223"/>
    </row>
    <row r="359" spans="1:33" ht="15.75" customHeight="1">
      <c r="A359" s="213"/>
      <c r="B359" s="214"/>
      <c r="C359" s="291"/>
      <c r="D359" s="292"/>
      <c r="E359" s="292"/>
      <c r="F359" s="293"/>
      <c r="G359" s="294"/>
      <c r="H359" s="292"/>
      <c r="I359" s="295"/>
      <c r="J359" s="295"/>
      <c r="K359" s="292"/>
      <c r="L359" s="296"/>
      <c r="M359" s="294"/>
      <c r="N359" s="297"/>
      <c r="O359" s="222"/>
      <c r="P359" s="223"/>
      <c r="Q359" s="223"/>
      <c r="R359" s="223"/>
      <c r="S359" s="223"/>
      <c r="T359" s="223"/>
      <c r="U359" s="223"/>
      <c r="V359" s="223"/>
      <c r="W359" s="223"/>
      <c r="X359" s="223"/>
      <c r="Y359" s="223"/>
      <c r="Z359" s="223"/>
      <c r="AA359" s="223"/>
      <c r="AB359" s="223"/>
      <c r="AC359" s="223"/>
      <c r="AD359" s="223"/>
      <c r="AE359" s="223"/>
      <c r="AF359" s="223"/>
      <c r="AG359" s="223"/>
    </row>
    <row r="360" spans="1:33" ht="15.75" customHeight="1">
      <c r="A360" s="213"/>
      <c r="B360" s="214"/>
      <c r="C360" s="291"/>
      <c r="D360" s="292"/>
      <c r="E360" s="292"/>
      <c r="F360" s="293"/>
      <c r="G360" s="294"/>
      <c r="H360" s="292"/>
      <c r="I360" s="295"/>
      <c r="J360" s="295"/>
      <c r="K360" s="292"/>
      <c r="L360" s="296"/>
      <c r="M360" s="294"/>
      <c r="N360" s="297"/>
      <c r="O360" s="222"/>
      <c r="P360" s="223"/>
      <c r="Q360" s="223"/>
      <c r="R360" s="223"/>
      <c r="S360" s="223"/>
      <c r="T360" s="223"/>
      <c r="U360" s="223"/>
      <c r="V360" s="223"/>
      <c r="W360" s="223"/>
      <c r="X360" s="223"/>
      <c r="Y360" s="223"/>
      <c r="Z360" s="223"/>
      <c r="AA360" s="223"/>
      <c r="AB360" s="223"/>
      <c r="AC360" s="223"/>
      <c r="AD360" s="223"/>
      <c r="AE360" s="223"/>
      <c r="AF360" s="223"/>
      <c r="AG360" s="223"/>
    </row>
    <row r="361" spans="1:33" ht="15.75" customHeight="1">
      <c r="A361" s="213"/>
      <c r="B361" s="214"/>
      <c r="C361" s="291"/>
      <c r="D361" s="292"/>
      <c r="E361" s="292"/>
      <c r="F361" s="293"/>
      <c r="G361" s="294"/>
      <c r="H361" s="292"/>
      <c r="I361" s="295"/>
      <c r="J361" s="295"/>
      <c r="K361" s="292"/>
      <c r="L361" s="294"/>
      <c r="M361" s="296"/>
      <c r="N361" s="297"/>
      <c r="O361" s="222"/>
      <c r="P361" s="223"/>
      <c r="Q361" s="223"/>
      <c r="R361" s="223"/>
      <c r="S361" s="223"/>
      <c r="T361" s="223"/>
      <c r="U361" s="223"/>
      <c r="V361" s="223"/>
      <c r="W361" s="223"/>
      <c r="X361" s="223"/>
      <c r="Y361" s="223"/>
      <c r="Z361" s="223"/>
      <c r="AA361" s="223"/>
      <c r="AB361" s="223"/>
      <c r="AC361" s="223"/>
      <c r="AD361" s="223"/>
      <c r="AE361" s="223"/>
      <c r="AF361" s="223"/>
      <c r="AG361" s="223"/>
    </row>
    <row r="362" spans="1:33" ht="15.75" customHeight="1">
      <c r="A362" s="213"/>
      <c r="B362" s="214"/>
      <c r="C362" s="291"/>
      <c r="D362" s="292"/>
      <c r="E362" s="292"/>
      <c r="F362" s="293"/>
      <c r="G362" s="294"/>
      <c r="H362" s="292"/>
      <c r="I362" s="295"/>
      <c r="J362" s="295"/>
      <c r="K362" s="292"/>
      <c r="L362" s="296"/>
      <c r="M362" s="294"/>
      <c r="N362" s="297"/>
      <c r="O362" s="222"/>
      <c r="P362" s="223"/>
      <c r="Q362" s="223"/>
      <c r="R362" s="223"/>
      <c r="S362" s="223"/>
      <c r="T362" s="223"/>
      <c r="U362" s="223"/>
      <c r="V362" s="223"/>
      <c r="W362" s="223"/>
      <c r="X362" s="223"/>
      <c r="Y362" s="223"/>
      <c r="Z362" s="223"/>
      <c r="AA362" s="223"/>
      <c r="AB362" s="223"/>
      <c r="AC362" s="223"/>
      <c r="AD362" s="223"/>
      <c r="AE362" s="223"/>
      <c r="AF362" s="223"/>
      <c r="AG362" s="223"/>
    </row>
    <row r="363" spans="1:33" ht="15.75" customHeight="1">
      <c r="A363" s="213"/>
      <c r="B363" s="214"/>
      <c r="C363" s="291"/>
      <c r="D363" s="292"/>
      <c r="E363" s="292"/>
      <c r="F363" s="293"/>
      <c r="G363" s="294"/>
      <c r="H363" s="292"/>
      <c r="I363" s="295"/>
      <c r="J363" s="295"/>
      <c r="K363" s="292"/>
      <c r="L363" s="294"/>
      <c r="M363" s="296"/>
      <c r="N363" s="297"/>
      <c r="O363" s="222"/>
      <c r="P363" s="223"/>
      <c r="Q363" s="223"/>
      <c r="R363" s="223"/>
      <c r="S363" s="223"/>
      <c r="T363" s="223"/>
      <c r="U363" s="223"/>
      <c r="V363" s="223"/>
      <c r="W363" s="223"/>
      <c r="X363" s="223"/>
      <c r="Y363" s="223"/>
      <c r="Z363" s="223"/>
      <c r="AA363" s="223"/>
      <c r="AB363" s="223"/>
      <c r="AC363" s="223"/>
      <c r="AD363" s="223"/>
      <c r="AE363" s="223"/>
      <c r="AF363" s="223"/>
      <c r="AG363" s="223"/>
    </row>
    <row r="364" spans="1:33" ht="15.75" customHeight="1">
      <c r="A364" s="213"/>
      <c r="B364" s="214"/>
      <c r="C364" s="291"/>
      <c r="D364" s="292"/>
      <c r="E364" s="292"/>
      <c r="F364" s="293"/>
      <c r="G364" s="294"/>
      <c r="H364" s="292"/>
      <c r="I364" s="295"/>
      <c r="J364" s="295"/>
      <c r="K364" s="292"/>
      <c r="L364" s="294"/>
      <c r="M364" s="296"/>
      <c r="N364" s="297"/>
      <c r="O364" s="222"/>
      <c r="P364" s="223"/>
      <c r="Q364" s="223"/>
      <c r="R364" s="223"/>
      <c r="S364" s="223"/>
      <c r="T364" s="223"/>
      <c r="U364" s="223"/>
      <c r="V364" s="223"/>
      <c r="W364" s="223"/>
      <c r="X364" s="223"/>
      <c r="Y364" s="223"/>
      <c r="Z364" s="223"/>
      <c r="AA364" s="223"/>
      <c r="AB364" s="223"/>
      <c r="AC364" s="223"/>
      <c r="AD364" s="223"/>
      <c r="AE364" s="223"/>
      <c r="AF364" s="223"/>
      <c r="AG364" s="223"/>
    </row>
    <row r="365" spans="1:33" ht="15.75" customHeight="1">
      <c r="A365" s="213"/>
      <c r="B365" s="214"/>
      <c r="C365" s="291"/>
      <c r="D365" s="292"/>
      <c r="E365" s="292"/>
      <c r="F365" s="293"/>
      <c r="G365" s="294"/>
      <c r="H365" s="292"/>
      <c r="I365" s="295"/>
      <c r="J365" s="295"/>
      <c r="K365" s="292"/>
      <c r="L365" s="296"/>
      <c r="M365" s="294"/>
      <c r="N365" s="297"/>
      <c r="O365" s="222"/>
      <c r="P365" s="223"/>
      <c r="Q365" s="223"/>
      <c r="R365" s="223"/>
      <c r="S365" s="223"/>
      <c r="T365" s="223"/>
      <c r="U365" s="223"/>
      <c r="V365" s="223"/>
      <c r="W365" s="223"/>
      <c r="X365" s="223"/>
      <c r="Y365" s="223"/>
      <c r="Z365" s="223"/>
      <c r="AA365" s="223"/>
      <c r="AB365" s="223"/>
      <c r="AC365" s="223"/>
      <c r="AD365" s="223"/>
      <c r="AE365" s="223"/>
      <c r="AF365" s="223"/>
      <c r="AG365" s="223"/>
    </row>
    <row r="366" spans="1:33" ht="15.75" customHeight="1">
      <c r="A366" s="213"/>
      <c r="B366" s="214"/>
      <c r="C366" s="291"/>
      <c r="D366" s="292"/>
      <c r="E366" s="292"/>
      <c r="F366" s="293"/>
      <c r="G366" s="294"/>
      <c r="H366" s="292"/>
      <c r="I366" s="295"/>
      <c r="J366" s="295"/>
      <c r="K366" s="292"/>
      <c r="L366" s="296"/>
      <c r="M366" s="294"/>
      <c r="N366" s="297"/>
      <c r="O366" s="222"/>
      <c r="P366" s="223"/>
      <c r="Q366" s="223"/>
      <c r="R366" s="223"/>
      <c r="S366" s="223"/>
      <c r="T366" s="223"/>
      <c r="U366" s="223"/>
      <c r="V366" s="223"/>
      <c r="W366" s="223"/>
      <c r="X366" s="223"/>
      <c r="Y366" s="223"/>
      <c r="Z366" s="223"/>
      <c r="AA366" s="223"/>
      <c r="AB366" s="223"/>
      <c r="AC366" s="223"/>
      <c r="AD366" s="223"/>
      <c r="AE366" s="223"/>
      <c r="AF366" s="223"/>
      <c r="AG366" s="223"/>
    </row>
    <row r="367" spans="1:33" ht="15.75" customHeight="1">
      <c r="A367" s="213"/>
      <c r="B367" s="214"/>
      <c r="C367" s="291"/>
      <c r="D367" s="292"/>
      <c r="E367" s="292"/>
      <c r="F367" s="293"/>
      <c r="G367" s="294"/>
      <c r="H367" s="292"/>
      <c r="I367" s="295"/>
      <c r="J367" s="295"/>
      <c r="K367" s="292"/>
      <c r="L367" s="294"/>
      <c r="M367" s="296"/>
      <c r="N367" s="297"/>
      <c r="O367" s="222"/>
      <c r="P367" s="223"/>
      <c r="Q367" s="223"/>
      <c r="R367" s="223"/>
      <c r="S367" s="223"/>
      <c r="T367" s="223"/>
      <c r="U367" s="223"/>
      <c r="V367" s="223"/>
      <c r="W367" s="223"/>
      <c r="X367" s="223"/>
      <c r="Y367" s="223"/>
      <c r="Z367" s="223"/>
      <c r="AA367" s="223"/>
      <c r="AB367" s="223"/>
      <c r="AC367" s="223"/>
      <c r="AD367" s="223"/>
      <c r="AE367" s="223"/>
      <c r="AF367" s="223"/>
      <c r="AG367" s="223"/>
    </row>
    <row r="368" spans="1:33" ht="15.75" customHeight="1">
      <c r="A368" s="213"/>
      <c r="B368" s="214"/>
      <c r="C368" s="291"/>
      <c r="D368" s="292"/>
      <c r="E368" s="292"/>
      <c r="F368" s="293"/>
      <c r="G368" s="294"/>
      <c r="H368" s="292"/>
      <c r="I368" s="295"/>
      <c r="J368" s="295"/>
      <c r="K368" s="292"/>
      <c r="L368" s="294"/>
      <c r="M368" s="296"/>
      <c r="N368" s="297"/>
      <c r="O368" s="222"/>
      <c r="P368" s="223"/>
      <c r="Q368" s="223"/>
      <c r="R368" s="223"/>
      <c r="S368" s="223"/>
      <c r="T368" s="223"/>
      <c r="U368" s="223"/>
      <c r="V368" s="223"/>
      <c r="W368" s="223"/>
      <c r="X368" s="223"/>
      <c r="Y368" s="223"/>
      <c r="Z368" s="223"/>
      <c r="AA368" s="223"/>
      <c r="AB368" s="223"/>
      <c r="AC368" s="223"/>
      <c r="AD368" s="223"/>
      <c r="AE368" s="223"/>
      <c r="AF368" s="223"/>
      <c r="AG368" s="223"/>
    </row>
    <row r="369" spans="1:33" ht="15.75" customHeight="1">
      <c r="A369" s="213"/>
      <c r="B369" s="214"/>
      <c r="C369" s="291"/>
      <c r="D369" s="292"/>
      <c r="E369" s="292"/>
      <c r="F369" s="293"/>
      <c r="G369" s="294"/>
      <c r="H369" s="292"/>
      <c r="I369" s="295"/>
      <c r="J369" s="295"/>
      <c r="K369" s="292"/>
      <c r="L369" s="294"/>
      <c r="M369" s="296"/>
      <c r="N369" s="297"/>
      <c r="O369" s="222"/>
      <c r="P369" s="223"/>
      <c r="Q369" s="223"/>
      <c r="R369" s="223"/>
      <c r="S369" s="223"/>
      <c r="T369" s="223"/>
      <c r="U369" s="223"/>
      <c r="V369" s="223"/>
      <c r="W369" s="223"/>
      <c r="X369" s="223"/>
      <c r="Y369" s="223"/>
      <c r="Z369" s="223"/>
      <c r="AA369" s="223"/>
      <c r="AB369" s="223"/>
      <c r="AC369" s="223"/>
      <c r="AD369" s="223"/>
      <c r="AE369" s="223"/>
      <c r="AF369" s="223"/>
      <c r="AG369" s="223"/>
    </row>
    <row r="370" spans="1:33" ht="15.75" customHeight="1">
      <c r="A370" s="213"/>
      <c r="B370" s="214"/>
      <c r="C370" s="291"/>
      <c r="D370" s="292"/>
      <c r="E370" s="292"/>
      <c r="F370" s="293"/>
      <c r="G370" s="294"/>
      <c r="H370" s="292"/>
      <c r="I370" s="295"/>
      <c r="J370" s="295"/>
      <c r="K370" s="292"/>
      <c r="L370" s="296"/>
      <c r="M370" s="294"/>
      <c r="N370" s="297"/>
      <c r="O370" s="222"/>
      <c r="P370" s="223"/>
      <c r="Q370" s="223"/>
      <c r="R370" s="223"/>
      <c r="S370" s="223"/>
      <c r="T370" s="223"/>
      <c r="U370" s="223"/>
      <c r="V370" s="223"/>
      <c r="W370" s="223"/>
      <c r="X370" s="223"/>
      <c r="Y370" s="223"/>
      <c r="Z370" s="223"/>
      <c r="AA370" s="223"/>
      <c r="AB370" s="223"/>
      <c r="AC370" s="223"/>
      <c r="AD370" s="223"/>
      <c r="AE370" s="223"/>
      <c r="AF370" s="223"/>
      <c r="AG370" s="223"/>
    </row>
    <row r="371" spans="1:33" ht="15.75" customHeight="1">
      <c r="A371" s="213"/>
      <c r="B371" s="214"/>
      <c r="C371" s="291"/>
      <c r="D371" s="292"/>
      <c r="E371" s="292"/>
      <c r="F371" s="293"/>
      <c r="G371" s="294"/>
      <c r="H371" s="292"/>
      <c r="I371" s="295"/>
      <c r="J371" s="295"/>
      <c r="K371" s="292"/>
      <c r="L371" s="296"/>
      <c r="M371" s="294"/>
      <c r="N371" s="297"/>
      <c r="O371" s="222"/>
      <c r="P371" s="223"/>
      <c r="Q371" s="223"/>
      <c r="R371" s="223"/>
      <c r="S371" s="223"/>
      <c r="T371" s="223"/>
      <c r="U371" s="223"/>
      <c r="V371" s="223"/>
      <c r="W371" s="223"/>
      <c r="X371" s="223"/>
      <c r="Y371" s="223"/>
      <c r="Z371" s="223"/>
      <c r="AA371" s="223"/>
      <c r="AB371" s="223"/>
      <c r="AC371" s="223"/>
      <c r="AD371" s="223"/>
      <c r="AE371" s="223"/>
      <c r="AF371" s="223"/>
      <c r="AG371" s="223"/>
    </row>
    <row r="372" spans="1:33" ht="15.75" customHeight="1">
      <c r="A372" s="213"/>
      <c r="B372" s="214"/>
      <c r="C372" s="291"/>
      <c r="D372" s="292"/>
      <c r="E372" s="292"/>
      <c r="F372" s="293"/>
      <c r="G372" s="294"/>
      <c r="H372" s="292"/>
      <c r="I372" s="295"/>
      <c r="J372" s="295"/>
      <c r="K372" s="292"/>
      <c r="L372" s="296"/>
      <c r="M372" s="294"/>
      <c r="N372" s="297"/>
      <c r="O372" s="222"/>
      <c r="P372" s="223"/>
      <c r="Q372" s="223"/>
      <c r="R372" s="223"/>
      <c r="S372" s="223"/>
      <c r="T372" s="223"/>
      <c r="U372" s="223"/>
      <c r="V372" s="223"/>
      <c r="W372" s="223"/>
      <c r="X372" s="223"/>
      <c r="Y372" s="223"/>
      <c r="Z372" s="223"/>
      <c r="AA372" s="223"/>
      <c r="AB372" s="223"/>
      <c r="AC372" s="223"/>
      <c r="AD372" s="223"/>
      <c r="AE372" s="223"/>
      <c r="AF372" s="223"/>
      <c r="AG372" s="223"/>
    </row>
    <row r="373" spans="1:33" ht="15.75" customHeight="1">
      <c r="A373" s="213"/>
      <c r="B373" s="214"/>
      <c r="C373" s="291"/>
      <c r="D373" s="292"/>
      <c r="E373" s="292"/>
      <c r="F373" s="293"/>
      <c r="G373" s="294"/>
      <c r="H373" s="292"/>
      <c r="I373" s="295"/>
      <c r="J373" s="295"/>
      <c r="K373" s="292"/>
      <c r="L373" s="294"/>
      <c r="M373" s="296"/>
      <c r="N373" s="297"/>
      <c r="O373" s="222"/>
      <c r="P373" s="223"/>
      <c r="Q373" s="223"/>
      <c r="R373" s="223"/>
      <c r="S373" s="223"/>
      <c r="T373" s="223"/>
      <c r="U373" s="223"/>
      <c r="V373" s="223"/>
      <c r="W373" s="223"/>
      <c r="X373" s="223"/>
      <c r="Y373" s="223"/>
      <c r="Z373" s="223"/>
      <c r="AA373" s="223"/>
      <c r="AB373" s="223"/>
      <c r="AC373" s="223"/>
      <c r="AD373" s="223"/>
      <c r="AE373" s="223"/>
      <c r="AF373" s="223"/>
      <c r="AG373" s="223"/>
    </row>
    <row r="374" spans="1:33" ht="15.75" customHeight="1">
      <c r="A374" s="213"/>
      <c r="B374" s="214"/>
      <c r="C374" s="291"/>
      <c r="D374" s="292"/>
      <c r="E374" s="292"/>
      <c r="F374" s="293"/>
      <c r="G374" s="294"/>
      <c r="H374" s="292"/>
      <c r="I374" s="295"/>
      <c r="J374" s="295"/>
      <c r="K374" s="292"/>
      <c r="L374" s="296"/>
      <c r="M374" s="294"/>
      <c r="N374" s="297"/>
      <c r="O374" s="222"/>
      <c r="P374" s="223"/>
      <c r="Q374" s="223"/>
      <c r="R374" s="223"/>
      <c r="S374" s="223"/>
      <c r="T374" s="223"/>
      <c r="U374" s="223"/>
      <c r="V374" s="223"/>
      <c r="W374" s="223"/>
      <c r="X374" s="223"/>
      <c r="Y374" s="223"/>
      <c r="Z374" s="223"/>
      <c r="AA374" s="223"/>
      <c r="AB374" s="223"/>
      <c r="AC374" s="223"/>
      <c r="AD374" s="223"/>
      <c r="AE374" s="223"/>
      <c r="AF374" s="223"/>
      <c r="AG374" s="223"/>
    </row>
    <row r="375" spans="1:33" ht="15.75" customHeight="1">
      <c r="A375" s="213"/>
      <c r="B375" s="214"/>
      <c r="C375" s="291"/>
      <c r="D375" s="292"/>
      <c r="E375" s="292"/>
      <c r="F375" s="293"/>
      <c r="G375" s="294"/>
      <c r="H375" s="292"/>
      <c r="I375" s="295"/>
      <c r="J375" s="295"/>
      <c r="K375" s="292"/>
      <c r="L375" s="296"/>
      <c r="M375" s="294"/>
      <c r="N375" s="297"/>
      <c r="O375" s="222"/>
      <c r="P375" s="223"/>
      <c r="Q375" s="223"/>
      <c r="R375" s="223"/>
      <c r="S375" s="223"/>
      <c r="T375" s="223"/>
      <c r="U375" s="223"/>
      <c r="V375" s="223"/>
      <c r="W375" s="223"/>
      <c r="X375" s="223"/>
      <c r="Y375" s="223"/>
      <c r="Z375" s="223"/>
      <c r="AA375" s="223"/>
      <c r="AB375" s="223"/>
      <c r="AC375" s="223"/>
      <c r="AD375" s="223"/>
      <c r="AE375" s="223"/>
      <c r="AF375" s="223"/>
      <c r="AG375" s="223"/>
    </row>
    <row r="376" spans="1:33" ht="15.75" customHeight="1">
      <c r="A376" s="213"/>
      <c r="B376" s="214"/>
      <c r="C376" s="291"/>
      <c r="D376" s="292"/>
      <c r="E376" s="292"/>
      <c r="F376" s="293"/>
      <c r="G376" s="294"/>
      <c r="H376" s="292"/>
      <c r="I376" s="295"/>
      <c r="J376" s="295"/>
      <c r="K376" s="292"/>
      <c r="L376" s="296"/>
      <c r="M376" s="294"/>
      <c r="N376" s="297"/>
      <c r="O376" s="222"/>
      <c r="P376" s="223"/>
      <c r="Q376" s="223"/>
      <c r="R376" s="223"/>
      <c r="S376" s="223"/>
      <c r="T376" s="223"/>
      <c r="U376" s="223"/>
      <c r="V376" s="223"/>
      <c r="W376" s="223"/>
      <c r="X376" s="223"/>
      <c r="Y376" s="223"/>
      <c r="Z376" s="223"/>
      <c r="AA376" s="223"/>
      <c r="AB376" s="223"/>
      <c r="AC376" s="223"/>
      <c r="AD376" s="223"/>
      <c r="AE376" s="223"/>
      <c r="AF376" s="223"/>
      <c r="AG376" s="223"/>
    </row>
    <row r="377" spans="1:33" ht="15.75" customHeight="1">
      <c r="A377" s="213"/>
      <c r="B377" s="214"/>
      <c r="C377" s="291"/>
      <c r="D377" s="292"/>
      <c r="E377" s="292"/>
      <c r="F377" s="293"/>
      <c r="G377" s="294"/>
      <c r="H377" s="292"/>
      <c r="I377" s="295"/>
      <c r="J377" s="295"/>
      <c r="K377" s="292"/>
      <c r="L377" s="296"/>
      <c r="M377" s="294"/>
      <c r="N377" s="297"/>
      <c r="O377" s="222"/>
      <c r="P377" s="223"/>
      <c r="Q377" s="223"/>
      <c r="R377" s="223"/>
      <c r="S377" s="223"/>
      <c r="T377" s="223"/>
      <c r="U377" s="223"/>
      <c r="V377" s="223"/>
      <c r="W377" s="223"/>
      <c r="X377" s="223"/>
      <c r="Y377" s="223"/>
      <c r="Z377" s="223"/>
      <c r="AA377" s="223"/>
      <c r="AB377" s="223"/>
      <c r="AC377" s="223"/>
      <c r="AD377" s="223"/>
      <c r="AE377" s="223"/>
      <c r="AF377" s="223"/>
      <c r="AG377" s="223"/>
    </row>
    <row r="378" spans="1:33" ht="15.75" customHeight="1">
      <c r="A378" s="213"/>
      <c r="B378" s="214"/>
      <c r="C378" s="291"/>
      <c r="D378" s="292"/>
      <c r="E378" s="292"/>
      <c r="F378" s="293"/>
      <c r="G378" s="294"/>
      <c r="H378" s="292"/>
      <c r="I378" s="295"/>
      <c r="J378" s="295"/>
      <c r="K378" s="292"/>
      <c r="L378" s="296"/>
      <c r="M378" s="294"/>
      <c r="N378" s="297"/>
      <c r="O378" s="222"/>
      <c r="P378" s="223"/>
      <c r="Q378" s="223"/>
      <c r="R378" s="223"/>
      <c r="S378" s="223"/>
      <c r="T378" s="223"/>
      <c r="U378" s="223"/>
      <c r="V378" s="223"/>
      <c r="W378" s="223"/>
      <c r="X378" s="223"/>
      <c r="Y378" s="223"/>
      <c r="Z378" s="223"/>
      <c r="AA378" s="223"/>
      <c r="AB378" s="223"/>
      <c r="AC378" s="223"/>
      <c r="AD378" s="223"/>
      <c r="AE378" s="223"/>
      <c r="AF378" s="223"/>
      <c r="AG378" s="223"/>
    </row>
    <row r="379" spans="1:33" ht="15.75" customHeight="1">
      <c r="A379" s="213"/>
      <c r="B379" s="214"/>
      <c r="C379" s="291"/>
      <c r="D379" s="292"/>
      <c r="E379" s="292"/>
      <c r="F379" s="293"/>
      <c r="G379" s="294"/>
      <c r="H379" s="292"/>
      <c r="I379" s="295"/>
      <c r="J379" s="295"/>
      <c r="K379" s="292"/>
      <c r="L379" s="294"/>
      <c r="M379" s="296"/>
      <c r="N379" s="297"/>
      <c r="O379" s="222"/>
      <c r="P379" s="223"/>
      <c r="Q379" s="223"/>
      <c r="R379" s="223"/>
      <c r="S379" s="223"/>
      <c r="T379" s="223"/>
      <c r="U379" s="223"/>
      <c r="V379" s="223"/>
      <c r="W379" s="223"/>
      <c r="X379" s="223"/>
      <c r="Y379" s="223"/>
      <c r="Z379" s="223"/>
      <c r="AA379" s="223"/>
      <c r="AB379" s="223"/>
      <c r="AC379" s="223"/>
      <c r="AD379" s="223"/>
      <c r="AE379" s="223"/>
      <c r="AF379" s="223"/>
      <c r="AG379" s="223"/>
    </row>
    <row r="380" spans="1:33" ht="15.75" customHeight="1">
      <c r="A380" s="213"/>
      <c r="B380" s="214"/>
      <c r="C380" s="291"/>
      <c r="D380" s="292"/>
      <c r="E380" s="292"/>
      <c r="F380" s="293"/>
      <c r="G380" s="294"/>
      <c r="H380" s="292"/>
      <c r="I380" s="295"/>
      <c r="J380" s="295"/>
      <c r="K380" s="292"/>
      <c r="L380" s="296"/>
      <c r="M380" s="294"/>
      <c r="N380" s="297"/>
      <c r="O380" s="222"/>
      <c r="P380" s="223"/>
      <c r="Q380" s="223"/>
      <c r="R380" s="223"/>
      <c r="S380" s="223"/>
      <c r="T380" s="223"/>
      <c r="U380" s="223"/>
      <c r="V380" s="223"/>
      <c r="W380" s="223"/>
      <c r="X380" s="223"/>
      <c r="Y380" s="223"/>
      <c r="Z380" s="223"/>
      <c r="AA380" s="223"/>
      <c r="AB380" s="223"/>
      <c r="AC380" s="223"/>
      <c r="AD380" s="223"/>
      <c r="AE380" s="223"/>
      <c r="AF380" s="223"/>
      <c r="AG380" s="223"/>
    </row>
    <row r="381" spans="1:33" ht="15.75" customHeight="1">
      <c r="A381" s="213"/>
      <c r="B381" s="214"/>
      <c r="C381" s="291"/>
      <c r="D381" s="292"/>
      <c r="E381" s="292"/>
      <c r="F381" s="293"/>
      <c r="G381" s="294"/>
      <c r="H381" s="292"/>
      <c r="I381" s="295"/>
      <c r="J381" s="295"/>
      <c r="K381" s="292"/>
      <c r="L381" s="296"/>
      <c r="M381" s="294"/>
      <c r="N381" s="297"/>
      <c r="O381" s="222"/>
      <c r="P381" s="223"/>
      <c r="Q381" s="223"/>
      <c r="R381" s="223"/>
      <c r="S381" s="223"/>
      <c r="T381" s="223"/>
      <c r="U381" s="223"/>
      <c r="V381" s="223"/>
      <c r="W381" s="223"/>
      <c r="X381" s="223"/>
      <c r="Y381" s="223"/>
      <c r="Z381" s="223"/>
      <c r="AA381" s="223"/>
      <c r="AB381" s="223"/>
      <c r="AC381" s="223"/>
      <c r="AD381" s="223"/>
      <c r="AE381" s="223"/>
      <c r="AF381" s="223"/>
      <c r="AG381" s="223"/>
    </row>
    <row r="382" spans="1:33" ht="15.75" customHeight="1">
      <c r="A382" s="213"/>
      <c r="B382" s="214"/>
      <c r="C382" s="291"/>
      <c r="D382" s="292"/>
      <c r="E382" s="292"/>
      <c r="F382" s="293"/>
      <c r="G382" s="294"/>
      <c r="H382" s="292"/>
      <c r="I382" s="295"/>
      <c r="J382" s="295"/>
      <c r="K382" s="292"/>
      <c r="L382" s="296"/>
      <c r="M382" s="294"/>
      <c r="N382" s="297"/>
      <c r="O382" s="222"/>
      <c r="P382" s="223"/>
      <c r="Q382" s="223"/>
      <c r="R382" s="223"/>
      <c r="S382" s="223"/>
      <c r="T382" s="223"/>
      <c r="U382" s="223"/>
      <c r="V382" s="223"/>
      <c r="W382" s="223"/>
      <c r="X382" s="223"/>
      <c r="Y382" s="223"/>
      <c r="Z382" s="223"/>
      <c r="AA382" s="223"/>
      <c r="AB382" s="223"/>
      <c r="AC382" s="223"/>
      <c r="AD382" s="223"/>
      <c r="AE382" s="223"/>
      <c r="AF382" s="223"/>
      <c r="AG382" s="223"/>
    </row>
    <row r="383" spans="1:33" ht="15.75" customHeight="1">
      <c r="A383" s="213"/>
      <c r="B383" s="214"/>
      <c r="C383" s="291"/>
      <c r="D383" s="292"/>
      <c r="E383" s="292"/>
      <c r="F383" s="293"/>
      <c r="G383" s="294"/>
      <c r="H383" s="292"/>
      <c r="I383" s="295"/>
      <c r="J383" s="295"/>
      <c r="K383" s="292"/>
      <c r="L383" s="296"/>
      <c r="M383" s="294"/>
      <c r="N383" s="297"/>
      <c r="O383" s="222"/>
      <c r="P383" s="223"/>
      <c r="Q383" s="223"/>
      <c r="R383" s="223"/>
      <c r="S383" s="223"/>
      <c r="T383" s="223"/>
      <c r="U383" s="223"/>
      <c r="V383" s="223"/>
      <c r="W383" s="223"/>
      <c r="X383" s="223"/>
      <c r="Y383" s="223"/>
      <c r="Z383" s="223"/>
      <c r="AA383" s="223"/>
      <c r="AB383" s="223"/>
      <c r="AC383" s="223"/>
      <c r="AD383" s="223"/>
      <c r="AE383" s="223"/>
      <c r="AF383" s="223"/>
      <c r="AG383" s="223"/>
    </row>
    <row r="384" spans="1:33" ht="15.75" customHeight="1">
      <c r="A384" s="213"/>
      <c r="B384" s="214"/>
      <c r="C384" s="291"/>
      <c r="D384" s="292"/>
      <c r="E384" s="292"/>
      <c r="F384" s="293"/>
      <c r="G384" s="294"/>
      <c r="H384" s="292"/>
      <c r="I384" s="295"/>
      <c r="J384" s="295"/>
      <c r="K384" s="292"/>
      <c r="L384" s="296"/>
      <c r="M384" s="294"/>
      <c r="N384" s="297"/>
      <c r="O384" s="222"/>
      <c r="P384" s="223"/>
      <c r="Q384" s="223"/>
      <c r="R384" s="223"/>
      <c r="S384" s="223"/>
      <c r="T384" s="223"/>
      <c r="U384" s="223"/>
      <c r="V384" s="223"/>
      <c r="W384" s="223"/>
      <c r="X384" s="223"/>
      <c r="Y384" s="223"/>
      <c r="Z384" s="223"/>
      <c r="AA384" s="223"/>
      <c r="AB384" s="223"/>
      <c r="AC384" s="223"/>
      <c r="AD384" s="223"/>
      <c r="AE384" s="223"/>
      <c r="AF384" s="223"/>
      <c r="AG384" s="223"/>
    </row>
    <row r="385" spans="1:33" ht="15.75" customHeight="1">
      <c r="A385" s="213"/>
      <c r="B385" s="214"/>
      <c r="C385" s="291"/>
      <c r="D385" s="292"/>
      <c r="E385" s="292"/>
      <c r="F385" s="293"/>
      <c r="G385" s="294"/>
      <c r="H385" s="292"/>
      <c r="I385" s="295"/>
      <c r="J385" s="295"/>
      <c r="K385" s="292"/>
      <c r="L385" s="296"/>
      <c r="M385" s="294"/>
      <c r="N385" s="297"/>
      <c r="O385" s="222"/>
      <c r="P385" s="223"/>
      <c r="Q385" s="223"/>
      <c r="R385" s="223"/>
      <c r="S385" s="223"/>
      <c r="T385" s="223"/>
      <c r="U385" s="223"/>
      <c r="V385" s="223"/>
      <c r="W385" s="223"/>
      <c r="X385" s="223"/>
      <c r="Y385" s="223"/>
      <c r="Z385" s="223"/>
      <c r="AA385" s="223"/>
      <c r="AB385" s="223"/>
      <c r="AC385" s="223"/>
      <c r="AD385" s="223"/>
      <c r="AE385" s="223"/>
      <c r="AF385" s="223"/>
      <c r="AG385" s="223"/>
    </row>
    <row r="386" spans="1:33" ht="15.75" customHeight="1">
      <c r="A386" s="213"/>
      <c r="B386" s="214"/>
      <c r="C386" s="291"/>
      <c r="D386" s="292"/>
      <c r="E386" s="292"/>
      <c r="F386" s="293"/>
      <c r="G386" s="294"/>
      <c r="H386" s="292"/>
      <c r="I386" s="295"/>
      <c r="J386" s="295"/>
      <c r="K386" s="292"/>
      <c r="L386" s="296"/>
      <c r="M386" s="294"/>
      <c r="N386" s="297"/>
      <c r="O386" s="222"/>
      <c r="P386" s="223"/>
      <c r="Q386" s="223"/>
      <c r="R386" s="223"/>
      <c r="S386" s="223"/>
      <c r="T386" s="223"/>
      <c r="U386" s="223"/>
      <c r="V386" s="223"/>
      <c r="W386" s="223"/>
      <c r="X386" s="223"/>
      <c r="Y386" s="223"/>
      <c r="Z386" s="223"/>
      <c r="AA386" s="223"/>
      <c r="AB386" s="223"/>
      <c r="AC386" s="223"/>
      <c r="AD386" s="223"/>
      <c r="AE386" s="223"/>
      <c r="AF386" s="223"/>
      <c r="AG386" s="223"/>
    </row>
    <row r="387" spans="1:33" ht="15.75" customHeight="1">
      <c r="A387" s="213"/>
      <c r="B387" s="214"/>
      <c r="C387" s="291"/>
      <c r="D387" s="292"/>
      <c r="E387" s="292"/>
      <c r="F387" s="293"/>
      <c r="G387" s="294"/>
      <c r="H387" s="292"/>
      <c r="I387" s="295"/>
      <c r="J387" s="295"/>
      <c r="K387" s="292"/>
      <c r="L387" s="296"/>
      <c r="M387" s="294"/>
      <c r="N387" s="297"/>
      <c r="O387" s="222"/>
      <c r="P387" s="223"/>
      <c r="Q387" s="223"/>
      <c r="R387" s="223"/>
      <c r="S387" s="223"/>
      <c r="T387" s="223"/>
      <c r="U387" s="223"/>
      <c r="V387" s="223"/>
      <c r="W387" s="223"/>
      <c r="X387" s="223"/>
      <c r="Y387" s="223"/>
      <c r="Z387" s="223"/>
      <c r="AA387" s="223"/>
      <c r="AB387" s="223"/>
      <c r="AC387" s="223"/>
      <c r="AD387" s="223"/>
      <c r="AE387" s="223"/>
      <c r="AF387" s="223"/>
      <c r="AG387" s="223"/>
    </row>
    <row r="388" spans="1:33" ht="15.75" customHeight="1">
      <c r="A388" s="213"/>
      <c r="B388" s="214"/>
      <c r="C388" s="291"/>
      <c r="D388" s="292"/>
      <c r="E388" s="292"/>
      <c r="F388" s="293"/>
      <c r="G388" s="294"/>
      <c r="H388" s="292"/>
      <c r="I388" s="295"/>
      <c r="J388" s="295"/>
      <c r="K388" s="292"/>
      <c r="L388" s="296"/>
      <c r="M388" s="294"/>
      <c r="N388" s="297"/>
      <c r="O388" s="222"/>
      <c r="P388" s="223"/>
      <c r="Q388" s="223"/>
      <c r="R388" s="223"/>
      <c r="S388" s="223"/>
      <c r="T388" s="223"/>
      <c r="U388" s="223"/>
      <c r="V388" s="223"/>
      <c r="W388" s="223"/>
      <c r="X388" s="223"/>
      <c r="Y388" s="223"/>
      <c r="Z388" s="223"/>
      <c r="AA388" s="223"/>
      <c r="AB388" s="223"/>
      <c r="AC388" s="223"/>
      <c r="AD388" s="223"/>
      <c r="AE388" s="223"/>
      <c r="AF388" s="223"/>
      <c r="AG388" s="223"/>
    </row>
    <row r="389" spans="1:33" ht="15.75" customHeight="1">
      <c r="A389" s="213"/>
      <c r="B389" s="214"/>
      <c r="C389" s="291"/>
      <c r="D389" s="292"/>
      <c r="E389" s="292"/>
      <c r="F389" s="293"/>
      <c r="G389" s="294"/>
      <c r="H389" s="292"/>
      <c r="I389" s="295"/>
      <c r="J389" s="295"/>
      <c r="K389" s="292"/>
      <c r="L389" s="296"/>
      <c r="M389" s="294"/>
      <c r="N389" s="297"/>
      <c r="O389" s="222"/>
      <c r="P389" s="223"/>
      <c r="Q389" s="223"/>
      <c r="R389" s="223"/>
      <c r="S389" s="223"/>
      <c r="T389" s="223"/>
      <c r="U389" s="223"/>
      <c r="V389" s="223"/>
      <c r="W389" s="223"/>
      <c r="X389" s="223"/>
      <c r="Y389" s="223"/>
      <c r="Z389" s="223"/>
      <c r="AA389" s="223"/>
      <c r="AB389" s="223"/>
      <c r="AC389" s="223"/>
      <c r="AD389" s="223"/>
      <c r="AE389" s="223"/>
      <c r="AF389" s="223"/>
      <c r="AG389" s="223"/>
    </row>
    <row r="390" spans="1:33" ht="15.75" customHeight="1">
      <c r="A390" s="213"/>
      <c r="B390" s="214"/>
      <c r="C390" s="291"/>
      <c r="D390" s="292"/>
      <c r="E390" s="292"/>
      <c r="F390" s="293"/>
      <c r="G390" s="294"/>
      <c r="H390" s="292"/>
      <c r="I390" s="295"/>
      <c r="J390" s="295"/>
      <c r="K390" s="292"/>
      <c r="L390" s="296"/>
      <c r="M390" s="294"/>
      <c r="N390" s="297"/>
      <c r="O390" s="222"/>
      <c r="P390" s="223"/>
      <c r="Q390" s="223"/>
      <c r="R390" s="223"/>
      <c r="S390" s="223"/>
      <c r="T390" s="223"/>
      <c r="U390" s="223"/>
      <c r="V390" s="223"/>
      <c r="W390" s="223"/>
      <c r="X390" s="223"/>
      <c r="Y390" s="223"/>
      <c r="Z390" s="223"/>
      <c r="AA390" s="223"/>
      <c r="AB390" s="223"/>
      <c r="AC390" s="223"/>
      <c r="AD390" s="223"/>
      <c r="AE390" s="223"/>
      <c r="AF390" s="223"/>
      <c r="AG390" s="223"/>
    </row>
    <row r="391" spans="1:33" ht="15.75" customHeight="1">
      <c r="A391" s="213"/>
      <c r="B391" s="214"/>
      <c r="C391" s="291"/>
      <c r="D391" s="292"/>
      <c r="E391" s="292"/>
      <c r="F391" s="293"/>
      <c r="G391" s="294"/>
      <c r="H391" s="292"/>
      <c r="I391" s="295"/>
      <c r="J391" s="295"/>
      <c r="K391" s="292"/>
      <c r="L391" s="296"/>
      <c r="M391" s="294"/>
      <c r="N391" s="297"/>
      <c r="O391" s="222"/>
      <c r="P391" s="223"/>
      <c r="Q391" s="223"/>
      <c r="R391" s="223"/>
      <c r="S391" s="223"/>
      <c r="T391" s="223"/>
      <c r="U391" s="223"/>
      <c r="V391" s="223"/>
      <c r="W391" s="223"/>
      <c r="X391" s="223"/>
      <c r="Y391" s="223"/>
      <c r="Z391" s="223"/>
      <c r="AA391" s="223"/>
      <c r="AB391" s="223"/>
      <c r="AC391" s="223"/>
      <c r="AD391" s="223"/>
      <c r="AE391" s="223"/>
      <c r="AF391" s="223"/>
      <c r="AG391" s="223"/>
    </row>
    <row r="392" spans="1:33" ht="15.75" customHeight="1">
      <c r="A392" s="213"/>
      <c r="B392" s="214"/>
      <c r="C392" s="291"/>
      <c r="D392" s="292"/>
      <c r="E392" s="292"/>
      <c r="F392" s="293"/>
      <c r="G392" s="294"/>
      <c r="H392" s="292"/>
      <c r="I392" s="295"/>
      <c r="J392" s="295"/>
      <c r="K392" s="292"/>
      <c r="L392" s="296"/>
      <c r="M392" s="294"/>
      <c r="N392" s="297"/>
      <c r="O392" s="222"/>
      <c r="P392" s="223"/>
      <c r="Q392" s="223"/>
      <c r="R392" s="223"/>
      <c r="S392" s="223"/>
      <c r="T392" s="223"/>
      <c r="U392" s="223"/>
      <c r="V392" s="223"/>
      <c r="W392" s="223"/>
      <c r="X392" s="223"/>
      <c r="Y392" s="223"/>
      <c r="Z392" s="223"/>
      <c r="AA392" s="223"/>
      <c r="AB392" s="223"/>
      <c r="AC392" s="223"/>
      <c r="AD392" s="223"/>
      <c r="AE392" s="223"/>
      <c r="AF392" s="223"/>
      <c r="AG392" s="223"/>
    </row>
    <row r="393" spans="1:33" ht="15.75" customHeight="1">
      <c r="A393" s="213"/>
      <c r="B393" s="214"/>
      <c r="C393" s="291"/>
      <c r="D393" s="292"/>
      <c r="E393" s="292"/>
      <c r="F393" s="293"/>
      <c r="G393" s="294"/>
      <c r="H393" s="292"/>
      <c r="I393" s="295"/>
      <c r="J393" s="295"/>
      <c r="K393" s="292"/>
      <c r="L393" s="294"/>
      <c r="M393" s="296"/>
      <c r="N393" s="297"/>
      <c r="O393" s="222"/>
      <c r="P393" s="223"/>
      <c r="Q393" s="223"/>
      <c r="R393" s="223"/>
      <c r="S393" s="223"/>
      <c r="T393" s="223"/>
      <c r="U393" s="223"/>
      <c r="V393" s="223"/>
      <c r="W393" s="223"/>
      <c r="X393" s="223"/>
      <c r="Y393" s="223"/>
      <c r="Z393" s="223"/>
      <c r="AA393" s="223"/>
      <c r="AB393" s="223"/>
      <c r="AC393" s="223"/>
      <c r="AD393" s="223"/>
      <c r="AE393" s="223"/>
      <c r="AF393" s="223"/>
      <c r="AG393" s="223"/>
    </row>
    <row r="394" spans="1:33" ht="15.75" customHeight="1">
      <c r="A394" s="213"/>
      <c r="B394" s="214"/>
      <c r="C394" s="291"/>
      <c r="D394" s="292"/>
      <c r="E394" s="292"/>
      <c r="F394" s="293"/>
      <c r="G394" s="294"/>
      <c r="H394" s="292"/>
      <c r="I394" s="295"/>
      <c r="J394" s="295"/>
      <c r="K394" s="292"/>
      <c r="L394" s="294"/>
      <c r="M394" s="296"/>
      <c r="N394" s="297"/>
      <c r="O394" s="222"/>
      <c r="P394" s="223"/>
      <c r="Q394" s="223"/>
      <c r="R394" s="223"/>
      <c r="S394" s="223"/>
      <c r="T394" s="223"/>
      <c r="U394" s="223"/>
      <c r="V394" s="223"/>
      <c r="W394" s="223"/>
      <c r="X394" s="223"/>
      <c r="Y394" s="223"/>
      <c r="Z394" s="223"/>
      <c r="AA394" s="223"/>
      <c r="AB394" s="223"/>
      <c r="AC394" s="223"/>
      <c r="AD394" s="223"/>
      <c r="AE394" s="223"/>
      <c r="AF394" s="223"/>
      <c r="AG394" s="223"/>
    </row>
    <row r="395" spans="1:33" ht="15.75" customHeight="1">
      <c r="A395" s="213"/>
      <c r="B395" s="214"/>
      <c r="C395" s="291"/>
      <c r="D395" s="292"/>
      <c r="E395" s="292"/>
      <c r="F395" s="293"/>
      <c r="G395" s="294"/>
      <c r="H395" s="292"/>
      <c r="I395" s="295"/>
      <c r="J395" s="295"/>
      <c r="K395" s="292"/>
      <c r="L395" s="296"/>
      <c r="M395" s="294"/>
      <c r="N395" s="297"/>
      <c r="O395" s="222"/>
      <c r="P395" s="223"/>
      <c r="Q395" s="223"/>
      <c r="R395" s="223"/>
      <c r="S395" s="223"/>
      <c r="T395" s="223"/>
      <c r="U395" s="223"/>
      <c r="V395" s="223"/>
      <c r="W395" s="223"/>
      <c r="X395" s="223"/>
      <c r="Y395" s="223"/>
      <c r="Z395" s="223"/>
      <c r="AA395" s="223"/>
      <c r="AB395" s="223"/>
      <c r="AC395" s="223"/>
      <c r="AD395" s="223"/>
      <c r="AE395" s="223"/>
      <c r="AF395" s="223"/>
      <c r="AG395" s="223"/>
    </row>
    <row r="396" spans="1:33" ht="15.75" customHeight="1">
      <c r="A396" s="213"/>
      <c r="B396" s="214"/>
      <c r="C396" s="291"/>
      <c r="D396" s="292"/>
      <c r="E396" s="292"/>
      <c r="F396" s="293"/>
      <c r="G396" s="294"/>
      <c r="H396" s="292"/>
      <c r="I396" s="295"/>
      <c r="J396" s="295"/>
      <c r="K396" s="292"/>
      <c r="L396" s="296"/>
      <c r="M396" s="294"/>
      <c r="N396" s="297"/>
      <c r="O396" s="222"/>
      <c r="P396" s="223"/>
      <c r="Q396" s="223"/>
      <c r="R396" s="223"/>
      <c r="S396" s="223"/>
      <c r="T396" s="223"/>
      <c r="U396" s="223"/>
      <c r="V396" s="223"/>
      <c r="W396" s="223"/>
      <c r="X396" s="223"/>
      <c r="Y396" s="223"/>
      <c r="Z396" s="223"/>
      <c r="AA396" s="223"/>
      <c r="AB396" s="223"/>
      <c r="AC396" s="223"/>
      <c r="AD396" s="223"/>
      <c r="AE396" s="223"/>
      <c r="AF396" s="223"/>
      <c r="AG396" s="223"/>
    </row>
    <row r="397" spans="1:33" ht="15.75" customHeight="1">
      <c r="A397" s="213"/>
      <c r="B397" s="214"/>
      <c r="C397" s="291"/>
      <c r="D397" s="292"/>
      <c r="E397" s="292"/>
      <c r="F397" s="293"/>
      <c r="G397" s="294"/>
      <c r="H397" s="292"/>
      <c r="I397" s="295"/>
      <c r="J397" s="295"/>
      <c r="K397" s="292"/>
      <c r="L397" s="296"/>
      <c r="M397" s="294"/>
      <c r="N397" s="297"/>
      <c r="O397" s="222"/>
      <c r="P397" s="223"/>
      <c r="Q397" s="223"/>
      <c r="R397" s="223"/>
      <c r="S397" s="223"/>
      <c r="T397" s="223"/>
      <c r="U397" s="223"/>
      <c r="V397" s="223"/>
      <c r="W397" s="223"/>
      <c r="X397" s="223"/>
      <c r="Y397" s="223"/>
      <c r="Z397" s="223"/>
      <c r="AA397" s="223"/>
      <c r="AB397" s="223"/>
      <c r="AC397" s="223"/>
      <c r="AD397" s="223"/>
      <c r="AE397" s="223"/>
      <c r="AF397" s="223"/>
      <c r="AG397" s="223"/>
    </row>
    <row r="398" spans="1:33" ht="15.75" customHeight="1">
      <c r="A398" s="213"/>
      <c r="B398" s="214"/>
      <c r="C398" s="291"/>
      <c r="D398" s="292"/>
      <c r="E398" s="292"/>
      <c r="F398" s="293"/>
      <c r="G398" s="294"/>
      <c r="H398" s="292"/>
      <c r="I398" s="295"/>
      <c r="J398" s="295"/>
      <c r="K398" s="292"/>
      <c r="L398" s="296"/>
      <c r="M398" s="294"/>
      <c r="N398" s="297"/>
      <c r="O398" s="222"/>
      <c r="P398" s="223"/>
      <c r="Q398" s="223"/>
      <c r="R398" s="223"/>
      <c r="S398" s="223"/>
      <c r="T398" s="223"/>
      <c r="U398" s="223"/>
      <c r="V398" s="223"/>
      <c r="W398" s="223"/>
      <c r="X398" s="223"/>
      <c r="Y398" s="223"/>
      <c r="Z398" s="223"/>
      <c r="AA398" s="223"/>
      <c r="AB398" s="223"/>
      <c r="AC398" s="223"/>
      <c r="AD398" s="223"/>
      <c r="AE398" s="223"/>
      <c r="AF398" s="223"/>
      <c r="AG398" s="223"/>
    </row>
    <row r="399" spans="1:33" ht="15.75" customHeight="1">
      <c r="A399" s="213"/>
      <c r="B399" s="214"/>
      <c r="C399" s="291"/>
      <c r="D399" s="292"/>
      <c r="E399" s="292"/>
      <c r="F399" s="293"/>
      <c r="G399" s="294"/>
      <c r="H399" s="292"/>
      <c r="I399" s="295"/>
      <c r="J399" s="295"/>
      <c r="K399" s="292"/>
      <c r="L399" s="296"/>
      <c r="M399" s="294"/>
      <c r="N399" s="297"/>
      <c r="O399" s="222"/>
      <c r="P399" s="223"/>
      <c r="Q399" s="223"/>
      <c r="R399" s="223"/>
      <c r="S399" s="223"/>
      <c r="T399" s="223"/>
      <c r="U399" s="223"/>
      <c r="V399" s="223"/>
      <c r="W399" s="223"/>
      <c r="X399" s="223"/>
      <c r="Y399" s="223"/>
      <c r="Z399" s="223"/>
      <c r="AA399" s="223"/>
      <c r="AB399" s="223"/>
      <c r="AC399" s="223"/>
      <c r="AD399" s="223"/>
      <c r="AE399" s="223"/>
      <c r="AF399" s="223"/>
      <c r="AG399" s="223"/>
    </row>
    <row r="400" spans="1:33" ht="15.75" customHeight="1">
      <c r="A400" s="213"/>
      <c r="B400" s="214"/>
      <c r="C400" s="291"/>
      <c r="D400" s="292"/>
      <c r="E400" s="292"/>
      <c r="F400" s="293"/>
      <c r="G400" s="294"/>
      <c r="H400" s="292"/>
      <c r="I400" s="295"/>
      <c r="J400" s="295"/>
      <c r="K400" s="292"/>
      <c r="L400" s="296"/>
      <c r="M400" s="294"/>
      <c r="N400" s="297"/>
      <c r="O400" s="222"/>
      <c r="P400" s="223"/>
      <c r="Q400" s="223"/>
      <c r="R400" s="223"/>
      <c r="S400" s="223"/>
      <c r="T400" s="223"/>
      <c r="U400" s="223"/>
      <c r="V400" s="223"/>
      <c r="W400" s="223"/>
      <c r="X400" s="223"/>
      <c r="Y400" s="223"/>
      <c r="Z400" s="223"/>
      <c r="AA400" s="223"/>
      <c r="AB400" s="223"/>
      <c r="AC400" s="223"/>
      <c r="AD400" s="223"/>
      <c r="AE400" s="223"/>
      <c r="AF400" s="223"/>
      <c r="AG400" s="223"/>
    </row>
    <row r="401" spans="1:33" ht="15.75" customHeight="1">
      <c r="A401" s="213"/>
      <c r="B401" s="214"/>
      <c r="C401" s="291"/>
      <c r="D401" s="292"/>
      <c r="E401" s="292"/>
      <c r="F401" s="293"/>
      <c r="G401" s="294"/>
      <c r="H401" s="292"/>
      <c r="I401" s="295"/>
      <c r="J401" s="295"/>
      <c r="K401" s="292"/>
      <c r="L401" s="294"/>
      <c r="M401" s="296"/>
      <c r="N401" s="297"/>
      <c r="O401" s="222"/>
      <c r="P401" s="223"/>
      <c r="Q401" s="223"/>
      <c r="R401" s="223"/>
      <c r="S401" s="223"/>
      <c r="T401" s="223"/>
      <c r="U401" s="223"/>
      <c r="V401" s="223"/>
      <c r="W401" s="223"/>
      <c r="X401" s="223"/>
      <c r="Y401" s="223"/>
      <c r="Z401" s="223"/>
      <c r="AA401" s="223"/>
      <c r="AB401" s="223"/>
      <c r="AC401" s="223"/>
      <c r="AD401" s="223"/>
      <c r="AE401" s="223"/>
      <c r="AF401" s="223"/>
      <c r="AG401" s="223"/>
    </row>
    <row r="402" spans="1:33" ht="15.75" customHeight="1">
      <c r="A402" s="213"/>
      <c r="B402" s="214"/>
      <c r="C402" s="291"/>
      <c r="D402" s="292"/>
      <c r="E402" s="292"/>
      <c r="F402" s="293"/>
      <c r="G402" s="294"/>
      <c r="H402" s="292"/>
      <c r="I402" s="295"/>
      <c r="J402" s="295"/>
      <c r="K402" s="292"/>
      <c r="L402" s="294"/>
      <c r="M402" s="296"/>
      <c r="N402" s="297"/>
      <c r="O402" s="222"/>
      <c r="P402" s="223"/>
      <c r="Q402" s="223"/>
      <c r="R402" s="223"/>
      <c r="S402" s="223"/>
      <c r="T402" s="223"/>
      <c r="U402" s="223"/>
      <c r="V402" s="223"/>
      <c r="W402" s="223"/>
      <c r="X402" s="223"/>
      <c r="Y402" s="223"/>
      <c r="Z402" s="223"/>
      <c r="AA402" s="223"/>
      <c r="AB402" s="223"/>
      <c r="AC402" s="223"/>
      <c r="AD402" s="223"/>
      <c r="AE402" s="223"/>
      <c r="AF402" s="223"/>
      <c r="AG402" s="223"/>
    </row>
    <row r="403" spans="1:33" ht="15.75" customHeight="1">
      <c r="A403" s="213"/>
      <c r="B403" s="214"/>
      <c r="C403" s="291"/>
      <c r="D403" s="292"/>
      <c r="E403" s="292"/>
      <c r="F403" s="293"/>
      <c r="G403" s="294"/>
      <c r="H403" s="292"/>
      <c r="I403" s="295"/>
      <c r="J403" s="295"/>
      <c r="K403" s="292"/>
      <c r="L403" s="296"/>
      <c r="M403" s="294"/>
      <c r="N403" s="297"/>
      <c r="O403" s="222"/>
      <c r="P403" s="223"/>
      <c r="Q403" s="223"/>
      <c r="R403" s="223"/>
      <c r="S403" s="223"/>
      <c r="T403" s="223"/>
      <c r="U403" s="223"/>
      <c r="V403" s="223"/>
      <c r="W403" s="223"/>
      <c r="X403" s="223"/>
      <c r="Y403" s="223"/>
      <c r="Z403" s="223"/>
      <c r="AA403" s="223"/>
      <c r="AB403" s="223"/>
      <c r="AC403" s="223"/>
      <c r="AD403" s="223"/>
      <c r="AE403" s="223"/>
      <c r="AF403" s="223"/>
      <c r="AG403" s="223"/>
    </row>
    <row r="404" spans="1:33" ht="15.75" customHeight="1">
      <c r="A404" s="213"/>
      <c r="B404" s="214"/>
      <c r="C404" s="291"/>
      <c r="D404" s="292"/>
      <c r="E404" s="292"/>
      <c r="F404" s="293"/>
      <c r="G404" s="294"/>
      <c r="H404" s="292"/>
      <c r="I404" s="295"/>
      <c r="J404" s="295"/>
      <c r="K404" s="292"/>
      <c r="L404" s="296"/>
      <c r="M404" s="294"/>
      <c r="N404" s="297"/>
      <c r="O404" s="222"/>
      <c r="P404" s="223"/>
      <c r="Q404" s="223"/>
      <c r="R404" s="223"/>
      <c r="S404" s="223"/>
      <c r="T404" s="223"/>
      <c r="U404" s="223"/>
      <c r="V404" s="223"/>
      <c r="W404" s="223"/>
      <c r="X404" s="223"/>
      <c r="Y404" s="223"/>
      <c r="Z404" s="223"/>
      <c r="AA404" s="223"/>
      <c r="AB404" s="223"/>
      <c r="AC404" s="223"/>
      <c r="AD404" s="223"/>
      <c r="AE404" s="223"/>
      <c r="AF404" s="223"/>
      <c r="AG404" s="223"/>
    </row>
    <row r="405" spans="1:33" ht="15.75" customHeight="1">
      <c r="A405" s="213"/>
      <c r="B405" s="214"/>
      <c r="C405" s="291"/>
      <c r="D405" s="292"/>
      <c r="E405" s="292"/>
      <c r="F405" s="293"/>
      <c r="G405" s="294"/>
      <c r="H405" s="292"/>
      <c r="I405" s="295"/>
      <c r="J405" s="295"/>
      <c r="K405" s="292"/>
      <c r="L405" s="294"/>
      <c r="M405" s="296"/>
      <c r="N405" s="297"/>
      <c r="O405" s="222"/>
      <c r="P405" s="223"/>
      <c r="Q405" s="223"/>
      <c r="R405" s="223"/>
      <c r="S405" s="223"/>
      <c r="T405" s="223"/>
      <c r="U405" s="223"/>
      <c r="V405" s="223"/>
      <c r="W405" s="223"/>
      <c r="X405" s="223"/>
      <c r="Y405" s="223"/>
      <c r="Z405" s="223"/>
      <c r="AA405" s="223"/>
      <c r="AB405" s="223"/>
      <c r="AC405" s="223"/>
      <c r="AD405" s="223"/>
      <c r="AE405" s="223"/>
      <c r="AF405" s="223"/>
      <c r="AG405" s="223"/>
    </row>
    <row r="406" spans="1:33" ht="15.75" customHeight="1">
      <c r="A406" s="213"/>
      <c r="B406" s="214"/>
      <c r="C406" s="291"/>
      <c r="D406" s="292"/>
      <c r="E406" s="292"/>
      <c r="F406" s="293"/>
      <c r="G406" s="294"/>
      <c r="H406" s="292"/>
      <c r="I406" s="295"/>
      <c r="J406" s="295"/>
      <c r="K406" s="292"/>
      <c r="L406" s="296"/>
      <c r="M406" s="294"/>
      <c r="N406" s="297"/>
      <c r="O406" s="222"/>
      <c r="P406" s="223"/>
      <c r="Q406" s="223"/>
      <c r="R406" s="223"/>
      <c r="S406" s="223"/>
      <c r="T406" s="223"/>
      <c r="U406" s="223"/>
      <c r="V406" s="223"/>
      <c r="W406" s="223"/>
      <c r="X406" s="223"/>
      <c r="Y406" s="223"/>
      <c r="Z406" s="223"/>
      <c r="AA406" s="223"/>
      <c r="AB406" s="223"/>
      <c r="AC406" s="223"/>
      <c r="AD406" s="223"/>
      <c r="AE406" s="223"/>
      <c r="AF406" s="223"/>
      <c r="AG406" s="223"/>
    </row>
    <row r="407" spans="1:33" ht="15.75" customHeight="1">
      <c r="A407" s="213"/>
      <c r="B407" s="214"/>
      <c r="C407" s="291"/>
      <c r="D407" s="292"/>
      <c r="E407" s="292"/>
      <c r="F407" s="293"/>
      <c r="G407" s="294"/>
      <c r="H407" s="292"/>
      <c r="I407" s="295"/>
      <c r="J407" s="295"/>
      <c r="K407" s="292"/>
      <c r="L407" s="296"/>
      <c r="M407" s="294"/>
      <c r="N407" s="297"/>
      <c r="O407" s="222"/>
      <c r="P407" s="223"/>
      <c r="Q407" s="223"/>
      <c r="R407" s="223"/>
      <c r="S407" s="223"/>
      <c r="T407" s="223"/>
      <c r="U407" s="223"/>
      <c r="V407" s="223"/>
      <c r="W407" s="223"/>
      <c r="X407" s="223"/>
      <c r="Y407" s="223"/>
      <c r="Z407" s="223"/>
      <c r="AA407" s="223"/>
      <c r="AB407" s="223"/>
      <c r="AC407" s="223"/>
      <c r="AD407" s="223"/>
      <c r="AE407" s="223"/>
      <c r="AF407" s="223"/>
      <c r="AG407" s="223"/>
    </row>
    <row r="408" spans="1:33" ht="15.75" customHeight="1">
      <c r="A408" s="213"/>
      <c r="B408" s="214"/>
      <c r="C408" s="291"/>
      <c r="D408" s="292"/>
      <c r="E408" s="292"/>
      <c r="F408" s="293"/>
      <c r="G408" s="294"/>
      <c r="H408" s="292"/>
      <c r="I408" s="295"/>
      <c r="J408" s="295"/>
      <c r="K408" s="292"/>
      <c r="L408" s="294"/>
      <c r="M408" s="296"/>
      <c r="N408" s="297"/>
      <c r="O408" s="222"/>
      <c r="P408" s="223"/>
      <c r="Q408" s="223"/>
      <c r="R408" s="223"/>
      <c r="S408" s="223"/>
      <c r="T408" s="223"/>
      <c r="U408" s="223"/>
      <c r="V408" s="223"/>
      <c r="W408" s="223"/>
      <c r="X408" s="223"/>
      <c r="Y408" s="223"/>
      <c r="Z408" s="223"/>
      <c r="AA408" s="223"/>
      <c r="AB408" s="223"/>
      <c r="AC408" s="223"/>
      <c r="AD408" s="223"/>
      <c r="AE408" s="223"/>
      <c r="AF408" s="223"/>
      <c r="AG408" s="223"/>
    </row>
    <row r="409" spans="1:33" ht="15.75" customHeight="1">
      <c r="A409" s="213"/>
      <c r="B409" s="214"/>
      <c r="C409" s="291"/>
      <c r="D409" s="292"/>
      <c r="E409" s="292"/>
      <c r="F409" s="293"/>
      <c r="G409" s="294"/>
      <c r="H409" s="292"/>
      <c r="I409" s="295"/>
      <c r="J409" s="295"/>
      <c r="K409" s="292"/>
      <c r="L409" s="296"/>
      <c r="M409" s="294"/>
      <c r="N409" s="297"/>
      <c r="O409" s="222"/>
      <c r="P409" s="223"/>
      <c r="Q409" s="223"/>
      <c r="R409" s="223"/>
      <c r="S409" s="223"/>
      <c r="T409" s="223"/>
      <c r="U409" s="223"/>
      <c r="V409" s="223"/>
      <c r="W409" s="223"/>
      <c r="X409" s="223"/>
      <c r="Y409" s="223"/>
      <c r="Z409" s="223"/>
      <c r="AA409" s="223"/>
      <c r="AB409" s="223"/>
      <c r="AC409" s="223"/>
      <c r="AD409" s="223"/>
      <c r="AE409" s="223"/>
      <c r="AF409" s="223"/>
      <c r="AG409" s="223"/>
    </row>
    <row r="410" spans="1:33" ht="15.75" customHeight="1">
      <c r="A410" s="213"/>
      <c r="B410" s="214"/>
      <c r="C410" s="291"/>
      <c r="D410" s="292"/>
      <c r="E410" s="292"/>
      <c r="F410" s="293"/>
      <c r="G410" s="294"/>
      <c r="H410" s="292"/>
      <c r="I410" s="295"/>
      <c r="J410" s="295"/>
      <c r="K410" s="292"/>
      <c r="L410" s="296"/>
      <c r="M410" s="294"/>
      <c r="N410" s="297"/>
      <c r="O410" s="222"/>
      <c r="P410" s="223"/>
      <c r="Q410" s="223"/>
      <c r="R410" s="223"/>
      <c r="S410" s="223"/>
      <c r="T410" s="223"/>
      <c r="U410" s="223"/>
      <c r="V410" s="223"/>
      <c r="W410" s="223"/>
      <c r="X410" s="223"/>
      <c r="Y410" s="223"/>
      <c r="Z410" s="223"/>
      <c r="AA410" s="223"/>
      <c r="AB410" s="223"/>
      <c r="AC410" s="223"/>
      <c r="AD410" s="223"/>
      <c r="AE410" s="223"/>
      <c r="AF410" s="223"/>
      <c r="AG410" s="223"/>
    </row>
    <row r="411" spans="1:33" ht="15.75" customHeight="1">
      <c r="A411" s="213"/>
      <c r="B411" s="214"/>
      <c r="C411" s="291"/>
      <c r="D411" s="292"/>
      <c r="E411" s="292"/>
      <c r="F411" s="293"/>
      <c r="G411" s="294"/>
      <c r="H411" s="292"/>
      <c r="I411" s="295"/>
      <c r="J411" s="295"/>
      <c r="K411" s="292"/>
      <c r="L411" s="294"/>
      <c r="M411" s="296"/>
      <c r="N411" s="297"/>
      <c r="O411" s="222"/>
      <c r="P411" s="223"/>
      <c r="Q411" s="223"/>
      <c r="R411" s="223"/>
      <c r="S411" s="223"/>
      <c r="T411" s="223"/>
      <c r="U411" s="223"/>
      <c r="V411" s="223"/>
      <c r="W411" s="223"/>
      <c r="X411" s="223"/>
      <c r="Y411" s="223"/>
      <c r="Z411" s="223"/>
      <c r="AA411" s="223"/>
      <c r="AB411" s="223"/>
      <c r="AC411" s="223"/>
      <c r="AD411" s="223"/>
      <c r="AE411" s="223"/>
      <c r="AF411" s="223"/>
      <c r="AG411" s="223"/>
    </row>
    <row r="412" spans="1:33" ht="15.75" customHeight="1">
      <c r="A412" s="213"/>
      <c r="B412" s="214"/>
      <c r="C412" s="291"/>
      <c r="D412" s="292"/>
      <c r="E412" s="292"/>
      <c r="F412" s="293"/>
      <c r="G412" s="294"/>
      <c r="H412" s="292"/>
      <c r="I412" s="295"/>
      <c r="J412" s="295"/>
      <c r="K412" s="292"/>
      <c r="L412" s="296"/>
      <c r="M412" s="294"/>
      <c r="N412" s="297"/>
      <c r="O412" s="222"/>
      <c r="P412" s="223"/>
      <c r="Q412" s="223"/>
      <c r="R412" s="223"/>
      <c r="S412" s="223"/>
      <c r="T412" s="223"/>
      <c r="U412" s="223"/>
      <c r="V412" s="223"/>
      <c r="W412" s="223"/>
      <c r="X412" s="223"/>
      <c r="Y412" s="223"/>
      <c r="Z412" s="223"/>
      <c r="AA412" s="223"/>
      <c r="AB412" s="223"/>
      <c r="AC412" s="223"/>
      <c r="AD412" s="223"/>
      <c r="AE412" s="223"/>
      <c r="AF412" s="223"/>
      <c r="AG412" s="223"/>
    </row>
    <row r="413" spans="1:33" ht="15.75" customHeight="1">
      <c r="A413" s="213"/>
      <c r="B413" s="214"/>
      <c r="C413" s="291"/>
      <c r="D413" s="292"/>
      <c r="E413" s="292"/>
      <c r="F413" s="293"/>
      <c r="G413" s="294"/>
      <c r="H413" s="292"/>
      <c r="I413" s="295"/>
      <c r="J413" s="295"/>
      <c r="K413" s="292"/>
      <c r="L413" s="294"/>
      <c r="M413" s="296"/>
      <c r="N413" s="297"/>
      <c r="O413" s="222"/>
      <c r="P413" s="223"/>
      <c r="Q413" s="223"/>
      <c r="R413" s="223"/>
      <c r="S413" s="223"/>
      <c r="T413" s="223"/>
      <c r="U413" s="223"/>
      <c r="V413" s="223"/>
      <c r="W413" s="223"/>
      <c r="X413" s="223"/>
      <c r="Y413" s="223"/>
      <c r="Z413" s="223"/>
      <c r="AA413" s="223"/>
      <c r="AB413" s="223"/>
      <c r="AC413" s="223"/>
      <c r="AD413" s="223"/>
      <c r="AE413" s="223"/>
      <c r="AF413" s="223"/>
      <c r="AG413" s="223"/>
    </row>
    <row r="414" spans="1:33" ht="15.75" customHeight="1">
      <c r="A414" s="213"/>
      <c r="B414" s="214"/>
      <c r="C414" s="291"/>
      <c r="D414" s="292"/>
      <c r="E414" s="292"/>
      <c r="F414" s="293"/>
      <c r="G414" s="294"/>
      <c r="H414" s="292"/>
      <c r="I414" s="295"/>
      <c r="J414" s="295"/>
      <c r="K414" s="292"/>
      <c r="L414" s="296"/>
      <c r="M414" s="294"/>
      <c r="N414" s="297"/>
      <c r="O414" s="222"/>
      <c r="P414" s="223"/>
      <c r="Q414" s="223"/>
      <c r="R414" s="223"/>
      <c r="S414" s="223"/>
      <c r="T414" s="223"/>
      <c r="U414" s="223"/>
      <c r="V414" s="223"/>
      <c r="W414" s="223"/>
      <c r="X414" s="223"/>
      <c r="Y414" s="223"/>
      <c r="Z414" s="223"/>
      <c r="AA414" s="223"/>
      <c r="AB414" s="223"/>
      <c r="AC414" s="223"/>
      <c r="AD414" s="223"/>
      <c r="AE414" s="223"/>
      <c r="AF414" s="223"/>
      <c r="AG414" s="223"/>
    </row>
    <row r="415" spans="1:33" ht="15.75" customHeight="1">
      <c r="A415" s="213"/>
      <c r="B415" s="214"/>
      <c r="C415" s="291"/>
      <c r="D415" s="292"/>
      <c r="E415" s="292"/>
      <c r="F415" s="293"/>
      <c r="G415" s="298"/>
      <c r="H415" s="292"/>
      <c r="I415" s="295"/>
      <c r="J415" s="295"/>
      <c r="K415" s="292"/>
      <c r="L415" s="296"/>
      <c r="M415" s="294"/>
      <c r="N415" s="297"/>
      <c r="O415" s="222"/>
      <c r="P415" s="223"/>
      <c r="Q415" s="223"/>
      <c r="R415" s="223"/>
      <c r="S415" s="223"/>
      <c r="T415" s="223"/>
      <c r="U415" s="223"/>
      <c r="V415" s="223"/>
      <c r="W415" s="223"/>
      <c r="X415" s="223"/>
      <c r="Y415" s="223"/>
      <c r="Z415" s="223"/>
      <c r="AA415" s="223"/>
      <c r="AB415" s="223"/>
      <c r="AC415" s="223"/>
      <c r="AD415" s="223"/>
      <c r="AE415" s="223"/>
      <c r="AF415" s="223"/>
      <c r="AG415" s="223"/>
    </row>
    <row r="416" spans="1:33" ht="15.75" customHeight="1">
      <c r="A416" s="213"/>
      <c r="B416" s="214"/>
      <c r="C416" s="291"/>
      <c r="D416" s="292"/>
      <c r="E416" s="292"/>
      <c r="F416" s="293"/>
      <c r="G416" s="294"/>
      <c r="H416" s="292"/>
      <c r="I416" s="295"/>
      <c r="J416" s="295"/>
      <c r="K416" s="292"/>
      <c r="L416" s="296"/>
      <c r="M416" s="294"/>
      <c r="N416" s="297"/>
      <c r="O416" s="222"/>
      <c r="P416" s="223"/>
      <c r="Q416" s="223"/>
      <c r="R416" s="223"/>
      <c r="S416" s="223"/>
      <c r="T416" s="223"/>
      <c r="U416" s="223"/>
      <c r="V416" s="223"/>
      <c r="W416" s="223"/>
      <c r="X416" s="223"/>
      <c r="Y416" s="223"/>
      <c r="Z416" s="223"/>
      <c r="AA416" s="223"/>
      <c r="AB416" s="223"/>
      <c r="AC416" s="223"/>
      <c r="AD416" s="223"/>
      <c r="AE416" s="223"/>
      <c r="AF416" s="223"/>
      <c r="AG416" s="223"/>
    </row>
    <row r="417" spans="1:33" ht="15.75" customHeight="1">
      <c r="A417" s="213"/>
      <c r="B417" s="214"/>
      <c r="C417" s="291"/>
      <c r="D417" s="292"/>
      <c r="E417" s="292"/>
      <c r="F417" s="293"/>
      <c r="G417" s="294"/>
      <c r="H417" s="292"/>
      <c r="I417" s="295"/>
      <c r="J417" s="295"/>
      <c r="K417" s="292"/>
      <c r="L417" s="294"/>
      <c r="M417" s="296"/>
      <c r="N417" s="297"/>
      <c r="O417" s="222"/>
      <c r="P417" s="223"/>
      <c r="Q417" s="223"/>
      <c r="R417" s="223"/>
      <c r="S417" s="223"/>
      <c r="T417" s="223"/>
      <c r="U417" s="223"/>
      <c r="V417" s="223"/>
      <c r="W417" s="223"/>
      <c r="X417" s="223"/>
      <c r="Y417" s="223"/>
      <c r="Z417" s="223"/>
      <c r="AA417" s="223"/>
      <c r="AB417" s="223"/>
      <c r="AC417" s="223"/>
      <c r="AD417" s="223"/>
      <c r="AE417" s="223"/>
      <c r="AF417" s="223"/>
      <c r="AG417" s="223"/>
    </row>
    <row r="418" spans="1:33" ht="15.75" customHeight="1">
      <c r="A418" s="213"/>
      <c r="B418" s="214"/>
      <c r="C418" s="291"/>
      <c r="D418" s="292"/>
      <c r="E418" s="292"/>
      <c r="F418" s="293"/>
      <c r="G418" s="294"/>
      <c r="H418" s="292"/>
      <c r="I418" s="295"/>
      <c r="J418" s="295"/>
      <c r="K418" s="292"/>
      <c r="L418" s="294"/>
      <c r="M418" s="296"/>
      <c r="N418" s="297"/>
      <c r="O418" s="222"/>
      <c r="P418" s="223"/>
      <c r="Q418" s="223"/>
      <c r="R418" s="223"/>
      <c r="S418" s="223"/>
      <c r="T418" s="223"/>
      <c r="U418" s="223"/>
      <c r="V418" s="223"/>
      <c r="W418" s="223"/>
      <c r="X418" s="223"/>
      <c r="Y418" s="223"/>
      <c r="Z418" s="223"/>
      <c r="AA418" s="223"/>
      <c r="AB418" s="223"/>
      <c r="AC418" s="223"/>
      <c r="AD418" s="223"/>
      <c r="AE418" s="223"/>
      <c r="AF418" s="223"/>
      <c r="AG418" s="223"/>
    </row>
    <row r="419" spans="1:33" ht="15.75" customHeight="1">
      <c r="A419" s="213"/>
      <c r="B419" s="214"/>
      <c r="C419" s="291"/>
      <c r="D419" s="292"/>
      <c r="E419" s="292"/>
      <c r="F419" s="293"/>
      <c r="G419" s="294"/>
      <c r="H419" s="292"/>
      <c r="I419" s="295"/>
      <c r="J419" s="295"/>
      <c r="K419" s="292"/>
      <c r="L419" s="294"/>
      <c r="M419" s="296"/>
      <c r="N419" s="297"/>
      <c r="O419" s="222"/>
      <c r="P419" s="223"/>
      <c r="Q419" s="223"/>
      <c r="R419" s="223"/>
      <c r="S419" s="223"/>
      <c r="T419" s="223"/>
      <c r="U419" s="223"/>
      <c r="V419" s="223"/>
      <c r="W419" s="223"/>
      <c r="X419" s="223"/>
      <c r="Y419" s="223"/>
      <c r="Z419" s="223"/>
      <c r="AA419" s="223"/>
      <c r="AB419" s="223"/>
      <c r="AC419" s="223"/>
      <c r="AD419" s="223"/>
      <c r="AE419" s="223"/>
      <c r="AF419" s="223"/>
      <c r="AG419" s="223"/>
    </row>
    <row r="420" spans="1:33" ht="15.75" customHeight="1">
      <c r="A420" s="213"/>
      <c r="B420" s="214"/>
      <c r="C420" s="291"/>
      <c r="D420" s="292"/>
      <c r="E420" s="292"/>
      <c r="F420" s="293"/>
      <c r="G420" s="294"/>
      <c r="H420" s="292"/>
      <c r="I420" s="295"/>
      <c r="J420" s="295"/>
      <c r="K420" s="292"/>
      <c r="L420" s="294"/>
      <c r="M420" s="296"/>
      <c r="N420" s="297"/>
      <c r="O420" s="222"/>
      <c r="P420" s="223"/>
      <c r="Q420" s="223"/>
      <c r="R420" s="223"/>
      <c r="S420" s="223"/>
      <c r="T420" s="223"/>
      <c r="U420" s="223"/>
      <c r="V420" s="223"/>
      <c r="W420" s="223"/>
      <c r="X420" s="223"/>
      <c r="Y420" s="223"/>
      <c r="Z420" s="223"/>
      <c r="AA420" s="223"/>
      <c r="AB420" s="223"/>
      <c r="AC420" s="223"/>
      <c r="AD420" s="223"/>
      <c r="AE420" s="223"/>
      <c r="AF420" s="223"/>
      <c r="AG420" s="223"/>
    </row>
    <row r="421" spans="1:33" ht="15.75" customHeight="1">
      <c r="A421" s="213"/>
      <c r="B421" s="214"/>
      <c r="C421" s="291"/>
      <c r="D421" s="292"/>
      <c r="E421" s="292"/>
      <c r="F421" s="293"/>
      <c r="G421" s="294"/>
      <c r="H421" s="292"/>
      <c r="I421" s="295"/>
      <c r="J421" s="295"/>
      <c r="K421" s="292"/>
      <c r="L421" s="296"/>
      <c r="M421" s="294"/>
      <c r="N421" s="297"/>
      <c r="O421" s="222"/>
      <c r="P421" s="223"/>
      <c r="Q421" s="223"/>
      <c r="R421" s="223"/>
      <c r="S421" s="223"/>
      <c r="T421" s="223"/>
      <c r="U421" s="223"/>
      <c r="V421" s="223"/>
      <c r="W421" s="223"/>
      <c r="X421" s="223"/>
      <c r="Y421" s="223"/>
      <c r="Z421" s="223"/>
      <c r="AA421" s="223"/>
      <c r="AB421" s="223"/>
      <c r="AC421" s="223"/>
      <c r="AD421" s="223"/>
      <c r="AE421" s="223"/>
      <c r="AF421" s="223"/>
      <c r="AG421" s="223"/>
    </row>
    <row r="422" spans="1:33" ht="15.75" customHeight="1">
      <c r="A422" s="213"/>
      <c r="B422" s="214"/>
      <c r="C422" s="291"/>
      <c r="D422" s="292"/>
      <c r="E422" s="292"/>
      <c r="F422" s="293"/>
      <c r="G422" s="294"/>
      <c r="H422" s="292"/>
      <c r="I422" s="295"/>
      <c r="J422" s="295"/>
      <c r="K422" s="292"/>
      <c r="L422" s="296"/>
      <c r="M422" s="294"/>
      <c r="N422" s="297"/>
      <c r="O422" s="222"/>
      <c r="P422" s="223"/>
      <c r="Q422" s="223"/>
      <c r="R422" s="223"/>
      <c r="S422" s="223"/>
      <c r="T422" s="223"/>
      <c r="U422" s="223"/>
      <c r="V422" s="223"/>
      <c r="W422" s="223"/>
      <c r="X422" s="223"/>
      <c r="Y422" s="223"/>
      <c r="Z422" s="223"/>
      <c r="AA422" s="223"/>
      <c r="AB422" s="223"/>
      <c r="AC422" s="223"/>
      <c r="AD422" s="223"/>
      <c r="AE422" s="223"/>
      <c r="AF422" s="223"/>
      <c r="AG422" s="223"/>
    </row>
    <row r="423" spans="1:33" ht="15.75" customHeight="1">
      <c r="A423" s="213"/>
      <c r="B423" s="214"/>
      <c r="C423" s="291"/>
      <c r="D423" s="292"/>
      <c r="E423" s="292"/>
      <c r="F423" s="293"/>
      <c r="G423" s="294"/>
      <c r="H423" s="292"/>
      <c r="I423" s="295"/>
      <c r="J423" s="295"/>
      <c r="K423" s="292"/>
      <c r="L423" s="294"/>
      <c r="M423" s="296"/>
      <c r="N423" s="297"/>
      <c r="O423" s="222"/>
      <c r="P423" s="223"/>
      <c r="Q423" s="223"/>
      <c r="R423" s="223"/>
      <c r="S423" s="223"/>
      <c r="T423" s="223"/>
      <c r="U423" s="223"/>
      <c r="V423" s="223"/>
      <c r="W423" s="223"/>
      <c r="X423" s="223"/>
      <c r="Y423" s="223"/>
      <c r="Z423" s="223"/>
      <c r="AA423" s="223"/>
      <c r="AB423" s="223"/>
      <c r="AC423" s="223"/>
      <c r="AD423" s="223"/>
      <c r="AE423" s="223"/>
      <c r="AF423" s="223"/>
      <c r="AG423" s="223"/>
    </row>
    <row r="424" spans="1:33" ht="15.75" customHeight="1">
      <c r="A424" s="213"/>
      <c r="B424" s="214"/>
      <c r="C424" s="291"/>
      <c r="D424" s="292"/>
      <c r="E424" s="292"/>
      <c r="F424" s="293"/>
      <c r="G424" s="294"/>
      <c r="H424" s="292"/>
      <c r="I424" s="295"/>
      <c r="J424" s="295"/>
      <c r="K424" s="292"/>
      <c r="L424" s="296"/>
      <c r="M424" s="299"/>
      <c r="N424" s="297"/>
      <c r="O424" s="222"/>
      <c r="P424" s="223"/>
      <c r="Q424" s="223"/>
      <c r="R424" s="223"/>
      <c r="S424" s="223"/>
      <c r="T424" s="223"/>
      <c r="U424" s="223"/>
      <c r="V424" s="223"/>
      <c r="W424" s="223"/>
      <c r="X424" s="223"/>
      <c r="Y424" s="223"/>
      <c r="Z424" s="223"/>
      <c r="AA424" s="223"/>
      <c r="AB424" s="223"/>
      <c r="AC424" s="223"/>
      <c r="AD424" s="223"/>
      <c r="AE424" s="223"/>
      <c r="AF424" s="223"/>
      <c r="AG424" s="223"/>
    </row>
    <row r="425" spans="1:33" ht="15.75" customHeight="1">
      <c r="A425" s="213"/>
      <c r="B425" s="214"/>
      <c r="C425" s="291"/>
      <c r="D425" s="292"/>
      <c r="E425" s="292"/>
      <c r="F425" s="293"/>
      <c r="G425" s="294"/>
      <c r="H425" s="292"/>
      <c r="I425" s="295"/>
      <c r="J425" s="295"/>
      <c r="K425" s="292"/>
      <c r="L425" s="294"/>
      <c r="M425" s="296"/>
      <c r="N425" s="297"/>
      <c r="O425" s="222"/>
      <c r="P425" s="223"/>
      <c r="Q425" s="223"/>
      <c r="R425" s="223"/>
      <c r="S425" s="223"/>
      <c r="T425" s="223"/>
      <c r="U425" s="223"/>
      <c r="V425" s="223"/>
      <c r="W425" s="223"/>
      <c r="X425" s="223"/>
      <c r="Y425" s="223"/>
      <c r="Z425" s="223"/>
      <c r="AA425" s="223"/>
      <c r="AB425" s="223"/>
      <c r="AC425" s="223"/>
      <c r="AD425" s="223"/>
      <c r="AE425" s="223"/>
      <c r="AF425" s="223"/>
      <c r="AG425" s="223"/>
    </row>
    <row r="426" spans="1:33" ht="15.75" customHeight="1">
      <c r="A426" s="213"/>
      <c r="B426" s="214"/>
      <c r="C426" s="291"/>
      <c r="D426" s="292"/>
      <c r="E426" s="292"/>
      <c r="F426" s="293"/>
      <c r="G426" s="294"/>
      <c r="H426" s="292"/>
      <c r="I426" s="295"/>
      <c r="J426" s="295"/>
      <c r="K426" s="292"/>
      <c r="L426" s="296"/>
      <c r="M426" s="294"/>
      <c r="N426" s="297"/>
      <c r="O426" s="222"/>
      <c r="P426" s="223"/>
      <c r="Q426" s="223"/>
      <c r="R426" s="223"/>
      <c r="S426" s="223"/>
      <c r="T426" s="223"/>
      <c r="U426" s="223"/>
      <c r="V426" s="223"/>
      <c r="W426" s="223"/>
      <c r="X426" s="223"/>
      <c r="Y426" s="223"/>
      <c r="Z426" s="223"/>
      <c r="AA426" s="223"/>
      <c r="AB426" s="223"/>
      <c r="AC426" s="223"/>
      <c r="AD426" s="223"/>
      <c r="AE426" s="223"/>
      <c r="AF426" s="223"/>
      <c r="AG426" s="223"/>
    </row>
    <row r="427" spans="1:33" ht="15.75" customHeight="1">
      <c r="A427" s="213"/>
      <c r="B427" s="214"/>
      <c r="C427" s="291"/>
      <c r="D427" s="292"/>
      <c r="E427" s="292"/>
      <c r="F427" s="293"/>
      <c r="G427" s="294"/>
      <c r="H427" s="292"/>
      <c r="I427" s="295"/>
      <c r="J427" s="295"/>
      <c r="K427" s="292"/>
      <c r="L427" s="294"/>
      <c r="M427" s="296"/>
      <c r="N427" s="297"/>
      <c r="O427" s="222"/>
      <c r="P427" s="223"/>
      <c r="Q427" s="223"/>
      <c r="R427" s="223"/>
      <c r="S427" s="223"/>
      <c r="T427" s="223"/>
      <c r="U427" s="223"/>
      <c r="V427" s="223"/>
      <c r="W427" s="223"/>
      <c r="X427" s="223"/>
      <c r="Y427" s="223"/>
      <c r="Z427" s="223"/>
      <c r="AA427" s="223"/>
      <c r="AB427" s="223"/>
      <c r="AC427" s="223"/>
      <c r="AD427" s="223"/>
      <c r="AE427" s="223"/>
      <c r="AF427" s="223"/>
      <c r="AG427" s="223"/>
    </row>
    <row r="428" spans="1:33" ht="15.75" customHeight="1">
      <c r="A428" s="213"/>
      <c r="B428" s="214"/>
      <c r="C428" s="291"/>
      <c r="D428" s="292"/>
      <c r="E428" s="292"/>
      <c r="F428" s="293"/>
      <c r="G428" s="294"/>
      <c r="H428" s="292"/>
      <c r="I428" s="295"/>
      <c r="J428" s="295"/>
      <c r="K428" s="292"/>
      <c r="L428" s="294"/>
      <c r="M428" s="296"/>
      <c r="N428" s="297"/>
      <c r="O428" s="222"/>
      <c r="P428" s="223"/>
      <c r="Q428" s="223"/>
      <c r="R428" s="223"/>
      <c r="S428" s="223"/>
      <c r="T428" s="223"/>
      <c r="U428" s="223"/>
      <c r="V428" s="223"/>
      <c r="W428" s="223"/>
      <c r="X428" s="223"/>
      <c r="Y428" s="223"/>
      <c r="Z428" s="223"/>
      <c r="AA428" s="223"/>
      <c r="AB428" s="223"/>
      <c r="AC428" s="223"/>
      <c r="AD428" s="223"/>
      <c r="AE428" s="223"/>
      <c r="AF428" s="223"/>
      <c r="AG428" s="223"/>
    </row>
    <row r="429" spans="1:33" ht="15.75" customHeight="1">
      <c r="A429" s="213"/>
      <c r="B429" s="214"/>
      <c r="C429" s="291"/>
      <c r="D429" s="292"/>
      <c r="E429" s="292"/>
      <c r="F429" s="293"/>
      <c r="G429" s="294"/>
      <c r="H429" s="292"/>
      <c r="I429" s="295"/>
      <c r="J429" s="295"/>
      <c r="K429" s="292"/>
      <c r="L429" s="294"/>
      <c r="M429" s="296"/>
      <c r="N429" s="297"/>
      <c r="O429" s="222"/>
      <c r="P429" s="223"/>
      <c r="Q429" s="223"/>
      <c r="R429" s="223"/>
      <c r="S429" s="223"/>
      <c r="T429" s="223"/>
      <c r="U429" s="223"/>
      <c r="V429" s="223"/>
      <c r="W429" s="223"/>
      <c r="X429" s="223"/>
      <c r="Y429" s="223"/>
      <c r="Z429" s="223"/>
      <c r="AA429" s="223"/>
      <c r="AB429" s="223"/>
      <c r="AC429" s="223"/>
      <c r="AD429" s="223"/>
      <c r="AE429" s="223"/>
      <c r="AF429" s="223"/>
      <c r="AG429" s="223"/>
    </row>
    <row r="430" spans="1:33" ht="15.75" customHeight="1">
      <c r="A430" s="213"/>
      <c r="B430" s="214"/>
      <c r="C430" s="291"/>
      <c r="D430" s="292"/>
      <c r="E430" s="292"/>
      <c r="F430" s="293"/>
      <c r="G430" s="294"/>
      <c r="H430" s="292"/>
      <c r="I430" s="295"/>
      <c r="J430" s="295"/>
      <c r="K430" s="292"/>
      <c r="L430" s="294"/>
      <c r="M430" s="296"/>
      <c r="N430" s="297"/>
      <c r="O430" s="222"/>
      <c r="P430" s="223"/>
      <c r="Q430" s="223"/>
      <c r="R430" s="223"/>
      <c r="S430" s="223"/>
      <c r="T430" s="223"/>
      <c r="U430" s="223"/>
      <c r="V430" s="223"/>
      <c r="W430" s="223"/>
      <c r="X430" s="223"/>
      <c r="Y430" s="223"/>
      <c r="Z430" s="223"/>
      <c r="AA430" s="223"/>
      <c r="AB430" s="223"/>
      <c r="AC430" s="223"/>
      <c r="AD430" s="223"/>
      <c r="AE430" s="223"/>
      <c r="AF430" s="223"/>
      <c r="AG430" s="223"/>
    </row>
    <row r="431" spans="1:33" ht="15.75" customHeight="1">
      <c r="A431" s="213"/>
      <c r="B431" s="214"/>
      <c r="C431" s="291"/>
      <c r="D431" s="292"/>
      <c r="E431" s="292"/>
      <c r="F431" s="293"/>
      <c r="G431" s="294"/>
      <c r="H431" s="292"/>
      <c r="I431" s="295"/>
      <c r="J431" s="295"/>
      <c r="K431" s="292"/>
      <c r="L431" s="294"/>
      <c r="M431" s="296"/>
      <c r="N431" s="297"/>
      <c r="O431" s="222"/>
      <c r="P431" s="223"/>
      <c r="Q431" s="223"/>
      <c r="R431" s="223"/>
      <c r="S431" s="223"/>
      <c r="T431" s="223"/>
      <c r="U431" s="223"/>
      <c r="V431" s="223"/>
      <c r="W431" s="223"/>
      <c r="X431" s="223"/>
      <c r="Y431" s="223"/>
      <c r="Z431" s="223"/>
      <c r="AA431" s="223"/>
      <c r="AB431" s="223"/>
      <c r="AC431" s="223"/>
      <c r="AD431" s="223"/>
      <c r="AE431" s="223"/>
      <c r="AF431" s="223"/>
      <c r="AG431" s="223"/>
    </row>
    <row r="432" spans="1:33" ht="15.75" customHeight="1">
      <c r="A432" s="213"/>
      <c r="B432" s="214"/>
      <c r="C432" s="291"/>
      <c r="D432" s="292"/>
      <c r="E432" s="292"/>
      <c r="F432" s="293"/>
      <c r="G432" s="294"/>
      <c r="H432" s="292"/>
      <c r="I432" s="295"/>
      <c r="J432" s="295"/>
      <c r="K432" s="292"/>
      <c r="L432" s="294"/>
      <c r="M432" s="296"/>
      <c r="N432" s="297"/>
      <c r="O432" s="222"/>
      <c r="P432" s="223"/>
      <c r="Q432" s="223"/>
      <c r="R432" s="223"/>
      <c r="S432" s="223"/>
      <c r="T432" s="223"/>
      <c r="U432" s="223"/>
      <c r="V432" s="223"/>
      <c r="W432" s="223"/>
      <c r="X432" s="223"/>
      <c r="Y432" s="223"/>
      <c r="Z432" s="223"/>
      <c r="AA432" s="223"/>
      <c r="AB432" s="223"/>
      <c r="AC432" s="223"/>
      <c r="AD432" s="223"/>
      <c r="AE432" s="223"/>
      <c r="AF432" s="223"/>
      <c r="AG432" s="223"/>
    </row>
    <row r="433" spans="1:33" ht="15.75" customHeight="1">
      <c r="A433" s="213"/>
      <c r="B433" s="214"/>
      <c r="C433" s="291"/>
      <c r="D433" s="292"/>
      <c r="E433" s="292"/>
      <c r="F433" s="293"/>
      <c r="G433" s="294"/>
      <c r="H433" s="292"/>
      <c r="I433" s="295"/>
      <c r="J433" s="295"/>
      <c r="K433" s="292"/>
      <c r="L433" s="294"/>
      <c r="M433" s="296"/>
      <c r="N433" s="297"/>
      <c r="O433" s="222"/>
      <c r="P433" s="223"/>
      <c r="Q433" s="223"/>
      <c r="R433" s="223"/>
      <c r="S433" s="223"/>
      <c r="T433" s="223"/>
      <c r="U433" s="223"/>
      <c r="V433" s="223"/>
      <c r="W433" s="223"/>
      <c r="X433" s="223"/>
      <c r="Y433" s="223"/>
      <c r="Z433" s="223"/>
      <c r="AA433" s="223"/>
      <c r="AB433" s="223"/>
      <c r="AC433" s="223"/>
      <c r="AD433" s="223"/>
      <c r="AE433" s="223"/>
      <c r="AF433" s="223"/>
      <c r="AG433" s="223"/>
    </row>
    <row r="434" spans="1:33" ht="15.75" customHeight="1">
      <c r="A434" s="213"/>
      <c r="B434" s="214"/>
      <c r="C434" s="291"/>
      <c r="D434" s="292"/>
      <c r="E434" s="292"/>
      <c r="F434" s="293"/>
      <c r="G434" s="294"/>
      <c r="H434" s="292"/>
      <c r="I434" s="295"/>
      <c r="J434" s="295"/>
      <c r="K434" s="292"/>
      <c r="L434" s="294"/>
      <c r="M434" s="296"/>
      <c r="N434" s="297"/>
      <c r="O434" s="222"/>
      <c r="P434" s="223"/>
      <c r="Q434" s="223"/>
      <c r="R434" s="223"/>
      <c r="S434" s="223"/>
      <c r="T434" s="223"/>
      <c r="U434" s="223"/>
      <c r="V434" s="223"/>
      <c r="W434" s="223"/>
      <c r="X434" s="223"/>
      <c r="Y434" s="223"/>
      <c r="Z434" s="223"/>
      <c r="AA434" s="223"/>
      <c r="AB434" s="223"/>
      <c r="AC434" s="223"/>
      <c r="AD434" s="223"/>
      <c r="AE434" s="223"/>
      <c r="AF434" s="223"/>
      <c r="AG434" s="223"/>
    </row>
    <row r="435" spans="1:33" ht="15.75" customHeight="1">
      <c r="A435" s="213"/>
      <c r="B435" s="214"/>
      <c r="C435" s="291"/>
      <c r="D435" s="292"/>
      <c r="E435" s="292"/>
      <c r="F435" s="293"/>
      <c r="G435" s="294"/>
      <c r="H435" s="292"/>
      <c r="I435" s="295"/>
      <c r="J435" s="295"/>
      <c r="K435" s="292"/>
      <c r="L435" s="294"/>
      <c r="M435" s="296"/>
      <c r="N435" s="297"/>
      <c r="O435" s="222"/>
      <c r="P435" s="223"/>
      <c r="Q435" s="223"/>
      <c r="R435" s="223"/>
      <c r="S435" s="223"/>
      <c r="T435" s="223"/>
      <c r="U435" s="223"/>
      <c r="V435" s="223"/>
      <c r="W435" s="223"/>
      <c r="X435" s="223"/>
      <c r="Y435" s="223"/>
      <c r="Z435" s="223"/>
      <c r="AA435" s="223"/>
      <c r="AB435" s="223"/>
      <c r="AC435" s="223"/>
      <c r="AD435" s="223"/>
      <c r="AE435" s="223"/>
      <c r="AF435" s="223"/>
      <c r="AG435" s="223"/>
    </row>
    <row r="436" spans="1:33" ht="15.75" customHeight="1">
      <c r="A436" s="213"/>
      <c r="B436" s="214"/>
      <c r="C436" s="291"/>
      <c r="D436" s="292"/>
      <c r="E436" s="292"/>
      <c r="F436" s="293"/>
      <c r="G436" s="294"/>
      <c r="H436" s="292"/>
      <c r="I436" s="295"/>
      <c r="J436" s="295"/>
      <c r="K436" s="292"/>
      <c r="L436" s="294"/>
      <c r="M436" s="296"/>
      <c r="N436" s="297"/>
      <c r="O436" s="222"/>
      <c r="P436" s="223"/>
      <c r="Q436" s="223"/>
      <c r="R436" s="223"/>
      <c r="S436" s="223"/>
      <c r="T436" s="223"/>
      <c r="U436" s="223"/>
      <c r="V436" s="223"/>
      <c r="W436" s="223"/>
      <c r="X436" s="223"/>
      <c r="Y436" s="223"/>
      <c r="Z436" s="223"/>
      <c r="AA436" s="223"/>
      <c r="AB436" s="223"/>
      <c r="AC436" s="223"/>
      <c r="AD436" s="223"/>
      <c r="AE436" s="223"/>
      <c r="AF436" s="223"/>
      <c r="AG436" s="223"/>
    </row>
    <row r="437" spans="1:33" ht="15.75" customHeight="1">
      <c r="A437" s="213"/>
      <c r="B437" s="214"/>
      <c r="C437" s="291"/>
      <c r="D437" s="292"/>
      <c r="E437" s="292"/>
      <c r="F437" s="293"/>
      <c r="G437" s="294"/>
      <c r="H437" s="292"/>
      <c r="I437" s="295"/>
      <c r="J437" s="295"/>
      <c r="K437" s="292"/>
      <c r="L437" s="296"/>
      <c r="M437" s="294"/>
      <c r="N437" s="297"/>
      <c r="O437" s="222"/>
      <c r="P437" s="223"/>
      <c r="Q437" s="223"/>
      <c r="R437" s="223"/>
      <c r="S437" s="223"/>
      <c r="T437" s="223"/>
      <c r="U437" s="223"/>
      <c r="V437" s="223"/>
      <c r="W437" s="223"/>
      <c r="X437" s="223"/>
      <c r="Y437" s="223"/>
      <c r="Z437" s="223"/>
      <c r="AA437" s="223"/>
      <c r="AB437" s="223"/>
      <c r="AC437" s="223"/>
      <c r="AD437" s="223"/>
      <c r="AE437" s="223"/>
      <c r="AF437" s="223"/>
      <c r="AG437" s="223"/>
    </row>
    <row r="438" spans="1:33" ht="15.75" customHeight="1">
      <c r="A438" s="213"/>
      <c r="B438" s="214"/>
      <c r="C438" s="291"/>
      <c r="D438" s="292"/>
      <c r="E438" s="292"/>
      <c r="F438" s="293"/>
      <c r="G438" s="294"/>
      <c r="H438" s="292"/>
      <c r="I438" s="295"/>
      <c r="J438" s="295"/>
      <c r="K438" s="292"/>
      <c r="L438" s="296"/>
      <c r="M438" s="294"/>
      <c r="N438" s="297"/>
      <c r="O438" s="222"/>
      <c r="P438" s="223"/>
      <c r="Q438" s="223"/>
      <c r="R438" s="223"/>
      <c r="S438" s="223"/>
      <c r="T438" s="223"/>
      <c r="U438" s="223"/>
      <c r="V438" s="223"/>
      <c r="W438" s="223"/>
      <c r="X438" s="223"/>
      <c r="Y438" s="223"/>
      <c r="Z438" s="223"/>
      <c r="AA438" s="223"/>
      <c r="AB438" s="223"/>
      <c r="AC438" s="223"/>
      <c r="AD438" s="223"/>
      <c r="AE438" s="223"/>
      <c r="AF438" s="223"/>
      <c r="AG438" s="223"/>
    </row>
    <row r="439" spans="1:33" ht="15.75" customHeight="1">
      <c r="A439" s="213"/>
      <c r="B439" s="214"/>
      <c r="C439" s="291"/>
      <c r="D439" s="292"/>
      <c r="E439" s="292"/>
      <c r="F439" s="293"/>
      <c r="G439" s="294"/>
      <c r="H439" s="292"/>
      <c r="I439" s="295"/>
      <c r="J439" s="295"/>
      <c r="K439" s="292"/>
      <c r="L439" s="296"/>
      <c r="M439" s="294"/>
      <c r="N439" s="297"/>
      <c r="O439" s="222"/>
      <c r="P439" s="223"/>
      <c r="Q439" s="223"/>
      <c r="R439" s="223"/>
      <c r="S439" s="223"/>
      <c r="T439" s="223"/>
      <c r="U439" s="223"/>
      <c r="V439" s="223"/>
      <c r="W439" s="223"/>
      <c r="X439" s="223"/>
      <c r="Y439" s="223"/>
      <c r="Z439" s="223"/>
      <c r="AA439" s="223"/>
      <c r="AB439" s="223"/>
      <c r="AC439" s="223"/>
      <c r="AD439" s="223"/>
      <c r="AE439" s="223"/>
      <c r="AF439" s="223"/>
      <c r="AG439" s="223"/>
    </row>
    <row r="440" spans="1:33" ht="15.75" customHeight="1">
      <c r="A440" s="213"/>
      <c r="B440" s="214"/>
      <c r="C440" s="291"/>
      <c r="D440" s="292"/>
      <c r="E440" s="292"/>
      <c r="F440" s="293"/>
      <c r="G440" s="294"/>
      <c r="H440" s="292"/>
      <c r="I440" s="295"/>
      <c r="J440" s="295"/>
      <c r="K440" s="292"/>
      <c r="L440" s="296"/>
      <c r="M440" s="294"/>
      <c r="N440" s="297"/>
      <c r="O440" s="222"/>
      <c r="P440" s="223"/>
      <c r="Q440" s="223"/>
      <c r="R440" s="223"/>
      <c r="S440" s="223"/>
      <c r="T440" s="223"/>
      <c r="U440" s="223"/>
      <c r="V440" s="223"/>
      <c r="W440" s="223"/>
      <c r="X440" s="223"/>
      <c r="Y440" s="223"/>
      <c r="Z440" s="223"/>
      <c r="AA440" s="223"/>
      <c r="AB440" s="223"/>
      <c r="AC440" s="223"/>
      <c r="AD440" s="223"/>
      <c r="AE440" s="223"/>
      <c r="AF440" s="223"/>
      <c r="AG440" s="223"/>
    </row>
    <row r="441" spans="1:33" ht="15.75" customHeight="1">
      <c r="A441" s="213"/>
      <c r="B441" s="214"/>
      <c r="C441" s="291"/>
      <c r="D441" s="292"/>
      <c r="E441" s="292"/>
      <c r="F441" s="293"/>
      <c r="G441" s="294"/>
      <c r="H441" s="292"/>
      <c r="I441" s="295"/>
      <c r="J441" s="295"/>
      <c r="K441" s="292"/>
      <c r="L441" s="296"/>
      <c r="M441" s="294"/>
      <c r="N441" s="297"/>
      <c r="O441" s="222"/>
      <c r="P441" s="223"/>
      <c r="Q441" s="223"/>
      <c r="R441" s="223"/>
      <c r="S441" s="223"/>
      <c r="T441" s="223"/>
      <c r="U441" s="223"/>
      <c r="V441" s="223"/>
      <c r="W441" s="223"/>
      <c r="X441" s="223"/>
      <c r="Y441" s="223"/>
      <c r="Z441" s="223"/>
      <c r="AA441" s="223"/>
      <c r="AB441" s="223"/>
      <c r="AC441" s="223"/>
      <c r="AD441" s="223"/>
      <c r="AE441" s="223"/>
      <c r="AF441" s="223"/>
      <c r="AG441" s="223"/>
    </row>
    <row r="442" spans="1:33" ht="15.75" customHeight="1">
      <c r="A442" s="213"/>
      <c r="B442" s="214"/>
      <c r="C442" s="291"/>
      <c r="D442" s="292"/>
      <c r="E442" s="292"/>
      <c r="F442" s="293"/>
      <c r="G442" s="294"/>
      <c r="H442" s="292"/>
      <c r="I442" s="295"/>
      <c r="J442" s="295"/>
      <c r="K442" s="292"/>
      <c r="L442" s="294"/>
      <c r="M442" s="296"/>
      <c r="N442" s="297"/>
      <c r="O442" s="222"/>
      <c r="P442" s="223"/>
      <c r="Q442" s="223"/>
      <c r="R442" s="223"/>
      <c r="S442" s="223"/>
      <c r="T442" s="223"/>
      <c r="U442" s="223"/>
      <c r="V442" s="223"/>
      <c r="W442" s="223"/>
      <c r="X442" s="223"/>
      <c r="Y442" s="223"/>
      <c r="Z442" s="223"/>
      <c r="AA442" s="223"/>
      <c r="AB442" s="223"/>
      <c r="AC442" s="223"/>
      <c r="AD442" s="223"/>
      <c r="AE442" s="223"/>
      <c r="AF442" s="223"/>
      <c r="AG442" s="223"/>
    </row>
    <row r="443" spans="1:33" ht="15.75" customHeight="1">
      <c r="A443" s="213"/>
      <c r="B443" s="214"/>
      <c r="C443" s="291"/>
      <c r="D443" s="292"/>
      <c r="E443" s="292"/>
      <c r="F443" s="293"/>
      <c r="G443" s="294"/>
      <c r="H443" s="292"/>
      <c r="I443" s="295"/>
      <c r="J443" s="295"/>
      <c r="K443" s="292"/>
      <c r="L443" s="294"/>
      <c r="M443" s="296"/>
      <c r="N443" s="297"/>
      <c r="O443" s="222"/>
      <c r="P443" s="223"/>
      <c r="Q443" s="223"/>
      <c r="R443" s="223"/>
      <c r="S443" s="223"/>
      <c r="T443" s="223"/>
      <c r="U443" s="223"/>
      <c r="V443" s="223"/>
      <c r="W443" s="223"/>
      <c r="X443" s="223"/>
      <c r="Y443" s="223"/>
      <c r="Z443" s="223"/>
      <c r="AA443" s="223"/>
      <c r="AB443" s="223"/>
      <c r="AC443" s="223"/>
      <c r="AD443" s="223"/>
      <c r="AE443" s="223"/>
      <c r="AF443" s="223"/>
      <c r="AG443" s="223"/>
    </row>
    <row r="444" spans="1:33" ht="15.75" customHeight="1">
      <c r="A444" s="213"/>
      <c r="B444" s="214"/>
      <c r="C444" s="291"/>
      <c r="D444" s="292"/>
      <c r="E444" s="292"/>
      <c r="F444" s="293"/>
      <c r="G444" s="294"/>
      <c r="H444" s="292"/>
      <c r="I444" s="295"/>
      <c r="J444" s="295"/>
      <c r="K444" s="292"/>
      <c r="L444" s="294"/>
      <c r="M444" s="296"/>
      <c r="N444" s="297"/>
      <c r="O444" s="222"/>
      <c r="P444" s="223"/>
      <c r="Q444" s="223"/>
      <c r="R444" s="223"/>
      <c r="S444" s="223"/>
      <c r="T444" s="223"/>
      <c r="U444" s="223"/>
      <c r="V444" s="223"/>
      <c r="W444" s="223"/>
      <c r="X444" s="223"/>
      <c r="Y444" s="223"/>
      <c r="Z444" s="223"/>
      <c r="AA444" s="223"/>
      <c r="AB444" s="223"/>
      <c r="AC444" s="223"/>
      <c r="AD444" s="223"/>
      <c r="AE444" s="223"/>
      <c r="AF444" s="223"/>
      <c r="AG444" s="223"/>
    </row>
    <row r="445" spans="1:33" ht="15.75" customHeight="1">
      <c r="A445" s="213"/>
      <c r="B445" s="214"/>
      <c r="C445" s="291"/>
      <c r="D445" s="292"/>
      <c r="E445" s="292"/>
      <c r="F445" s="293"/>
      <c r="G445" s="294"/>
      <c r="H445" s="292"/>
      <c r="I445" s="295"/>
      <c r="J445" s="295"/>
      <c r="K445" s="292"/>
      <c r="L445" s="294"/>
      <c r="M445" s="296"/>
      <c r="N445" s="297"/>
      <c r="O445" s="222"/>
      <c r="P445" s="223"/>
      <c r="Q445" s="223"/>
      <c r="R445" s="223"/>
      <c r="S445" s="223"/>
      <c r="T445" s="223"/>
      <c r="U445" s="223"/>
      <c r="V445" s="223"/>
      <c r="W445" s="223"/>
      <c r="X445" s="223"/>
      <c r="Y445" s="223"/>
      <c r="Z445" s="223"/>
      <c r="AA445" s="223"/>
      <c r="AB445" s="223"/>
      <c r="AC445" s="223"/>
      <c r="AD445" s="223"/>
      <c r="AE445" s="223"/>
      <c r="AF445" s="223"/>
      <c r="AG445" s="223"/>
    </row>
    <row r="446" spans="1:33" ht="15.75" customHeight="1">
      <c r="A446" s="213"/>
      <c r="B446" s="214"/>
      <c r="C446" s="291"/>
      <c r="D446" s="292"/>
      <c r="E446" s="292"/>
      <c r="F446" s="293"/>
      <c r="G446" s="294"/>
      <c r="H446" s="292"/>
      <c r="I446" s="295"/>
      <c r="J446" s="295"/>
      <c r="K446" s="292"/>
      <c r="L446" s="296"/>
      <c r="M446" s="294"/>
      <c r="N446" s="297"/>
      <c r="O446" s="222"/>
      <c r="P446" s="223"/>
      <c r="Q446" s="223"/>
      <c r="R446" s="223"/>
      <c r="S446" s="223"/>
      <c r="T446" s="223"/>
      <c r="U446" s="223"/>
      <c r="V446" s="223"/>
      <c r="W446" s="223"/>
      <c r="X446" s="223"/>
      <c r="Y446" s="223"/>
      <c r="Z446" s="223"/>
      <c r="AA446" s="223"/>
      <c r="AB446" s="223"/>
      <c r="AC446" s="223"/>
      <c r="AD446" s="223"/>
      <c r="AE446" s="223"/>
      <c r="AF446" s="223"/>
      <c r="AG446" s="223"/>
    </row>
    <row r="447" spans="1:33" ht="15.75" customHeight="1">
      <c r="A447" s="213"/>
      <c r="B447" s="214"/>
      <c r="C447" s="291"/>
      <c r="D447" s="292"/>
      <c r="E447" s="292"/>
      <c r="F447" s="293"/>
      <c r="G447" s="294"/>
      <c r="H447" s="292"/>
      <c r="I447" s="295"/>
      <c r="J447" s="295"/>
      <c r="K447" s="292"/>
      <c r="L447" s="296"/>
      <c r="M447" s="294"/>
      <c r="N447" s="297"/>
      <c r="O447" s="222"/>
      <c r="P447" s="223"/>
      <c r="Q447" s="223"/>
      <c r="R447" s="223"/>
      <c r="S447" s="223"/>
      <c r="T447" s="223"/>
      <c r="U447" s="223"/>
      <c r="V447" s="223"/>
      <c r="W447" s="223"/>
      <c r="X447" s="223"/>
      <c r="Y447" s="223"/>
      <c r="Z447" s="223"/>
      <c r="AA447" s="223"/>
      <c r="AB447" s="223"/>
      <c r="AC447" s="223"/>
      <c r="AD447" s="223"/>
      <c r="AE447" s="223"/>
      <c r="AF447" s="223"/>
      <c r="AG447" s="223"/>
    </row>
    <row r="448" spans="1:33" ht="15.75" customHeight="1">
      <c r="A448" s="213"/>
      <c r="B448" s="214"/>
      <c r="C448" s="291"/>
      <c r="D448" s="292"/>
      <c r="E448" s="292"/>
      <c r="F448" s="293"/>
      <c r="G448" s="294"/>
      <c r="H448" s="292"/>
      <c r="I448" s="295"/>
      <c r="J448" s="295"/>
      <c r="K448" s="292"/>
      <c r="L448" s="296"/>
      <c r="M448" s="294"/>
      <c r="N448" s="297"/>
      <c r="O448" s="222"/>
      <c r="P448" s="223"/>
      <c r="Q448" s="223"/>
      <c r="R448" s="223"/>
      <c r="S448" s="223"/>
      <c r="T448" s="223"/>
      <c r="U448" s="223"/>
      <c r="V448" s="223"/>
      <c r="W448" s="223"/>
      <c r="X448" s="223"/>
      <c r="Y448" s="223"/>
      <c r="Z448" s="223"/>
      <c r="AA448" s="223"/>
      <c r="AB448" s="223"/>
      <c r="AC448" s="223"/>
      <c r="AD448" s="223"/>
      <c r="AE448" s="223"/>
      <c r="AF448" s="223"/>
      <c r="AG448" s="223"/>
    </row>
    <row r="449" spans="1:33" ht="15.75" customHeight="1">
      <c r="A449" s="213"/>
      <c r="B449" s="214"/>
      <c r="C449" s="291"/>
      <c r="D449" s="292"/>
      <c r="E449" s="292"/>
      <c r="F449" s="293"/>
      <c r="G449" s="294"/>
      <c r="H449" s="292"/>
      <c r="I449" s="295"/>
      <c r="J449" s="295"/>
      <c r="K449" s="292"/>
      <c r="L449" s="294"/>
      <c r="M449" s="296"/>
      <c r="N449" s="297"/>
      <c r="O449" s="222"/>
      <c r="P449" s="223"/>
      <c r="Q449" s="223"/>
      <c r="R449" s="223"/>
      <c r="S449" s="223"/>
      <c r="T449" s="223"/>
      <c r="U449" s="223"/>
      <c r="V449" s="223"/>
      <c r="W449" s="223"/>
      <c r="X449" s="223"/>
      <c r="Y449" s="223"/>
      <c r="Z449" s="223"/>
      <c r="AA449" s="223"/>
      <c r="AB449" s="223"/>
      <c r="AC449" s="223"/>
      <c r="AD449" s="223"/>
      <c r="AE449" s="223"/>
      <c r="AF449" s="223"/>
      <c r="AG449" s="223"/>
    </row>
    <row r="450" spans="1:33" ht="15.75" customHeight="1">
      <c r="A450" s="213"/>
      <c r="B450" s="214"/>
      <c r="C450" s="291"/>
      <c r="D450" s="292"/>
      <c r="E450" s="292"/>
      <c r="F450" s="293"/>
      <c r="G450" s="294"/>
      <c r="H450" s="292"/>
      <c r="I450" s="295"/>
      <c r="J450" s="295"/>
      <c r="K450" s="292"/>
      <c r="L450" s="294"/>
      <c r="M450" s="296"/>
      <c r="N450" s="297"/>
      <c r="O450" s="222"/>
      <c r="P450" s="223"/>
      <c r="Q450" s="223"/>
      <c r="R450" s="223"/>
      <c r="S450" s="223"/>
      <c r="T450" s="223"/>
      <c r="U450" s="223"/>
      <c r="V450" s="223"/>
      <c r="W450" s="223"/>
      <c r="X450" s="223"/>
      <c r="Y450" s="223"/>
      <c r="Z450" s="223"/>
      <c r="AA450" s="223"/>
      <c r="AB450" s="223"/>
      <c r="AC450" s="223"/>
      <c r="AD450" s="223"/>
      <c r="AE450" s="223"/>
      <c r="AF450" s="223"/>
      <c r="AG450" s="223"/>
    </row>
    <row r="451" spans="1:33" ht="15.75" customHeight="1">
      <c r="A451" s="213"/>
      <c r="B451" s="214"/>
      <c r="C451" s="291"/>
      <c r="D451" s="292"/>
      <c r="E451" s="292"/>
      <c r="F451" s="293"/>
      <c r="G451" s="294"/>
      <c r="H451" s="292"/>
      <c r="I451" s="295"/>
      <c r="J451" s="295"/>
      <c r="K451" s="292"/>
      <c r="L451" s="294"/>
      <c r="M451" s="296"/>
      <c r="N451" s="297"/>
      <c r="O451" s="222"/>
      <c r="P451" s="223"/>
      <c r="Q451" s="223"/>
      <c r="R451" s="223"/>
      <c r="S451" s="223"/>
      <c r="T451" s="223"/>
      <c r="U451" s="223"/>
      <c r="V451" s="223"/>
      <c r="W451" s="223"/>
      <c r="X451" s="223"/>
      <c r="Y451" s="223"/>
      <c r="Z451" s="223"/>
      <c r="AA451" s="223"/>
      <c r="AB451" s="223"/>
      <c r="AC451" s="223"/>
      <c r="AD451" s="223"/>
      <c r="AE451" s="223"/>
      <c r="AF451" s="223"/>
      <c r="AG451" s="223"/>
    </row>
    <row r="452" spans="1:33" ht="15.75" customHeight="1">
      <c r="A452" s="213"/>
      <c r="B452" s="214"/>
      <c r="C452" s="291"/>
      <c r="D452" s="292"/>
      <c r="E452" s="292"/>
      <c r="F452" s="293"/>
      <c r="G452" s="294"/>
      <c r="H452" s="292"/>
      <c r="I452" s="295"/>
      <c r="J452" s="295"/>
      <c r="K452" s="292"/>
      <c r="L452" s="296"/>
      <c r="M452" s="294"/>
      <c r="N452" s="297"/>
      <c r="O452" s="222"/>
      <c r="P452" s="223"/>
      <c r="Q452" s="223"/>
      <c r="R452" s="223"/>
      <c r="S452" s="223"/>
      <c r="T452" s="223"/>
      <c r="U452" s="223"/>
      <c r="V452" s="223"/>
      <c r="W452" s="223"/>
      <c r="X452" s="223"/>
      <c r="Y452" s="223"/>
      <c r="Z452" s="223"/>
      <c r="AA452" s="223"/>
      <c r="AB452" s="223"/>
      <c r="AC452" s="223"/>
      <c r="AD452" s="223"/>
      <c r="AE452" s="223"/>
      <c r="AF452" s="223"/>
      <c r="AG452" s="223"/>
    </row>
    <row r="453" spans="1:33" ht="15.75" customHeight="1">
      <c r="A453" s="213"/>
      <c r="B453" s="214"/>
      <c r="C453" s="291"/>
      <c r="D453" s="292"/>
      <c r="E453" s="292"/>
      <c r="F453" s="293"/>
      <c r="G453" s="294"/>
      <c r="H453" s="292"/>
      <c r="I453" s="295"/>
      <c r="J453" s="295"/>
      <c r="K453" s="292"/>
      <c r="L453" s="294"/>
      <c r="M453" s="296"/>
      <c r="N453" s="297"/>
      <c r="O453" s="222"/>
      <c r="P453" s="223"/>
      <c r="Q453" s="223"/>
      <c r="R453" s="223"/>
      <c r="S453" s="223"/>
      <c r="T453" s="223"/>
      <c r="U453" s="223"/>
      <c r="V453" s="223"/>
      <c r="W453" s="223"/>
      <c r="X453" s="223"/>
      <c r="Y453" s="223"/>
      <c r="Z453" s="223"/>
      <c r="AA453" s="223"/>
      <c r="AB453" s="223"/>
      <c r="AC453" s="223"/>
      <c r="AD453" s="223"/>
      <c r="AE453" s="223"/>
      <c r="AF453" s="223"/>
      <c r="AG453" s="223"/>
    </row>
    <row r="454" spans="1:33" ht="15.75" customHeight="1">
      <c r="A454" s="213"/>
      <c r="B454" s="214"/>
      <c r="C454" s="291"/>
      <c r="D454" s="292"/>
      <c r="E454" s="292"/>
      <c r="F454" s="293"/>
      <c r="G454" s="294"/>
      <c r="H454" s="292"/>
      <c r="I454" s="295"/>
      <c r="J454" s="295"/>
      <c r="K454" s="292"/>
      <c r="L454" s="296"/>
      <c r="M454" s="294"/>
      <c r="N454" s="297"/>
      <c r="O454" s="222"/>
      <c r="P454" s="223"/>
      <c r="Q454" s="223"/>
      <c r="R454" s="223"/>
      <c r="S454" s="223"/>
      <c r="T454" s="223"/>
      <c r="U454" s="223"/>
      <c r="V454" s="223"/>
      <c r="W454" s="223"/>
      <c r="X454" s="223"/>
      <c r="Y454" s="223"/>
      <c r="Z454" s="223"/>
      <c r="AA454" s="223"/>
      <c r="AB454" s="223"/>
      <c r="AC454" s="223"/>
      <c r="AD454" s="223"/>
      <c r="AE454" s="223"/>
      <c r="AF454" s="223"/>
      <c r="AG454" s="223"/>
    </row>
    <row r="455" spans="1:33" ht="15.75" customHeight="1">
      <c r="A455" s="213"/>
      <c r="B455" s="214"/>
      <c r="C455" s="291"/>
      <c r="D455" s="292"/>
      <c r="E455" s="292"/>
      <c r="F455" s="293"/>
      <c r="G455" s="294"/>
      <c r="H455" s="292"/>
      <c r="I455" s="295"/>
      <c r="J455" s="295"/>
      <c r="K455" s="292"/>
      <c r="L455" s="296"/>
      <c r="M455" s="294"/>
      <c r="N455" s="297"/>
      <c r="O455" s="222"/>
      <c r="P455" s="223"/>
      <c r="Q455" s="223"/>
      <c r="R455" s="223"/>
      <c r="S455" s="223"/>
      <c r="T455" s="223"/>
      <c r="U455" s="223"/>
      <c r="V455" s="223"/>
      <c r="W455" s="223"/>
      <c r="X455" s="223"/>
      <c r="Y455" s="223"/>
      <c r="Z455" s="223"/>
      <c r="AA455" s="223"/>
      <c r="AB455" s="223"/>
      <c r="AC455" s="223"/>
      <c r="AD455" s="223"/>
      <c r="AE455" s="223"/>
      <c r="AF455" s="223"/>
      <c r="AG455" s="223"/>
    </row>
    <row r="456" spans="1:33" ht="15.75" customHeight="1">
      <c r="A456" s="213"/>
      <c r="B456" s="214"/>
      <c r="C456" s="291"/>
      <c r="D456" s="292"/>
      <c r="E456" s="292"/>
      <c r="F456" s="293"/>
      <c r="G456" s="294"/>
      <c r="H456" s="292"/>
      <c r="I456" s="295"/>
      <c r="J456" s="295"/>
      <c r="K456" s="292"/>
      <c r="L456" s="296"/>
      <c r="M456" s="294"/>
      <c r="N456" s="297"/>
      <c r="O456" s="222"/>
      <c r="P456" s="223"/>
      <c r="Q456" s="223"/>
      <c r="R456" s="223"/>
      <c r="S456" s="223"/>
      <c r="T456" s="223"/>
      <c r="U456" s="223"/>
      <c r="V456" s="223"/>
      <c r="W456" s="223"/>
      <c r="X456" s="223"/>
      <c r="Y456" s="223"/>
      <c r="Z456" s="223"/>
      <c r="AA456" s="223"/>
      <c r="AB456" s="223"/>
      <c r="AC456" s="223"/>
      <c r="AD456" s="223"/>
      <c r="AE456" s="223"/>
      <c r="AF456" s="223"/>
      <c r="AG456" s="223"/>
    </row>
    <row r="457" spans="1:33" ht="15.75" customHeight="1">
      <c r="A457" s="213"/>
      <c r="B457" s="214"/>
      <c r="C457" s="291"/>
      <c r="D457" s="292"/>
      <c r="E457" s="292"/>
      <c r="F457" s="293"/>
      <c r="G457" s="294"/>
      <c r="H457" s="292"/>
      <c r="I457" s="295"/>
      <c r="J457" s="295"/>
      <c r="K457" s="292"/>
      <c r="L457" s="296"/>
      <c r="M457" s="294"/>
      <c r="N457" s="297"/>
      <c r="O457" s="222"/>
      <c r="P457" s="223"/>
      <c r="Q457" s="223"/>
      <c r="R457" s="223"/>
      <c r="S457" s="223"/>
      <c r="T457" s="223"/>
      <c r="U457" s="223"/>
      <c r="V457" s="223"/>
      <c r="W457" s="223"/>
      <c r="X457" s="223"/>
      <c r="Y457" s="223"/>
      <c r="Z457" s="223"/>
      <c r="AA457" s="223"/>
      <c r="AB457" s="223"/>
      <c r="AC457" s="223"/>
      <c r="AD457" s="223"/>
      <c r="AE457" s="223"/>
      <c r="AF457" s="223"/>
      <c r="AG457" s="223"/>
    </row>
    <row r="458" spans="1:33" ht="15.75" customHeight="1">
      <c r="A458" s="213"/>
      <c r="B458" s="214"/>
      <c r="C458" s="291"/>
      <c r="D458" s="292"/>
      <c r="E458" s="292"/>
      <c r="F458" s="293"/>
      <c r="G458" s="294"/>
      <c r="H458" s="292"/>
      <c r="I458" s="295"/>
      <c r="J458" s="295"/>
      <c r="K458" s="292"/>
      <c r="L458" s="296"/>
      <c r="M458" s="294"/>
      <c r="N458" s="297"/>
      <c r="O458" s="222"/>
      <c r="P458" s="223"/>
      <c r="Q458" s="223"/>
      <c r="R458" s="223"/>
      <c r="S458" s="223"/>
      <c r="T458" s="223"/>
      <c r="U458" s="223"/>
      <c r="V458" s="223"/>
      <c r="W458" s="223"/>
      <c r="X458" s="223"/>
      <c r="Y458" s="223"/>
      <c r="Z458" s="223"/>
      <c r="AA458" s="223"/>
      <c r="AB458" s="223"/>
      <c r="AC458" s="223"/>
      <c r="AD458" s="223"/>
      <c r="AE458" s="223"/>
      <c r="AF458" s="223"/>
      <c r="AG458" s="223"/>
    </row>
    <row r="459" spans="1:33" ht="15.75" customHeight="1">
      <c r="A459" s="213"/>
      <c r="B459" s="214"/>
      <c r="C459" s="291"/>
      <c r="D459" s="292"/>
      <c r="E459" s="292"/>
      <c r="F459" s="293"/>
      <c r="G459" s="294"/>
      <c r="H459" s="292"/>
      <c r="I459" s="295"/>
      <c r="J459" s="295"/>
      <c r="K459" s="292"/>
      <c r="L459" s="296"/>
      <c r="M459" s="294"/>
      <c r="N459" s="297"/>
      <c r="O459" s="222"/>
      <c r="P459" s="223"/>
      <c r="Q459" s="223"/>
      <c r="R459" s="223"/>
      <c r="S459" s="223"/>
      <c r="T459" s="223"/>
      <c r="U459" s="223"/>
      <c r="V459" s="223"/>
      <c r="W459" s="223"/>
      <c r="X459" s="223"/>
      <c r="Y459" s="223"/>
      <c r="Z459" s="223"/>
      <c r="AA459" s="223"/>
      <c r="AB459" s="223"/>
      <c r="AC459" s="223"/>
      <c r="AD459" s="223"/>
      <c r="AE459" s="223"/>
      <c r="AF459" s="223"/>
      <c r="AG459" s="223"/>
    </row>
    <row r="460" spans="1:33" ht="15.75" customHeight="1">
      <c r="A460" s="213"/>
      <c r="B460" s="214"/>
      <c r="C460" s="291"/>
      <c r="D460" s="292"/>
      <c r="E460" s="292"/>
      <c r="F460" s="293"/>
      <c r="G460" s="294"/>
      <c r="H460" s="292"/>
      <c r="I460" s="295"/>
      <c r="J460" s="295"/>
      <c r="K460" s="292"/>
      <c r="L460" s="294"/>
      <c r="M460" s="296"/>
      <c r="N460" s="297"/>
      <c r="O460" s="222"/>
      <c r="P460" s="223"/>
      <c r="Q460" s="223"/>
      <c r="R460" s="223"/>
      <c r="S460" s="223"/>
      <c r="T460" s="223"/>
      <c r="U460" s="223"/>
      <c r="V460" s="223"/>
      <c r="W460" s="223"/>
      <c r="X460" s="223"/>
      <c r="Y460" s="223"/>
      <c r="Z460" s="223"/>
      <c r="AA460" s="223"/>
      <c r="AB460" s="223"/>
      <c r="AC460" s="223"/>
      <c r="AD460" s="223"/>
      <c r="AE460" s="223"/>
      <c r="AF460" s="223"/>
      <c r="AG460" s="223"/>
    </row>
    <row r="461" spans="1:33" ht="15.75" customHeight="1">
      <c r="A461" s="213"/>
      <c r="B461" s="214"/>
      <c r="C461" s="291"/>
      <c r="D461" s="292"/>
      <c r="E461" s="292"/>
      <c r="F461" s="293"/>
      <c r="G461" s="294"/>
      <c r="H461" s="292"/>
      <c r="I461" s="295"/>
      <c r="J461" s="295"/>
      <c r="K461" s="292"/>
      <c r="L461" s="294"/>
      <c r="M461" s="296"/>
      <c r="N461" s="297"/>
      <c r="O461" s="222"/>
      <c r="P461" s="223"/>
      <c r="Q461" s="223"/>
      <c r="R461" s="223"/>
      <c r="S461" s="223"/>
      <c r="T461" s="223"/>
      <c r="U461" s="223"/>
      <c r="V461" s="223"/>
      <c r="W461" s="223"/>
      <c r="X461" s="223"/>
      <c r="Y461" s="223"/>
      <c r="Z461" s="223"/>
      <c r="AA461" s="223"/>
      <c r="AB461" s="223"/>
      <c r="AC461" s="223"/>
      <c r="AD461" s="223"/>
      <c r="AE461" s="223"/>
      <c r="AF461" s="223"/>
      <c r="AG461" s="223"/>
    </row>
    <row r="462" spans="1:33" ht="15.75" customHeight="1">
      <c r="A462" s="213"/>
      <c r="B462" s="214"/>
      <c r="C462" s="291"/>
      <c r="D462" s="292"/>
      <c r="E462" s="292"/>
      <c r="F462" s="293"/>
      <c r="G462" s="294"/>
      <c r="H462" s="292"/>
      <c r="I462" s="295"/>
      <c r="J462" s="295"/>
      <c r="K462" s="292"/>
      <c r="L462" s="294"/>
      <c r="M462" s="296"/>
      <c r="N462" s="297"/>
      <c r="O462" s="222"/>
      <c r="P462" s="223"/>
      <c r="Q462" s="223"/>
      <c r="R462" s="223"/>
      <c r="S462" s="223"/>
      <c r="T462" s="223"/>
      <c r="U462" s="223"/>
      <c r="V462" s="223"/>
      <c r="W462" s="223"/>
      <c r="X462" s="223"/>
      <c r="Y462" s="223"/>
      <c r="Z462" s="223"/>
      <c r="AA462" s="223"/>
      <c r="AB462" s="223"/>
      <c r="AC462" s="223"/>
      <c r="AD462" s="223"/>
      <c r="AE462" s="223"/>
      <c r="AF462" s="223"/>
      <c r="AG462" s="223"/>
    </row>
    <row r="463" spans="1:33" ht="15.75" customHeight="1">
      <c r="A463" s="213"/>
      <c r="B463" s="214"/>
      <c r="C463" s="291"/>
      <c r="D463" s="292"/>
      <c r="E463" s="292"/>
      <c r="F463" s="293"/>
      <c r="G463" s="294"/>
      <c r="H463" s="292"/>
      <c r="I463" s="295"/>
      <c r="J463" s="295"/>
      <c r="K463" s="292"/>
      <c r="L463" s="294"/>
      <c r="M463" s="296"/>
      <c r="N463" s="297"/>
      <c r="O463" s="222"/>
      <c r="P463" s="223"/>
      <c r="Q463" s="223"/>
      <c r="R463" s="223"/>
      <c r="S463" s="223"/>
      <c r="T463" s="223"/>
      <c r="U463" s="223"/>
      <c r="V463" s="223"/>
      <c r="W463" s="223"/>
      <c r="X463" s="223"/>
      <c r="Y463" s="223"/>
      <c r="Z463" s="223"/>
      <c r="AA463" s="223"/>
      <c r="AB463" s="223"/>
      <c r="AC463" s="223"/>
      <c r="AD463" s="223"/>
      <c r="AE463" s="223"/>
      <c r="AF463" s="223"/>
      <c r="AG463" s="223"/>
    </row>
    <row r="464" spans="1:33" ht="15.75" customHeight="1">
      <c r="A464" s="213"/>
      <c r="B464" s="214"/>
      <c r="C464" s="291"/>
      <c r="D464" s="292"/>
      <c r="E464" s="292"/>
      <c r="F464" s="293"/>
      <c r="G464" s="294"/>
      <c r="H464" s="292"/>
      <c r="I464" s="295"/>
      <c r="J464" s="295"/>
      <c r="K464" s="292"/>
      <c r="L464" s="294"/>
      <c r="M464" s="296"/>
      <c r="N464" s="297"/>
      <c r="O464" s="222"/>
      <c r="P464" s="223"/>
      <c r="Q464" s="223"/>
      <c r="R464" s="223"/>
      <c r="S464" s="223"/>
      <c r="T464" s="223"/>
      <c r="U464" s="223"/>
      <c r="V464" s="223"/>
      <c r="W464" s="223"/>
      <c r="X464" s="223"/>
      <c r="Y464" s="223"/>
      <c r="Z464" s="223"/>
      <c r="AA464" s="223"/>
      <c r="AB464" s="223"/>
      <c r="AC464" s="223"/>
      <c r="AD464" s="223"/>
      <c r="AE464" s="223"/>
      <c r="AF464" s="223"/>
      <c r="AG464" s="223"/>
    </row>
    <row r="465" spans="1:33" ht="15.75" customHeight="1">
      <c r="A465" s="213"/>
      <c r="B465" s="214"/>
      <c r="C465" s="291"/>
      <c r="D465" s="292"/>
      <c r="E465" s="292"/>
      <c r="F465" s="293"/>
      <c r="G465" s="294"/>
      <c r="H465" s="292"/>
      <c r="I465" s="295"/>
      <c r="J465" s="295"/>
      <c r="K465" s="292"/>
      <c r="L465" s="296"/>
      <c r="M465" s="294"/>
      <c r="N465" s="297"/>
      <c r="O465" s="222"/>
      <c r="P465" s="223"/>
      <c r="Q465" s="223"/>
      <c r="R465" s="223"/>
      <c r="S465" s="223"/>
      <c r="T465" s="223"/>
      <c r="U465" s="223"/>
      <c r="V465" s="223"/>
      <c r="W465" s="223"/>
      <c r="X465" s="223"/>
      <c r="Y465" s="223"/>
      <c r="Z465" s="223"/>
      <c r="AA465" s="223"/>
      <c r="AB465" s="223"/>
      <c r="AC465" s="223"/>
      <c r="AD465" s="223"/>
      <c r="AE465" s="223"/>
      <c r="AF465" s="223"/>
      <c r="AG465" s="223"/>
    </row>
    <row r="466" spans="1:33" ht="15.75" customHeight="1">
      <c r="A466" s="213"/>
      <c r="B466" s="214"/>
      <c r="C466" s="291"/>
      <c r="D466" s="292"/>
      <c r="E466" s="292"/>
      <c r="F466" s="293"/>
      <c r="G466" s="294"/>
      <c r="H466" s="292"/>
      <c r="I466" s="295"/>
      <c r="J466" s="295"/>
      <c r="K466" s="292"/>
      <c r="L466" s="296"/>
      <c r="M466" s="294"/>
      <c r="N466" s="297"/>
      <c r="O466" s="222"/>
      <c r="P466" s="223"/>
      <c r="Q466" s="223"/>
      <c r="R466" s="223"/>
      <c r="S466" s="223"/>
      <c r="T466" s="223"/>
      <c r="U466" s="223"/>
      <c r="V466" s="223"/>
      <c r="W466" s="223"/>
      <c r="X466" s="223"/>
      <c r="Y466" s="223"/>
      <c r="Z466" s="223"/>
      <c r="AA466" s="223"/>
      <c r="AB466" s="223"/>
      <c r="AC466" s="223"/>
      <c r="AD466" s="223"/>
      <c r="AE466" s="223"/>
      <c r="AF466" s="223"/>
      <c r="AG466" s="223"/>
    </row>
    <row r="467" spans="1:33" ht="15.75" customHeight="1">
      <c r="A467" s="213"/>
      <c r="B467" s="214"/>
      <c r="C467" s="291"/>
      <c r="D467" s="292"/>
      <c r="E467" s="292"/>
      <c r="F467" s="293"/>
      <c r="G467" s="294"/>
      <c r="H467" s="292"/>
      <c r="I467" s="295"/>
      <c r="J467" s="295"/>
      <c r="K467" s="292"/>
      <c r="L467" s="296"/>
      <c r="M467" s="294"/>
      <c r="N467" s="297"/>
      <c r="O467" s="222"/>
      <c r="P467" s="223"/>
      <c r="Q467" s="223"/>
      <c r="R467" s="223"/>
      <c r="S467" s="223"/>
      <c r="T467" s="223"/>
      <c r="U467" s="223"/>
      <c r="V467" s="223"/>
      <c r="W467" s="223"/>
      <c r="X467" s="223"/>
      <c r="Y467" s="223"/>
      <c r="Z467" s="223"/>
      <c r="AA467" s="223"/>
      <c r="AB467" s="223"/>
      <c r="AC467" s="223"/>
      <c r="AD467" s="223"/>
      <c r="AE467" s="223"/>
      <c r="AF467" s="223"/>
      <c r="AG467" s="223"/>
    </row>
    <row r="468" spans="1:33" ht="15.75" customHeight="1">
      <c r="A468" s="213"/>
      <c r="B468" s="214"/>
      <c r="C468" s="291"/>
      <c r="D468" s="292"/>
      <c r="E468" s="292"/>
      <c r="F468" s="293"/>
      <c r="G468" s="294"/>
      <c r="H468" s="292"/>
      <c r="I468" s="295"/>
      <c r="J468" s="295"/>
      <c r="K468" s="292"/>
      <c r="L468" s="294"/>
      <c r="M468" s="296"/>
      <c r="N468" s="297"/>
      <c r="O468" s="222"/>
      <c r="P468" s="223"/>
      <c r="Q468" s="223"/>
      <c r="R468" s="223"/>
      <c r="S468" s="223"/>
      <c r="T468" s="223"/>
      <c r="U468" s="223"/>
      <c r="V468" s="223"/>
      <c r="W468" s="223"/>
      <c r="X468" s="223"/>
      <c r="Y468" s="223"/>
      <c r="Z468" s="223"/>
      <c r="AA468" s="223"/>
      <c r="AB468" s="223"/>
      <c r="AC468" s="223"/>
      <c r="AD468" s="223"/>
      <c r="AE468" s="223"/>
      <c r="AF468" s="223"/>
      <c r="AG468" s="223"/>
    </row>
    <row r="469" spans="1:33" ht="15.75" customHeight="1">
      <c r="A469" s="213"/>
      <c r="B469" s="214"/>
      <c r="C469" s="291"/>
      <c r="D469" s="292"/>
      <c r="E469" s="292"/>
      <c r="F469" s="293"/>
      <c r="G469" s="294"/>
      <c r="H469" s="292"/>
      <c r="I469" s="295"/>
      <c r="J469" s="295"/>
      <c r="K469" s="292"/>
      <c r="L469" s="294"/>
      <c r="M469" s="296"/>
      <c r="N469" s="297"/>
      <c r="O469" s="222"/>
      <c r="P469" s="223"/>
      <c r="Q469" s="223"/>
      <c r="R469" s="223"/>
      <c r="S469" s="223"/>
      <c r="T469" s="223"/>
      <c r="U469" s="223"/>
      <c r="V469" s="223"/>
      <c r="W469" s="223"/>
      <c r="X469" s="223"/>
      <c r="Y469" s="223"/>
      <c r="Z469" s="223"/>
      <c r="AA469" s="223"/>
      <c r="AB469" s="223"/>
      <c r="AC469" s="223"/>
      <c r="AD469" s="223"/>
      <c r="AE469" s="223"/>
      <c r="AF469" s="223"/>
      <c r="AG469" s="223"/>
    </row>
    <row r="470" spans="1:33" ht="15.75" customHeight="1">
      <c r="A470" s="213"/>
      <c r="B470" s="214"/>
      <c r="C470" s="291"/>
      <c r="D470" s="292"/>
      <c r="E470" s="292"/>
      <c r="F470" s="293"/>
      <c r="G470" s="294"/>
      <c r="H470" s="292"/>
      <c r="I470" s="295"/>
      <c r="J470" s="295"/>
      <c r="K470" s="292"/>
      <c r="L470" s="294"/>
      <c r="M470" s="296"/>
      <c r="N470" s="297"/>
      <c r="O470" s="222"/>
      <c r="P470" s="223"/>
      <c r="Q470" s="223"/>
      <c r="R470" s="223"/>
      <c r="S470" s="223"/>
      <c r="T470" s="223"/>
      <c r="U470" s="223"/>
      <c r="V470" s="223"/>
      <c r="W470" s="223"/>
      <c r="X470" s="223"/>
      <c r="Y470" s="223"/>
      <c r="Z470" s="223"/>
      <c r="AA470" s="223"/>
      <c r="AB470" s="223"/>
      <c r="AC470" s="223"/>
      <c r="AD470" s="223"/>
      <c r="AE470" s="223"/>
      <c r="AF470" s="223"/>
      <c r="AG470" s="223"/>
    </row>
    <row r="471" spans="1:33" ht="15.75" customHeight="1">
      <c r="A471" s="213"/>
      <c r="B471" s="214"/>
      <c r="C471" s="291"/>
      <c r="D471" s="292"/>
      <c r="E471" s="292"/>
      <c r="F471" s="293"/>
      <c r="G471" s="294"/>
      <c r="H471" s="292"/>
      <c r="I471" s="295"/>
      <c r="J471" s="295"/>
      <c r="K471" s="292"/>
      <c r="L471" s="294"/>
      <c r="M471" s="296"/>
      <c r="N471" s="297"/>
      <c r="O471" s="222"/>
      <c r="P471" s="223"/>
      <c r="Q471" s="223"/>
      <c r="R471" s="223"/>
      <c r="S471" s="223"/>
      <c r="T471" s="223"/>
      <c r="U471" s="223"/>
      <c r="V471" s="223"/>
      <c r="W471" s="223"/>
      <c r="X471" s="223"/>
      <c r="Y471" s="223"/>
      <c r="Z471" s="223"/>
      <c r="AA471" s="223"/>
      <c r="AB471" s="223"/>
      <c r="AC471" s="223"/>
      <c r="AD471" s="223"/>
      <c r="AE471" s="223"/>
      <c r="AF471" s="223"/>
      <c r="AG471" s="223"/>
    </row>
    <row r="472" spans="1:33" ht="15.75" customHeight="1">
      <c r="A472" s="213"/>
      <c r="B472" s="214"/>
      <c r="C472" s="291"/>
      <c r="D472" s="292"/>
      <c r="E472" s="292"/>
      <c r="F472" s="293"/>
      <c r="G472" s="294"/>
      <c r="H472" s="292"/>
      <c r="I472" s="295"/>
      <c r="J472" s="295"/>
      <c r="K472" s="292"/>
      <c r="L472" s="296"/>
      <c r="M472" s="294"/>
      <c r="N472" s="297"/>
      <c r="O472" s="222"/>
      <c r="P472" s="223"/>
      <c r="Q472" s="223"/>
      <c r="R472" s="223"/>
      <c r="S472" s="223"/>
      <c r="T472" s="223"/>
      <c r="U472" s="223"/>
      <c r="V472" s="223"/>
      <c r="W472" s="223"/>
      <c r="X472" s="223"/>
      <c r="Y472" s="223"/>
      <c r="Z472" s="223"/>
      <c r="AA472" s="223"/>
      <c r="AB472" s="223"/>
      <c r="AC472" s="223"/>
      <c r="AD472" s="223"/>
      <c r="AE472" s="223"/>
      <c r="AF472" s="223"/>
      <c r="AG472" s="223"/>
    </row>
    <row r="473" spans="1:33" ht="15.75" customHeight="1">
      <c r="A473" s="213"/>
      <c r="B473" s="214"/>
      <c r="C473" s="291"/>
      <c r="D473" s="292"/>
      <c r="E473" s="292"/>
      <c r="F473" s="293"/>
      <c r="G473" s="294"/>
      <c r="H473" s="292"/>
      <c r="I473" s="295"/>
      <c r="J473" s="295"/>
      <c r="K473" s="292"/>
      <c r="L473" s="294"/>
      <c r="M473" s="296"/>
      <c r="N473" s="297"/>
      <c r="O473" s="222"/>
      <c r="P473" s="223"/>
      <c r="Q473" s="223"/>
      <c r="R473" s="223"/>
      <c r="S473" s="223"/>
      <c r="T473" s="223"/>
      <c r="U473" s="223"/>
      <c r="V473" s="223"/>
      <c r="W473" s="223"/>
      <c r="X473" s="223"/>
      <c r="Y473" s="223"/>
      <c r="Z473" s="223"/>
      <c r="AA473" s="223"/>
      <c r="AB473" s="223"/>
      <c r="AC473" s="223"/>
      <c r="AD473" s="223"/>
      <c r="AE473" s="223"/>
      <c r="AF473" s="223"/>
      <c r="AG473" s="223"/>
    </row>
    <row r="474" spans="1:33" ht="15.75" customHeight="1">
      <c r="A474" s="213"/>
      <c r="B474" s="214"/>
      <c r="C474" s="291"/>
      <c r="D474" s="292"/>
      <c r="E474" s="292"/>
      <c r="F474" s="293"/>
      <c r="G474" s="294"/>
      <c r="H474" s="292"/>
      <c r="I474" s="295"/>
      <c r="J474" s="295"/>
      <c r="K474" s="292"/>
      <c r="L474" s="294"/>
      <c r="M474" s="296"/>
      <c r="N474" s="297"/>
      <c r="O474" s="222"/>
      <c r="P474" s="223"/>
      <c r="Q474" s="223"/>
      <c r="R474" s="223"/>
      <c r="S474" s="223"/>
      <c r="T474" s="223"/>
      <c r="U474" s="223"/>
      <c r="V474" s="223"/>
      <c r="W474" s="223"/>
      <c r="X474" s="223"/>
      <c r="Y474" s="223"/>
      <c r="Z474" s="223"/>
      <c r="AA474" s="223"/>
      <c r="AB474" s="223"/>
      <c r="AC474" s="223"/>
      <c r="AD474" s="223"/>
      <c r="AE474" s="223"/>
      <c r="AF474" s="223"/>
      <c r="AG474" s="223"/>
    </row>
    <row r="475" spans="1:33" ht="15.75" customHeight="1">
      <c r="A475" s="213"/>
      <c r="B475" s="214"/>
      <c r="C475" s="291"/>
      <c r="D475" s="292"/>
      <c r="E475" s="292"/>
      <c r="F475" s="293"/>
      <c r="G475" s="294"/>
      <c r="H475" s="292"/>
      <c r="I475" s="295"/>
      <c r="J475" s="295"/>
      <c r="K475" s="292"/>
      <c r="L475" s="294"/>
      <c r="M475" s="296"/>
      <c r="N475" s="297"/>
      <c r="O475" s="222"/>
      <c r="P475" s="223"/>
      <c r="Q475" s="223"/>
      <c r="R475" s="223"/>
      <c r="S475" s="223"/>
      <c r="T475" s="223"/>
      <c r="U475" s="223"/>
      <c r="V475" s="223"/>
      <c r="W475" s="223"/>
      <c r="X475" s="223"/>
      <c r="Y475" s="223"/>
      <c r="Z475" s="223"/>
      <c r="AA475" s="223"/>
      <c r="AB475" s="223"/>
      <c r="AC475" s="223"/>
      <c r="AD475" s="223"/>
      <c r="AE475" s="223"/>
      <c r="AF475" s="223"/>
      <c r="AG475" s="223"/>
    </row>
    <row r="476" spans="1:33" ht="15.75" customHeight="1"/>
    <row r="477" spans="1:33" ht="15.75" customHeight="1"/>
    <row r="478" spans="1:33" ht="15.75" customHeight="1"/>
    <row r="479" spans="1:33" ht="15.75" customHeight="1"/>
    <row r="480" spans="1:33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K9:K11"/>
    <mergeCell ref="N9:N11"/>
    <mergeCell ref="C3:M3"/>
    <mergeCell ref="C5:N5"/>
    <mergeCell ref="C7:N7"/>
    <mergeCell ref="C9:C11"/>
    <mergeCell ref="D9:D11"/>
    <mergeCell ref="E9:E11"/>
    <mergeCell ref="F9:F11"/>
    <mergeCell ref="G9:G11"/>
    <mergeCell ref="H9:H11"/>
    <mergeCell ref="I9:I11"/>
    <mergeCell ref="J9:J11"/>
    <mergeCell ref="C275:J275"/>
  </mergeCells>
  <hyperlinks>
    <hyperlink ref="N3" location="'✔️ Index'!A1" display="INDEX"/>
  </hyperlinks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showGridLines="0" workbookViewId="0">
      <selection activeCell="J16" sqref="J16"/>
    </sheetView>
  </sheetViews>
  <sheetFormatPr defaultColWidth="14.42578125" defaultRowHeight="15" customHeight="1"/>
  <cols>
    <col min="1" max="1" width="8.5703125" customWidth="1"/>
    <col min="2" max="2" width="6.28515625" customWidth="1"/>
    <col min="3" max="3" width="5.28515625" customWidth="1"/>
    <col min="4" max="4" width="3" customWidth="1"/>
    <col min="5" max="5" width="23.5703125" customWidth="1"/>
    <col min="6" max="6" width="7.5703125" customWidth="1"/>
    <col min="7" max="7" width="15" customWidth="1"/>
    <col min="8" max="8" width="7.5703125" customWidth="1"/>
    <col min="9" max="9" width="13.140625" customWidth="1"/>
    <col min="10" max="10" width="7.5703125" customWidth="1"/>
    <col min="11" max="11" width="15" customWidth="1"/>
    <col min="12" max="12" width="7.5703125" customWidth="1"/>
    <col min="13" max="13" width="15" customWidth="1"/>
    <col min="14" max="14" width="7.5703125" customWidth="1"/>
    <col min="15" max="15" width="15" customWidth="1"/>
    <col min="16" max="16" width="7.5703125" customWidth="1"/>
    <col min="17" max="17" width="15" customWidth="1"/>
    <col min="18" max="18" width="7.5703125" customWidth="1"/>
    <col min="19" max="19" width="15" customWidth="1"/>
    <col min="20" max="20" width="7.5703125" customWidth="1"/>
    <col min="21" max="21" width="15" customWidth="1"/>
    <col min="22" max="22" width="7.5703125" customWidth="1"/>
    <col min="23" max="23" width="15" customWidth="1"/>
    <col min="24" max="24" width="7.5703125" customWidth="1"/>
    <col min="25" max="25" width="15" customWidth="1"/>
    <col min="26" max="26" width="7.5703125" customWidth="1"/>
    <col min="27" max="27" width="15" customWidth="1"/>
    <col min="28" max="28" width="7.5703125" customWidth="1"/>
    <col min="29" max="29" width="15" customWidth="1"/>
    <col min="30" max="30" width="7.5703125" customWidth="1"/>
    <col min="31" max="31" width="15" customWidth="1"/>
    <col min="32" max="32" width="4.42578125" customWidth="1"/>
    <col min="33" max="33" width="12.140625" customWidth="1"/>
    <col min="34" max="38" width="7" customWidth="1"/>
  </cols>
  <sheetData>
    <row r="1" spans="1:38" ht="15.75" thickBot="1">
      <c r="A1" s="28"/>
      <c r="B1" s="28"/>
      <c r="C1" s="28"/>
      <c r="D1" s="28"/>
      <c r="E1" s="30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28"/>
      <c r="AG1" s="28"/>
      <c r="AH1" s="28"/>
      <c r="AI1" s="28"/>
      <c r="AJ1" s="28"/>
      <c r="AK1" s="28"/>
      <c r="AL1" s="28"/>
    </row>
    <row r="2" spans="1:38">
      <c r="A2" s="28"/>
      <c r="B2" s="301"/>
      <c r="C2" s="302"/>
      <c r="D2" s="302"/>
      <c r="E2" s="303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5"/>
      <c r="AG2" s="28"/>
      <c r="AH2" s="28"/>
      <c r="AI2" s="28"/>
      <c r="AJ2" s="28"/>
      <c r="AK2" s="28"/>
      <c r="AL2" s="28"/>
    </row>
    <row r="3" spans="1:38" ht="22.5" customHeight="1">
      <c r="A3" s="306"/>
      <c r="B3" s="307"/>
      <c r="C3" s="308" t="s">
        <v>2915</v>
      </c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  <c r="R3" s="308"/>
      <c r="S3" s="308"/>
      <c r="T3" s="308"/>
      <c r="U3" s="308"/>
      <c r="V3" s="308"/>
      <c r="W3" s="308"/>
      <c r="X3" s="308"/>
      <c r="Y3" s="308"/>
      <c r="Z3" s="308"/>
      <c r="AA3" s="308"/>
      <c r="AB3" s="308"/>
      <c r="AC3" s="308"/>
      <c r="AD3" s="308"/>
      <c r="AE3" s="309" t="s">
        <v>389</v>
      </c>
      <c r="AF3" s="201"/>
      <c r="AG3" s="563"/>
      <c r="AH3" s="563"/>
      <c r="AI3" s="563"/>
      <c r="AJ3" s="563"/>
      <c r="AK3" s="563"/>
      <c r="AL3" s="563"/>
    </row>
    <row r="4" spans="1:38">
      <c r="A4" s="28"/>
      <c r="B4" s="30"/>
      <c r="C4" s="28"/>
      <c r="D4" s="28"/>
      <c r="E4" s="30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58"/>
      <c r="AG4" s="28"/>
      <c r="AH4" s="28"/>
      <c r="AI4" s="28"/>
      <c r="AJ4" s="28"/>
      <c r="AK4" s="28"/>
      <c r="AL4" s="28"/>
    </row>
    <row r="5" spans="1:38" ht="36" customHeight="1">
      <c r="A5" s="59"/>
      <c r="B5" s="310"/>
      <c r="C5" s="1905" t="s">
        <v>2916</v>
      </c>
      <c r="D5" s="1328"/>
      <c r="E5" s="1328"/>
      <c r="F5" s="1328"/>
      <c r="G5" s="1328"/>
      <c r="H5" s="1328"/>
      <c r="I5" s="1328"/>
      <c r="J5" s="1328"/>
      <c r="K5" s="1328"/>
      <c r="L5" s="1328"/>
      <c r="M5" s="1328"/>
      <c r="N5" s="1328"/>
      <c r="O5" s="1328"/>
      <c r="P5" s="1328"/>
      <c r="Q5" s="1328"/>
      <c r="R5" s="1328"/>
      <c r="S5" s="1328"/>
      <c r="T5" s="1328"/>
      <c r="U5" s="1328"/>
      <c r="V5" s="1328"/>
      <c r="W5" s="1328"/>
      <c r="X5" s="1328"/>
      <c r="Y5" s="1328"/>
      <c r="Z5" s="1328"/>
      <c r="AA5" s="1328"/>
      <c r="AB5" s="1328"/>
      <c r="AC5" s="1328"/>
      <c r="AD5" s="1328"/>
      <c r="AE5" s="1328"/>
      <c r="AF5" s="72"/>
      <c r="AG5" s="59"/>
      <c r="AH5" s="59"/>
      <c r="AI5" s="59"/>
      <c r="AJ5" s="59"/>
      <c r="AK5" s="59"/>
      <c r="AL5" s="59"/>
    </row>
    <row r="6" spans="1:38" ht="15.75" customHeight="1" thickBot="1">
      <c r="A6" s="28"/>
      <c r="B6" s="30"/>
      <c r="C6" s="28"/>
      <c r="D6" s="28"/>
      <c r="E6" s="30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58"/>
      <c r="AG6" s="28"/>
      <c r="AH6" s="28"/>
      <c r="AI6" s="28"/>
      <c r="AJ6" s="28"/>
      <c r="AK6" s="28"/>
      <c r="AL6" s="28"/>
    </row>
    <row r="7" spans="1:38" ht="15.75" customHeight="1" thickBot="1">
      <c r="A7" s="28"/>
      <c r="B7" s="311"/>
      <c r="C7" s="1903"/>
      <c r="D7" s="1436"/>
      <c r="E7" s="1437"/>
      <c r="F7" s="1902" t="s">
        <v>169</v>
      </c>
      <c r="G7" s="1901"/>
      <c r="H7" s="1900">
        <v>43556</v>
      </c>
      <c r="I7" s="1901"/>
      <c r="J7" s="1900">
        <v>43586</v>
      </c>
      <c r="K7" s="1901"/>
      <c r="L7" s="1900">
        <v>43617</v>
      </c>
      <c r="M7" s="1901"/>
      <c r="N7" s="1900">
        <v>43647</v>
      </c>
      <c r="O7" s="1901"/>
      <c r="P7" s="1900">
        <v>43678</v>
      </c>
      <c r="Q7" s="1901"/>
      <c r="R7" s="1900">
        <v>43709</v>
      </c>
      <c r="S7" s="1901"/>
      <c r="T7" s="1900">
        <v>43739</v>
      </c>
      <c r="U7" s="1901"/>
      <c r="V7" s="1900">
        <v>43770</v>
      </c>
      <c r="W7" s="1901"/>
      <c r="X7" s="1900">
        <v>43800</v>
      </c>
      <c r="Y7" s="1901"/>
      <c r="Z7" s="1900">
        <v>43831</v>
      </c>
      <c r="AA7" s="1901"/>
      <c r="AB7" s="1900">
        <v>43862</v>
      </c>
      <c r="AC7" s="1901"/>
      <c r="AD7" s="1900">
        <v>43891</v>
      </c>
      <c r="AE7" s="1901"/>
      <c r="AF7" s="58"/>
      <c r="AG7" s="28"/>
      <c r="AH7" s="28"/>
      <c r="AI7" s="28"/>
      <c r="AJ7" s="28"/>
      <c r="AK7" s="28"/>
      <c r="AL7" s="28"/>
    </row>
    <row r="8" spans="1:38" ht="30.75" thickBot="1">
      <c r="A8" s="28"/>
      <c r="B8" s="311"/>
      <c r="C8" s="1904"/>
      <c r="D8" s="1458"/>
      <c r="E8" s="1465"/>
      <c r="F8" s="88" t="s">
        <v>2917</v>
      </c>
      <c r="G8" s="88" t="s">
        <v>101</v>
      </c>
      <c r="H8" s="88" t="s">
        <v>2917</v>
      </c>
      <c r="I8" s="88" t="s">
        <v>101</v>
      </c>
      <c r="J8" s="312" t="s">
        <v>2917</v>
      </c>
      <c r="K8" s="312" t="s">
        <v>101</v>
      </c>
      <c r="L8" s="312" t="s">
        <v>2917</v>
      </c>
      <c r="M8" s="312" t="s">
        <v>101</v>
      </c>
      <c r="N8" s="312" t="s">
        <v>2917</v>
      </c>
      <c r="O8" s="312" t="s">
        <v>101</v>
      </c>
      <c r="P8" s="312" t="s">
        <v>2917</v>
      </c>
      <c r="Q8" s="312" t="s">
        <v>101</v>
      </c>
      <c r="R8" s="312" t="s">
        <v>2917</v>
      </c>
      <c r="S8" s="312" t="s">
        <v>101</v>
      </c>
      <c r="T8" s="312" t="s">
        <v>2917</v>
      </c>
      <c r="U8" s="312" t="s">
        <v>101</v>
      </c>
      <c r="V8" s="312" t="s">
        <v>2917</v>
      </c>
      <c r="W8" s="312" t="s">
        <v>101</v>
      </c>
      <c r="X8" s="312" t="s">
        <v>2917</v>
      </c>
      <c r="Y8" s="312" t="s">
        <v>101</v>
      </c>
      <c r="Z8" s="312" t="s">
        <v>2917</v>
      </c>
      <c r="AA8" s="312" t="s">
        <v>101</v>
      </c>
      <c r="AB8" s="312" t="s">
        <v>2917</v>
      </c>
      <c r="AC8" s="312" t="s">
        <v>101</v>
      </c>
      <c r="AD8" s="312" t="s">
        <v>2917</v>
      </c>
      <c r="AE8" s="312" t="s">
        <v>101</v>
      </c>
      <c r="AF8" s="58"/>
      <c r="AG8" s="28"/>
      <c r="AH8" s="28"/>
      <c r="AI8" s="28"/>
      <c r="AJ8" s="28"/>
      <c r="AK8" s="28"/>
      <c r="AL8" s="28"/>
    </row>
    <row r="9" spans="1:38" ht="15.75" thickBot="1">
      <c r="A9" s="28"/>
      <c r="B9" s="30"/>
      <c r="C9" s="313" t="s">
        <v>8</v>
      </c>
      <c r="D9" s="1907" t="s">
        <v>2274</v>
      </c>
      <c r="E9" s="1531"/>
      <c r="F9" s="116" t="s">
        <v>14</v>
      </c>
      <c r="G9" s="314">
        <v>972.55</v>
      </c>
      <c r="H9" s="116" t="s">
        <v>14</v>
      </c>
      <c r="I9" s="314">
        <v>972.55</v>
      </c>
      <c r="J9" s="115" t="s">
        <v>14</v>
      </c>
      <c r="K9" s="314">
        <f>I57</f>
        <v>4960.0900000000011</v>
      </c>
      <c r="L9" s="116" t="s">
        <v>14</v>
      </c>
      <c r="M9" s="314">
        <f>K57</f>
        <v>8355.9900000000052</v>
      </c>
      <c r="N9" s="116" t="s">
        <v>14</v>
      </c>
      <c r="O9" s="314">
        <f>M57</f>
        <v>209.9800000000032</v>
      </c>
      <c r="P9" s="115" t="s">
        <v>14</v>
      </c>
      <c r="Q9" s="314">
        <f>O57</f>
        <v>549.19999999999857</v>
      </c>
      <c r="R9" s="116" t="s">
        <v>14</v>
      </c>
      <c r="S9" s="314">
        <f>Q57</f>
        <v>4686.929999999993</v>
      </c>
      <c r="T9" s="116" t="s">
        <v>14</v>
      </c>
      <c r="U9" s="314">
        <f>S57</f>
        <v>1755.2199999999953</v>
      </c>
      <c r="V9" s="115" t="s">
        <v>14</v>
      </c>
      <c r="W9" s="314">
        <f>U57</f>
        <v>11842.869999999995</v>
      </c>
      <c r="X9" s="116" t="s">
        <v>14</v>
      </c>
      <c r="Y9" s="314">
        <f>W57</f>
        <v>2175.7499999999941</v>
      </c>
      <c r="Z9" s="116" t="s">
        <v>14</v>
      </c>
      <c r="AA9" s="314">
        <f>Y57</f>
        <v>6655.7999999999956</v>
      </c>
      <c r="AB9" s="116" t="s">
        <v>14</v>
      </c>
      <c r="AC9" s="314">
        <f>AA57</f>
        <v>5319.2399999999943</v>
      </c>
      <c r="AD9" s="116" t="s">
        <v>14</v>
      </c>
      <c r="AE9" s="314">
        <f>AC57</f>
        <v>26.799999999988358</v>
      </c>
      <c r="AF9" s="58"/>
      <c r="AG9" s="28"/>
      <c r="AH9" s="28"/>
      <c r="AI9" s="28"/>
      <c r="AJ9" s="28"/>
      <c r="AK9" s="28"/>
      <c r="AL9" s="28"/>
    </row>
    <row r="10" spans="1:38" ht="18" customHeight="1">
      <c r="A10" s="28"/>
      <c r="B10" s="30"/>
      <c r="C10" s="1891" t="s">
        <v>2918</v>
      </c>
      <c r="D10" s="1892"/>
      <c r="E10" s="1892"/>
      <c r="F10" s="1892"/>
      <c r="G10" s="1892"/>
      <c r="H10" s="1892"/>
      <c r="I10" s="1892"/>
      <c r="J10" s="1892"/>
      <c r="K10" s="1892"/>
      <c r="L10" s="1892"/>
      <c r="M10" s="1892"/>
      <c r="N10" s="1892"/>
      <c r="O10" s="1892"/>
      <c r="P10" s="1892"/>
      <c r="Q10" s="1892"/>
      <c r="R10" s="1892"/>
      <c r="S10" s="1892"/>
      <c r="T10" s="1892"/>
      <c r="U10" s="1892"/>
      <c r="V10" s="1892"/>
      <c r="W10" s="1892"/>
      <c r="X10" s="1892"/>
      <c r="Y10" s="1892"/>
      <c r="Z10" s="1892"/>
      <c r="AA10" s="1892"/>
      <c r="AB10" s="1892"/>
      <c r="AC10" s="1892"/>
      <c r="AD10" s="1892"/>
      <c r="AE10" s="1834"/>
      <c r="AF10" s="58"/>
      <c r="AG10" s="28"/>
      <c r="AH10" s="28"/>
      <c r="AI10" s="28"/>
      <c r="AJ10" s="28"/>
      <c r="AK10" s="28"/>
      <c r="AL10" s="28"/>
    </row>
    <row r="11" spans="1:38">
      <c r="A11" s="28"/>
      <c r="B11" s="30"/>
      <c r="C11" s="108" t="s">
        <v>12</v>
      </c>
      <c r="D11" s="1906" t="s">
        <v>2919</v>
      </c>
      <c r="E11" s="1454"/>
      <c r="F11" s="315">
        <v>21</v>
      </c>
      <c r="G11" s="316">
        <v>188382</v>
      </c>
      <c r="H11" s="317">
        <v>2</v>
      </c>
      <c r="I11" s="318">
        <v>15003</v>
      </c>
      <c r="J11" s="317">
        <v>3</v>
      </c>
      <c r="K11" s="318">
        <v>16371</v>
      </c>
      <c r="L11" s="317">
        <v>2</v>
      </c>
      <c r="M11" s="318">
        <v>14635</v>
      </c>
      <c r="N11" s="317">
        <v>1</v>
      </c>
      <c r="O11" s="318">
        <v>14569</v>
      </c>
      <c r="P11" s="317">
        <v>1</v>
      </c>
      <c r="Q11" s="318">
        <v>14913</v>
      </c>
      <c r="R11" s="317">
        <v>3</v>
      </c>
      <c r="S11" s="318">
        <v>19380</v>
      </c>
      <c r="T11" s="317">
        <v>2</v>
      </c>
      <c r="U11" s="318">
        <v>15231</v>
      </c>
      <c r="V11" s="317">
        <v>2</v>
      </c>
      <c r="W11" s="318">
        <v>16858</v>
      </c>
      <c r="X11" s="317">
        <v>2</v>
      </c>
      <c r="Y11" s="318">
        <v>17804</v>
      </c>
      <c r="Z11" s="317">
        <v>1</v>
      </c>
      <c r="AA11" s="318">
        <v>14160</v>
      </c>
      <c r="AB11" s="317">
        <v>1</v>
      </c>
      <c r="AC11" s="318">
        <v>15093</v>
      </c>
      <c r="AD11" s="317">
        <v>1</v>
      </c>
      <c r="AE11" s="285">
        <v>14365</v>
      </c>
      <c r="AF11" s="58"/>
      <c r="AG11" s="28"/>
      <c r="AH11" s="28"/>
      <c r="AI11" s="28"/>
      <c r="AJ11" s="28"/>
      <c r="AK11" s="28"/>
      <c r="AL11" s="28"/>
    </row>
    <row r="12" spans="1:38">
      <c r="A12" s="28"/>
      <c r="B12" s="30"/>
      <c r="C12" s="319" t="s">
        <v>18</v>
      </c>
      <c r="D12" s="1868" t="s">
        <v>2920</v>
      </c>
      <c r="E12" s="1454"/>
      <c r="F12" s="315">
        <v>51</v>
      </c>
      <c r="G12" s="320">
        <v>167478.32</v>
      </c>
      <c r="H12" s="321" t="s">
        <v>14</v>
      </c>
      <c r="I12" s="839" t="s">
        <v>14</v>
      </c>
      <c r="J12" s="321">
        <v>1</v>
      </c>
      <c r="K12" s="839">
        <v>2200</v>
      </c>
      <c r="L12" s="321">
        <v>6</v>
      </c>
      <c r="M12" s="839">
        <v>7600</v>
      </c>
      <c r="N12" s="321">
        <v>4</v>
      </c>
      <c r="O12" s="839">
        <v>14850</v>
      </c>
      <c r="P12" s="321">
        <v>3</v>
      </c>
      <c r="Q12" s="839">
        <v>12543</v>
      </c>
      <c r="R12" s="321">
        <v>5</v>
      </c>
      <c r="S12" s="839">
        <v>7000</v>
      </c>
      <c r="T12" s="321">
        <v>4</v>
      </c>
      <c r="U12" s="839">
        <v>11835.21</v>
      </c>
      <c r="V12" s="321">
        <v>3</v>
      </c>
      <c r="W12" s="839">
        <v>6900</v>
      </c>
      <c r="X12" s="321">
        <v>7</v>
      </c>
      <c r="Y12" s="839">
        <v>21500.11</v>
      </c>
      <c r="Z12" s="321">
        <v>3</v>
      </c>
      <c r="AA12" s="839">
        <v>11000</v>
      </c>
      <c r="AB12" s="321">
        <v>9</v>
      </c>
      <c r="AC12" s="839">
        <v>49100</v>
      </c>
      <c r="AD12" s="321">
        <v>6</v>
      </c>
      <c r="AE12" s="322">
        <v>22950</v>
      </c>
      <c r="AF12" s="58"/>
      <c r="AG12" s="28"/>
      <c r="AH12" s="28"/>
      <c r="AI12" s="28"/>
      <c r="AJ12" s="28"/>
      <c r="AK12" s="28"/>
      <c r="AL12" s="28"/>
    </row>
    <row r="13" spans="1:38">
      <c r="A13" s="323"/>
      <c r="B13" s="30"/>
      <c r="C13" s="324" t="s">
        <v>22</v>
      </c>
      <c r="D13" s="1877" t="s">
        <v>2921</v>
      </c>
      <c r="E13" s="1454"/>
      <c r="F13" s="315">
        <v>24</v>
      </c>
      <c r="G13" s="316">
        <v>87202.62</v>
      </c>
      <c r="H13" s="1173">
        <v>3</v>
      </c>
      <c r="I13" s="838">
        <v>12578</v>
      </c>
      <c r="J13" s="1173">
        <v>5</v>
      </c>
      <c r="K13" s="838">
        <v>15852.62</v>
      </c>
      <c r="L13" s="1173">
        <v>2</v>
      </c>
      <c r="M13" s="838">
        <v>7600</v>
      </c>
      <c r="N13" s="1173">
        <v>3</v>
      </c>
      <c r="O13" s="318">
        <v>6600</v>
      </c>
      <c r="P13" s="1173">
        <v>1</v>
      </c>
      <c r="Q13" s="318">
        <v>200</v>
      </c>
      <c r="R13" s="1173" t="s">
        <v>14</v>
      </c>
      <c r="S13" s="838" t="s">
        <v>14</v>
      </c>
      <c r="T13" s="1173">
        <v>2</v>
      </c>
      <c r="U13" s="838">
        <v>1501</v>
      </c>
      <c r="V13" s="1173">
        <v>2</v>
      </c>
      <c r="W13" s="318">
        <v>19500</v>
      </c>
      <c r="X13" s="1173">
        <v>3</v>
      </c>
      <c r="Y13" s="838">
        <v>18870</v>
      </c>
      <c r="Z13" s="1173">
        <v>1</v>
      </c>
      <c r="AA13" s="838">
        <v>1</v>
      </c>
      <c r="AB13" s="1173" t="s">
        <v>14</v>
      </c>
      <c r="AC13" s="838" t="s">
        <v>14</v>
      </c>
      <c r="AD13" s="1173">
        <v>2</v>
      </c>
      <c r="AE13" s="1174">
        <v>4500</v>
      </c>
      <c r="AF13" s="58"/>
      <c r="AG13" s="28"/>
      <c r="AH13" s="28"/>
      <c r="AI13" s="28"/>
      <c r="AJ13" s="28"/>
      <c r="AK13" s="28"/>
      <c r="AL13" s="28"/>
    </row>
    <row r="14" spans="1:38">
      <c r="A14" s="28"/>
      <c r="B14" s="30"/>
      <c r="C14" s="319" t="s">
        <v>27</v>
      </c>
      <c r="D14" s="1868" t="s">
        <v>2922</v>
      </c>
      <c r="E14" s="1454"/>
      <c r="F14" s="315" t="s">
        <v>14</v>
      </c>
      <c r="G14" s="326" t="s">
        <v>14</v>
      </c>
      <c r="H14" s="810" t="s">
        <v>14</v>
      </c>
      <c r="I14" s="328" t="s">
        <v>14</v>
      </c>
      <c r="J14" s="810" t="s">
        <v>14</v>
      </c>
      <c r="K14" s="328" t="s">
        <v>14</v>
      </c>
      <c r="L14" s="810" t="s">
        <v>14</v>
      </c>
      <c r="M14" s="328" t="s">
        <v>14</v>
      </c>
      <c r="N14" s="810" t="s">
        <v>14</v>
      </c>
      <c r="O14" s="328" t="s">
        <v>14</v>
      </c>
      <c r="P14" s="810" t="s">
        <v>14</v>
      </c>
      <c r="Q14" s="328" t="s">
        <v>14</v>
      </c>
      <c r="R14" s="321" t="s">
        <v>14</v>
      </c>
      <c r="S14" s="328" t="s">
        <v>14</v>
      </c>
      <c r="T14" s="810" t="s">
        <v>14</v>
      </c>
      <c r="U14" s="328" t="s">
        <v>14</v>
      </c>
      <c r="V14" s="810" t="s">
        <v>14</v>
      </c>
      <c r="W14" s="328" t="s">
        <v>14</v>
      </c>
      <c r="X14" s="810" t="s">
        <v>14</v>
      </c>
      <c r="Y14" s="328" t="s">
        <v>14</v>
      </c>
      <c r="Z14" s="810" t="s">
        <v>14</v>
      </c>
      <c r="AA14" s="328" t="s">
        <v>14</v>
      </c>
      <c r="AB14" s="810" t="s">
        <v>14</v>
      </c>
      <c r="AC14" s="328" t="s">
        <v>14</v>
      </c>
      <c r="AD14" s="810" t="s">
        <v>14</v>
      </c>
      <c r="AE14" s="280" t="s">
        <v>14</v>
      </c>
      <c r="AF14" s="58"/>
      <c r="AG14" s="28"/>
      <c r="AH14" s="844"/>
      <c r="AI14" s="844"/>
      <c r="AJ14" s="844"/>
      <c r="AK14" s="844"/>
      <c r="AL14" s="844"/>
    </row>
    <row r="15" spans="1:38">
      <c r="A15" s="28"/>
      <c r="B15" s="30"/>
      <c r="C15" s="324" t="s">
        <v>2923</v>
      </c>
      <c r="D15" s="1872" t="s">
        <v>2924</v>
      </c>
      <c r="E15" s="1454"/>
      <c r="F15" s="315">
        <v>1</v>
      </c>
      <c r="G15" s="316">
        <v>20000</v>
      </c>
      <c r="H15" s="317" t="s">
        <v>14</v>
      </c>
      <c r="I15" s="318" t="s">
        <v>14</v>
      </c>
      <c r="J15" s="317" t="s">
        <v>14</v>
      </c>
      <c r="K15" s="318" t="s">
        <v>14</v>
      </c>
      <c r="L15" s="317" t="s">
        <v>14</v>
      </c>
      <c r="M15" s="318" t="s">
        <v>14</v>
      </c>
      <c r="N15" s="317" t="s">
        <v>14</v>
      </c>
      <c r="O15" s="318" t="s">
        <v>14</v>
      </c>
      <c r="P15" s="317" t="s">
        <v>14</v>
      </c>
      <c r="Q15" s="318" t="s">
        <v>14</v>
      </c>
      <c r="R15" s="317" t="s">
        <v>14</v>
      </c>
      <c r="S15" s="318" t="s">
        <v>14</v>
      </c>
      <c r="T15" s="317" t="s">
        <v>14</v>
      </c>
      <c r="U15" s="318" t="s">
        <v>14</v>
      </c>
      <c r="V15" s="317" t="s">
        <v>14</v>
      </c>
      <c r="W15" s="318" t="s">
        <v>14</v>
      </c>
      <c r="X15" s="317" t="s">
        <v>14</v>
      </c>
      <c r="Y15" s="318" t="s">
        <v>14</v>
      </c>
      <c r="Z15" s="317" t="s">
        <v>14</v>
      </c>
      <c r="AA15" s="318" t="s">
        <v>14</v>
      </c>
      <c r="AB15" s="317">
        <v>1</v>
      </c>
      <c r="AC15" s="318">
        <v>20000</v>
      </c>
      <c r="AD15" s="317" t="s">
        <v>14</v>
      </c>
      <c r="AE15" s="285" t="s">
        <v>14</v>
      </c>
      <c r="AF15" s="58"/>
      <c r="AG15" s="28"/>
      <c r="AH15" s="844"/>
      <c r="AI15" s="844"/>
      <c r="AJ15" s="844"/>
      <c r="AK15" s="844"/>
      <c r="AL15" s="844"/>
    </row>
    <row r="16" spans="1:38">
      <c r="A16" s="28"/>
      <c r="B16" s="30"/>
      <c r="C16" s="319" t="s">
        <v>2925</v>
      </c>
      <c r="D16" s="1868" t="s">
        <v>2926</v>
      </c>
      <c r="E16" s="1454"/>
      <c r="F16" s="315">
        <v>2</v>
      </c>
      <c r="G16" s="326">
        <v>17450</v>
      </c>
      <c r="H16" s="810" t="s">
        <v>14</v>
      </c>
      <c r="I16" s="328" t="s">
        <v>14</v>
      </c>
      <c r="J16" s="810" t="s">
        <v>14</v>
      </c>
      <c r="K16" s="328" t="s">
        <v>14</v>
      </c>
      <c r="L16" s="810" t="s">
        <v>14</v>
      </c>
      <c r="M16" s="328" t="s">
        <v>14</v>
      </c>
      <c r="N16" s="810" t="s">
        <v>14</v>
      </c>
      <c r="O16" s="328" t="s">
        <v>14</v>
      </c>
      <c r="P16" s="810" t="s">
        <v>14</v>
      </c>
      <c r="Q16" s="328" t="s">
        <v>14</v>
      </c>
      <c r="R16" s="810" t="s">
        <v>14</v>
      </c>
      <c r="S16" s="328" t="s">
        <v>14</v>
      </c>
      <c r="T16" s="810">
        <v>1</v>
      </c>
      <c r="U16" s="328">
        <v>12500</v>
      </c>
      <c r="V16" s="810" t="s">
        <v>14</v>
      </c>
      <c r="W16" s="328" t="s">
        <v>14</v>
      </c>
      <c r="X16" s="810" t="s">
        <v>14</v>
      </c>
      <c r="Y16" s="328" t="s">
        <v>14</v>
      </c>
      <c r="Z16" s="810">
        <v>1</v>
      </c>
      <c r="AA16" s="328">
        <v>4950</v>
      </c>
      <c r="AB16" s="810" t="s">
        <v>14</v>
      </c>
      <c r="AC16" s="328" t="s">
        <v>14</v>
      </c>
      <c r="AD16" s="810" t="s">
        <v>14</v>
      </c>
      <c r="AE16" s="280" t="s">
        <v>14</v>
      </c>
      <c r="AF16" s="58"/>
      <c r="AG16" s="28"/>
      <c r="AH16" s="844"/>
      <c r="AI16" s="844"/>
      <c r="AJ16" s="844"/>
      <c r="AK16" s="844"/>
      <c r="AL16" s="844"/>
    </row>
    <row r="17" spans="1:38">
      <c r="A17" s="28"/>
      <c r="B17" s="30"/>
      <c r="C17" s="324" t="s">
        <v>2927</v>
      </c>
      <c r="D17" s="1872" t="s">
        <v>2928</v>
      </c>
      <c r="E17" s="1454"/>
      <c r="F17" s="315">
        <v>9</v>
      </c>
      <c r="G17" s="316">
        <v>113500</v>
      </c>
      <c r="H17" s="317">
        <v>1</v>
      </c>
      <c r="I17" s="318">
        <v>4400</v>
      </c>
      <c r="J17" s="317" t="s">
        <v>14</v>
      </c>
      <c r="K17" s="318" t="s">
        <v>14</v>
      </c>
      <c r="L17" s="317" t="s">
        <v>14</v>
      </c>
      <c r="M17" s="318" t="s">
        <v>14</v>
      </c>
      <c r="N17" s="317">
        <v>1</v>
      </c>
      <c r="O17" s="318">
        <v>8000</v>
      </c>
      <c r="P17" s="317">
        <v>3</v>
      </c>
      <c r="Q17" s="318">
        <v>66000</v>
      </c>
      <c r="R17" s="317">
        <v>1</v>
      </c>
      <c r="S17" s="318">
        <v>18000</v>
      </c>
      <c r="T17" s="317" t="s">
        <v>14</v>
      </c>
      <c r="U17" s="318" t="s">
        <v>14</v>
      </c>
      <c r="V17" s="317" t="s">
        <v>14</v>
      </c>
      <c r="W17" s="318" t="s">
        <v>14</v>
      </c>
      <c r="X17" s="317" t="s">
        <v>14</v>
      </c>
      <c r="Y17" s="318" t="s">
        <v>14</v>
      </c>
      <c r="Z17" s="317" t="s">
        <v>14</v>
      </c>
      <c r="AA17" s="318" t="s">
        <v>14</v>
      </c>
      <c r="AB17" s="317">
        <v>1</v>
      </c>
      <c r="AC17" s="318">
        <v>8000</v>
      </c>
      <c r="AD17" s="317">
        <v>2</v>
      </c>
      <c r="AE17" s="285">
        <v>9100</v>
      </c>
      <c r="AF17" s="58"/>
      <c r="AG17" s="28"/>
      <c r="AH17" s="844"/>
      <c r="AI17" s="844"/>
      <c r="AJ17" s="844"/>
      <c r="AK17" s="844"/>
      <c r="AL17" s="844"/>
    </row>
    <row r="18" spans="1:38">
      <c r="A18" s="28"/>
      <c r="B18" s="30"/>
      <c r="C18" s="319" t="s">
        <v>2929</v>
      </c>
      <c r="D18" s="1868" t="s">
        <v>2930</v>
      </c>
      <c r="E18" s="1454"/>
      <c r="F18" s="315">
        <v>4</v>
      </c>
      <c r="G18" s="326">
        <v>219</v>
      </c>
      <c r="H18" s="810" t="s">
        <v>14</v>
      </c>
      <c r="I18" s="328" t="s">
        <v>14</v>
      </c>
      <c r="J18" s="810" t="s">
        <v>14</v>
      </c>
      <c r="K18" s="328" t="s">
        <v>14</v>
      </c>
      <c r="L18" s="810">
        <v>1</v>
      </c>
      <c r="M18" s="328">
        <v>42</v>
      </c>
      <c r="N18" s="810" t="s">
        <v>14</v>
      </c>
      <c r="O18" s="328" t="s">
        <v>14</v>
      </c>
      <c r="P18" s="810" t="s">
        <v>14</v>
      </c>
      <c r="Q18" s="328" t="s">
        <v>14</v>
      </c>
      <c r="R18" s="810">
        <v>1</v>
      </c>
      <c r="S18" s="328">
        <v>76</v>
      </c>
      <c r="T18" s="810" t="s">
        <v>14</v>
      </c>
      <c r="U18" s="328" t="s">
        <v>14</v>
      </c>
      <c r="V18" s="810" t="s">
        <v>14</v>
      </c>
      <c r="W18" s="328" t="s">
        <v>14</v>
      </c>
      <c r="X18" s="810">
        <v>1</v>
      </c>
      <c r="Y18" s="328">
        <v>43</v>
      </c>
      <c r="Z18" s="810" t="s">
        <v>14</v>
      </c>
      <c r="AA18" s="328" t="s">
        <v>14</v>
      </c>
      <c r="AB18" s="810" t="s">
        <v>14</v>
      </c>
      <c r="AC18" s="328" t="s">
        <v>14</v>
      </c>
      <c r="AD18" s="810">
        <v>1</v>
      </c>
      <c r="AE18" s="280">
        <v>58</v>
      </c>
      <c r="AF18" s="58"/>
      <c r="AG18" s="28"/>
      <c r="AH18" s="844"/>
      <c r="AI18" s="844"/>
      <c r="AJ18" s="844"/>
      <c r="AK18" s="844"/>
      <c r="AL18" s="844"/>
    </row>
    <row r="19" spans="1:38">
      <c r="A19" s="28"/>
      <c r="B19" s="30"/>
      <c r="C19" s="324" t="s">
        <v>2931</v>
      </c>
      <c r="D19" s="1872" t="s">
        <v>2932</v>
      </c>
      <c r="E19" s="1454"/>
      <c r="F19" s="315" t="s">
        <v>14</v>
      </c>
      <c r="G19" s="316" t="s">
        <v>14</v>
      </c>
      <c r="H19" s="317" t="s">
        <v>14</v>
      </c>
      <c r="I19" s="318" t="s">
        <v>14</v>
      </c>
      <c r="J19" s="317" t="s">
        <v>14</v>
      </c>
      <c r="K19" s="318" t="s">
        <v>14</v>
      </c>
      <c r="L19" s="317" t="s">
        <v>14</v>
      </c>
      <c r="M19" s="318" t="s">
        <v>14</v>
      </c>
      <c r="N19" s="317" t="s">
        <v>14</v>
      </c>
      <c r="O19" s="318" t="s">
        <v>14</v>
      </c>
      <c r="P19" s="317" t="s">
        <v>14</v>
      </c>
      <c r="Q19" s="318" t="s">
        <v>14</v>
      </c>
      <c r="R19" s="317" t="s">
        <v>14</v>
      </c>
      <c r="S19" s="318" t="s">
        <v>14</v>
      </c>
      <c r="T19" s="317" t="s">
        <v>14</v>
      </c>
      <c r="U19" s="318" t="s">
        <v>14</v>
      </c>
      <c r="V19" s="317" t="s">
        <v>14</v>
      </c>
      <c r="W19" s="318" t="s">
        <v>14</v>
      </c>
      <c r="X19" s="317" t="s">
        <v>14</v>
      </c>
      <c r="Y19" s="318" t="s">
        <v>14</v>
      </c>
      <c r="Z19" s="317" t="s">
        <v>14</v>
      </c>
      <c r="AA19" s="318" t="s">
        <v>14</v>
      </c>
      <c r="AB19" s="317" t="s">
        <v>14</v>
      </c>
      <c r="AC19" s="318" t="s">
        <v>14</v>
      </c>
      <c r="AD19" s="317" t="s">
        <v>14</v>
      </c>
      <c r="AE19" s="285" t="s">
        <v>14</v>
      </c>
      <c r="AF19" s="58"/>
      <c r="AG19" s="28"/>
      <c r="AH19" s="844"/>
      <c r="AI19" s="844"/>
      <c r="AJ19" s="844"/>
      <c r="AK19" s="844"/>
      <c r="AL19" s="844"/>
    </row>
    <row r="20" spans="1:38">
      <c r="A20" s="28"/>
      <c r="B20" s="30"/>
      <c r="C20" s="319" t="s">
        <v>2933</v>
      </c>
      <c r="D20" s="1868" t="s">
        <v>2934</v>
      </c>
      <c r="E20" s="1454"/>
      <c r="F20" s="315">
        <v>1</v>
      </c>
      <c r="G20" s="326">
        <v>10000</v>
      </c>
      <c r="H20" s="810" t="s">
        <v>14</v>
      </c>
      <c r="I20" s="328" t="s">
        <v>14</v>
      </c>
      <c r="J20" s="810" t="s">
        <v>14</v>
      </c>
      <c r="K20" s="328" t="s">
        <v>14</v>
      </c>
      <c r="L20" s="810" t="s">
        <v>14</v>
      </c>
      <c r="M20" s="328" t="s">
        <v>14</v>
      </c>
      <c r="N20" s="810" t="s">
        <v>14</v>
      </c>
      <c r="O20" s="328" t="s">
        <v>14</v>
      </c>
      <c r="P20" s="810" t="s">
        <v>14</v>
      </c>
      <c r="Q20" s="328" t="s">
        <v>14</v>
      </c>
      <c r="R20" s="810" t="s">
        <v>14</v>
      </c>
      <c r="S20" s="328" t="s">
        <v>14</v>
      </c>
      <c r="T20" s="810">
        <v>1</v>
      </c>
      <c r="U20" s="328">
        <v>10000</v>
      </c>
      <c r="V20" s="810" t="s">
        <v>14</v>
      </c>
      <c r="W20" s="328" t="s">
        <v>14</v>
      </c>
      <c r="X20" s="810" t="s">
        <v>14</v>
      </c>
      <c r="Y20" s="328" t="s">
        <v>14</v>
      </c>
      <c r="Z20" s="810" t="s">
        <v>14</v>
      </c>
      <c r="AA20" s="328" t="s">
        <v>14</v>
      </c>
      <c r="AB20" s="810" t="s">
        <v>14</v>
      </c>
      <c r="AC20" s="328" t="s">
        <v>14</v>
      </c>
      <c r="AD20" s="810" t="s">
        <v>14</v>
      </c>
      <c r="AE20" s="280" t="s">
        <v>14</v>
      </c>
      <c r="AF20" s="58"/>
      <c r="AG20" s="28"/>
      <c r="AH20" s="844"/>
      <c r="AI20" s="844"/>
      <c r="AJ20" s="844"/>
      <c r="AK20" s="844"/>
      <c r="AL20" s="844"/>
    </row>
    <row r="21" spans="1:38" ht="15.75" customHeight="1">
      <c r="A21" s="28"/>
      <c r="B21" s="30"/>
      <c r="C21" s="324" t="s">
        <v>2935</v>
      </c>
      <c r="D21" s="1872" t="s">
        <v>2181</v>
      </c>
      <c r="E21" s="1454"/>
      <c r="F21" s="315">
        <v>3</v>
      </c>
      <c r="G21" s="316">
        <v>28794.83</v>
      </c>
      <c r="H21" s="317" t="s">
        <v>14</v>
      </c>
      <c r="I21" s="318" t="s">
        <v>14</v>
      </c>
      <c r="J21" s="317">
        <v>1</v>
      </c>
      <c r="K21" s="318">
        <v>10000</v>
      </c>
      <c r="L21" s="317" t="s">
        <v>14</v>
      </c>
      <c r="M21" s="318" t="s">
        <v>14</v>
      </c>
      <c r="N21" s="317" t="s">
        <v>14</v>
      </c>
      <c r="O21" s="318" t="s">
        <v>14</v>
      </c>
      <c r="P21" s="317" t="s">
        <v>14</v>
      </c>
      <c r="Q21" s="318" t="s">
        <v>14</v>
      </c>
      <c r="R21" s="317" t="s">
        <v>14</v>
      </c>
      <c r="S21" s="318" t="s">
        <v>14</v>
      </c>
      <c r="T21" s="317">
        <v>1</v>
      </c>
      <c r="U21" s="318">
        <v>11543.81</v>
      </c>
      <c r="V21" s="317" t="s">
        <v>14</v>
      </c>
      <c r="W21" s="318" t="s">
        <v>14</v>
      </c>
      <c r="X21" s="317" t="s">
        <v>14</v>
      </c>
      <c r="Y21" s="318" t="s">
        <v>14</v>
      </c>
      <c r="Z21" s="317" t="s">
        <v>14</v>
      </c>
      <c r="AA21" s="318" t="s">
        <v>14</v>
      </c>
      <c r="AB21" s="317" t="s">
        <v>14</v>
      </c>
      <c r="AC21" s="318" t="s">
        <v>14</v>
      </c>
      <c r="AD21" s="317">
        <v>1</v>
      </c>
      <c r="AE21" s="285">
        <v>7251.02</v>
      </c>
      <c r="AF21" s="58"/>
      <c r="AG21" s="28"/>
      <c r="AH21" s="844"/>
      <c r="AI21" s="844"/>
      <c r="AJ21" s="844"/>
      <c r="AK21" s="844"/>
      <c r="AL21" s="844"/>
    </row>
    <row r="22" spans="1:38" ht="15.75" customHeight="1" thickBot="1">
      <c r="A22" s="28"/>
      <c r="B22" s="30"/>
      <c r="C22" s="319" t="s">
        <v>2936</v>
      </c>
      <c r="D22" s="1870" t="s">
        <v>2937</v>
      </c>
      <c r="E22" s="1871"/>
      <c r="F22" s="329" t="s">
        <v>14</v>
      </c>
      <c r="G22" s="330" t="s">
        <v>14</v>
      </c>
      <c r="H22" s="813" t="s">
        <v>14</v>
      </c>
      <c r="I22" s="332" t="s">
        <v>14</v>
      </c>
      <c r="J22" s="813" t="s">
        <v>14</v>
      </c>
      <c r="K22" s="332" t="s">
        <v>14</v>
      </c>
      <c r="L22" s="813" t="s">
        <v>14</v>
      </c>
      <c r="M22" s="332" t="s">
        <v>14</v>
      </c>
      <c r="N22" s="813" t="s">
        <v>14</v>
      </c>
      <c r="O22" s="332" t="s">
        <v>14</v>
      </c>
      <c r="P22" s="813" t="s">
        <v>14</v>
      </c>
      <c r="Q22" s="332" t="s">
        <v>14</v>
      </c>
      <c r="R22" s="813" t="s">
        <v>14</v>
      </c>
      <c r="S22" s="332" t="s">
        <v>14</v>
      </c>
      <c r="T22" s="813" t="s">
        <v>14</v>
      </c>
      <c r="U22" s="332" t="s">
        <v>14</v>
      </c>
      <c r="V22" s="813" t="s">
        <v>14</v>
      </c>
      <c r="W22" s="332" t="s">
        <v>14</v>
      </c>
      <c r="X22" s="813" t="s">
        <v>14</v>
      </c>
      <c r="Y22" s="332" t="s">
        <v>14</v>
      </c>
      <c r="Z22" s="813" t="s">
        <v>14</v>
      </c>
      <c r="AA22" s="332" t="s">
        <v>14</v>
      </c>
      <c r="AB22" s="813" t="s">
        <v>14</v>
      </c>
      <c r="AC22" s="332" t="s">
        <v>14</v>
      </c>
      <c r="AD22" s="813" t="s">
        <v>14</v>
      </c>
      <c r="AE22" s="333" t="s">
        <v>14</v>
      </c>
      <c r="AF22" s="58"/>
      <c r="AG22" s="28"/>
      <c r="AH22" s="844"/>
      <c r="AI22" s="844"/>
      <c r="AJ22" s="844"/>
      <c r="AK22" s="844"/>
      <c r="AL22" s="844"/>
    </row>
    <row r="23" spans="1:38" ht="15.75" customHeight="1" thickBot="1">
      <c r="A23" s="28"/>
      <c r="B23" s="30"/>
      <c r="C23" s="313" t="s">
        <v>2938</v>
      </c>
      <c r="D23" s="1423" t="s">
        <v>2939</v>
      </c>
      <c r="E23" s="1403"/>
      <c r="F23" s="116">
        <f t="shared" ref="F23:AE23" si="0">SUM(F11:F22)</f>
        <v>116</v>
      </c>
      <c r="G23" s="314">
        <f t="shared" si="0"/>
        <v>633026.7699999999</v>
      </c>
      <c r="H23" s="116">
        <f t="shared" si="0"/>
        <v>6</v>
      </c>
      <c r="I23" s="314">
        <f t="shared" si="0"/>
        <v>31981</v>
      </c>
      <c r="J23" s="115">
        <f t="shared" si="0"/>
        <v>10</v>
      </c>
      <c r="K23" s="314">
        <f t="shared" si="0"/>
        <v>44423.62</v>
      </c>
      <c r="L23" s="115">
        <f t="shared" si="0"/>
        <v>11</v>
      </c>
      <c r="M23" s="314">
        <f t="shared" si="0"/>
        <v>29877</v>
      </c>
      <c r="N23" s="115">
        <f t="shared" si="0"/>
        <v>9</v>
      </c>
      <c r="O23" s="314">
        <f t="shared" si="0"/>
        <v>44019</v>
      </c>
      <c r="P23" s="115">
        <f t="shared" si="0"/>
        <v>8</v>
      </c>
      <c r="Q23" s="314">
        <f t="shared" si="0"/>
        <v>93656</v>
      </c>
      <c r="R23" s="115">
        <f t="shared" si="0"/>
        <v>10</v>
      </c>
      <c r="S23" s="314">
        <f t="shared" si="0"/>
        <v>44456</v>
      </c>
      <c r="T23" s="115">
        <f t="shared" si="0"/>
        <v>11</v>
      </c>
      <c r="U23" s="314">
        <f t="shared" si="0"/>
        <v>62611.02</v>
      </c>
      <c r="V23" s="115">
        <f t="shared" si="0"/>
        <v>7</v>
      </c>
      <c r="W23" s="314">
        <f t="shared" si="0"/>
        <v>43258</v>
      </c>
      <c r="X23" s="115">
        <f t="shared" si="0"/>
        <v>13</v>
      </c>
      <c r="Y23" s="314">
        <f t="shared" si="0"/>
        <v>58217.11</v>
      </c>
      <c r="Z23" s="115">
        <f t="shared" si="0"/>
        <v>6</v>
      </c>
      <c r="AA23" s="314">
        <f t="shared" si="0"/>
        <v>30111</v>
      </c>
      <c r="AB23" s="115">
        <f t="shared" si="0"/>
        <v>12</v>
      </c>
      <c r="AC23" s="314">
        <f t="shared" si="0"/>
        <v>92193</v>
      </c>
      <c r="AD23" s="115">
        <f t="shared" si="0"/>
        <v>13</v>
      </c>
      <c r="AE23" s="314">
        <f t="shared" si="0"/>
        <v>58224.020000000004</v>
      </c>
      <c r="AF23" s="58"/>
      <c r="AG23" s="28"/>
      <c r="AH23" s="28"/>
      <c r="AI23" s="28"/>
      <c r="AJ23" s="28"/>
      <c r="AK23" s="28"/>
      <c r="AL23" s="28"/>
    </row>
    <row r="24" spans="1:38" ht="18" customHeight="1">
      <c r="A24" s="28"/>
      <c r="B24" s="186"/>
      <c r="C24" s="1891" t="s">
        <v>2940</v>
      </c>
      <c r="D24" s="1892"/>
      <c r="E24" s="1892"/>
      <c r="F24" s="1892"/>
      <c r="G24" s="1892"/>
      <c r="H24" s="1892"/>
      <c r="I24" s="1892"/>
      <c r="J24" s="1892"/>
      <c r="K24" s="1892"/>
      <c r="L24" s="1892"/>
      <c r="M24" s="1892"/>
      <c r="N24" s="1892"/>
      <c r="O24" s="1892"/>
      <c r="P24" s="1892"/>
      <c r="Q24" s="1892"/>
      <c r="R24" s="1892"/>
      <c r="S24" s="1892"/>
      <c r="T24" s="1892"/>
      <c r="U24" s="1892"/>
      <c r="V24" s="1892"/>
      <c r="W24" s="1892"/>
      <c r="X24" s="1892"/>
      <c r="Y24" s="1892"/>
      <c r="Z24" s="1892"/>
      <c r="AA24" s="1892"/>
      <c r="AB24" s="1892"/>
      <c r="AC24" s="1892"/>
      <c r="AD24" s="1892"/>
      <c r="AE24" s="1834"/>
      <c r="AF24" s="58"/>
      <c r="AG24" s="28"/>
      <c r="AH24" s="844"/>
      <c r="AI24" s="844"/>
      <c r="AJ24" s="844"/>
      <c r="AK24" s="844"/>
      <c r="AL24" s="844"/>
    </row>
    <row r="25" spans="1:38" ht="15.75" customHeight="1">
      <c r="A25" s="28"/>
      <c r="B25" s="30"/>
      <c r="C25" s="324" t="s">
        <v>35</v>
      </c>
      <c r="D25" s="1869" t="s">
        <v>2941</v>
      </c>
      <c r="E25" s="1454"/>
      <c r="F25" s="315">
        <v>31</v>
      </c>
      <c r="G25" s="316">
        <v>108260</v>
      </c>
      <c r="H25" s="317" t="s">
        <v>14</v>
      </c>
      <c r="I25" s="318" t="s">
        <v>14</v>
      </c>
      <c r="J25" s="317">
        <v>1</v>
      </c>
      <c r="K25" s="318">
        <v>110</v>
      </c>
      <c r="L25" s="317">
        <v>3</v>
      </c>
      <c r="M25" s="318">
        <v>2040</v>
      </c>
      <c r="N25" s="317">
        <v>4</v>
      </c>
      <c r="O25" s="318">
        <v>11680</v>
      </c>
      <c r="P25" s="317">
        <v>2</v>
      </c>
      <c r="Q25" s="318">
        <v>330</v>
      </c>
      <c r="R25" s="317">
        <v>2</v>
      </c>
      <c r="S25" s="318">
        <v>3876</v>
      </c>
      <c r="T25" s="317">
        <v>4</v>
      </c>
      <c r="U25" s="318">
        <v>11155</v>
      </c>
      <c r="V25" s="317">
        <v>2</v>
      </c>
      <c r="W25" s="318">
        <v>8000</v>
      </c>
      <c r="X25" s="317">
        <v>2</v>
      </c>
      <c r="Y25" s="318">
        <v>8910</v>
      </c>
      <c r="Z25" s="317">
        <v>1</v>
      </c>
      <c r="AA25" s="318">
        <v>200</v>
      </c>
      <c r="AB25" s="317">
        <v>7</v>
      </c>
      <c r="AC25" s="318">
        <v>57210</v>
      </c>
      <c r="AD25" s="317">
        <v>3</v>
      </c>
      <c r="AE25" s="285">
        <v>4749</v>
      </c>
      <c r="AF25" s="58"/>
      <c r="AG25" s="28"/>
      <c r="AH25" s="844"/>
      <c r="AI25" s="844"/>
      <c r="AJ25" s="844"/>
      <c r="AK25" s="844"/>
      <c r="AL25" s="844"/>
    </row>
    <row r="26" spans="1:38" ht="15.75" customHeight="1">
      <c r="A26" s="59"/>
      <c r="B26" s="30"/>
      <c r="C26" s="319" t="s">
        <v>41</v>
      </c>
      <c r="D26" s="1868" t="s">
        <v>2942</v>
      </c>
      <c r="E26" s="1454"/>
      <c r="F26" s="315" t="s">
        <v>14</v>
      </c>
      <c r="G26" s="320" t="s">
        <v>14</v>
      </c>
      <c r="H26" s="321" t="s">
        <v>14</v>
      </c>
      <c r="I26" s="320" t="s">
        <v>14</v>
      </c>
      <c r="J26" s="321" t="s">
        <v>14</v>
      </c>
      <c r="K26" s="320" t="s">
        <v>14</v>
      </c>
      <c r="L26" s="321" t="s">
        <v>14</v>
      </c>
      <c r="M26" s="320" t="s">
        <v>14</v>
      </c>
      <c r="N26" s="321" t="s">
        <v>14</v>
      </c>
      <c r="O26" s="320" t="s">
        <v>14</v>
      </c>
      <c r="P26" s="321" t="s">
        <v>14</v>
      </c>
      <c r="Q26" s="320" t="s">
        <v>14</v>
      </c>
      <c r="R26" s="321" t="s">
        <v>14</v>
      </c>
      <c r="S26" s="320" t="s">
        <v>14</v>
      </c>
      <c r="T26" s="321" t="s">
        <v>14</v>
      </c>
      <c r="U26" s="320" t="s">
        <v>14</v>
      </c>
      <c r="V26" s="321" t="s">
        <v>14</v>
      </c>
      <c r="W26" s="320" t="s">
        <v>14</v>
      </c>
      <c r="X26" s="321" t="s">
        <v>14</v>
      </c>
      <c r="Y26" s="320" t="s">
        <v>14</v>
      </c>
      <c r="Z26" s="321" t="s">
        <v>14</v>
      </c>
      <c r="AA26" s="320" t="s">
        <v>14</v>
      </c>
      <c r="AB26" s="321" t="s">
        <v>14</v>
      </c>
      <c r="AC26" s="320" t="s">
        <v>14</v>
      </c>
      <c r="AD26" s="321" t="s">
        <v>14</v>
      </c>
      <c r="AE26" s="320" t="s">
        <v>14</v>
      </c>
      <c r="AF26" s="72"/>
      <c r="AG26" s="59"/>
      <c r="AH26" s="857"/>
      <c r="AI26" s="857"/>
      <c r="AJ26" s="857"/>
      <c r="AK26" s="857"/>
      <c r="AL26" s="857"/>
    </row>
    <row r="27" spans="1:38" ht="15.75" customHeight="1">
      <c r="A27" s="323"/>
      <c r="B27" s="30"/>
      <c r="C27" s="324" t="s">
        <v>46</v>
      </c>
      <c r="D27" s="1877" t="s">
        <v>2943</v>
      </c>
      <c r="E27" s="1454"/>
      <c r="F27" s="315">
        <v>2</v>
      </c>
      <c r="G27" s="316">
        <v>5500</v>
      </c>
      <c r="H27" s="1173">
        <v>1</v>
      </c>
      <c r="I27" s="838">
        <v>1000</v>
      </c>
      <c r="J27" s="1173">
        <v>1</v>
      </c>
      <c r="K27" s="838">
        <v>4500</v>
      </c>
      <c r="L27" s="1173" t="s">
        <v>14</v>
      </c>
      <c r="M27" s="838" t="s">
        <v>14</v>
      </c>
      <c r="N27" s="1173" t="s">
        <v>14</v>
      </c>
      <c r="O27" s="318" t="s">
        <v>14</v>
      </c>
      <c r="P27" s="1173" t="s">
        <v>14</v>
      </c>
      <c r="Q27" s="318" t="s">
        <v>14</v>
      </c>
      <c r="R27" s="1173" t="s">
        <v>14</v>
      </c>
      <c r="S27" s="838" t="s">
        <v>14</v>
      </c>
      <c r="T27" s="1173" t="s">
        <v>14</v>
      </c>
      <c r="U27" s="838" t="s">
        <v>14</v>
      </c>
      <c r="V27" s="1173" t="s">
        <v>14</v>
      </c>
      <c r="W27" s="318" t="s">
        <v>14</v>
      </c>
      <c r="X27" s="1173" t="s">
        <v>14</v>
      </c>
      <c r="Y27" s="838" t="s">
        <v>14</v>
      </c>
      <c r="Z27" s="1173" t="s">
        <v>14</v>
      </c>
      <c r="AA27" s="838" t="s">
        <v>14</v>
      </c>
      <c r="AB27" s="1173" t="s">
        <v>14</v>
      </c>
      <c r="AC27" s="838" t="s">
        <v>14</v>
      </c>
      <c r="AD27" s="1173" t="s">
        <v>14</v>
      </c>
      <c r="AE27" s="1174" t="s">
        <v>14</v>
      </c>
      <c r="AF27" s="72"/>
      <c r="AG27" s="59"/>
      <c r="AH27" s="857"/>
      <c r="AI27" s="857"/>
      <c r="AJ27" s="857"/>
      <c r="AK27" s="857"/>
      <c r="AL27" s="857"/>
    </row>
    <row r="28" spans="1:38" ht="15.75" customHeight="1">
      <c r="A28" s="59"/>
      <c r="B28" s="30"/>
      <c r="C28" s="319" t="s">
        <v>50</v>
      </c>
      <c r="D28" s="1868" t="s">
        <v>448</v>
      </c>
      <c r="E28" s="1454"/>
      <c r="F28" s="315">
        <v>20</v>
      </c>
      <c r="G28" s="326">
        <v>29500</v>
      </c>
      <c r="H28" s="810">
        <v>1</v>
      </c>
      <c r="I28" s="328">
        <v>1500</v>
      </c>
      <c r="J28" s="810">
        <v>1</v>
      </c>
      <c r="K28" s="328">
        <v>1500</v>
      </c>
      <c r="L28" s="810">
        <v>2</v>
      </c>
      <c r="M28" s="328">
        <v>2500</v>
      </c>
      <c r="N28" s="810">
        <v>1</v>
      </c>
      <c r="O28" s="328">
        <v>1500</v>
      </c>
      <c r="P28" s="810">
        <v>2</v>
      </c>
      <c r="Q28" s="328">
        <v>2500</v>
      </c>
      <c r="R28" s="321"/>
      <c r="S28" s="328"/>
      <c r="T28" s="810">
        <v>2</v>
      </c>
      <c r="U28" s="328">
        <v>2500</v>
      </c>
      <c r="V28" s="810">
        <v>2</v>
      </c>
      <c r="W28" s="328">
        <v>2500</v>
      </c>
      <c r="X28" s="810">
        <v>2</v>
      </c>
      <c r="Y28" s="328">
        <v>2500</v>
      </c>
      <c r="Z28" s="810">
        <v>2</v>
      </c>
      <c r="AA28" s="328">
        <v>2500</v>
      </c>
      <c r="AB28" s="810">
        <v>2</v>
      </c>
      <c r="AC28" s="328">
        <v>2500</v>
      </c>
      <c r="AD28" s="810">
        <v>3</v>
      </c>
      <c r="AE28" s="280">
        <v>7500</v>
      </c>
      <c r="AF28" s="72"/>
      <c r="AG28" s="324"/>
      <c r="AH28" s="1872"/>
      <c r="AI28" s="1893"/>
      <c r="AJ28" s="838"/>
      <c r="AK28" s="1173"/>
      <c r="AL28" s="838"/>
    </row>
    <row r="29" spans="1:38" ht="15.75" customHeight="1">
      <c r="A29" s="28"/>
      <c r="B29" s="30"/>
      <c r="C29" s="324" t="s">
        <v>54</v>
      </c>
      <c r="D29" s="1872" t="s">
        <v>2944</v>
      </c>
      <c r="E29" s="1454"/>
      <c r="F29" s="315" t="s">
        <v>14</v>
      </c>
      <c r="G29" s="316" t="s">
        <v>14</v>
      </c>
      <c r="H29" s="317" t="s">
        <v>14</v>
      </c>
      <c r="I29" s="318" t="s">
        <v>14</v>
      </c>
      <c r="J29" s="317" t="s">
        <v>14</v>
      </c>
      <c r="K29" s="318" t="s">
        <v>14</v>
      </c>
      <c r="L29" s="317" t="s">
        <v>14</v>
      </c>
      <c r="M29" s="318" t="s">
        <v>14</v>
      </c>
      <c r="N29" s="317" t="s">
        <v>14</v>
      </c>
      <c r="O29" s="318" t="s">
        <v>14</v>
      </c>
      <c r="P29" s="317" t="s">
        <v>14</v>
      </c>
      <c r="Q29" s="318" t="s">
        <v>14</v>
      </c>
      <c r="R29" s="317" t="s">
        <v>14</v>
      </c>
      <c r="S29" s="318" t="s">
        <v>14</v>
      </c>
      <c r="T29" s="317" t="s">
        <v>14</v>
      </c>
      <c r="U29" s="318" t="s">
        <v>14</v>
      </c>
      <c r="V29" s="317" t="s">
        <v>14</v>
      </c>
      <c r="W29" s="318" t="s">
        <v>14</v>
      </c>
      <c r="X29" s="317" t="s">
        <v>14</v>
      </c>
      <c r="Y29" s="318" t="s">
        <v>14</v>
      </c>
      <c r="Z29" s="317" t="s">
        <v>14</v>
      </c>
      <c r="AA29" s="318" t="s">
        <v>14</v>
      </c>
      <c r="AB29" s="317" t="s">
        <v>14</v>
      </c>
      <c r="AC29" s="318" t="s">
        <v>14</v>
      </c>
      <c r="AD29" s="317" t="s">
        <v>14</v>
      </c>
      <c r="AE29" s="318" t="s">
        <v>14</v>
      </c>
      <c r="AF29" s="58"/>
      <c r="AG29" s="28"/>
      <c r="AH29" s="844"/>
      <c r="AI29" s="844"/>
      <c r="AJ29" s="844"/>
      <c r="AK29" s="844"/>
      <c r="AL29" s="844"/>
    </row>
    <row r="30" spans="1:38" ht="15.75" customHeight="1">
      <c r="A30" s="28"/>
      <c r="B30" s="30"/>
      <c r="C30" s="319" t="s">
        <v>58</v>
      </c>
      <c r="D30" s="1873" t="s">
        <v>2945</v>
      </c>
      <c r="E30" s="1454"/>
      <c r="F30" s="315">
        <f t="shared" ref="F30:AE30" si="1">SUM(F31:F33)</f>
        <v>29</v>
      </c>
      <c r="G30" s="335">
        <f t="shared" si="1"/>
        <v>102584</v>
      </c>
      <c r="H30" s="336">
        <f t="shared" si="1"/>
        <v>3</v>
      </c>
      <c r="I30" s="337">
        <f t="shared" si="1"/>
        <v>9283</v>
      </c>
      <c r="J30" s="337">
        <f t="shared" si="1"/>
        <v>4</v>
      </c>
      <c r="K30" s="337">
        <f t="shared" si="1"/>
        <v>11066</v>
      </c>
      <c r="L30" s="337">
        <f t="shared" si="1"/>
        <v>5</v>
      </c>
      <c r="M30" s="337">
        <f t="shared" si="1"/>
        <v>12685</v>
      </c>
      <c r="N30" s="337">
        <f t="shared" si="1"/>
        <v>4</v>
      </c>
      <c r="O30" s="337">
        <f t="shared" si="1"/>
        <v>11122</v>
      </c>
      <c r="P30" s="337">
        <f t="shared" si="1"/>
        <v>2</v>
      </c>
      <c r="Q30" s="337">
        <f t="shared" si="1"/>
        <v>8006</v>
      </c>
      <c r="R30" s="337">
        <f t="shared" si="1"/>
        <v>2</v>
      </c>
      <c r="S30" s="337">
        <f t="shared" si="1"/>
        <v>8006</v>
      </c>
      <c r="T30" s="337">
        <f t="shared" si="1"/>
        <v>3</v>
      </c>
      <c r="U30" s="337">
        <f t="shared" si="1"/>
        <v>8606</v>
      </c>
      <c r="V30" s="337">
        <f t="shared" si="1"/>
        <v>2</v>
      </c>
      <c r="W30" s="337">
        <f t="shared" si="1"/>
        <v>8006</v>
      </c>
      <c r="X30" s="337">
        <f t="shared" si="1"/>
        <v>1</v>
      </c>
      <c r="Y30" s="337">
        <f t="shared" si="1"/>
        <v>6451</v>
      </c>
      <c r="Z30" s="337">
        <f t="shared" si="1"/>
        <v>1</v>
      </c>
      <c r="AA30" s="337">
        <f t="shared" si="1"/>
        <v>6451</v>
      </c>
      <c r="AB30" s="337">
        <f t="shared" si="1"/>
        <v>1</v>
      </c>
      <c r="AC30" s="337">
        <f t="shared" si="1"/>
        <v>6451</v>
      </c>
      <c r="AD30" s="337">
        <f t="shared" si="1"/>
        <v>1</v>
      </c>
      <c r="AE30" s="337">
        <f t="shared" si="1"/>
        <v>6451</v>
      </c>
      <c r="AF30" s="58"/>
      <c r="AG30" s="28"/>
      <c r="AH30" s="844"/>
      <c r="AI30" s="844"/>
      <c r="AJ30" s="844"/>
      <c r="AK30" s="844"/>
      <c r="AL30" s="844"/>
    </row>
    <row r="31" spans="1:38" ht="15.75" customHeight="1">
      <c r="A31" s="28"/>
      <c r="B31" s="30"/>
      <c r="C31" s="324" t="s">
        <v>63</v>
      </c>
      <c r="D31" s="59"/>
      <c r="E31" s="338" t="s">
        <v>2946</v>
      </c>
      <c r="F31" s="315" t="s">
        <v>14</v>
      </c>
      <c r="G31" s="326" t="s">
        <v>14</v>
      </c>
      <c r="H31" s="810" t="s">
        <v>14</v>
      </c>
      <c r="I31" s="326" t="s">
        <v>14</v>
      </c>
      <c r="J31" s="326" t="s">
        <v>14</v>
      </c>
      <c r="K31" s="326" t="s">
        <v>14</v>
      </c>
      <c r="L31" s="326" t="s">
        <v>14</v>
      </c>
      <c r="M31" s="326" t="s">
        <v>14</v>
      </c>
      <c r="N31" s="326" t="s">
        <v>14</v>
      </c>
      <c r="O31" s="326" t="s">
        <v>14</v>
      </c>
      <c r="P31" s="326" t="s">
        <v>14</v>
      </c>
      <c r="Q31" s="326" t="s">
        <v>14</v>
      </c>
      <c r="R31" s="326" t="s">
        <v>14</v>
      </c>
      <c r="S31" s="326" t="s">
        <v>14</v>
      </c>
      <c r="T31" s="326" t="s">
        <v>14</v>
      </c>
      <c r="U31" s="326" t="s">
        <v>14</v>
      </c>
      <c r="V31" s="326" t="s">
        <v>14</v>
      </c>
      <c r="W31" s="326" t="s">
        <v>14</v>
      </c>
      <c r="X31" s="326" t="s">
        <v>14</v>
      </c>
      <c r="Y31" s="326" t="s">
        <v>14</v>
      </c>
      <c r="Z31" s="326" t="s">
        <v>14</v>
      </c>
      <c r="AA31" s="326" t="s">
        <v>14</v>
      </c>
      <c r="AB31" s="326" t="s">
        <v>14</v>
      </c>
      <c r="AC31" s="326" t="s">
        <v>14</v>
      </c>
      <c r="AD31" s="326" t="s">
        <v>14</v>
      </c>
      <c r="AE31" s="326" t="s">
        <v>14</v>
      </c>
      <c r="AF31" s="58"/>
      <c r="AG31" s="28"/>
      <c r="AH31" s="844"/>
      <c r="AI31" s="844"/>
      <c r="AJ31" s="844"/>
      <c r="AK31" s="844"/>
      <c r="AL31" s="844"/>
    </row>
    <row r="32" spans="1:38" ht="15.75" customHeight="1">
      <c r="A32" s="28"/>
      <c r="B32" s="30"/>
      <c r="C32" s="319" t="s">
        <v>2947</v>
      </c>
      <c r="D32" s="339"/>
      <c r="E32" s="340" t="s">
        <v>2948</v>
      </c>
      <c r="F32" s="315" t="s">
        <v>14</v>
      </c>
      <c r="G32" s="326" t="s">
        <v>14</v>
      </c>
      <c r="H32" s="326" t="s">
        <v>14</v>
      </c>
      <c r="I32" s="326" t="s">
        <v>14</v>
      </c>
      <c r="J32" s="326" t="s">
        <v>14</v>
      </c>
      <c r="K32" s="326" t="s">
        <v>14</v>
      </c>
      <c r="L32" s="326" t="s">
        <v>14</v>
      </c>
      <c r="M32" s="326" t="s">
        <v>14</v>
      </c>
      <c r="N32" s="326" t="s">
        <v>14</v>
      </c>
      <c r="O32" s="326" t="s">
        <v>14</v>
      </c>
      <c r="P32" s="326" t="s">
        <v>14</v>
      </c>
      <c r="Q32" s="326" t="s">
        <v>14</v>
      </c>
      <c r="R32" s="326" t="s">
        <v>14</v>
      </c>
      <c r="S32" s="326" t="s">
        <v>14</v>
      </c>
      <c r="T32" s="326" t="s">
        <v>14</v>
      </c>
      <c r="U32" s="326" t="s">
        <v>14</v>
      </c>
      <c r="V32" s="326" t="s">
        <v>14</v>
      </c>
      <c r="W32" s="326" t="s">
        <v>14</v>
      </c>
      <c r="X32" s="326" t="s">
        <v>14</v>
      </c>
      <c r="Y32" s="326" t="s">
        <v>14</v>
      </c>
      <c r="Z32" s="326" t="s">
        <v>14</v>
      </c>
      <c r="AA32" s="326" t="s">
        <v>14</v>
      </c>
      <c r="AB32" s="326" t="s">
        <v>14</v>
      </c>
      <c r="AC32" s="326" t="s">
        <v>14</v>
      </c>
      <c r="AD32" s="326" t="s">
        <v>14</v>
      </c>
      <c r="AE32" s="326" t="s">
        <v>14</v>
      </c>
      <c r="AF32" s="58"/>
      <c r="AG32" s="28"/>
      <c r="AH32" s="844"/>
      <c r="AI32" s="844"/>
      <c r="AJ32" s="844"/>
      <c r="AK32" s="844"/>
      <c r="AL32" s="844"/>
    </row>
    <row r="33" spans="1:38" ht="15.75" customHeight="1">
      <c r="A33" s="28"/>
      <c r="B33" s="30"/>
      <c r="C33" s="324" t="s">
        <v>2949</v>
      </c>
      <c r="D33" s="59"/>
      <c r="E33" s="338" t="s">
        <v>2950</v>
      </c>
      <c r="F33" s="315">
        <v>29</v>
      </c>
      <c r="G33" s="316">
        <v>102584</v>
      </c>
      <c r="H33" s="341">
        <v>3</v>
      </c>
      <c r="I33" s="342">
        <v>9283</v>
      </c>
      <c r="J33" s="317">
        <v>4</v>
      </c>
      <c r="K33" s="318">
        <v>11066</v>
      </c>
      <c r="L33" s="317">
        <v>5</v>
      </c>
      <c r="M33" s="318">
        <v>12685</v>
      </c>
      <c r="N33" s="317">
        <v>4</v>
      </c>
      <c r="O33" s="318">
        <v>11122</v>
      </c>
      <c r="P33" s="317">
        <v>2</v>
      </c>
      <c r="Q33" s="318">
        <v>8006</v>
      </c>
      <c r="R33" s="317">
        <v>2</v>
      </c>
      <c r="S33" s="318">
        <v>8006</v>
      </c>
      <c r="T33" s="317">
        <v>3</v>
      </c>
      <c r="U33" s="318">
        <v>8606</v>
      </c>
      <c r="V33" s="317">
        <v>2</v>
      </c>
      <c r="W33" s="318">
        <v>8006</v>
      </c>
      <c r="X33" s="317">
        <v>1</v>
      </c>
      <c r="Y33" s="318">
        <v>6451</v>
      </c>
      <c r="Z33" s="317">
        <v>1</v>
      </c>
      <c r="AA33" s="318">
        <v>6451</v>
      </c>
      <c r="AB33" s="317">
        <v>1</v>
      </c>
      <c r="AC33" s="318">
        <v>6451</v>
      </c>
      <c r="AD33" s="317">
        <v>1</v>
      </c>
      <c r="AE33" s="285">
        <v>6451</v>
      </c>
      <c r="AF33" s="58"/>
      <c r="AG33" s="28"/>
      <c r="AH33" s="844"/>
      <c r="AI33" s="844"/>
      <c r="AJ33" s="844"/>
      <c r="AK33" s="844"/>
      <c r="AL33" s="844"/>
    </row>
    <row r="34" spans="1:38" ht="15.75" customHeight="1">
      <c r="A34" s="28"/>
      <c r="B34" s="30"/>
      <c r="C34" s="319" t="s">
        <v>2951</v>
      </c>
      <c r="D34" s="1868" t="s">
        <v>2952</v>
      </c>
      <c r="E34" s="1454"/>
      <c r="F34" s="315">
        <v>20</v>
      </c>
      <c r="G34" s="326">
        <v>53000</v>
      </c>
      <c r="H34" s="810">
        <v>2</v>
      </c>
      <c r="I34" s="328">
        <v>6500</v>
      </c>
      <c r="J34" s="810">
        <v>2</v>
      </c>
      <c r="K34" s="328">
        <v>7000</v>
      </c>
      <c r="L34" s="810">
        <v>2</v>
      </c>
      <c r="M34" s="328">
        <v>6000</v>
      </c>
      <c r="N34" s="810">
        <v>1</v>
      </c>
      <c r="O34" s="328">
        <v>2000</v>
      </c>
      <c r="P34" s="810">
        <v>2</v>
      </c>
      <c r="Q34" s="328">
        <v>6500</v>
      </c>
      <c r="R34" s="810">
        <v>1</v>
      </c>
      <c r="S34" s="328">
        <v>500</v>
      </c>
      <c r="T34" s="810">
        <v>3</v>
      </c>
      <c r="U34" s="328">
        <v>3500</v>
      </c>
      <c r="V34" s="810">
        <v>4</v>
      </c>
      <c r="W34" s="328">
        <v>15500</v>
      </c>
      <c r="X34" s="810">
        <v>1</v>
      </c>
      <c r="Y34" s="328">
        <v>500</v>
      </c>
      <c r="Z34" s="810">
        <v>1</v>
      </c>
      <c r="AA34" s="328">
        <v>3000</v>
      </c>
      <c r="AB34" s="810">
        <v>1</v>
      </c>
      <c r="AC34" s="328">
        <v>2000</v>
      </c>
      <c r="AD34" s="810" t="s">
        <v>14</v>
      </c>
      <c r="AE34" s="280" t="s">
        <v>14</v>
      </c>
      <c r="AF34" s="58"/>
      <c r="AG34" s="28"/>
      <c r="AH34" s="844"/>
      <c r="AI34" s="844"/>
      <c r="AJ34" s="844"/>
      <c r="AK34" s="844"/>
      <c r="AL34" s="844"/>
    </row>
    <row r="35" spans="1:38" ht="15.75" customHeight="1">
      <c r="A35" s="28"/>
      <c r="B35" s="30"/>
      <c r="C35" s="324" t="s">
        <v>2953</v>
      </c>
      <c r="D35" s="1872" t="s">
        <v>2954</v>
      </c>
      <c r="E35" s="1454"/>
      <c r="F35" s="315" t="s">
        <v>14</v>
      </c>
      <c r="G35" s="326" t="s">
        <v>14</v>
      </c>
      <c r="H35" s="326" t="s">
        <v>14</v>
      </c>
      <c r="I35" s="326" t="s">
        <v>14</v>
      </c>
      <c r="J35" s="326" t="s">
        <v>14</v>
      </c>
      <c r="K35" s="326" t="s">
        <v>14</v>
      </c>
      <c r="L35" s="326" t="s">
        <v>14</v>
      </c>
      <c r="M35" s="326" t="s">
        <v>14</v>
      </c>
      <c r="N35" s="326" t="s">
        <v>14</v>
      </c>
      <c r="O35" s="326" t="s">
        <v>14</v>
      </c>
      <c r="P35" s="326" t="s">
        <v>14</v>
      </c>
      <c r="Q35" s="326" t="s">
        <v>14</v>
      </c>
      <c r="R35" s="326" t="s">
        <v>14</v>
      </c>
      <c r="S35" s="326" t="s">
        <v>14</v>
      </c>
      <c r="T35" s="326" t="s">
        <v>14</v>
      </c>
      <c r="U35" s="326" t="s">
        <v>14</v>
      </c>
      <c r="V35" s="326" t="s">
        <v>14</v>
      </c>
      <c r="W35" s="326" t="s">
        <v>14</v>
      </c>
      <c r="X35" s="326" t="s">
        <v>14</v>
      </c>
      <c r="Y35" s="326" t="s">
        <v>14</v>
      </c>
      <c r="Z35" s="326" t="s">
        <v>14</v>
      </c>
      <c r="AA35" s="326" t="s">
        <v>14</v>
      </c>
      <c r="AB35" s="326" t="s">
        <v>14</v>
      </c>
      <c r="AC35" s="326" t="s">
        <v>14</v>
      </c>
      <c r="AD35" s="326" t="s">
        <v>14</v>
      </c>
      <c r="AE35" s="326" t="s">
        <v>14</v>
      </c>
      <c r="AF35" s="58"/>
      <c r="AG35" s="28"/>
      <c r="AH35" s="844"/>
      <c r="AI35" s="844"/>
      <c r="AJ35" s="844"/>
      <c r="AK35" s="844"/>
      <c r="AL35" s="844"/>
    </row>
    <row r="36" spans="1:38" ht="15.75" customHeight="1">
      <c r="A36" s="28"/>
      <c r="B36" s="30"/>
      <c r="C36" s="319" t="s">
        <v>2955</v>
      </c>
      <c r="D36" s="1875" t="s">
        <v>2956</v>
      </c>
      <c r="E36" s="1876"/>
      <c r="F36" s="315" t="s">
        <v>14</v>
      </c>
      <c r="G36" s="326" t="s">
        <v>14</v>
      </c>
      <c r="H36" s="326" t="s">
        <v>14</v>
      </c>
      <c r="I36" s="326" t="s">
        <v>14</v>
      </c>
      <c r="J36" s="326" t="s">
        <v>14</v>
      </c>
      <c r="K36" s="326" t="s">
        <v>14</v>
      </c>
      <c r="L36" s="326" t="s">
        <v>14</v>
      </c>
      <c r="M36" s="326" t="s">
        <v>14</v>
      </c>
      <c r="N36" s="326" t="s">
        <v>14</v>
      </c>
      <c r="O36" s="326" t="s">
        <v>14</v>
      </c>
      <c r="P36" s="326" t="s">
        <v>14</v>
      </c>
      <c r="Q36" s="326" t="s">
        <v>14</v>
      </c>
      <c r="R36" s="326" t="s">
        <v>14</v>
      </c>
      <c r="S36" s="326" t="s">
        <v>14</v>
      </c>
      <c r="T36" s="326" t="s">
        <v>14</v>
      </c>
      <c r="U36" s="326" t="s">
        <v>14</v>
      </c>
      <c r="V36" s="326" t="s">
        <v>14</v>
      </c>
      <c r="W36" s="326" t="s">
        <v>14</v>
      </c>
      <c r="X36" s="326" t="s">
        <v>14</v>
      </c>
      <c r="Y36" s="326" t="s">
        <v>14</v>
      </c>
      <c r="Z36" s="326" t="s">
        <v>14</v>
      </c>
      <c r="AA36" s="326" t="s">
        <v>14</v>
      </c>
      <c r="AB36" s="326" t="s">
        <v>14</v>
      </c>
      <c r="AC36" s="326" t="s">
        <v>14</v>
      </c>
      <c r="AD36" s="326" t="s">
        <v>14</v>
      </c>
      <c r="AE36" s="326" t="s">
        <v>14</v>
      </c>
      <c r="AF36" s="58"/>
      <c r="AG36" s="28"/>
      <c r="AH36" s="844"/>
      <c r="AI36" s="844"/>
      <c r="AJ36" s="844"/>
      <c r="AK36" s="844"/>
      <c r="AL36" s="844"/>
    </row>
    <row r="37" spans="1:38" ht="15.75" customHeight="1">
      <c r="A37" s="28"/>
      <c r="B37" s="30"/>
      <c r="C37" s="324" t="s">
        <v>2957</v>
      </c>
      <c r="D37" s="1874" t="s">
        <v>175</v>
      </c>
      <c r="E37" s="1460"/>
      <c r="F37" s="315">
        <v>24</v>
      </c>
      <c r="G37" s="316">
        <v>247730.65</v>
      </c>
      <c r="H37" s="317">
        <v>2</v>
      </c>
      <c r="I37" s="318">
        <v>9692.76</v>
      </c>
      <c r="J37" s="317">
        <v>2</v>
      </c>
      <c r="K37" s="318">
        <v>16851.72</v>
      </c>
      <c r="L37" s="317">
        <v>2</v>
      </c>
      <c r="M37" s="318">
        <v>13798.01</v>
      </c>
      <c r="N37" s="317">
        <v>2</v>
      </c>
      <c r="O37" s="318">
        <v>17371.88</v>
      </c>
      <c r="P37" s="317">
        <v>2</v>
      </c>
      <c r="Q37" s="318">
        <v>22182.27</v>
      </c>
      <c r="R37" s="317">
        <v>2</v>
      </c>
      <c r="S37" s="318">
        <v>33299.81</v>
      </c>
      <c r="T37" s="317">
        <v>2</v>
      </c>
      <c r="U37" s="318">
        <v>26703.37</v>
      </c>
      <c r="V37" s="317">
        <v>2</v>
      </c>
      <c r="W37" s="318">
        <v>17733.22</v>
      </c>
      <c r="X37" s="317">
        <v>2</v>
      </c>
      <c r="Y37" s="318">
        <v>34166.559999999998</v>
      </c>
      <c r="Z37" s="317">
        <v>2</v>
      </c>
      <c r="AA37" s="318">
        <v>19196.560000000001</v>
      </c>
      <c r="AB37" s="317">
        <v>2</v>
      </c>
      <c r="AC37" s="318">
        <v>16524.439999999999</v>
      </c>
      <c r="AD37" s="317">
        <v>2</v>
      </c>
      <c r="AE37" s="285">
        <v>20210.05</v>
      </c>
      <c r="AF37" s="58"/>
      <c r="AG37" s="28"/>
      <c r="AH37" s="844"/>
      <c r="AI37" s="844"/>
      <c r="AJ37" s="844"/>
      <c r="AK37" s="844"/>
      <c r="AL37" s="844"/>
    </row>
    <row r="38" spans="1:38" ht="15.75" customHeight="1">
      <c r="A38" s="28"/>
      <c r="B38" s="30"/>
      <c r="C38" s="319" t="s">
        <v>2958</v>
      </c>
      <c r="D38" s="1873" t="s">
        <v>2959</v>
      </c>
      <c r="E38" s="1454"/>
      <c r="F38" s="315">
        <f t="shared" ref="F38:AE38" si="2">SUM(F39:F43)</f>
        <v>1</v>
      </c>
      <c r="G38" s="335">
        <f t="shared" si="2"/>
        <v>1000</v>
      </c>
      <c r="H38" s="335">
        <f t="shared" si="2"/>
        <v>0</v>
      </c>
      <c r="I38" s="335">
        <f t="shared" si="2"/>
        <v>0</v>
      </c>
      <c r="J38" s="335">
        <f t="shared" si="2"/>
        <v>0</v>
      </c>
      <c r="K38" s="335">
        <f t="shared" si="2"/>
        <v>0</v>
      </c>
      <c r="L38" s="335">
        <f t="shared" si="2"/>
        <v>1</v>
      </c>
      <c r="M38" s="335">
        <f t="shared" si="2"/>
        <v>1000</v>
      </c>
      <c r="N38" s="335">
        <f t="shared" si="2"/>
        <v>0</v>
      </c>
      <c r="O38" s="335">
        <f t="shared" si="2"/>
        <v>0</v>
      </c>
      <c r="P38" s="335">
        <f t="shared" si="2"/>
        <v>0</v>
      </c>
      <c r="Q38" s="335">
        <f t="shared" si="2"/>
        <v>0</v>
      </c>
      <c r="R38" s="335">
        <f t="shared" si="2"/>
        <v>0</v>
      </c>
      <c r="S38" s="335">
        <f t="shared" si="2"/>
        <v>0</v>
      </c>
      <c r="T38" s="335">
        <f t="shared" si="2"/>
        <v>0</v>
      </c>
      <c r="U38" s="335">
        <f t="shared" si="2"/>
        <v>0</v>
      </c>
      <c r="V38" s="335">
        <f t="shared" si="2"/>
        <v>0</v>
      </c>
      <c r="W38" s="335">
        <f t="shared" si="2"/>
        <v>0</v>
      </c>
      <c r="X38" s="335">
        <f t="shared" si="2"/>
        <v>0</v>
      </c>
      <c r="Y38" s="335">
        <f t="shared" si="2"/>
        <v>0</v>
      </c>
      <c r="Z38" s="335">
        <f t="shared" si="2"/>
        <v>0</v>
      </c>
      <c r="AA38" s="335">
        <f t="shared" si="2"/>
        <v>0</v>
      </c>
      <c r="AB38" s="335">
        <f t="shared" si="2"/>
        <v>0</v>
      </c>
      <c r="AC38" s="335">
        <f t="shared" si="2"/>
        <v>0</v>
      </c>
      <c r="AD38" s="335">
        <f t="shared" si="2"/>
        <v>0</v>
      </c>
      <c r="AE38" s="335">
        <f t="shared" si="2"/>
        <v>0</v>
      </c>
      <c r="AF38" s="58"/>
      <c r="AG38" s="28"/>
      <c r="AH38" s="844"/>
      <c r="AI38" s="844"/>
      <c r="AJ38" s="844"/>
      <c r="AK38" s="844"/>
      <c r="AL38" s="844"/>
    </row>
    <row r="39" spans="1:38" ht="15.75" customHeight="1">
      <c r="A39" s="28"/>
      <c r="B39" s="30"/>
      <c r="C39" s="324" t="s">
        <v>2960</v>
      </c>
      <c r="D39" s="59"/>
      <c r="E39" s="338" t="s">
        <v>2961</v>
      </c>
      <c r="F39" s="315" t="s">
        <v>14</v>
      </c>
      <c r="G39" s="326" t="s">
        <v>14</v>
      </c>
      <c r="H39" s="326" t="s">
        <v>14</v>
      </c>
      <c r="I39" s="326" t="s">
        <v>14</v>
      </c>
      <c r="J39" s="326" t="s">
        <v>14</v>
      </c>
      <c r="K39" s="326" t="s">
        <v>14</v>
      </c>
      <c r="L39" s="326" t="s">
        <v>14</v>
      </c>
      <c r="M39" s="326" t="s">
        <v>14</v>
      </c>
      <c r="N39" s="326" t="s">
        <v>14</v>
      </c>
      <c r="O39" s="326" t="s">
        <v>14</v>
      </c>
      <c r="P39" s="326" t="s">
        <v>14</v>
      </c>
      <c r="Q39" s="326" t="s">
        <v>14</v>
      </c>
      <c r="R39" s="326" t="s">
        <v>14</v>
      </c>
      <c r="S39" s="326" t="s">
        <v>14</v>
      </c>
      <c r="T39" s="326" t="s">
        <v>14</v>
      </c>
      <c r="U39" s="326" t="s">
        <v>14</v>
      </c>
      <c r="V39" s="326" t="s">
        <v>14</v>
      </c>
      <c r="W39" s="326" t="s">
        <v>14</v>
      </c>
      <c r="X39" s="326" t="s">
        <v>14</v>
      </c>
      <c r="Y39" s="326" t="s">
        <v>14</v>
      </c>
      <c r="Z39" s="326" t="s">
        <v>14</v>
      </c>
      <c r="AA39" s="326" t="s">
        <v>14</v>
      </c>
      <c r="AB39" s="326" t="s">
        <v>14</v>
      </c>
      <c r="AC39" s="326" t="s">
        <v>14</v>
      </c>
      <c r="AD39" s="326" t="s">
        <v>14</v>
      </c>
      <c r="AE39" s="326" t="s">
        <v>14</v>
      </c>
      <c r="AF39" s="58"/>
      <c r="AG39" s="28"/>
      <c r="AH39" s="844"/>
      <c r="AI39" s="844"/>
      <c r="AJ39" s="844"/>
      <c r="AK39" s="844"/>
      <c r="AL39" s="844"/>
    </row>
    <row r="40" spans="1:38" ht="15.75" customHeight="1">
      <c r="A40" s="28"/>
      <c r="B40" s="30"/>
      <c r="C40" s="319" t="s">
        <v>2962</v>
      </c>
      <c r="D40" s="339"/>
      <c r="E40" s="340" t="s">
        <v>2963</v>
      </c>
      <c r="F40" s="315">
        <v>1</v>
      </c>
      <c r="G40" s="326">
        <v>1000</v>
      </c>
      <c r="H40" s="326" t="s">
        <v>14</v>
      </c>
      <c r="I40" s="326" t="s">
        <v>14</v>
      </c>
      <c r="J40" s="326" t="s">
        <v>14</v>
      </c>
      <c r="K40" s="326" t="s">
        <v>14</v>
      </c>
      <c r="L40" s="810">
        <v>1</v>
      </c>
      <c r="M40" s="328">
        <v>1000</v>
      </c>
      <c r="N40" s="326" t="s">
        <v>14</v>
      </c>
      <c r="O40" s="326" t="s">
        <v>14</v>
      </c>
      <c r="P40" s="326" t="s">
        <v>14</v>
      </c>
      <c r="Q40" s="326" t="s">
        <v>14</v>
      </c>
      <c r="R40" s="326" t="s">
        <v>14</v>
      </c>
      <c r="S40" s="326" t="s">
        <v>14</v>
      </c>
      <c r="T40" s="326" t="s">
        <v>14</v>
      </c>
      <c r="U40" s="326" t="s">
        <v>14</v>
      </c>
      <c r="V40" s="326" t="s">
        <v>14</v>
      </c>
      <c r="W40" s="326" t="s">
        <v>14</v>
      </c>
      <c r="X40" s="326" t="s">
        <v>14</v>
      </c>
      <c r="Y40" s="326" t="s">
        <v>14</v>
      </c>
      <c r="Z40" s="326" t="s">
        <v>14</v>
      </c>
      <c r="AA40" s="326" t="s">
        <v>14</v>
      </c>
      <c r="AB40" s="326" t="s">
        <v>14</v>
      </c>
      <c r="AC40" s="326" t="s">
        <v>14</v>
      </c>
      <c r="AD40" s="326" t="s">
        <v>14</v>
      </c>
      <c r="AE40" s="326" t="s">
        <v>14</v>
      </c>
      <c r="AF40" s="58"/>
      <c r="AG40" s="28"/>
      <c r="AH40" s="844"/>
      <c r="AI40" s="844"/>
      <c r="AJ40" s="844"/>
      <c r="AK40" s="844"/>
      <c r="AL40" s="844"/>
    </row>
    <row r="41" spans="1:38" ht="15.75" customHeight="1">
      <c r="A41" s="28"/>
      <c r="B41" s="30"/>
      <c r="C41" s="324" t="s">
        <v>2964</v>
      </c>
      <c r="D41" s="59"/>
      <c r="E41" s="338" t="s">
        <v>2965</v>
      </c>
      <c r="F41" s="315" t="s">
        <v>14</v>
      </c>
      <c r="G41" s="326" t="s">
        <v>14</v>
      </c>
      <c r="H41" s="326" t="s">
        <v>14</v>
      </c>
      <c r="I41" s="326" t="s">
        <v>14</v>
      </c>
      <c r="J41" s="326" t="s">
        <v>14</v>
      </c>
      <c r="K41" s="326" t="s">
        <v>14</v>
      </c>
      <c r="L41" s="326" t="s">
        <v>14</v>
      </c>
      <c r="M41" s="326" t="s">
        <v>14</v>
      </c>
      <c r="N41" s="326" t="s">
        <v>14</v>
      </c>
      <c r="O41" s="326" t="s">
        <v>14</v>
      </c>
      <c r="P41" s="326" t="s">
        <v>14</v>
      </c>
      <c r="Q41" s="326" t="s">
        <v>14</v>
      </c>
      <c r="R41" s="326" t="s">
        <v>14</v>
      </c>
      <c r="S41" s="326" t="s">
        <v>14</v>
      </c>
      <c r="T41" s="326" t="s">
        <v>14</v>
      </c>
      <c r="U41" s="326" t="s">
        <v>14</v>
      </c>
      <c r="V41" s="326" t="s">
        <v>14</v>
      </c>
      <c r="W41" s="326" t="s">
        <v>14</v>
      </c>
      <c r="X41" s="326" t="s">
        <v>14</v>
      </c>
      <c r="Y41" s="326" t="s">
        <v>14</v>
      </c>
      <c r="Z41" s="326" t="s">
        <v>14</v>
      </c>
      <c r="AA41" s="326" t="s">
        <v>14</v>
      </c>
      <c r="AB41" s="326" t="s">
        <v>14</v>
      </c>
      <c r="AC41" s="326" t="s">
        <v>14</v>
      </c>
      <c r="AD41" s="326" t="s">
        <v>14</v>
      </c>
      <c r="AE41" s="326" t="s">
        <v>14</v>
      </c>
      <c r="AF41" s="58"/>
      <c r="AG41" s="28"/>
      <c r="AH41" s="844"/>
      <c r="AI41" s="844"/>
      <c r="AJ41" s="844"/>
      <c r="AK41" s="844"/>
      <c r="AL41" s="844"/>
    </row>
    <row r="42" spans="1:38" ht="15.75" customHeight="1">
      <c r="A42" s="28"/>
      <c r="B42" s="30"/>
      <c r="C42" s="319" t="s">
        <v>2966</v>
      </c>
      <c r="D42" s="339"/>
      <c r="E42" s="340" t="s">
        <v>2967</v>
      </c>
      <c r="F42" s="315" t="s">
        <v>14</v>
      </c>
      <c r="G42" s="326" t="s">
        <v>14</v>
      </c>
      <c r="H42" s="326" t="s">
        <v>14</v>
      </c>
      <c r="I42" s="326" t="s">
        <v>14</v>
      </c>
      <c r="J42" s="326" t="s">
        <v>14</v>
      </c>
      <c r="K42" s="326" t="s">
        <v>14</v>
      </c>
      <c r="L42" s="326" t="s">
        <v>14</v>
      </c>
      <c r="M42" s="326" t="s">
        <v>14</v>
      </c>
      <c r="N42" s="326" t="s">
        <v>14</v>
      </c>
      <c r="O42" s="326" t="s">
        <v>14</v>
      </c>
      <c r="P42" s="326" t="s">
        <v>14</v>
      </c>
      <c r="Q42" s="326" t="s">
        <v>14</v>
      </c>
      <c r="R42" s="326" t="s">
        <v>14</v>
      </c>
      <c r="S42" s="326" t="s">
        <v>14</v>
      </c>
      <c r="T42" s="326" t="s">
        <v>14</v>
      </c>
      <c r="U42" s="326" t="s">
        <v>14</v>
      </c>
      <c r="V42" s="326" t="s">
        <v>14</v>
      </c>
      <c r="W42" s="326" t="s">
        <v>14</v>
      </c>
      <c r="X42" s="326" t="s">
        <v>14</v>
      </c>
      <c r="Y42" s="326" t="s">
        <v>14</v>
      </c>
      <c r="Z42" s="326" t="s">
        <v>14</v>
      </c>
      <c r="AA42" s="326" t="s">
        <v>14</v>
      </c>
      <c r="AB42" s="326" t="s">
        <v>14</v>
      </c>
      <c r="AC42" s="326" t="s">
        <v>14</v>
      </c>
      <c r="AD42" s="326" t="s">
        <v>14</v>
      </c>
      <c r="AE42" s="326" t="s">
        <v>14</v>
      </c>
      <c r="AF42" s="58"/>
      <c r="AG42" s="28"/>
      <c r="AH42" s="844"/>
      <c r="AI42" s="844"/>
      <c r="AJ42" s="844"/>
      <c r="AK42" s="844"/>
      <c r="AL42" s="844"/>
    </row>
    <row r="43" spans="1:38" ht="15.75" customHeight="1">
      <c r="A43" s="343"/>
      <c r="B43" s="30"/>
      <c r="C43" s="324" t="s">
        <v>2968</v>
      </c>
      <c r="D43" s="59"/>
      <c r="E43" s="338" t="s">
        <v>2969</v>
      </c>
      <c r="F43" s="315" t="s">
        <v>14</v>
      </c>
      <c r="G43" s="326" t="s">
        <v>14</v>
      </c>
      <c r="H43" s="326" t="s">
        <v>14</v>
      </c>
      <c r="I43" s="326" t="s">
        <v>14</v>
      </c>
      <c r="J43" s="326" t="s">
        <v>14</v>
      </c>
      <c r="K43" s="326" t="s">
        <v>14</v>
      </c>
      <c r="L43" s="326" t="s">
        <v>14</v>
      </c>
      <c r="M43" s="326" t="s">
        <v>14</v>
      </c>
      <c r="N43" s="326" t="s">
        <v>14</v>
      </c>
      <c r="O43" s="326" t="s">
        <v>14</v>
      </c>
      <c r="P43" s="326" t="s">
        <v>14</v>
      </c>
      <c r="Q43" s="326" t="s">
        <v>14</v>
      </c>
      <c r="R43" s="326" t="s">
        <v>14</v>
      </c>
      <c r="S43" s="326" t="s">
        <v>14</v>
      </c>
      <c r="T43" s="326" t="s">
        <v>14</v>
      </c>
      <c r="U43" s="326" t="s">
        <v>14</v>
      </c>
      <c r="V43" s="326" t="s">
        <v>14</v>
      </c>
      <c r="W43" s="326" t="s">
        <v>14</v>
      </c>
      <c r="X43" s="326" t="s">
        <v>14</v>
      </c>
      <c r="Y43" s="326" t="s">
        <v>14</v>
      </c>
      <c r="Z43" s="326" t="s">
        <v>14</v>
      </c>
      <c r="AA43" s="326" t="s">
        <v>14</v>
      </c>
      <c r="AB43" s="326" t="s">
        <v>14</v>
      </c>
      <c r="AC43" s="326" t="s">
        <v>14</v>
      </c>
      <c r="AD43" s="326" t="s">
        <v>14</v>
      </c>
      <c r="AE43" s="326" t="s">
        <v>14</v>
      </c>
      <c r="AF43" s="58"/>
      <c r="AG43" s="28"/>
      <c r="AH43" s="844"/>
      <c r="AI43" s="844"/>
      <c r="AJ43" s="844"/>
      <c r="AK43" s="844"/>
      <c r="AL43" s="844"/>
    </row>
    <row r="44" spans="1:38" ht="15.75" customHeight="1">
      <c r="A44" s="28"/>
      <c r="B44" s="30"/>
      <c r="C44" s="319" t="s">
        <v>2970</v>
      </c>
      <c r="D44" s="1875" t="s">
        <v>177</v>
      </c>
      <c r="E44" s="1876"/>
      <c r="F44" s="315" t="s">
        <v>14</v>
      </c>
      <c r="G44" s="326" t="s">
        <v>14</v>
      </c>
      <c r="H44" s="326" t="s">
        <v>14</v>
      </c>
      <c r="I44" s="326" t="s">
        <v>14</v>
      </c>
      <c r="J44" s="326" t="s">
        <v>14</v>
      </c>
      <c r="K44" s="326" t="s">
        <v>14</v>
      </c>
      <c r="L44" s="326" t="s">
        <v>14</v>
      </c>
      <c r="M44" s="326" t="s">
        <v>14</v>
      </c>
      <c r="N44" s="326" t="s">
        <v>14</v>
      </c>
      <c r="O44" s="326" t="s">
        <v>14</v>
      </c>
      <c r="P44" s="326" t="s">
        <v>14</v>
      </c>
      <c r="Q44" s="326" t="s">
        <v>14</v>
      </c>
      <c r="R44" s="326" t="s">
        <v>14</v>
      </c>
      <c r="S44" s="326" t="s">
        <v>14</v>
      </c>
      <c r="T44" s="326" t="s">
        <v>14</v>
      </c>
      <c r="U44" s="326" t="s">
        <v>14</v>
      </c>
      <c r="V44" s="326" t="s">
        <v>14</v>
      </c>
      <c r="W44" s="326" t="s">
        <v>14</v>
      </c>
      <c r="X44" s="326" t="s">
        <v>14</v>
      </c>
      <c r="Y44" s="326" t="s">
        <v>14</v>
      </c>
      <c r="Z44" s="326" t="s">
        <v>14</v>
      </c>
      <c r="AA44" s="326" t="s">
        <v>14</v>
      </c>
      <c r="AB44" s="326" t="s">
        <v>14</v>
      </c>
      <c r="AC44" s="326" t="s">
        <v>14</v>
      </c>
      <c r="AD44" s="326" t="s">
        <v>14</v>
      </c>
      <c r="AE44" s="326" t="s">
        <v>14</v>
      </c>
      <c r="AF44" s="58"/>
      <c r="AG44" s="28"/>
      <c r="AH44" s="844"/>
      <c r="AI44" s="844"/>
      <c r="AJ44" s="844"/>
      <c r="AK44" s="844"/>
      <c r="AL44" s="844"/>
    </row>
    <row r="45" spans="1:38" ht="15.75" customHeight="1">
      <c r="A45" s="28"/>
      <c r="B45" s="30"/>
      <c r="C45" s="319" t="s">
        <v>2971</v>
      </c>
      <c r="D45" s="1874" t="s">
        <v>470</v>
      </c>
      <c r="E45" s="1460"/>
      <c r="F45" s="315">
        <v>2</v>
      </c>
      <c r="G45" s="326">
        <v>14500</v>
      </c>
      <c r="H45" s="810" t="s">
        <v>14</v>
      </c>
      <c r="I45" s="328" t="s">
        <v>14</v>
      </c>
      <c r="J45" s="810" t="s">
        <v>14</v>
      </c>
      <c r="K45" s="328" t="s">
        <v>14</v>
      </c>
      <c r="L45" s="810" t="s">
        <v>14</v>
      </c>
      <c r="M45" s="328" t="s">
        <v>14</v>
      </c>
      <c r="N45" s="810" t="s">
        <v>14</v>
      </c>
      <c r="O45" s="328" t="s">
        <v>14</v>
      </c>
      <c r="P45" s="810" t="s">
        <v>14</v>
      </c>
      <c r="Q45" s="328" t="s">
        <v>14</v>
      </c>
      <c r="R45" s="810">
        <v>1</v>
      </c>
      <c r="S45" s="328">
        <v>1700</v>
      </c>
      <c r="T45" s="810" t="s">
        <v>14</v>
      </c>
      <c r="U45" s="328" t="s">
        <v>14</v>
      </c>
      <c r="V45" s="810" t="s">
        <v>14</v>
      </c>
      <c r="W45" s="328" t="s">
        <v>14</v>
      </c>
      <c r="X45" s="810" t="s">
        <v>14</v>
      </c>
      <c r="Y45" s="328" t="s">
        <v>14</v>
      </c>
      <c r="Z45" s="810" t="s">
        <v>14</v>
      </c>
      <c r="AA45" s="328" t="s">
        <v>14</v>
      </c>
      <c r="AB45" s="810">
        <v>1</v>
      </c>
      <c r="AC45" s="328">
        <v>12800</v>
      </c>
      <c r="AD45" s="810" t="s">
        <v>14</v>
      </c>
      <c r="AE45" s="328" t="s">
        <v>14</v>
      </c>
      <c r="AF45" s="58"/>
      <c r="AG45" s="28"/>
      <c r="AH45" s="844"/>
      <c r="AI45" s="844"/>
      <c r="AJ45" s="844"/>
      <c r="AK45" s="844"/>
      <c r="AL45" s="844"/>
    </row>
    <row r="46" spans="1:38" ht="15.75" customHeight="1">
      <c r="A46" s="59"/>
      <c r="B46" s="30"/>
      <c r="C46" s="324" t="s">
        <v>2972</v>
      </c>
      <c r="D46" s="1875" t="s">
        <v>2973</v>
      </c>
      <c r="E46" s="1876"/>
      <c r="F46" s="315" t="s">
        <v>14</v>
      </c>
      <c r="G46" s="326" t="s">
        <v>14</v>
      </c>
      <c r="H46" s="326" t="s">
        <v>14</v>
      </c>
      <c r="I46" s="326" t="s">
        <v>14</v>
      </c>
      <c r="J46" s="326" t="s">
        <v>14</v>
      </c>
      <c r="K46" s="326" t="s">
        <v>14</v>
      </c>
      <c r="L46" s="326" t="s">
        <v>14</v>
      </c>
      <c r="M46" s="326" t="s">
        <v>14</v>
      </c>
      <c r="N46" s="326" t="s">
        <v>14</v>
      </c>
      <c r="O46" s="326" t="s">
        <v>14</v>
      </c>
      <c r="P46" s="326" t="s">
        <v>14</v>
      </c>
      <c r="Q46" s="326" t="s">
        <v>14</v>
      </c>
      <c r="R46" s="326" t="s">
        <v>14</v>
      </c>
      <c r="S46" s="326" t="s">
        <v>14</v>
      </c>
      <c r="T46" s="326" t="s">
        <v>14</v>
      </c>
      <c r="U46" s="326" t="s">
        <v>14</v>
      </c>
      <c r="V46" s="326" t="s">
        <v>14</v>
      </c>
      <c r="W46" s="326" t="s">
        <v>14</v>
      </c>
      <c r="X46" s="326" t="s">
        <v>14</v>
      </c>
      <c r="Y46" s="326" t="s">
        <v>14</v>
      </c>
      <c r="Z46" s="326" t="s">
        <v>14</v>
      </c>
      <c r="AA46" s="326" t="s">
        <v>14</v>
      </c>
      <c r="AB46" s="326" t="s">
        <v>14</v>
      </c>
      <c r="AC46" s="326" t="s">
        <v>14</v>
      </c>
      <c r="AD46" s="326" t="s">
        <v>14</v>
      </c>
      <c r="AE46" s="326" t="s">
        <v>14</v>
      </c>
      <c r="AF46" s="72"/>
      <c r="AG46" s="59"/>
      <c r="AH46" s="857"/>
      <c r="AI46" s="857"/>
      <c r="AJ46" s="857"/>
      <c r="AK46" s="857"/>
      <c r="AL46" s="857"/>
    </row>
    <row r="47" spans="1:38" ht="15.75" customHeight="1" thickBot="1">
      <c r="A47" s="28"/>
      <c r="B47" s="344"/>
      <c r="C47" s="319" t="s">
        <v>2974</v>
      </c>
      <c r="D47" s="1885" t="s">
        <v>2937</v>
      </c>
      <c r="E47" s="1530"/>
      <c r="F47" s="345">
        <v>4</v>
      </c>
      <c r="G47" s="326">
        <v>54300</v>
      </c>
      <c r="H47" s="326" t="s">
        <v>14</v>
      </c>
      <c r="I47" s="326" t="s">
        <v>14</v>
      </c>
      <c r="J47" s="326" t="s">
        <v>14</v>
      </c>
      <c r="K47" s="326" t="s">
        <v>14</v>
      </c>
      <c r="L47" s="326" t="s">
        <v>14</v>
      </c>
      <c r="M47" s="326" t="s">
        <v>14</v>
      </c>
      <c r="N47" s="326" t="s">
        <v>14</v>
      </c>
      <c r="O47" s="326" t="s">
        <v>14</v>
      </c>
      <c r="P47" s="810">
        <v>1</v>
      </c>
      <c r="Q47" s="328">
        <v>50000</v>
      </c>
      <c r="R47" s="326" t="s">
        <v>14</v>
      </c>
      <c r="S47" s="326" t="s">
        <v>14</v>
      </c>
      <c r="T47" s="326" t="s">
        <v>14</v>
      </c>
      <c r="U47" s="326" t="s">
        <v>14</v>
      </c>
      <c r="V47" s="326" t="s">
        <v>14</v>
      </c>
      <c r="W47" s="326" t="s">
        <v>14</v>
      </c>
      <c r="X47" s="326" t="s">
        <v>14</v>
      </c>
      <c r="Y47" s="326" t="s">
        <v>14</v>
      </c>
      <c r="Z47" s="810">
        <v>1</v>
      </c>
      <c r="AA47" s="328">
        <v>100</v>
      </c>
      <c r="AB47" s="326" t="s">
        <v>14</v>
      </c>
      <c r="AC47" s="326" t="s">
        <v>14</v>
      </c>
      <c r="AD47" s="810">
        <v>2</v>
      </c>
      <c r="AE47" s="280">
        <v>4200</v>
      </c>
      <c r="AF47" s="58"/>
      <c r="AG47" s="28"/>
      <c r="AH47" s="844"/>
      <c r="AI47" s="844"/>
      <c r="AJ47" s="844"/>
      <c r="AK47" s="844"/>
      <c r="AL47" s="844"/>
    </row>
    <row r="48" spans="1:38" ht="15.75" customHeight="1" thickBot="1">
      <c r="A48" s="28"/>
      <c r="B48" s="30"/>
      <c r="C48" s="313" t="s">
        <v>2975</v>
      </c>
      <c r="D48" s="1423" t="s">
        <v>2976</v>
      </c>
      <c r="E48" s="1403"/>
      <c r="F48" s="116">
        <f t="shared" ref="F48:G48" si="3">SUM(F25:F30,F34:F38,F44:F47)</f>
        <v>133</v>
      </c>
      <c r="G48" s="98">
        <f t="shared" si="3"/>
        <v>616374.65</v>
      </c>
      <c r="H48" s="116">
        <f t="shared" ref="H48:AE48" si="4">SUM(H25:H30,H34:H37,H38,H44:H47)</f>
        <v>9</v>
      </c>
      <c r="I48" s="98">
        <f t="shared" si="4"/>
        <v>27975.760000000002</v>
      </c>
      <c r="J48" s="116">
        <f t="shared" si="4"/>
        <v>11</v>
      </c>
      <c r="K48" s="98">
        <f t="shared" si="4"/>
        <v>41027.72</v>
      </c>
      <c r="L48" s="116">
        <f t="shared" si="4"/>
        <v>15</v>
      </c>
      <c r="M48" s="98">
        <f t="shared" si="4"/>
        <v>38023.01</v>
      </c>
      <c r="N48" s="116">
        <f t="shared" si="4"/>
        <v>12</v>
      </c>
      <c r="O48" s="98">
        <f t="shared" si="4"/>
        <v>43673.880000000005</v>
      </c>
      <c r="P48" s="116">
        <f t="shared" si="4"/>
        <v>11</v>
      </c>
      <c r="Q48" s="98">
        <f t="shared" si="4"/>
        <v>89518.27</v>
      </c>
      <c r="R48" s="116">
        <f t="shared" si="4"/>
        <v>8</v>
      </c>
      <c r="S48" s="98">
        <f t="shared" si="4"/>
        <v>47381.81</v>
      </c>
      <c r="T48" s="116">
        <f t="shared" si="4"/>
        <v>14</v>
      </c>
      <c r="U48" s="98">
        <f t="shared" si="4"/>
        <v>52464.369999999995</v>
      </c>
      <c r="V48" s="116">
        <f t="shared" si="4"/>
        <v>12</v>
      </c>
      <c r="W48" s="98">
        <f t="shared" si="4"/>
        <v>51739.22</v>
      </c>
      <c r="X48" s="116">
        <f t="shared" si="4"/>
        <v>8</v>
      </c>
      <c r="Y48" s="98">
        <f t="shared" si="4"/>
        <v>52527.56</v>
      </c>
      <c r="Z48" s="116">
        <f t="shared" si="4"/>
        <v>8</v>
      </c>
      <c r="AA48" s="98">
        <f t="shared" si="4"/>
        <v>31447.56</v>
      </c>
      <c r="AB48" s="116">
        <f t="shared" si="4"/>
        <v>14</v>
      </c>
      <c r="AC48" s="98">
        <f t="shared" si="4"/>
        <v>97485.440000000002</v>
      </c>
      <c r="AD48" s="116">
        <f t="shared" si="4"/>
        <v>11</v>
      </c>
      <c r="AE48" s="98">
        <f t="shared" si="4"/>
        <v>43110.05</v>
      </c>
      <c r="AF48" s="58"/>
      <c r="AG48" s="28"/>
      <c r="AH48" s="28"/>
      <c r="AI48" s="28"/>
      <c r="AJ48" s="28"/>
      <c r="AK48" s="28"/>
      <c r="AL48" s="28"/>
    </row>
    <row r="49" spans="1:38" ht="18" customHeight="1">
      <c r="A49" s="28"/>
      <c r="B49" s="71"/>
      <c r="C49" s="1891" t="s">
        <v>421</v>
      </c>
      <c r="D49" s="1892"/>
      <c r="E49" s="1892"/>
      <c r="F49" s="1892"/>
      <c r="G49" s="1892"/>
      <c r="H49" s="1892"/>
      <c r="I49" s="1892"/>
      <c r="J49" s="1892"/>
      <c r="K49" s="1892"/>
      <c r="L49" s="1892"/>
      <c r="M49" s="1892"/>
      <c r="N49" s="1892"/>
      <c r="O49" s="1892"/>
      <c r="P49" s="1892"/>
      <c r="Q49" s="1892"/>
      <c r="R49" s="1892"/>
      <c r="S49" s="1892"/>
      <c r="T49" s="1892"/>
      <c r="U49" s="1892"/>
      <c r="V49" s="1892"/>
      <c r="W49" s="1892"/>
      <c r="X49" s="1892"/>
      <c r="Y49" s="1892"/>
      <c r="Z49" s="1892"/>
      <c r="AA49" s="1892"/>
      <c r="AB49" s="1892"/>
      <c r="AC49" s="1892"/>
      <c r="AD49" s="1892"/>
      <c r="AE49" s="1834"/>
      <c r="AF49" s="58"/>
      <c r="AG49" s="28"/>
      <c r="AH49" s="844"/>
      <c r="AI49" s="844"/>
      <c r="AJ49" s="844"/>
      <c r="AK49" s="844"/>
      <c r="AL49" s="844"/>
    </row>
    <row r="50" spans="1:38" ht="27" customHeight="1">
      <c r="A50" s="28"/>
      <c r="B50" s="30"/>
      <c r="C50" s="103" t="s">
        <v>77</v>
      </c>
      <c r="D50" s="1884" t="s">
        <v>2977</v>
      </c>
      <c r="E50" s="1454"/>
      <c r="F50" s="315" t="s">
        <v>14</v>
      </c>
      <c r="G50" s="316" t="s">
        <v>14</v>
      </c>
      <c r="H50" s="317" t="s">
        <v>14</v>
      </c>
      <c r="I50" s="318" t="s">
        <v>14</v>
      </c>
      <c r="J50" s="317" t="s">
        <v>14</v>
      </c>
      <c r="K50" s="318" t="s">
        <v>14</v>
      </c>
      <c r="L50" s="317" t="s">
        <v>14</v>
      </c>
      <c r="M50" s="318" t="s">
        <v>14</v>
      </c>
      <c r="N50" s="317" t="s">
        <v>14</v>
      </c>
      <c r="O50" s="318" t="s">
        <v>14</v>
      </c>
      <c r="P50" s="317" t="s">
        <v>14</v>
      </c>
      <c r="Q50" s="318" t="s">
        <v>14</v>
      </c>
      <c r="R50" s="317" t="s">
        <v>14</v>
      </c>
      <c r="S50" s="318" t="s">
        <v>14</v>
      </c>
      <c r="T50" s="317" t="s">
        <v>14</v>
      </c>
      <c r="U50" s="318" t="s">
        <v>14</v>
      </c>
      <c r="V50" s="317" t="s">
        <v>14</v>
      </c>
      <c r="W50" s="318" t="s">
        <v>14</v>
      </c>
      <c r="X50" s="317" t="s">
        <v>14</v>
      </c>
      <c r="Y50" s="318" t="s">
        <v>14</v>
      </c>
      <c r="Z50" s="317" t="s">
        <v>14</v>
      </c>
      <c r="AA50" s="318" t="s">
        <v>14</v>
      </c>
      <c r="AB50" s="317" t="s">
        <v>14</v>
      </c>
      <c r="AC50" s="318" t="s">
        <v>14</v>
      </c>
      <c r="AD50" s="317" t="s">
        <v>14</v>
      </c>
      <c r="AE50" s="285" t="s">
        <v>14</v>
      </c>
      <c r="AF50" s="58"/>
      <c r="AG50" s="28"/>
      <c r="AH50" s="844"/>
      <c r="AI50" s="844"/>
      <c r="AJ50" s="844"/>
      <c r="AK50" s="844"/>
      <c r="AL50" s="844"/>
    </row>
    <row r="51" spans="1:38" ht="15.75" customHeight="1">
      <c r="A51" s="28"/>
      <c r="B51" s="30"/>
      <c r="C51" s="319" t="s">
        <v>82</v>
      </c>
      <c r="D51" s="1868" t="s">
        <v>2978</v>
      </c>
      <c r="E51" s="1454"/>
      <c r="F51" s="315" t="s">
        <v>14</v>
      </c>
      <c r="G51" s="326" t="s">
        <v>14</v>
      </c>
      <c r="H51" s="810" t="s">
        <v>14</v>
      </c>
      <c r="I51" s="328" t="s">
        <v>14</v>
      </c>
      <c r="J51" s="810" t="s">
        <v>14</v>
      </c>
      <c r="K51" s="328" t="s">
        <v>14</v>
      </c>
      <c r="L51" s="810" t="s">
        <v>14</v>
      </c>
      <c r="M51" s="328" t="s">
        <v>14</v>
      </c>
      <c r="N51" s="810" t="s">
        <v>14</v>
      </c>
      <c r="O51" s="328" t="s">
        <v>14</v>
      </c>
      <c r="P51" s="810" t="s">
        <v>14</v>
      </c>
      <c r="Q51" s="328" t="s">
        <v>14</v>
      </c>
      <c r="R51" s="810" t="s">
        <v>14</v>
      </c>
      <c r="S51" s="328" t="s">
        <v>14</v>
      </c>
      <c r="T51" s="810" t="s">
        <v>14</v>
      </c>
      <c r="U51" s="328" t="s">
        <v>14</v>
      </c>
      <c r="V51" s="810" t="s">
        <v>14</v>
      </c>
      <c r="W51" s="328" t="s">
        <v>14</v>
      </c>
      <c r="X51" s="810" t="s">
        <v>14</v>
      </c>
      <c r="Y51" s="328" t="s">
        <v>14</v>
      </c>
      <c r="Z51" s="810" t="s">
        <v>14</v>
      </c>
      <c r="AA51" s="328" t="s">
        <v>14</v>
      </c>
      <c r="AB51" s="810" t="s">
        <v>14</v>
      </c>
      <c r="AC51" s="328" t="s">
        <v>14</v>
      </c>
      <c r="AD51" s="810" t="s">
        <v>14</v>
      </c>
      <c r="AE51" s="280" t="s">
        <v>14</v>
      </c>
      <c r="AF51" s="58"/>
      <c r="AG51" s="28"/>
      <c r="AH51" s="844"/>
      <c r="AI51" s="844"/>
      <c r="AJ51" s="844"/>
      <c r="AK51" s="844"/>
      <c r="AL51" s="844"/>
    </row>
    <row r="52" spans="1:38" ht="15.75" customHeight="1">
      <c r="A52" s="28"/>
      <c r="B52" s="30"/>
      <c r="C52" s="105" t="s">
        <v>87</v>
      </c>
      <c r="D52" s="1872" t="s">
        <v>2278</v>
      </c>
      <c r="E52" s="1454"/>
      <c r="F52" s="315" t="s">
        <v>14</v>
      </c>
      <c r="G52" s="316" t="s">
        <v>14</v>
      </c>
      <c r="H52" s="317" t="s">
        <v>14</v>
      </c>
      <c r="I52" s="318" t="s">
        <v>14</v>
      </c>
      <c r="J52" s="317" t="s">
        <v>14</v>
      </c>
      <c r="K52" s="318" t="s">
        <v>14</v>
      </c>
      <c r="L52" s="317" t="s">
        <v>14</v>
      </c>
      <c r="M52" s="318" t="s">
        <v>14</v>
      </c>
      <c r="N52" s="317" t="s">
        <v>14</v>
      </c>
      <c r="O52" s="318" t="s">
        <v>14</v>
      </c>
      <c r="P52" s="317" t="s">
        <v>14</v>
      </c>
      <c r="Q52" s="318" t="s">
        <v>14</v>
      </c>
      <c r="R52" s="317" t="s">
        <v>14</v>
      </c>
      <c r="S52" s="318" t="s">
        <v>14</v>
      </c>
      <c r="T52" s="317" t="s">
        <v>14</v>
      </c>
      <c r="U52" s="318" t="s">
        <v>14</v>
      </c>
      <c r="V52" s="317" t="s">
        <v>14</v>
      </c>
      <c r="W52" s="318" t="s">
        <v>14</v>
      </c>
      <c r="X52" s="317" t="s">
        <v>14</v>
      </c>
      <c r="Y52" s="318" t="s">
        <v>14</v>
      </c>
      <c r="Z52" s="317" t="s">
        <v>14</v>
      </c>
      <c r="AA52" s="318" t="s">
        <v>14</v>
      </c>
      <c r="AB52" s="317" t="s">
        <v>14</v>
      </c>
      <c r="AC52" s="318" t="s">
        <v>14</v>
      </c>
      <c r="AD52" s="317" t="s">
        <v>14</v>
      </c>
      <c r="AE52" s="285" t="s">
        <v>14</v>
      </c>
      <c r="AF52" s="58"/>
      <c r="AG52" s="28"/>
      <c r="AH52" s="844"/>
      <c r="AI52" s="844"/>
      <c r="AJ52" s="844"/>
      <c r="AK52" s="844"/>
      <c r="AL52" s="844"/>
    </row>
    <row r="53" spans="1:38" ht="15.75" customHeight="1">
      <c r="A53" s="28"/>
      <c r="B53" s="30"/>
      <c r="C53" s="319" t="s">
        <v>91</v>
      </c>
      <c r="D53" s="1868" t="s">
        <v>2979</v>
      </c>
      <c r="E53" s="1454"/>
      <c r="F53" s="315">
        <v>4</v>
      </c>
      <c r="G53" s="326">
        <v>2360</v>
      </c>
      <c r="H53" s="810" t="s">
        <v>14</v>
      </c>
      <c r="I53" s="328" t="s">
        <v>14</v>
      </c>
      <c r="J53" s="810" t="s">
        <v>14</v>
      </c>
      <c r="K53" s="328" t="s">
        <v>14</v>
      </c>
      <c r="L53" s="810" t="s">
        <v>14</v>
      </c>
      <c r="M53" s="328" t="s">
        <v>14</v>
      </c>
      <c r="N53" s="810" t="s">
        <v>14</v>
      </c>
      <c r="O53" s="328" t="s">
        <v>14</v>
      </c>
      <c r="P53" s="810" t="s">
        <v>14</v>
      </c>
      <c r="Q53" s="328" t="s">
        <v>14</v>
      </c>
      <c r="R53" s="810" t="s">
        <v>14</v>
      </c>
      <c r="S53" s="328" t="s">
        <v>14</v>
      </c>
      <c r="T53" s="810" t="s">
        <v>14</v>
      </c>
      <c r="U53" s="328" t="s">
        <v>14</v>
      </c>
      <c r="V53" s="810">
        <v>2</v>
      </c>
      <c r="W53" s="328">
        <v>1180</v>
      </c>
      <c r="X53" s="810">
        <v>2</v>
      </c>
      <c r="Y53" s="328">
        <v>1180</v>
      </c>
      <c r="Z53" s="810" t="s">
        <v>14</v>
      </c>
      <c r="AA53" s="328" t="s">
        <v>14</v>
      </c>
      <c r="AB53" s="810" t="s">
        <v>14</v>
      </c>
      <c r="AC53" s="328" t="s">
        <v>14</v>
      </c>
      <c r="AD53" s="810" t="s">
        <v>14</v>
      </c>
      <c r="AE53" s="280" t="s">
        <v>14</v>
      </c>
      <c r="AF53" s="58"/>
      <c r="AG53" s="28"/>
      <c r="AH53" s="844"/>
      <c r="AI53" s="844"/>
      <c r="AJ53" s="844"/>
      <c r="AK53" s="844"/>
      <c r="AL53" s="844"/>
    </row>
    <row r="54" spans="1:38" ht="15.75" customHeight="1" thickBot="1">
      <c r="A54" s="28"/>
      <c r="B54" s="30"/>
      <c r="C54" s="105" t="s">
        <v>94</v>
      </c>
      <c r="D54" s="1883" t="s">
        <v>2279</v>
      </c>
      <c r="E54" s="1463"/>
      <c r="F54" s="345">
        <v>10</v>
      </c>
      <c r="G54" s="316">
        <v>188.8</v>
      </c>
      <c r="H54" s="317">
        <v>3</v>
      </c>
      <c r="I54" s="318">
        <v>17.7</v>
      </c>
      <c r="J54" s="317" t="s">
        <v>14</v>
      </c>
      <c r="K54" s="318" t="s">
        <v>14</v>
      </c>
      <c r="L54" s="317" t="s">
        <v>14</v>
      </c>
      <c r="M54" s="318" t="s">
        <v>14</v>
      </c>
      <c r="N54" s="317">
        <v>1</v>
      </c>
      <c r="O54" s="318">
        <v>5.9</v>
      </c>
      <c r="P54" s="317" t="s">
        <v>14</v>
      </c>
      <c r="Q54" s="318" t="s">
        <v>14</v>
      </c>
      <c r="R54" s="317">
        <v>1</v>
      </c>
      <c r="S54" s="318">
        <v>5.9</v>
      </c>
      <c r="T54" s="317">
        <v>1</v>
      </c>
      <c r="U54" s="318">
        <v>59</v>
      </c>
      <c r="V54" s="317">
        <v>1</v>
      </c>
      <c r="W54" s="318">
        <v>5.9</v>
      </c>
      <c r="X54" s="317">
        <v>1</v>
      </c>
      <c r="Y54" s="318">
        <v>29.5</v>
      </c>
      <c r="Z54" s="317" t="s">
        <v>14</v>
      </c>
      <c r="AA54" s="318" t="s">
        <v>14</v>
      </c>
      <c r="AB54" s="317" t="s">
        <v>14</v>
      </c>
      <c r="AC54" s="318" t="s">
        <v>14</v>
      </c>
      <c r="AD54" s="317">
        <v>2</v>
      </c>
      <c r="AE54" s="285">
        <v>64.900000000000006</v>
      </c>
      <c r="AF54" s="58"/>
      <c r="AG54" s="28"/>
      <c r="AH54" s="844"/>
      <c r="AI54" s="844"/>
      <c r="AJ54" s="844"/>
      <c r="AK54" s="844"/>
      <c r="AL54" s="844"/>
    </row>
    <row r="55" spans="1:38" ht="15.75" customHeight="1" thickBot="1">
      <c r="A55" s="28"/>
      <c r="B55" s="30"/>
      <c r="C55" s="346" t="s">
        <v>2980</v>
      </c>
      <c r="D55" s="1420" t="s">
        <v>2981</v>
      </c>
      <c r="E55" s="1880"/>
      <c r="F55" s="97">
        <f t="shared" ref="F55:AE55" si="5">SUM(F50:F54)</f>
        <v>14</v>
      </c>
      <c r="G55" s="314">
        <f t="shared" si="5"/>
        <v>2548.8000000000002</v>
      </c>
      <c r="H55" s="97">
        <f t="shared" si="5"/>
        <v>3</v>
      </c>
      <c r="I55" s="314">
        <f t="shared" si="5"/>
        <v>17.7</v>
      </c>
      <c r="J55" s="97">
        <f t="shared" si="5"/>
        <v>0</v>
      </c>
      <c r="K55" s="314">
        <f t="shared" si="5"/>
        <v>0</v>
      </c>
      <c r="L55" s="97">
        <f t="shared" si="5"/>
        <v>0</v>
      </c>
      <c r="M55" s="314">
        <f t="shared" si="5"/>
        <v>0</v>
      </c>
      <c r="N55" s="97">
        <f t="shared" si="5"/>
        <v>1</v>
      </c>
      <c r="O55" s="314">
        <f t="shared" si="5"/>
        <v>5.9</v>
      </c>
      <c r="P55" s="97">
        <f t="shared" si="5"/>
        <v>0</v>
      </c>
      <c r="Q55" s="314">
        <f t="shared" si="5"/>
        <v>0</v>
      </c>
      <c r="R55" s="97">
        <f t="shared" si="5"/>
        <v>1</v>
      </c>
      <c r="S55" s="314">
        <f t="shared" si="5"/>
        <v>5.9</v>
      </c>
      <c r="T55" s="97">
        <f t="shared" si="5"/>
        <v>1</v>
      </c>
      <c r="U55" s="314">
        <f t="shared" si="5"/>
        <v>59</v>
      </c>
      <c r="V55" s="97">
        <f t="shared" si="5"/>
        <v>3</v>
      </c>
      <c r="W55" s="314">
        <f t="shared" si="5"/>
        <v>1185.9000000000001</v>
      </c>
      <c r="X55" s="97">
        <f t="shared" si="5"/>
        <v>3</v>
      </c>
      <c r="Y55" s="314">
        <f t="shared" si="5"/>
        <v>1209.5</v>
      </c>
      <c r="Z55" s="97">
        <f t="shared" si="5"/>
        <v>0</v>
      </c>
      <c r="AA55" s="314">
        <f t="shared" si="5"/>
        <v>0</v>
      </c>
      <c r="AB55" s="97">
        <f t="shared" si="5"/>
        <v>0</v>
      </c>
      <c r="AC55" s="314">
        <f t="shared" si="5"/>
        <v>0</v>
      </c>
      <c r="AD55" s="97">
        <f t="shared" si="5"/>
        <v>2</v>
      </c>
      <c r="AE55" s="314">
        <f t="shared" si="5"/>
        <v>64.900000000000006</v>
      </c>
      <c r="AF55" s="58"/>
      <c r="AG55" s="28"/>
      <c r="AH55" s="844"/>
      <c r="AI55" s="844"/>
      <c r="AJ55" s="844"/>
      <c r="AK55" s="844"/>
      <c r="AL55" s="844"/>
    </row>
    <row r="56" spans="1:38" ht="15.75" customHeight="1" thickBot="1">
      <c r="A56" s="28"/>
      <c r="B56" s="30"/>
      <c r="C56" s="319"/>
      <c r="D56" s="1878"/>
      <c r="E56" s="1879"/>
      <c r="F56" s="347"/>
      <c r="G56" s="348"/>
      <c r="H56" s="347"/>
      <c r="I56" s="348"/>
      <c r="J56" s="347"/>
      <c r="K56" s="348"/>
      <c r="L56" s="347"/>
      <c r="M56" s="348"/>
      <c r="N56" s="347"/>
      <c r="O56" s="348"/>
      <c r="P56" s="347"/>
      <c r="Q56" s="348"/>
      <c r="R56" s="347"/>
      <c r="S56" s="348"/>
      <c r="T56" s="347"/>
      <c r="U56" s="348"/>
      <c r="V56" s="347"/>
      <c r="W56" s="348"/>
      <c r="X56" s="347"/>
      <c r="Y56" s="348"/>
      <c r="Z56" s="347"/>
      <c r="AA56" s="348"/>
      <c r="AB56" s="347"/>
      <c r="AC56" s="348"/>
      <c r="AD56" s="347"/>
      <c r="AE56" s="349"/>
      <c r="AF56" s="58"/>
      <c r="AG56" s="28"/>
      <c r="AH56" s="844"/>
      <c r="AI56" s="844"/>
      <c r="AJ56" s="844"/>
      <c r="AK56" s="844"/>
      <c r="AL56" s="844"/>
    </row>
    <row r="57" spans="1:38" ht="15.75" customHeight="1" thickBot="1">
      <c r="A57" s="28"/>
      <c r="B57" s="30"/>
      <c r="C57" s="313" t="s">
        <v>15</v>
      </c>
      <c r="D57" s="1422" t="s">
        <v>2275</v>
      </c>
      <c r="E57" s="1403"/>
      <c r="F57" s="116" t="s">
        <v>14</v>
      </c>
      <c r="G57" s="314">
        <f>G9+G23-G48-G55</f>
        <v>15075.869999999926</v>
      </c>
      <c r="H57" s="116" t="s">
        <v>14</v>
      </c>
      <c r="I57" s="314">
        <f>I9+I23-I48-I55</f>
        <v>4960.0900000000011</v>
      </c>
      <c r="J57" s="256" t="s">
        <v>14</v>
      </c>
      <c r="K57" s="314">
        <f>K9+K23-K48-K55</f>
        <v>8355.9900000000052</v>
      </c>
      <c r="L57" s="116" t="s">
        <v>14</v>
      </c>
      <c r="M57" s="314">
        <f>M9+M23-M48-M55</f>
        <v>209.9800000000032</v>
      </c>
      <c r="N57" s="116" t="s">
        <v>14</v>
      </c>
      <c r="O57" s="314">
        <f>O9+O23-O48-O55</f>
        <v>549.19999999999857</v>
      </c>
      <c r="P57" s="256" t="s">
        <v>14</v>
      </c>
      <c r="Q57" s="314">
        <f>Q9+Q23-Q48-Q55</f>
        <v>4686.929999999993</v>
      </c>
      <c r="R57" s="116" t="s">
        <v>14</v>
      </c>
      <c r="S57" s="314">
        <f>S9+S23-S48-S55</f>
        <v>1755.2199999999953</v>
      </c>
      <c r="T57" s="116" t="s">
        <v>14</v>
      </c>
      <c r="U57" s="314">
        <f>U9+U23-U48-U55</f>
        <v>11842.869999999995</v>
      </c>
      <c r="V57" s="256" t="s">
        <v>14</v>
      </c>
      <c r="W57" s="314">
        <f>W9+W23-W48-W55</f>
        <v>2175.7499999999941</v>
      </c>
      <c r="X57" s="116" t="s">
        <v>14</v>
      </c>
      <c r="Y57" s="314">
        <f>Y9+Y23-Y48-Y55</f>
        <v>6655.7999999999956</v>
      </c>
      <c r="Z57" s="116" t="s">
        <v>14</v>
      </c>
      <c r="AA57" s="314">
        <f>AA9+AA23-AA48-AA55</f>
        <v>5319.2399999999943</v>
      </c>
      <c r="AB57" s="116" t="s">
        <v>14</v>
      </c>
      <c r="AC57" s="314">
        <f>AC9+AC23-AC48-AC55</f>
        <v>26.799999999988358</v>
      </c>
      <c r="AD57" s="116" t="s">
        <v>14</v>
      </c>
      <c r="AE57" s="314">
        <f>AE9+AE23-AE48-AE55</f>
        <v>15075.86999999999</v>
      </c>
      <c r="AF57" s="58"/>
      <c r="AG57" s="28"/>
      <c r="AH57" s="844"/>
      <c r="AI57" s="844"/>
      <c r="AJ57" s="844"/>
      <c r="AK57" s="844"/>
      <c r="AL57" s="844"/>
    </row>
    <row r="58" spans="1:38" ht="15.75" customHeight="1" thickBot="1">
      <c r="A58" s="28"/>
      <c r="B58" s="30"/>
      <c r="C58" s="313" t="s">
        <v>20</v>
      </c>
      <c r="D58" s="1422" t="s">
        <v>2276</v>
      </c>
      <c r="E58" s="1403"/>
      <c r="F58" s="116" t="s">
        <v>14</v>
      </c>
      <c r="G58" s="314" t="s">
        <v>14</v>
      </c>
      <c r="H58" s="116" t="s">
        <v>14</v>
      </c>
      <c r="I58" s="350">
        <v>118.79</v>
      </c>
      <c r="J58" s="256" t="s">
        <v>14</v>
      </c>
      <c r="K58" s="350" t="s">
        <v>2982</v>
      </c>
      <c r="L58" s="116" t="s">
        <v>14</v>
      </c>
      <c r="M58" s="350" t="s">
        <v>2983</v>
      </c>
      <c r="N58" s="116" t="s">
        <v>14</v>
      </c>
      <c r="O58" s="350" t="s">
        <v>2984</v>
      </c>
      <c r="P58" s="256" t="s">
        <v>14</v>
      </c>
      <c r="Q58" s="350" t="s">
        <v>2985</v>
      </c>
      <c r="R58" s="116" t="s">
        <v>14</v>
      </c>
      <c r="S58" s="350" t="s">
        <v>2986</v>
      </c>
      <c r="T58" s="116" t="s">
        <v>14</v>
      </c>
      <c r="U58" s="350" t="s">
        <v>2987</v>
      </c>
      <c r="V58" s="256" t="s">
        <v>14</v>
      </c>
      <c r="W58" s="350" t="s">
        <v>2988</v>
      </c>
      <c r="X58" s="116" t="s">
        <v>14</v>
      </c>
      <c r="Y58" s="350" t="s">
        <v>2989</v>
      </c>
      <c r="Z58" s="116" t="s">
        <v>14</v>
      </c>
      <c r="AA58" s="350" t="s">
        <v>2990</v>
      </c>
      <c r="AB58" s="116" t="s">
        <v>14</v>
      </c>
      <c r="AC58" s="350" t="s">
        <v>2991</v>
      </c>
      <c r="AD58" s="116" t="s">
        <v>14</v>
      </c>
      <c r="AE58" s="350" t="s">
        <v>2992</v>
      </c>
      <c r="AF58" s="58"/>
      <c r="AG58" s="28"/>
      <c r="AH58" s="844"/>
      <c r="AI58" s="844"/>
      <c r="AJ58" s="844"/>
      <c r="AK58" s="844"/>
      <c r="AL58" s="844"/>
    </row>
    <row r="59" spans="1:38" ht="15.75" customHeight="1" thickBot="1">
      <c r="A59" s="28"/>
      <c r="B59" s="30"/>
      <c r="C59" s="313" t="s">
        <v>25</v>
      </c>
      <c r="D59" s="1422" t="s">
        <v>2277</v>
      </c>
      <c r="E59" s="1403"/>
      <c r="F59" s="116" t="s">
        <v>14</v>
      </c>
      <c r="G59" s="314" t="s">
        <v>14</v>
      </c>
      <c r="H59" s="116" t="s">
        <v>14</v>
      </c>
      <c r="I59" s="350" t="s">
        <v>2993</v>
      </c>
      <c r="J59" s="256" t="s">
        <v>14</v>
      </c>
      <c r="K59" s="350" t="s">
        <v>2994</v>
      </c>
      <c r="L59" s="116" t="s">
        <v>14</v>
      </c>
      <c r="M59" s="350" t="s">
        <v>2995</v>
      </c>
      <c r="N59" s="116" t="s">
        <v>14</v>
      </c>
      <c r="O59" s="350" t="s">
        <v>2996</v>
      </c>
      <c r="P59" s="256" t="s">
        <v>14</v>
      </c>
      <c r="Q59" s="350" t="s">
        <v>2997</v>
      </c>
      <c r="R59" s="116" t="s">
        <v>14</v>
      </c>
      <c r="S59" s="350" t="s">
        <v>2998</v>
      </c>
      <c r="T59" s="116" t="s">
        <v>14</v>
      </c>
      <c r="U59" s="350" t="s">
        <v>2999</v>
      </c>
      <c r="V59" s="256" t="s">
        <v>14</v>
      </c>
      <c r="W59" s="350" t="s">
        <v>3000</v>
      </c>
      <c r="X59" s="116" t="s">
        <v>14</v>
      </c>
      <c r="Y59" s="350" t="s">
        <v>3001</v>
      </c>
      <c r="Z59" s="116" t="s">
        <v>14</v>
      </c>
      <c r="AA59" s="350" t="s">
        <v>3002</v>
      </c>
      <c r="AB59" s="116" t="s">
        <v>14</v>
      </c>
      <c r="AC59" s="350" t="s">
        <v>3003</v>
      </c>
      <c r="AD59" s="116" t="s">
        <v>14</v>
      </c>
      <c r="AE59" s="350" t="s">
        <v>3004</v>
      </c>
      <c r="AF59" s="58"/>
      <c r="AG59" s="28"/>
      <c r="AH59" s="844"/>
      <c r="AI59" s="844"/>
      <c r="AJ59" s="844"/>
      <c r="AK59" s="844"/>
      <c r="AL59" s="844"/>
    </row>
    <row r="60" spans="1:38" ht="15.75" customHeight="1" thickBot="1">
      <c r="A60" s="28"/>
      <c r="B60" s="30"/>
      <c r="C60" s="313" t="s">
        <v>29</v>
      </c>
      <c r="D60" s="1422" t="s">
        <v>3005</v>
      </c>
      <c r="E60" s="1403"/>
      <c r="F60" s="116" t="s">
        <v>14</v>
      </c>
      <c r="G60" s="314">
        <v>5315.22</v>
      </c>
      <c r="H60" s="116" t="s">
        <v>14</v>
      </c>
      <c r="I60" s="350">
        <v>4527.6899999999996</v>
      </c>
      <c r="J60" s="256" t="s">
        <v>14</v>
      </c>
      <c r="K60" s="350">
        <v>3968.79</v>
      </c>
      <c r="L60" s="116" t="s">
        <v>14</v>
      </c>
      <c r="M60" s="350">
        <v>2090.0700000000002</v>
      </c>
      <c r="N60" s="116" t="s">
        <v>14</v>
      </c>
      <c r="O60" s="350">
        <v>3609.04</v>
      </c>
      <c r="P60" s="256" t="s">
        <v>14</v>
      </c>
      <c r="Q60" s="350">
        <v>16208.68</v>
      </c>
      <c r="R60" s="116" t="s">
        <v>14</v>
      </c>
      <c r="S60" s="350">
        <v>2691.25</v>
      </c>
      <c r="T60" s="116" t="s">
        <v>14</v>
      </c>
      <c r="U60" s="350">
        <v>5939.41</v>
      </c>
      <c r="V60" s="256" t="s">
        <v>14</v>
      </c>
      <c r="W60" s="350">
        <v>4943.46</v>
      </c>
      <c r="X60" s="116" t="s">
        <v>14</v>
      </c>
      <c r="Y60" s="350">
        <v>2070.98</v>
      </c>
      <c r="Z60" s="116" t="s">
        <v>14</v>
      </c>
      <c r="AA60" s="350">
        <v>2242.13</v>
      </c>
      <c r="AB60" s="116" t="s">
        <v>14</v>
      </c>
      <c r="AC60" s="350">
        <v>9286.19</v>
      </c>
      <c r="AD60" s="116" t="s">
        <v>14</v>
      </c>
      <c r="AE60" s="350">
        <v>6204.95</v>
      </c>
      <c r="AF60" s="58"/>
      <c r="AG60" s="28"/>
      <c r="AH60" s="844"/>
      <c r="AI60" s="844"/>
      <c r="AJ60" s="844"/>
      <c r="AK60" s="844"/>
      <c r="AL60" s="844"/>
    </row>
    <row r="61" spans="1:38" ht="15.75" customHeight="1" thickBot="1">
      <c r="A61" s="28"/>
      <c r="B61" s="30"/>
      <c r="C61" s="313" t="s">
        <v>33</v>
      </c>
      <c r="D61" s="1422" t="s">
        <v>2280</v>
      </c>
      <c r="E61" s="1403"/>
      <c r="F61" s="116" t="s">
        <v>14</v>
      </c>
      <c r="G61" s="99">
        <f>G30/G11</f>
        <v>0.54455308893631027</v>
      </c>
      <c r="H61" s="116" t="s">
        <v>14</v>
      </c>
      <c r="I61" s="99">
        <f>I30/I11</f>
        <v>0.61874291808305004</v>
      </c>
      <c r="J61" s="256" t="s">
        <v>14</v>
      </c>
      <c r="K61" s="99">
        <f>K30/K11</f>
        <v>0.67595137743570943</v>
      </c>
      <c r="L61" s="116" t="s">
        <v>14</v>
      </c>
      <c r="M61" s="99">
        <f>M30/M11</f>
        <v>0.86675777246327301</v>
      </c>
      <c r="N61" s="116" t="s">
        <v>14</v>
      </c>
      <c r="O61" s="99">
        <f>O30/O11</f>
        <v>0.76340174342782618</v>
      </c>
      <c r="P61" s="256" t="s">
        <v>14</v>
      </c>
      <c r="Q61" s="99">
        <f>Q30/Q11</f>
        <v>0.53684704620130086</v>
      </c>
      <c r="R61" s="116" t="s">
        <v>14</v>
      </c>
      <c r="S61" s="99">
        <f>S30/S11</f>
        <v>0.41310629514963881</v>
      </c>
      <c r="T61" s="116" t="s">
        <v>14</v>
      </c>
      <c r="U61" s="99">
        <f>U30/U11</f>
        <v>0.56503184295187447</v>
      </c>
      <c r="V61" s="256" t="s">
        <v>14</v>
      </c>
      <c r="W61" s="99">
        <f>W30/W11</f>
        <v>0.47490805552260057</v>
      </c>
      <c r="X61" s="116" t="s">
        <v>14</v>
      </c>
      <c r="Y61" s="99">
        <f>Y30/Y11</f>
        <v>0.36233430689732643</v>
      </c>
      <c r="Z61" s="116" t="s">
        <v>14</v>
      </c>
      <c r="AA61" s="99">
        <f>AA30/AA11</f>
        <v>0.45557909604519775</v>
      </c>
      <c r="AB61" s="116" t="s">
        <v>14</v>
      </c>
      <c r="AC61" s="99">
        <f>AC30/AC11</f>
        <v>0.4274166832306367</v>
      </c>
      <c r="AD61" s="116" t="s">
        <v>14</v>
      </c>
      <c r="AE61" s="99">
        <f>AE30/AE11</f>
        <v>0.44907761921336581</v>
      </c>
      <c r="AF61" s="58"/>
      <c r="AG61" s="28"/>
      <c r="AH61" s="844"/>
      <c r="AI61" s="844"/>
      <c r="AJ61" s="844"/>
      <c r="AK61" s="844"/>
      <c r="AL61" s="844"/>
    </row>
    <row r="62" spans="1:38" ht="22.5" customHeight="1" thickBot="1">
      <c r="A62" s="28"/>
      <c r="B62" s="117"/>
      <c r="C62" s="119"/>
      <c r="D62" s="119"/>
      <c r="E62" s="351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22"/>
      <c r="AG62" s="28"/>
      <c r="AH62" s="28"/>
      <c r="AI62" s="28"/>
      <c r="AJ62" s="28"/>
      <c r="AK62" s="28"/>
      <c r="AL62" s="28"/>
    </row>
    <row r="63" spans="1:38" ht="15.75" customHeight="1">
      <c r="A63" s="28"/>
      <c r="B63" s="28"/>
      <c r="C63" s="28"/>
      <c r="D63" s="28"/>
      <c r="E63" s="30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28"/>
      <c r="AG63" s="28"/>
      <c r="AH63" s="28"/>
      <c r="AI63" s="28"/>
      <c r="AJ63" s="28"/>
      <c r="AK63" s="28"/>
      <c r="AL63" s="28"/>
    </row>
    <row r="64" spans="1:38" ht="15.75" customHeight="1" thickBot="1">
      <c r="A64" s="28"/>
      <c r="B64" s="28"/>
      <c r="C64" s="28"/>
      <c r="D64" s="28"/>
      <c r="E64" s="30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28"/>
      <c r="AG64" s="28"/>
      <c r="AH64" s="28"/>
      <c r="AI64" s="28"/>
      <c r="AJ64" s="28"/>
      <c r="AK64" s="28"/>
      <c r="AL64" s="28"/>
    </row>
    <row r="65" spans="1:38" ht="15.75" customHeight="1" thickBot="1">
      <c r="A65" s="28"/>
      <c r="B65" s="1889" t="s">
        <v>199</v>
      </c>
      <c r="C65" s="1888"/>
      <c r="D65" s="1888"/>
      <c r="E65" s="1888"/>
      <c r="F65" s="1888"/>
      <c r="G65" s="1888"/>
      <c r="H65" s="1888"/>
      <c r="I65" s="1888"/>
      <c r="J65" s="1888"/>
      <c r="K65" s="1888"/>
      <c r="L65" s="1888"/>
      <c r="M65" s="1888"/>
      <c r="N65" s="1888"/>
      <c r="O65" s="1888"/>
      <c r="P65" s="1888"/>
      <c r="Q65" s="1888"/>
      <c r="R65" s="1888"/>
      <c r="S65" s="1888"/>
      <c r="T65" s="1888"/>
      <c r="U65" s="1888"/>
      <c r="V65" s="1888"/>
      <c r="W65" s="1888"/>
      <c r="X65" s="1888"/>
      <c r="Y65" s="1888"/>
      <c r="Z65" s="1888"/>
      <c r="AA65" s="1888"/>
      <c r="AB65" s="1888"/>
      <c r="AC65" s="1888"/>
      <c r="AD65" s="1888"/>
      <c r="AE65" s="1888"/>
      <c r="AF65" s="1890"/>
      <c r="AG65" s="28"/>
      <c r="AH65" s="28"/>
      <c r="AI65" s="28"/>
      <c r="AJ65" s="28"/>
      <c r="AK65" s="28"/>
      <c r="AL65" s="28"/>
    </row>
    <row r="66" spans="1:38" ht="15.75" customHeight="1">
      <c r="A66" s="28"/>
      <c r="B66" s="30"/>
      <c r="C66" s="123"/>
      <c r="D66" s="563"/>
      <c r="E66" s="563"/>
      <c r="F66" s="563"/>
      <c r="G66" s="563"/>
      <c r="H66" s="563"/>
      <c r="I66" s="563"/>
      <c r="J66" s="28"/>
      <c r="K66" s="58"/>
      <c r="L66" s="1887"/>
      <c r="M66" s="1888"/>
      <c r="N66" s="1888"/>
      <c r="O66" s="1888"/>
      <c r="P66" s="1888"/>
      <c r="Q66" s="1888"/>
      <c r="R66" s="1888"/>
      <c r="S66" s="1888"/>
      <c r="T66" s="1888"/>
      <c r="U66" s="1888"/>
      <c r="V66" s="1888"/>
      <c r="W66" s="1888"/>
      <c r="X66" s="1888"/>
      <c r="Y66" s="1888"/>
      <c r="Z66" s="1888"/>
      <c r="AA66" s="1888"/>
      <c r="AB66" s="1888"/>
      <c r="AC66" s="1888"/>
      <c r="AD66" s="1888"/>
      <c r="AE66" s="1888"/>
      <c r="AF66" s="305"/>
      <c r="AG66" s="28"/>
      <c r="AH66" s="28"/>
      <c r="AI66" s="28"/>
      <c r="AJ66" s="28"/>
      <c r="AK66" s="28"/>
      <c r="AL66" s="28"/>
    </row>
    <row r="67" spans="1:38" ht="15.75" customHeight="1">
      <c r="A67" s="28"/>
      <c r="B67" s="352"/>
      <c r="C67" s="1429" t="s">
        <v>3006</v>
      </c>
      <c r="D67" s="1294"/>
      <c r="E67" s="1294"/>
      <c r="F67" s="1298"/>
      <c r="G67" s="353" t="s">
        <v>201</v>
      </c>
      <c r="H67" s="354"/>
      <c r="I67" s="354"/>
      <c r="J67" s="354"/>
      <c r="K67" s="355"/>
      <c r="L67" s="1886" t="s">
        <v>202</v>
      </c>
      <c r="M67" s="1882"/>
      <c r="N67" s="1882"/>
      <c r="O67" s="1882"/>
      <c r="P67" s="1882"/>
      <c r="Q67" s="1882"/>
      <c r="R67" s="1882"/>
      <c r="S67" s="1882"/>
      <c r="T67" s="1882"/>
      <c r="U67" s="1882"/>
      <c r="V67" s="1882"/>
      <c r="W67" s="1882"/>
      <c r="X67" s="1882"/>
      <c r="Y67" s="1882"/>
      <c r="Z67" s="1882"/>
      <c r="AA67" s="1882"/>
      <c r="AB67" s="1882"/>
      <c r="AC67" s="1882"/>
      <c r="AD67" s="1882"/>
      <c r="AE67" s="1882"/>
      <c r="AF67" s="1834"/>
      <c r="AG67" s="28"/>
      <c r="AH67" s="28"/>
      <c r="AI67" s="28"/>
      <c r="AJ67" s="28"/>
      <c r="AK67" s="28"/>
      <c r="AL67" s="28"/>
    </row>
    <row r="68" spans="1:38" ht="15.75" customHeight="1">
      <c r="A68" s="28"/>
      <c r="B68" s="356" t="s">
        <v>8</v>
      </c>
      <c r="C68" s="1307" t="s">
        <v>3007</v>
      </c>
      <c r="D68" s="1294"/>
      <c r="E68" s="1298"/>
      <c r="G68" s="1896" t="s">
        <v>3008</v>
      </c>
      <c r="H68" s="1892"/>
      <c r="I68" s="1892"/>
      <c r="J68" s="1892"/>
      <c r="K68" s="1834"/>
      <c r="L68" s="1881"/>
      <c r="M68" s="1882"/>
      <c r="N68" s="1882"/>
      <c r="O68" s="1882"/>
      <c r="P68" s="1882"/>
      <c r="Q68" s="1882"/>
      <c r="R68" s="1882"/>
      <c r="S68" s="1882"/>
      <c r="T68" s="1882"/>
      <c r="U68" s="1882"/>
      <c r="V68" s="1882"/>
      <c r="W68" s="1882"/>
      <c r="X68" s="1882"/>
      <c r="Y68" s="1882"/>
      <c r="Z68" s="1882"/>
      <c r="AA68" s="1882"/>
      <c r="AB68" s="1882"/>
      <c r="AC68" s="1882"/>
      <c r="AD68" s="1882"/>
      <c r="AE68" s="1882"/>
      <c r="AF68" s="58"/>
      <c r="AG68" s="28"/>
      <c r="AH68" s="28"/>
      <c r="AI68" s="28"/>
      <c r="AJ68" s="28"/>
      <c r="AK68" s="28"/>
      <c r="AL68" s="28"/>
    </row>
    <row r="69" spans="1:38" ht="15.75" customHeight="1">
      <c r="A69" s="28"/>
      <c r="B69" s="359" t="s">
        <v>12</v>
      </c>
      <c r="C69" s="1430" t="s">
        <v>3009</v>
      </c>
      <c r="D69" s="1294"/>
      <c r="E69" s="1294"/>
      <c r="F69" s="1298"/>
      <c r="G69" s="1897" t="s">
        <v>3010</v>
      </c>
      <c r="H69" s="1892"/>
      <c r="I69" s="1892"/>
      <c r="J69" s="1892"/>
      <c r="K69" s="1834"/>
      <c r="L69" s="1881"/>
      <c r="M69" s="1882"/>
      <c r="N69" s="1882"/>
      <c r="O69" s="1882"/>
      <c r="P69" s="1882"/>
      <c r="Q69" s="1882"/>
      <c r="R69" s="1882"/>
      <c r="S69" s="1882"/>
      <c r="T69" s="1882"/>
      <c r="U69" s="1882"/>
      <c r="V69" s="1882"/>
      <c r="W69" s="1882"/>
      <c r="X69" s="1882"/>
      <c r="Y69" s="1882"/>
      <c r="Z69" s="1882"/>
      <c r="AA69" s="1882"/>
      <c r="AB69" s="1882"/>
      <c r="AC69" s="1882"/>
      <c r="AD69" s="1882"/>
      <c r="AE69" s="1882"/>
      <c r="AF69" s="58"/>
      <c r="AG69" s="28"/>
      <c r="AH69" s="28"/>
      <c r="AI69" s="28"/>
      <c r="AJ69" s="28"/>
      <c r="AK69" s="28"/>
      <c r="AL69" s="28"/>
    </row>
    <row r="70" spans="1:38" ht="15.75" customHeight="1">
      <c r="A70" s="28"/>
      <c r="B70" s="358" t="s">
        <v>18</v>
      </c>
      <c r="C70" s="1307" t="s">
        <v>3011</v>
      </c>
      <c r="D70" s="1294"/>
      <c r="E70" s="1294"/>
      <c r="F70" s="1298"/>
      <c r="G70" s="1896" t="s">
        <v>3012</v>
      </c>
      <c r="H70" s="1892"/>
      <c r="I70" s="1892"/>
      <c r="J70" s="1892"/>
      <c r="K70" s="1834"/>
      <c r="L70" s="1881"/>
      <c r="M70" s="1882"/>
      <c r="N70" s="1882"/>
      <c r="O70" s="1882"/>
      <c r="P70" s="1882"/>
      <c r="Q70" s="1882"/>
      <c r="R70" s="1882"/>
      <c r="S70" s="1882"/>
      <c r="T70" s="1882"/>
      <c r="U70" s="1882"/>
      <c r="V70" s="1882"/>
      <c r="W70" s="1882"/>
      <c r="X70" s="1882"/>
      <c r="Y70" s="1882"/>
      <c r="Z70" s="1882"/>
      <c r="AA70" s="1882"/>
      <c r="AB70" s="1882"/>
      <c r="AC70" s="1882"/>
      <c r="AD70" s="1882"/>
      <c r="AE70" s="1882"/>
      <c r="AF70" s="58"/>
      <c r="AG70" s="28"/>
      <c r="AH70" s="28"/>
      <c r="AI70" s="28"/>
      <c r="AJ70" s="28"/>
      <c r="AK70" s="28"/>
      <c r="AL70" s="28"/>
    </row>
    <row r="71" spans="1:38" ht="15.75" customHeight="1">
      <c r="A71" s="28"/>
      <c r="B71" s="359" t="s">
        <v>22</v>
      </c>
      <c r="C71" s="1430" t="s">
        <v>3013</v>
      </c>
      <c r="D71" s="1294"/>
      <c r="E71" s="1294"/>
      <c r="F71" s="1298"/>
      <c r="G71" s="1897" t="s">
        <v>3014</v>
      </c>
      <c r="H71" s="1892"/>
      <c r="I71" s="1892"/>
      <c r="J71" s="1892"/>
      <c r="K71" s="1834"/>
      <c r="L71" s="1881"/>
      <c r="M71" s="1882"/>
      <c r="N71" s="1882"/>
      <c r="O71" s="1882"/>
      <c r="P71" s="1882"/>
      <c r="Q71" s="1882"/>
      <c r="R71" s="1882"/>
      <c r="S71" s="1882"/>
      <c r="T71" s="1882"/>
      <c r="U71" s="1882"/>
      <c r="V71" s="1882"/>
      <c r="W71" s="1882"/>
      <c r="X71" s="1882"/>
      <c r="Y71" s="1882"/>
      <c r="Z71" s="1882"/>
      <c r="AA71" s="1882"/>
      <c r="AB71" s="1882"/>
      <c r="AC71" s="1882"/>
      <c r="AD71" s="1882"/>
      <c r="AE71" s="1882"/>
      <c r="AF71" s="58"/>
      <c r="AG71" s="28"/>
      <c r="AH71" s="28"/>
      <c r="AI71" s="28"/>
      <c r="AJ71" s="28"/>
      <c r="AK71" s="28"/>
      <c r="AL71" s="28"/>
    </row>
    <row r="72" spans="1:38" ht="15.75" customHeight="1">
      <c r="A72" s="28"/>
      <c r="B72" s="358" t="s">
        <v>27</v>
      </c>
      <c r="C72" s="1307" t="s">
        <v>3015</v>
      </c>
      <c r="D72" s="1294"/>
      <c r="E72" s="1294"/>
      <c r="F72" s="1298"/>
      <c r="G72" s="1896" t="s">
        <v>3016</v>
      </c>
      <c r="H72" s="1892"/>
      <c r="I72" s="1892"/>
      <c r="J72" s="1892"/>
      <c r="K72" s="1834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58"/>
      <c r="AG72" s="28"/>
      <c r="AH72" s="28"/>
      <c r="AI72" s="28"/>
      <c r="AJ72" s="28"/>
      <c r="AK72" s="28"/>
      <c r="AL72" s="28"/>
    </row>
    <row r="73" spans="1:38" ht="15.75" customHeight="1">
      <c r="A73" s="28"/>
      <c r="B73" s="359" t="s">
        <v>2923</v>
      </c>
      <c r="C73" s="1430" t="s">
        <v>3017</v>
      </c>
      <c r="D73" s="1294"/>
      <c r="E73" s="1294"/>
      <c r="F73" s="1298"/>
      <c r="G73" s="1897" t="s">
        <v>3018</v>
      </c>
      <c r="H73" s="1892"/>
      <c r="I73" s="1892"/>
      <c r="J73" s="1892"/>
      <c r="K73" s="1834"/>
      <c r="L73" s="1881"/>
      <c r="M73" s="1882"/>
      <c r="N73" s="1882"/>
      <c r="O73" s="1882"/>
      <c r="P73" s="1882"/>
      <c r="Q73" s="1882"/>
      <c r="R73" s="1882"/>
      <c r="S73" s="1882"/>
      <c r="T73" s="1882"/>
      <c r="U73" s="1882"/>
      <c r="V73" s="1882"/>
      <c r="W73" s="1882"/>
      <c r="X73" s="1882"/>
      <c r="Y73" s="1882"/>
      <c r="Z73" s="1882"/>
      <c r="AA73" s="1882"/>
      <c r="AB73" s="1882"/>
      <c r="AC73" s="1882"/>
      <c r="AD73" s="1882"/>
      <c r="AE73" s="1882"/>
      <c r="AF73" s="58"/>
      <c r="AG73" s="28"/>
      <c r="AH73" s="28"/>
      <c r="AI73" s="28"/>
      <c r="AJ73" s="28"/>
      <c r="AK73" s="28"/>
      <c r="AL73" s="28"/>
    </row>
    <row r="74" spans="1:38" ht="15.75" customHeight="1">
      <c r="A74" s="59"/>
      <c r="B74" s="358" t="s">
        <v>2925</v>
      </c>
      <c r="C74" s="1307" t="s">
        <v>3019</v>
      </c>
      <c r="D74" s="1294"/>
      <c r="E74" s="1294"/>
      <c r="F74" s="1298"/>
      <c r="G74" s="1896" t="s">
        <v>3020</v>
      </c>
      <c r="H74" s="1892"/>
      <c r="I74" s="1892"/>
      <c r="J74" s="1892"/>
      <c r="K74" s="1834"/>
      <c r="L74" s="1894"/>
      <c r="M74" s="1892"/>
      <c r="N74" s="1892"/>
      <c r="O74" s="1892"/>
      <c r="P74" s="1892"/>
      <c r="Q74" s="1892"/>
      <c r="R74" s="1892"/>
      <c r="S74" s="1892"/>
      <c r="T74" s="1892"/>
      <c r="U74" s="1892"/>
      <c r="V74" s="1892"/>
      <c r="W74" s="1892"/>
      <c r="X74" s="1892"/>
      <c r="Y74" s="1892"/>
      <c r="Z74" s="1892"/>
      <c r="AA74" s="1892"/>
      <c r="AB74" s="1892"/>
      <c r="AC74" s="1892"/>
      <c r="AD74" s="1892"/>
      <c r="AE74" s="1892"/>
      <c r="AF74" s="72"/>
      <c r="AG74" s="59"/>
      <c r="AH74" s="59"/>
      <c r="AI74" s="59"/>
      <c r="AJ74" s="59"/>
      <c r="AK74" s="59"/>
      <c r="AL74" s="59"/>
    </row>
    <row r="75" spans="1:38" ht="15.75" customHeight="1">
      <c r="A75" s="28"/>
      <c r="B75" s="359" t="s">
        <v>2927</v>
      </c>
      <c r="C75" s="1430" t="s">
        <v>3021</v>
      </c>
      <c r="D75" s="1294"/>
      <c r="E75" s="1294"/>
      <c r="F75" s="1298"/>
      <c r="G75" s="1897" t="s">
        <v>3022</v>
      </c>
      <c r="H75" s="1892"/>
      <c r="I75" s="1892"/>
      <c r="J75" s="1892"/>
      <c r="K75" s="1834"/>
      <c r="L75" s="1895"/>
      <c r="M75" s="1882"/>
      <c r="N75" s="1882"/>
      <c r="O75" s="1882"/>
      <c r="P75" s="1882"/>
      <c r="Q75" s="1882"/>
      <c r="R75" s="1882"/>
      <c r="S75" s="1882"/>
      <c r="T75" s="1882"/>
      <c r="U75" s="1882"/>
      <c r="V75" s="1882"/>
      <c r="W75" s="1882"/>
      <c r="X75" s="1882"/>
      <c r="Y75" s="1882"/>
      <c r="Z75" s="1882"/>
      <c r="AA75" s="1882"/>
      <c r="AB75" s="1882"/>
      <c r="AC75" s="1882"/>
      <c r="AD75" s="1882"/>
      <c r="AE75" s="1882"/>
      <c r="AF75" s="58"/>
      <c r="AG75" s="28"/>
      <c r="AH75" s="28"/>
      <c r="AI75" s="28"/>
      <c r="AJ75" s="28"/>
      <c r="AK75" s="28"/>
      <c r="AL75" s="28"/>
    </row>
    <row r="76" spans="1:38" ht="15.75" customHeight="1">
      <c r="A76" s="59"/>
      <c r="B76" s="358" t="s">
        <v>2929</v>
      </c>
      <c r="C76" s="1307" t="s">
        <v>3023</v>
      </c>
      <c r="D76" s="1294"/>
      <c r="E76" s="1294"/>
      <c r="F76" s="1298"/>
      <c r="G76" s="1896" t="s">
        <v>3024</v>
      </c>
      <c r="H76" s="1892"/>
      <c r="I76" s="1892"/>
      <c r="J76" s="1892"/>
      <c r="K76" s="1834"/>
      <c r="L76" s="1894"/>
      <c r="M76" s="1892"/>
      <c r="N76" s="1892"/>
      <c r="O76" s="1892"/>
      <c r="P76" s="1892"/>
      <c r="Q76" s="1892"/>
      <c r="R76" s="1892"/>
      <c r="S76" s="1892"/>
      <c r="T76" s="1892"/>
      <c r="U76" s="1892"/>
      <c r="V76" s="1892"/>
      <c r="W76" s="1892"/>
      <c r="X76" s="1892"/>
      <c r="Y76" s="1892"/>
      <c r="Z76" s="1892"/>
      <c r="AA76" s="1892"/>
      <c r="AB76" s="1892"/>
      <c r="AC76" s="1892"/>
      <c r="AD76" s="1892"/>
      <c r="AE76" s="1892"/>
      <c r="AF76" s="72"/>
      <c r="AG76" s="59"/>
      <c r="AH76" s="59"/>
      <c r="AI76" s="59"/>
      <c r="AJ76" s="59"/>
      <c r="AK76" s="59"/>
      <c r="AL76" s="59"/>
    </row>
    <row r="77" spans="1:38" ht="15.75" customHeight="1">
      <c r="A77" s="28"/>
      <c r="B77" s="359" t="s">
        <v>2931</v>
      </c>
      <c r="C77" s="1430" t="s">
        <v>3025</v>
      </c>
      <c r="D77" s="1294"/>
      <c r="E77" s="1294"/>
      <c r="F77" s="1298"/>
      <c r="G77" s="1897" t="s">
        <v>3026</v>
      </c>
      <c r="H77" s="1892"/>
      <c r="I77" s="1892"/>
      <c r="J77" s="1892"/>
      <c r="K77" s="1834"/>
      <c r="L77" s="1895"/>
      <c r="M77" s="1882"/>
      <c r="N77" s="1882"/>
      <c r="O77" s="1882"/>
      <c r="P77" s="1882"/>
      <c r="Q77" s="1882"/>
      <c r="R77" s="1882"/>
      <c r="S77" s="1882"/>
      <c r="T77" s="1882"/>
      <c r="U77" s="1882"/>
      <c r="V77" s="1882"/>
      <c r="W77" s="1882"/>
      <c r="X77" s="1882"/>
      <c r="Y77" s="1882"/>
      <c r="Z77" s="1882"/>
      <c r="AA77" s="1882"/>
      <c r="AB77" s="1882"/>
      <c r="AC77" s="1882"/>
      <c r="AD77" s="1882"/>
      <c r="AE77" s="1882"/>
      <c r="AF77" s="58"/>
      <c r="AG77" s="28"/>
      <c r="AH77" s="28"/>
      <c r="AI77" s="28"/>
      <c r="AJ77" s="28"/>
      <c r="AK77" s="28"/>
      <c r="AL77" s="28"/>
    </row>
    <row r="78" spans="1:38" ht="15.75" customHeight="1">
      <c r="A78" s="59"/>
      <c r="B78" s="358" t="s">
        <v>2933</v>
      </c>
      <c r="C78" s="1307" t="s">
        <v>3027</v>
      </c>
      <c r="D78" s="1294"/>
      <c r="E78" s="1294"/>
      <c r="F78" s="1298"/>
      <c r="G78" s="1896" t="s">
        <v>3028</v>
      </c>
      <c r="H78" s="1892"/>
      <c r="I78" s="1892"/>
      <c r="J78" s="1892"/>
      <c r="K78" s="1834"/>
      <c r="L78" s="1894"/>
      <c r="M78" s="1892"/>
      <c r="N78" s="1892"/>
      <c r="O78" s="1892"/>
      <c r="P78" s="1892"/>
      <c r="Q78" s="1892"/>
      <c r="R78" s="1892"/>
      <c r="S78" s="1892"/>
      <c r="T78" s="1892"/>
      <c r="U78" s="1892"/>
      <c r="V78" s="1892"/>
      <c r="W78" s="1892"/>
      <c r="X78" s="1892"/>
      <c r="Y78" s="1892"/>
      <c r="Z78" s="1892"/>
      <c r="AA78" s="1892"/>
      <c r="AB78" s="1892"/>
      <c r="AC78" s="1892"/>
      <c r="AD78" s="1892"/>
      <c r="AE78" s="1892"/>
      <c r="AF78" s="72"/>
      <c r="AG78" s="59"/>
      <c r="AH78" s="59"/>
      <c r="AI78" s="59"/>
      <c r="AJ78" s="59"/>
      <c r="AK78" s="59"/>
      <c r="AL78" s="59"/>
    </row>
    <row r="79" spans="1:38" ht="15.75" customHeight="1">
      <c r="A79" s="28"/>
      <c r="B79" s="359" t="s">
        <v>2935</v>
      </c>
      <c r="C79" s="1430" t="s">
        <v>3029</v>
      </c>
      <c r="D79" s="1294"/>
      <c r="E79" s="1294"/>
      <c r="F79" s="1298"/>
      <c r="G79" s="1897" t="s">
        <v>3030</v>
      </c>
      <c r="H79" s="1892"/>
      <c r="I79" s="1892"/>
      <c r="J79" s="1892"/>
      <c r="K79" s="1834"/>
      <c r="L79" s="1895"/>
      <c r="M79" s="1882"/>
      <c r="N79" s="1882"/>
      <c r="O79" s="1882"/>
      <c r="P79" s="1882"/>
      <c r="Q79" s="1882"/>
      <c r="R79" s="1882"/>
      <c r="S79" s="1882"/>
      <c r="T79" s="1882"/>
      <c r="U79" s="1882"/>
      <c r="V79" s="1882"/>
      <c r="W79" s="1882"/>
      <c r="X79" s="1882"/>
      <c r="Y79" s="1882"/>
      <c r="Z79" s="1882"/>
      <c r="AA79" s="1882"/>
      <c r="AB79" s="1882"/>
      <c r="AC79" s="1882"/>
      <c r="AD79" s="1882"/>
      <c r="AE79" s="1882"/>
      <c r="AF79" s="58"/>
      <c r="AG79" s="28"/>
      <c r="AH79" s="28"/>
      <c r="AI79" s="28"/>
      <c r="AJ79" s="28"/>
      <c r="AK79" s="28"/>
      <c r="AL79" s="28"/>
    </row>
    <row r="80" spans="1:38" ht="15.75" customHeight="1">
      <c r="A80" s="59"/>
      <c r="B80" s="358" t="s">
        <v>2936</v>
      </c>
      <c r="C80" s="1307" t="s">
        <v>3031</v>
      </c>
      <c r="D80" s="1294"/>
      <c r="E80" s="1294"/>
      <c r="F80" s="1298"/>
      <c r="G80" s="1896" t="s">
        <v>3032</v>
      </c>
      <c r="H80" s="1892"/>
      <c r="I80" s="1892"/>
      <c r="J80" s="1892"/>
      <c r="K80" s="1834"/>
      <c r="L80" s="1894"/>
      <c r="M80" s="1892"/>
      <c r="N80" s="1892"/>
      <c r="O80" s="1892"/>
      <c r="P80" s="1892"/>
      <c r="Q80" s="1892"/>
      <c r="R80" s="1892"/>
      <c r="S80" s="1892"/>
      <c r="T80" s="1892"/>
      <c r="U80" s="1892"/>
      <c r="V80" s="1892"/>
      <c r="W80" s="1892"/>
      <c r="X80" s="1892"/>
      <c r="Y80" s="1892"/>
      <c r="Z80" s="1892"/>
      <c r="AA80" s="1892"/>
      <c r="AB80" s="1892"/>
      <c r="AC80" s="1892"/>
      <c r="AD80" s="1892"/>
      <c r="AE80" s="1892"/>
      <c r="AF80" s="72"/>
      <c r="AG80" s="59"/>
      <c r="AH80" s="59"/>
      <c r="AI80" s="59"/>
      <c r="AJ80" s="59"/>
      <c r="AK80" s="59"/>
      <c r="AL80" s="59"/>
    </row>
    <row r="81" spans="1:38" ht="15.75" customHeight="1">
      <c r="A81" s="28"/>
      <c r="B81" s="359" t="s">
        <v>2938</v>
      </c>
      <c r="C81" s="1430" t="s">
        <v>3033</v>
      </c>
      <c r="D81" s="1294"/>
      <c r="E81" s="1294"/>
      <c r="F81" s="1298"/>
      <c r="G81" s="1430" t="s">
        <v>3034</v>
      </c>
      <c r="H81" s="1294"/>
      <c r="I81" s="1294"/>
      <c r="J81" s="1298"/>
      <c r="K81" s="360"/>
      <c r="L81" s="1895"/>
      <c r="M81" s="1882"/>
      <c r="N81" s="1882"/>
      <c r="O81" s="1882"/>
      <c r="P81" s="1882"/>
      <c r="Q81" s="1882"/>
      <c r="R81" s="1882"/>
      <c r="S81" s="1882"/>
      <c r="T81" s="1882"/>
      <c r="U81" s="1882"/>
      <c r="V81" s="1882"/>
      <c r="W81" s="1882"/>
      <c r="X81" s="1882"/>
      <c r="Y81" s="1882"/>
      <c r="Z81" s="1882"/>
      <c r="AA81" s="1882"/>
      <c r="AB81" s="1882"/>
      <c r="AC81" s="1882"/>
      <c r="AD81" s="1882"/>
      <c r="AE81" s="1882"/>
      <c r="AF81" s="58"/>
      <c r="AG81" s="28"/>
      <c r="AH81" s="28"/>
      <c r="AI81" s="28"/>
      <c r="AJ81" s="28"/>
      <c r="AK81" s="28"/>
      <c r="AL81" s="28"/>
    </row>
    <row r="82" spans="1:38" ht="15.75" customHeight="1">
      <c r="A82" s="59"/>
      <c r="B82" s="358" t="s">
        <v>35</v>
      </c>
      <c r="C82" s="1307" t="s">
        <v>2941</v>
      </c>
      <c r="D82" s="1294"/>
      <c r="E82" s="1294"/>
      <c r="F82" s="1298"/>
      <c r="G82" s="1896" t="s">
        <v>3035</v>
      </c>
      <c r="H82" s="1892"/>
      <c r="I82" s="1892"/>
      <c r="J82" s="1892"/>
      <c r="K82" s="1834"/>
      <c r="L82" s="562"/>
      <c r="M82" s="562"/>
      <c r="N82" s="562"/>
      <c r="O82" s="562"/>
      <c r="P82" s="562"/>
      <c r="Q82" s="562"/>
      <c r="R82" s="562"/>
      <c r="S82" s="562"/>
      <c r="T82" s="562"/>
      <c r="U82" s="562"/>
      <c r="V82" s="562"/>
      <c r="W82" s="562"/>
      <c r="X82" s="562"/>
      <c r="Y82" s="562"/>
      <c r="Z82" s="562"/>
      <c r="AA82" s="562"/>
      <c r="AB82" s="562"/>
      <c r="AC82" s="562"/>
      <c r="AD82" s="562"/>
      <c r="AE82" s="562"/>
      <c r="AF82" s="72"/>
      <c r="AG82" s="59"/>
      <c r="AH82" s="59"/>
      <c r="AI82" s="59"/>
      <c r="AJ82" s="59"/>
      <c r="AK82" s="59"/>
      <c r="AL82" s="59"/>
    </row>
    <row r="83" spans="1:38" ht="15.75" customHeight="1">
      <c r="A83" s="28"/>
      <c r="B83" s="359" t="s">
        <v>41</v>
      </c>
      <c r="C83" s="1430" t="s">
        <v>2942</v>
      </c>
      <c r="D83" s="1294"/>
      <c r="E83" s="1294"/>
      <c r="F83" s="1298"/>
      <c r="G83" s="1897" t="s">
        <v>3036</v>
      </c>
      <c r="H83" s="1892"/>
      <c r="I83" s="1892"/>
      <c r="J83" s="1892"/>
      <c r="K83" s="1834"/>
      <c r="L83" s="1895"/>
      <c r="M83" s="1882"/>
      <c r="N83" s="1882"/>
      <c r="O83" s="1882"/>
      <c r="P83" s="1882"/>
      <c r="Q83" s="1882"/>
      <c r="R83" s="1882"/>
      <c r="S83" s="1882"/>
      <c r="T83" s="1882"/>
      <c r="U83" s="1882"/>
      <c r="V83" s="1882"/>
      <c r="W83" s="1882"/>
      <c r="X83" s="1882"/>
      <c r="Y83" s="1882"/>
      <c r="Z83" s="1882"/>
      <c r="AA83" s="1882"/>
      <c r="AB83" s="1882"/>
      <c r="AC83" s="1882"/>
      <c r="AD83" s="1882"/>
      <c r="AE83" s="1882"/>
      <c r="AF83" s="58"/>
      <c r="AG83" s="28"/>
      <c r="AH83" s="28"/>
      <c r="AI83" s="28"/>
      <c r="AJ83" s="28"/>
      <c r="AK83" s="28"/>
      <c r="AL83" s="28"/>
    </row>
    <row r="84" spans="1:38" ht="15.75" customHeight="1">
      <c r="A84" s="59"/>
      <c r="B84" s="358" t="s">
        <v>46</v>
      </c>
      <c r="C84" s="1307" t="s">
        <v>2943</v>
      </c>
      <c r="D84" s="1294"/>
      <c r="E84" s="1294"/>
      <c r="F84" s="1298"/>
      <c r="G84" s="1896" t="s">
        <v>3037</v>
      </c>
      <c r="H84" s="1892"/>
      <c r="I84" s="1892"/>
      <c r="J84" s="1892"/>
      <c r="K84" s="1834"/>
      <c r="L84" s="1894"/>
      <c r="M84" s="1892"/>
      <c r="N84" s="1892"/>
      <c r="O84" s="1892"/>
      <c r="P84" s="1892"/>
      <c r="Q84" s="1892"/>
      <c r="R84" s="1892"/>
      <c r="S84" s="1892"/>
      <c r="T84" s="1892"/>
      <c r="U84" s="1892"/>
      <c r="V84" s="1892"/>
      <c r="W84" s="1892"/>
      <c r="X84" s="1892"/>
      <c r="Y84" s="1892"/>
      <c r="Z84" s="1892"/>
      <c r="AA84" s="1892"/>
      <c r="AB84" s="1892"/>
      <c r="AC84" s="1892"/>
      <c r="AD84" s="1892"/>
      <c r="AE84" s="1892"/>
      <c r="AF84" s="72"/>
      <c r="AG84" s="59"/>
      <c r="AH84" s="59"/>
      <c r="AI84" s="59"/>
      <c r="AJ84" s="59"/>
      <c r="AK84" s="59"/>
      <c r="AL84" s="59"/>
    </row>
    <row r="85" spans="1:38" ht="15.75" customHeight="1">
      <c r="A85" s="28"/>
      <c r="B85" s="361" t="s">
        <v>50</v>
      </c>
      <c r="C85" s="1430" t="s">
        <v>448</v>
      </c>
      <c r="D85" s="1294"/>
      <c r="E85" s="1294"/>
      <c r="F85" s="1298"/>
      <c r="G85" s="1897" t="s">
        <v>3038</v>
      </c>
      <c r="H85" s="1892"/>
      <c r="I85" s="1892"/>
      <c r="J85" s="1892"/>
      <c r="K85" s="1834"/>
      <c r="L85" s="1895"/>
      <c r="M85" s="1882"/>
      <c r="N85" s="1882"/>
      <c r="O85" s="1882"/>
      <c r="P85" s="1882"/>
      <c r="Q85" s="1882"/>
      <c r="R85" s="1882"/>
      <c r="S85" s="1882"/>
      <c r="T85" s="1882"/>
      <c r="U85" s="1882"/>
      <c r="V85" s="1882"/>
      <c r="W85" s="1882"/>
      <c r="X85" s="1882"/>
      <c r="Y85" s="1882"/>
      <c r="Z85" s="1882"/>
      <c r="AA85" s="1882"/>
      <c r="AB85" s="1882"/>
      <c r="AC85" s="1882"/>
      <c r="AD85" s="1882"/>
      <c r="AE85" s="1882"/>
      <c r="AF85" s="58"/>
      <c r="AG85" s="28"/>
      <c r="AH85" s="28"/>
      <c r="AI85" s="28"/>
      <c r="AJ85" s="28"/>
      <c r="AK85" s="28"/>
      <c r="AL85" s="28"/>
    </row>
    <row r="86" spans="1:38" ht="15.75" customHeight="1">
      <c r="A86" s="59"/>
      <c r="B86" s="358" t="s">
        <v>54</v>
      </c>
      <c r="C86" s="1307" t="s">
        <v>2944</v>
      </c>
      <c r="D86" s="1294"/>
      <c r="E86" s="1294"/>
      <c r="F86" s="1298"/>
      <c r="G86" s="1896" t="s">
        <v>3039</v>
      </c>
      <c r="H86" s="1892"/>
      <c r="I86" s="1892"/>
      <c r="J86" s="1892"/>
      <c r="K86" s="1834"/>
      <c r="L86" s="1894"/>
      <c r="M86" s="1892"/>
      <c r="N86" s="1892"/>
      <c r="O86" s="1892"/>
      <c r="P86" s="1892"/>
      <c r="Q86" s="1892"/>
      <c r="R86" s="1892"/>
      <c r="S86" s="1892"/>
      <c r="T86" s="1892"/>
      <c r="U86" s="1892"/>
      <c r="V86" s="1892"/>
      <c r="W86" s="1892"/>
      <c r="X86" s="1892"/>
      <c r="Y86" s="1892"/>
      <c r="Z86" s="1892"/>
      <c r="AA86" s="1892"/>
      <c r="AB86" s="1892"/>
      <c r="AC86" s="1892"/>
      <c r="AD86" s="1892"/>
      <c r="AE86" s="1892"/>
      <c r="AF86" s="72"/>
      <c r="AG86" s="59"/>
      <c r="AH86" s="59"/>
      <c r="AI86" s="59"/>
      <c r="AJ86" s="59"/>
      <c r="AK86" s="59"/>
      <c r="AL86" s="59"/>
    </row>
    <row r="87" spans="1:38" ht="15.75" customHeight="1">
      <c r="A87" s="28"/>
      <c r="B87" s="361" t="s">
        <v>58</v>
      </c>
      <c r="C87" s="1430" t="s">
        <v>3040</v>
      </c>
      <c r="D87" s="1294"/>
      <c r="E87" s="1294"/>
      <c r="F87" s="1298"/>
      <c r="G87" s="1897" t="s">
        <v>3041</v>
      </c>
      <c r="H87" s="1892"/>
      <c r="I87" s="1892"/>
      <c r="J87" s="1892"/>
      <c r="K87" s="1834"/>
      <c r="L87" s="1895"/>
      <c r="M87" s="1882"/>
      <c r="N87" s="1882"/>
      <c r="O87" s="1882"/>
      <c r="P87" s="1882"/>
      <c r="Q87" s="1882"/>
      <c r="R87" s="1882"/>
      <c r="S87" s="1882"/>
      <c r="T87" s="1882"/>
      <c r="U87" s="1882"/>
      <c r="V87" s="1882"/>
      <c r="W87" s="1882"/>
      <c r="X87" s="1882"/>
      <c r="Y87" s="1882"/>
      <c r="Z87" s="1882"/>
      <c r="AA87" s="1882"/>
      <c r="AB87" s="1882"/>
      <c r="AC87" s="1882"/>
      <c r="AD87" s="1882"/>
      <c r="AE87" s="1882"/>
      <c r="AF87" s="58"/>
      <c r="AG87" s="28"/>
      <c r="AH87" s="28"/>
      <c r="AI87" s="28"/>
      <c r="AJ87" s="28"/>
      <c r="AK87" s="28"/>
      <c r="AL87" s="28"/>
    </row>
    <row r="88" spans="1:38" ht="15.75" customHeight="1">
      <c r="A88" s="59"/>
      <c r="B88" s="358" t="s">
        <v>63</v>
      </c>
      <c r="C88" s="1307" t="s">
        <v>3042</v>
      </c>
      <c r="D88" s="1294"/>
      <c r="E88" s="1294"/>
      <c r="F88" s="1298"/>
      <c r="G88" s="1896" t="s">
        <v>3043</v>
      </c>
      <c r="H88" s="1892"/>
      <c r="I88" s="1892"/>
      <c r="J88" s="1892"/>
      <c r="K88" s="1834"/>
      <c r="L88" s="1894"/>
      <c r="M88" s="1892"/>
      <c r="N88" s="1892"/>
      <c r="O88" s="1892"/>
      <c r="P88" s="1892"/>
      <c r="Q88" s="1892"/>
      <c r="R88" s="1892"/>
      <c r="S88" s="1892"/>
      <c r="T88" s="1892"/>
      <c r="U88" s="1892"/>
      <c r="V88" s="1892"/>
      <c r="W88" s="1892"/>
      <c r="X88" s="1892"/>
      <c r="Y88" s="1892"/>
      <c r="Z88" s="1892"/>
      <c r="AA88" s="1892"/>
      <c r="AB88" s="1892"/>
      <c r="AC88" s="1892"/>
      <c r="AD88" s="1892"/>
      <c r="AE88" s="1892"/>
      <c r="AF88" s="72"/>
      <c r="AG88" s="59"/>
      <c r="AH88" s="59"/>
      <c r="AI88" s="59"/>
      <c r="AJ88" s="59"/>
      <c r="AK88" s="59"/>
      <c r="AL88" s="59"/>
    </row>
    <row r="89" spans="1:38" ht="15.75" customHeight="1">
      <c r="A89" s="28"/>
      <c r="B89" s="361" t="s">
        <v>2947</v>
      </c>
      <c r="C89" s="1430" t="s">
        <v>3044</v>
      </c>
      <c r="D89" s="1294"/>
      <c r="E89" s="1294"/>
      <c r="F89" s="1298"/>
      <c r="G89" s="1897" t="s">
        <v>3045</v>
      </c>
      <c r="H89" s="1892"/>
      <c r="I89" s="1892"/>
      <c r="J89" s="1892"/>
      <c r="K89" s="1834"/>
      <c r="L89" s="1895"/>
      <c r="M89" s="1882"/>
      <c r="N89" s="1882"/>
      <c r="O89" s="1882"/>
      <c r="P89" s="1882"/>
      <c r="Q89" s="1882"/>
      <c r="R89" s="1882"/>
      <c r="S89" s="1882"/>
      <c r="T89" s="1882"/>
      <c r="U89" s="1882"/>
      <c r="V89" s="1882"/>
      <c r="W89" s="1882"/>
      <c r="X89" s="1882"/>
      <c r="Y89" s="1882"/>
      <c r="Z89" s="1882"/>
      <c r="AA89" s="1882"/>
      <c r="AB89" s="1882"/>
      <c r="AC89" s="1882"/>
      <c r="AD89" s="1882"/>
      <c r="AE89" s="1882"/>
      <c r="AF89" s="58"/>
      <c r="AG89" s="28"/>
      <c r="AH89" s="28"/>
      <c r="AI89" s="28"/>
      <c r="AJ89" s="28"/>
      <c r="AK89" s="28"/>
      <c r="AL89" s="28"/>
    </row>
    <row r="90" spans="1:38" ht="15.75" customHeight="1">
      <c r="A90" s="59"/>
      <c r="B90" s="358" t="s">
        <v>2949</v>
      </c>
      <c r="C90" s="1307" t="s">
        <v>3046</v>
      </c>
      <c r="D90" s="1294"/>
      <c r="E90" s="1294"/>
      <c r="F90" s="1298"/>
      <c r="G90" s="1896" t="s">
        <v>3047</v>
      </c>
      <c r="H90" s="1892"/>
      <c r="I90" s="1892"/>
      <c r="J90" s="1892"/>
      <c r="K90" s="1834"/>
      <c r="L90" s="1894"/>
      <c r="M90" s="1892"/>
      <c r="N90" s="1892"/>
      <c r="O90" s="1892"/>
      <c r="P90" s="1892"/>
      <c r="Q90" s="1892"/>
      <c r="R90" s="1892"/>
      <c r="S90" s="1892"/>
      <c r="T90" s="1892"/>
      <c r="U90" s="1892"/>
      <c r="V90" s="1892"/>
      <c r="W90" s="1892"/>
      <c r="X90" s="1892"/>
      <c r="Y90" s="1892"/>
      <c r="Z90" s="1892"/>
      <c r="AA90" s="1892"/>
      <c r="AB90" s="1892"/>
      <c r="AC90" s="1892"/>
      <c r="AD90" s="1892"/>
      <c r="AE90" s="1892"/>
      <c r="AF90" s="72"/>
      <c r="AG90" s="59"/>
      <c r="AH90" s="59"/>
      <c r="AI90" s="59"/>
      <c r="AJ90" s="59"/>
      <c r="AK90" s="59"/>
      <c r="AL90" s="59"/>
    </row>
    <row r="91" spans="1:38" ht="15.75" customHeight="1">
      <c r="A91" s="28"/>
      <c r="B91" s="361" t="s">
        <v>2951</v>
      </c>
      <c r="C91" s="1430" t="s">
        <v>3048</v>
      </c>
      <c r="D91" s="1294"/>
      <c r="E91" s="1294"/>
      <c r="F91" s="1298"/>
      <c r="G91" s="1897" t="s">
        <v>3049</v>
      </c>
      <c r="H91" s="1892"/>
      <c r="I91" s="1892"/>
      <c r="J91" s="1892"/>
      <c r="K91" s="1834"/>
      <c r="L91" s="1895"/>
      <c r="M91" s="1882"/>
      <c r="N91" s="1882"/>
      <c r="O91" s="1882"/>
      <c r="P91" s="1882"/>
      <c r="Q91" s="1882"/>
      <c r="R91" s="1882"/>
      <c r="S91" s="1882"/>
      <c r="T91" s="1882"/>
      <c r="U91" s="1882"/>
      <c r="V91" s="1882"/>
      <c r="W91" s="1882"/>
      <c r="X91" s="1882"/>
      <c r="Y91" s="1882"/>
      <c r="Z91" s="1882"/>
      <c r="AA91" s="1882"/>
      <c r="AB91" s="1882"/>
      <c r="AC91" s="1882"/>
      <c r="AD91" s="1882"/>
      <c r="AE91" s="1882"/>
      <c r="AF91" s="58"/>
      <c r="AG91" s="28"/>
      <c r="AH91" s="28"/>
      <c r="AI91" s="28"/>
      <c r="AJ91" s="28"/>
      <c r="AK91" s="28"/>
      <c r="AL91" s="28"/>
    </row>
    <row r="92" spans="1:38" ht="15.75" customHeight="1">
      <c r="A92" s="59"/>
      <c r="B92" s="358" t="s">
        <v>2953</v>
      </c>
      <c r="C92" s="1307" t="s">
        <v>3050</v>
      </c>
      <c r="D92" s="1294"/>
      <c r="E92" s="1294"/>
      <c r="F92" s="1298"/>
      <c r="G92" s="1896" t="s">
        <v>3051</v>
      </c>
      <c r="H92" s="1892"/>
      <c r="I92" s="1892"/>
      <c r="J92" s="1892"/>
      <c r="K92" s="1834"/>
      <c r="L92" s="1894"/>
      <c r="M92" s="1892"/>
      <c r="N92" s="1892"/>
      <c r="O92" s="1892"/>
      <c r="P92" s="1892"/>
      <c r="Q92" s="1892"/>
      <c r="R92" s="1892"/>
      <c r="S92" s="1892"/>
      <c r="T92" s="1892"/>
      <c r="U92" s="1892"/>
      <c r="V92" s="1892"/>
      <c r="W92" s="1892"/>
      <c r="X92" s="1892"/>
      <c r="Y92" s="1892"/>
      <c r="Z92" s="1892"/>
      <c r="AA92" s="1892"/>
      <c r="AB92" s="1892"/>
      <c r="AC92" s="1892"/>
      <c r="AD92" s="1892"/>
      <c r="AE92" s="1892"/>
      <c r="AF92" s="72"/>
      <c r="AG92" s="59"/>
      <c r="AH92" s="59"/>
      <c r="AI92" s="59"/>
      <c r="AJ92" s="59"/>
      <c r="AK92" s="59"/>
      <c r="AL92" s="59"/>
    </row>
    <row r="93" spans="1:38" ht="15.75" customHeight="1">
      <c r="A93" s="28"/>
      <c r="B93" s="361" t="s">
        <v>2955</v>
      </c>
      <c r="C93" s="1430" t="s">
        <v>3052</v>
      </c>
      <c r="D93" s="1294"/>
      <c r="E93" s="1294"/>
      <c r="F93" s="1298"/>
      <c r="G93" s="1897" t="s">
        <v>3053</v>
      </c>
      <c r="H93" s="1892"/>
      <c r="I93" s="1892"/>
      <c r="J93" s="1892"/>
      <c r="K93" s="1834"/>
      <c r="L93" s="1895"/>
      <c r="M93" s="1882"/>
      <c r="N93" s="1882"/>
      <c r="O93" s="1882"/>
      <c r="P93" s="1882"/>
      <c r="Q93" s="1882"/>
      <c r="R93" s="1882"/>
      <c r="S93" s="1882"/>
      <c r="T93" s="1882"/>
      <c r="U93" s="1882"/>
      <c r="V93" s="1882"/>
      <c r="W93" s="1882"/>
      <c r="X93" s="1882"/>
      <c r="Y93" s="1882"/>
      <c r="Z93" s="1882"/>
      <c r="AA93" s="1882"/>
      <c r="AB93" s="1882"/>
      <c r="AC93" s="1882"/>
      <c r="AD93" s="1882"/>
      <c r="AE93" s="1882"/>
      <c r="AF93" s="58"/>
      <c r="AG93" s="28"/>
      <c r="AH93" s="28"/>
      <c r="AI93" s="28"/>
      <c r="AJ93" s="28"/>
      <c r="AK93" s="28"/>
      <c r="AL93" s="28"/>
    </row>
    <row r="94" spans="1:38" ht="15.75" customHeight="1">
      <c r="A94" s="59"/>
      <c r="B94" s="358" t="s">
        <v>2957</v>
      </c>
      <c r="C94" s="1307" t="s">
        <v>3054</v>
      </c>
      <c r="D94" s="1294"/>
      <c r="E94" s="1294"/>
      <c r="F94" s="1298"/>
      <c r="G94" s="1896" t="s">
        <v>3055</v>
      </c>
      <c r="H94" s="1892"/>
      <c r="I94" s="1892"/>
      <c r="J94" s="1892"/>
      <c r="K94" s="1834"/>
      <c r="L94" s="1894"/>
      <c r="M94" s="1892"/>
      <c r="N94" s="1892"/>
      <c r="O94" s="1892"/>
      <c r="P94" s="1892"/>
      <c r="Q94" s="1892"/>
      <c r="R94" s="1892"/>
      <c r="S94" s="1892"/>
      <c r="T94" s="1892"/>
      <c r="U94" s="1892"/>
      <c r="V94" s="1892"/>
      <c r="W94" s="1892"/>
      <c r="X94" s="1892"/>
      <c r="Y94" s="1892"/>
      <c r="Z94" s="1892"/>
      <c r="AA94" s="1892"/>
      <c r="AB94" s="1892"/>
      <c r="AC94" s="1892"/>
      <c r="AD94" s="1892"/>
      <c r="AE94" s="1892"/>
      <c r="AF94" s="72"/>
      <c r="AG94" s="59"/>
      <c r="AH94" s="59"/>
      <c r="AI94" s="59"/>
      <c r="AJ94" s="59"/>
      <c r="AK94" s="59"/>
      <c r="AL94" s="59"/>
    </row>
    <row r="95" spans="1:38" ht="15.75" customHeight="1">
      <c r="A95" s="28"/>
      <c r="B95" s="361" t="s">
        <v>2958</v>
      </c>
      <c r="C95" s="1430" t="s">
        <v>3056</v>
      </c>
      <c r="D95" s="1294"/>
      <c r="E95" s="1294"/>
      <c r="F95" s="1298"/>
      <c r="G95" s="1897" t="s">
        <v>3057</v>
      </c>
      <c r="H95" s="1892"/>
      <c r="I95" s="1892"/>
      <c r="J95" s="1892"/>
      <c r="K95" s="1834"/>
      <c r="L95" s="1895"/>
      <c r="M95" s="1882"/>
      <c r="N95" s="1882"/>
      <c r="O95" s="1882"/>
      <c r="P95" s="1882"/>
      <c r="Q95" s="1882"/>
      <c r="R95" s="1882"/>
      <c r="S95" s="1882"/>
      <c r="T95" s="1882"/>
      <c r="U95" s="1882"/>
      <c r="V95" s="1882"/>
      <c r="W95" s="1882"/>
      <c r="X95" s="1882"/>
      <c r="Y95" s="1882"/>
      <c r="Z95" s="1882"/>
      <c r="AA95" s="1882"/>
      <c r="AB95" s="1882"/>
      <c r="AC95" s="1882"/>
      <c r="AD95" s="1882"/>
      <c r="AE95" s="1882"/>
      <c r="AF95" s="58"/>
      <c r="AG95" s="28"/>
      <c r="AH95" s="28"/>
      <c r="AI95" s="28"/>
      <c r="AJ95" s="28"/>
      <c r="AK95" s="28"/>
      <c r="AL95" s="28"/>
    </row>
    <row r="96" spans="1:38" ht="15.75" customHeight="1">
      <c r="A96" s="59"/>
      <c r="B96" s="358" t="s">
        <v>2960</v>
      </c>
      <c r="C96" s="1307" t="s">
        <v>474</v>
      </c>
      <c r="D96" s="1294"/>
      <c r="E96" s="1294"/>
      <c r="F96" s="1298"/>
      <c r="G96" s="1896" t="s">
        <v>3058</v>
      </c>
      <c r="H96" s="1892"/>
      <c r="I96" s="1892"/>
      <c r="J96" s="1892"/>
      <c r="K96" s="1834"/>
      <c r="L96" s="1894"/>
      <c r="M96" s="1892"/>
      <c r="N96" s="1892"/>
      <c r="O96" s="1892"/>
      <c r="P96" s="1892"/>
      <c r="Q96" s="1892"/>
      <c r="R96" s="1892"/>
      <c r="S96" s="1892"/>
      <c r="T96" s="1892"/>
      <c r="U96" s="1892"/>
      <c r="V96" s="1892"/>
      <c r="W96" s="1892"/>
      <c r="X96" s="1892"/>
      <c r="Y96" s="1892"/>
      <c r="Z96" s="1892"/>
      <c r="AA96" s="1892"/>
      <c r="AB96" s="1892"/>
      <c r="AC96" s="1892"/>
      <c r="AD96" s="1892"/>
      <c r="AE96" s="1892"/>
      <c r="AF96" s="72"/>
      <c r="AG96" s="59"/>
      <c r="AH96" s="59"/>
      <c r="AI96" s="59"/>
      <c r="AJ96" s="59"/>
      <c r="AK96" s="59"/>
      <c r="AL96" s="59"/>
    </row>
    <row r="97" spans="1:38" ht="15.75" customHeight="1">
      <c r="A97" s="28"/>
      <c r="B97" s="361" t="s">
        <v>2962</v>
      </c>
      <c r="C97" s="1430" t="s">
        <v>478</v>
      </c>
      <c r="D97" s="1294"/>
      <c r="E97" s="1294"/>
      <c r="F97" s="1298"/>
      <c r="G97" s="1897" t="s">
        <v>3059</v>
      </c>
      <c r="H97" s="1892"/>
      <c r="I97" s="1892"/>
      <c r="J97" s="1892"/>
      <c r="K97" s="1834"/>
      <c r="L97" s="1895"/>
      <c r="M97" s="1882"/>
      <c r="N97" s="1882"/>
      <c r="O97" s="1882"/>
      <c r="P97" s="1882"/>
      <c r="Q97" s="1882"/>
      <c r="R97" s="1882"/>
      <c r="S97" s="1882"/>
      <c r="T97" s="1882"/>
      <c r="U97" s="1882"/>
      <c r="V97" s="1882"/>
      <c r="W97" s="1882"/>
      <c r="X97" s="1882"/>
      <c r="Y97" s="1882"/>
      <c r="Z97" s="1882"/>
      <c r="AA97" s="1882"/>
      <c r="AB97" s="1882"/>
      <c r="AC97" s="1882"/>
      <c r="AD97" s="1882"/>
      <c r="AE97" s="1882"/>
      <c r="AF97" s="58"/>
      <c r="AG97" s="28"/>
      <c r="AH97" s="28"/>
      <c r="AI97" s="28"/>
      <c r="AJ97" s="28"/>
      <c r="AK97" s="28"/>
      <c r="AL97" s="28"/>
    </row>
    <row r="98" spans="1:38" ht="15.75" customHeight="1">
      <c r="A98" s="59"/>
      <c r="B98" s="358" t="s">
        <v>2964</v>
      </c>
      <c r="C98" s="1307" t="s">
        <v>3060</v>
      </c>
      <c r="D98" s="1294"/>
      <c r="E98" s="1294"/>
      <c r="F98" s="1298"/>
      <c r="G98" s="1896" t="s">
        <v>3061</v>
      </c>
      <c r="H98" s="1892"/>
      <c r="I98" s="1892"/>
      <c r="J98" s="1892"/>
      <c r="K98" s="1834"/>
      <c r="L98" s="1894"/>
      <c r="M98" s="1892"/>
      <c r="N98" s="1892"/>
      <c r="O98" s="1892"/>
      <c r="P98" s="1892"/>
      <c r="Q98" s="1892"/>
      <c r="R98" s="1892"/>
      <c r="S98" s="1892"/>
      <c r="T98" s="1892"/>
      <c r="U98" s="1892"/>
      <c r="V98" s="1892"/>
      <c r="W98" s="1892"/>
      <c r="X98" s="1892"/>
      <c r="Y98" s="1892"/>
      <c r="Z98" s="1892"/>
      <c r="AA98" s="1892"/>
      <c r="AB98" s="1892"/>
      <c r="AC98" s="1892"/>
      <c r="AD98" s="1892"/>
      <c r="AE98" s="1892"/>
      <c r="AF98" s="72"/>
      <c r="AG98" s="59"/>
      <c r="AH98" s="59"/>
      <c r="AI98" s="59"/>
      <c r="AJ98" s="59"/>
      <c r="AK98" s="59"/>
      <c r="AL98" s="59"/>
    </row>
    <row r="99" spans="1:38" ht="15.75" customHeight="1">
      <c r="A99" s="28"/>
      <c r="B99" s="361" t="s">
        <v>2966</v>
      </c>
      <c r="C99" s="1430" t="s">
        <v>519</v>
      </c>
      <c r="D99" s="1294"/>
      <c r="E99" s="1294"/>
      <c r="F99" s="1298"/>
      <c r="G99" s="1897" t="s">
        <v>3062</v>
      </c>
      <c r="H99" s="1892"/>
      <c r="I99" s="1892"/>
      <c r="J99" s="1892"/>
      <c r="K99" s="1834"/>
      <c r="L99" s="1895"/>
      <c r="M99" s="1882"/>
      <c r="N99" s="1882"/>
      <c r="O99" s="1882"/>
      <c r="P99" s="1882"/>
      <c r="Q99" s="1882"/>
      <c r="R99" s="1882"/>
      <c r="S99" s="1882"/>
      <c r="T99" s="1882"/>
      <c r="U99" s="1882"/>
      <c r="V99" s="1882"/>
      <c r="W99" s="1882"/>
      <c r="X99" s="1882"/>
      <c r="Y99" s="1882"/>
      <c r="Z99" s="1882"/>
      <c r="AA99" s="1882"/>
      <c r="AB99" s="1882"/>
      <c r="AC99" s="1882"/>
      <c r="AD99" s="1882"/>
      <c r="AE99" s="1882"/>
      <c r="AF99" s="58"/>
      <c r="AG99" s="28"/>
      <c r="AH99" s="28"/>
      <c r="AI99" s="28"/>
      <c r="AJ99" s="28"/>
      <c r="AK99" s="28"/>
      <c r="AL99" s="28"/>
    </row>
    <row r="100" spans="1:38" ht="15.75" customHeight="1">
      <c r="A100" s="59"/>
      <c r="B100" s="358" t="s">
        <v>2968</v>
      </c>
      <c r="C100" s="1307" t="s">
        <v>3063</v>
      </c>
      <c r="D100" s="1294"/>
      <c r="E100" s="1294"/>
      <c r="F100" s="1298"/>
      <c r="G100" s="1896" t="s">
        <v>3064</v>
      </c>
      <c r="H100" s="1892"/>
      <c r="I100" s="1892"/>
      <c r="J100" s="1892"/>
      <c r="K100" s="1834"/>
      <c r="L100" s="1894"/>
      <c r="M100" s="1892"/>
      <c r="N100" s="1892"/>
      <c r="O100" s="1892"/>
      <c r="P100" s="1892"/>
      <c r="Q100" s="1892"/>
      <c r="R100" s="1892"/>
      <c r="S100" s="1892"/>
      <c r="T100" s="1892"/>
      <c r="U100" s="1892"/>
      <c r="V100" s="1892"/>
      <c r="W100" s="1892"/>
      <c r="X100" s="1892"/>
      <c r="Y100" s="1892"/>
      <c r="Z100" s="1892"/>
      <c r="AA100" s="1892"/>
      <c r="AB100" s="1892"/>
      <c r="AC100" s="1892"/>
      <c r="AD100" s="1892"/>
      <c r="AE100" s="1892"/>
      <c r="AF100" s="72"/>
      <c r="AG100" s="59"/>
      <c r="AH100" s="59"/>
      <c r="AI100" s="59"/>
      <c r="AJ100" s="59"/>
      <c r="AK100" s="59"/>
      <c r="AL100" s="59"/>
    </row>
    <row r="101" spans="1:38" ht="15.75" customHeight="1">
      <c r="A101" s="28"/>
      <c r="B101" s="361" t="s">
        <v>2970</v>
      </c>
      <c r="C101" s="1430" t="s">
        <v>3065</v>
      </c>
      <c r="D101" s="1294"/>
      <c r="E101" s="1294"/>
      <c r="F101" s="1298"/>
      <c r="G101" s="1897" t="s">
        <v>3066</v>
      </c>
      <c r="H101" s="1892"/>
      <c r="I101" s="1892"/>
      <c r="J101" s="1892"/>
      <c r="K101" s="1834"/>
      <c r="L101" s="1895"/>
      <c r="M101" s="1882"/>
      <c r="N101" s="1882"/>
      <c r="O101" s="1882"/>
      <c r="P101" s="1882"/>
      <c r="Q101" s="1882"/>
      <c r="R101" s="1882"/>
      <c r="S101" s="1882"/>
      <c r="T101" s="1882"/>
      <c r="U101" s="1882"/>
      <c r="V101" s="1882"/>
      <c r="W101" s="1882"/>
      <c r="X101" s="1882"/>
      <c r="Y101" s="1882"/>
      <c r="Z101" s="1882"/>
      <c r="AA101" s="1882"/>
      <c r="AB101" s="1882"/>
      <c r="AC101" s="1882"/>
      <c r="AD101" s="1882"/>
      <c r="AE101" s="1882"/>
      <c r="AF101" s="58"/>
      <c r="AG101" s="28"/>
      <c r="AH101" s="28"/>
      <c r="AI101" s="28"/>
      <c r="AJ101" s="28"/>
      <c r="AK101" s="28"/>
      <c r="AL101" s="28"/>
    </row>
    <row r="102" spans="1:38" ht="15.75" customHeight="1">
      <c r="A102" s="59"/>
      <c r="B102" s="358" t="s">
        <v>2971</v>
      </c>
      <c r="C102" s="1307" t="s">
        <v>3067</v>
      </c>
      <c r="D102" s="1294"/>
      <c r="E102" s="1294"/>
      <c r="F102" s="1298"/>
      <c r="G102" s="1896" t="s">
        <v>3068</v>
      </c>
      <c r="H102" s="1892"/>
      <c r="I102" s="1892"/>
      <c r="J102" s="1892"/>
      <c r="K102" s="1834"/>
      <c r="L102" s="1894"/>
      <c r="M102" s="1892"/>
      <c r="N102" s="1892"/>
      <c r="O102" s="1892"/>
      <c r="P102" s="1892"/>
      <c r="Q102" s="1892"/>
      <c r="R102" s="1892"/>
      <c r="S102" s="1892"/>
      <c r="T102" s="1892"/>
      <c r="U102" s="1892"/>
      <c r="V102" s="1892"/>
      <c r="W102" s="1892"/>
      <c r="X102" s="1892"/>
      <c r="Y102" s="1892"/>
      <c r="Z102" s="1892"/>
      <c r="AA102" s="1892"/>
      <c r="AB102" s="1892"/>
      <c r="AC102" s="1892"/>
      <c r="AD102" s="1892"/>
      <c r="AE102" s="1892"/>
      <c r="AF102" s="72"/>
      <c r="AG102" s="59"/>
      <c r="AH102" s="59"/>
      <c r="AI102" s="59"/>
      <c r="AJ102" s="59"/>
      <c r="AK102" s="59"/>
      <c r="AL102" s="59"/>
    </row>
    <row r="103" spans="1:38" ht="15.75" customHeight="1">
      <c r="A103" s="28"/>
      <c r="B103" s="361" t="s">
        <v>2972</v>
      </c>
      <c r="C103" s="1430" t="s">
        <v>2937</v>
      </c>
      <c r="D103" s="1294"/>
      <c r="E103" s="1294"/>
      <c r="F103" s="1298"/>
      <c r="G103" s="1897" t="s">
        <v>3069</v>
      </c>
      <c r="H103" s="1892"/>
      <c r="I103" s="1892"/>
      <c r="J103" s="1892"/>
      <c r="K103" s="1834"/>
      <c r="L103" s="1895"/>
      <c r="M103" s="1882"/>
      <c r="N103" s="1882"/>
      <c r="O103" s="1882"/>
      <c r="P103" s="1882"/>
      <c r="Q103" s="1882"/>
      <c r="R103" s="1882"/>
      <c r="S103" s="1882"/>
      <c r="T103" s="1882"/>
      <c r="U103" s="1882"/>
      <c r="V103" s="1882"/>
      <c r="W103" s="1882"/>
      <c r="X103" s="1882"/>
      <c r="Y103" s="1882"/>
      <c r="Z103" s="1882"/>
      <c r="AA103" s="1882"/>
      <c r="AB103" s="1882"/>
      <c r="AC103" s="1882"/>
      <c r="AD103" s="1882"/>
      <c r="AE103" s="1882"/>
      <c r="AF103" s="58"/>
      <c r="AG103" s="28"/>
      <c r="AH103" s="28"/>
      <c r="AI103" s="28"/>
      <c r="AJ103" s="28"/>
      <c r="AK103" s="28"/>
      <c r="AL103" s="28"/>
    </row>
    <row r="104" spans="1:38" ht="15.75" customHeight="1">
      <c r="A104" s="59"/>
      <c r="B104" s="358" t="s">
        <v>2974</v>
      </c>
      <c r="C104" s="1307" t="s">
        <v>3070</v>
      </c>
      <c r="D104" s="1294"/>
      <c r="E104" s="1294"/>
      <c r="F104" s="1298"/>
      <c r="G104" s="1908" t="s">
        <v>3071</v>
      </c>
      <c r="H104" s="1882"/>
      <c r="I104" s="1882"/>
      <c r="J104" s="1882"/>
      <c r="K104" s="1909"/>
      <c r="L104" s="1895"/>
      <c r="M104" s="1882"/>
      <c r="N104" s="1882"/>
      <c r="O104" s="1882"/>
      <c r="P104" s="1882"/>
      <c r="Q104" s="1882"/>
      <c r="R104" s="1882"/>
      <c r="S104" s="1882"/>
      <c r="T104" s="1882"/>
      <c r="U104" s="1882"/>
      <c r="V104" s="1882"/>
      <c r="W104" s="1882"/>
      <c r="X104" s="1882"/>
      <c r="Y104" s="1882"/>
      <c r="Z104" s="1882"/>
      <c r="AA104" s="1882"/>
      <c r="AB104" s="1882"/>
      <c r="AC104" s="1882"/>
      <c r="AD104" s="1882"/>
      <c r="AE104" s="1882"/>
      <c r="AF104" s="72"/>
      <c r="AG104" s="59"/>
      <c r="AH104" s="59"/>
      <c r="AI104" s="59"/>
      <c r="AJ104" s="59"/>
      <c r="AK104" s="59"/>
      <c r="AL104" s="59"/>
    </row>
    <row r="105" spans="1:38" ht="15.75" customHeight="1">
      <c r="A105" s="28"/>
      <c r="B105" s="361" t="s">
        <v>77</v>
      </c>
      <c r="C105" s="1430" t="s">
        <v>3072</v>
      </c>
      <c r="D105" s="1294"/>
      <c r="E105" s="1294"/>
      <c r="F105" s="1298"/>
      <c r="G105" s="1897" t="s">
        <v>3073</v>
      </c>
      <c r="H105" s="1892"/>
      <c r="I105" s="1892"/>
      <c r="J105" s="1892"/>
      <c r="K105" s="1834"/>
      <c r="L105" s="186"/>
      <c r="AF105" s="58"/>
      <c r="AG105" s="28"/>
      <c r="AH105" s="28"/>
      <c r="AI105" s="28"/>
      <c r="AJ105" s="28"/>
      <c r="AK105" s="28"/>
      <c r="AL105" s="28"/>
    </row>
    <row r="106" spans="1:38" ht="15.75" customHeight="1">
      <c r="A106" s="59"/>
      <c r="B106" s="358" t="s">
        <v>82</v>
      </c>
      <c r="C106" s="1307" t="s">
        <v>3074</v>
      </c>
      <c r="D106" s="1294"/>
      <c r="E106" s="1294"/>
      <c r="F106" s="1298"/>
      <c r="G106" s="1896" t="s">
        <v>3075</v>
      </c>
      <c r="H106" s="1892"/>
      <c r="I106" s="1892"/>
      <c r="J106" s="1892"/>
      <c r="K106" s="1834"/>
      <c r="L106" s="1894"/>
      <c r="M106" s="1892"/>
      <c r="N106" s="1892"/>
      <c r="O106" s="1892"/>
      <c r="P106" s="1892"/>
      <c r="Q106" s="1892"/>
      <c r="R106" s="1892"/>
      <c r="S106" s="1892"/>
      <c r="T106" s="1892"/>
      <c r="U106" s="1892"/>
      <c r="V106" s="1892"/>
      <c r="W106" s="1892"/>
      <c r="X106" s="1892"/>
      <c r="Y106" s="1892"/>
      <c r="Z106" s="1892"/>
      <c r="AA106" s="1892"/>
      <c r="AB106" s="1892"/>
      <c r="AC106" s="1892"/>
      <c r="AD106" s="1892"/>
      <c r="AE106" s="1892"/>
      <c r="AF106" s="72"/>
      <c r="AG106" s="59"/>
      <c r="AH106" s="59"/>
      <c r="AI106" s="59"/>
      <c r="AJ106" s="59"/>
      <c r="AK106" s="59"/>
      <c r="AL106" s="59"/>
    </row>
    <row r="107" spans="1:38" ht="15.75" customHeight="1">
      <c r="A107" s="28"/>
      <c r="B107" s="361" t="s">
        <v>87</v>
      </c>
      <c r="C107" s="1430" t="s">
        <v>3076</v>
      </c>
      <c r="D107" s="1294"/>
      <c r="E107" s="1294"/>
      <c r="F107" s="1298"/>
      <c r="G107" s="1897" t="s">
        <v>3077</v>
      </c>
      <c r="H107" s="1892"/>
      <c r="I107" s="1892"/>
      <c r="J107" s="1892"/>
      <c r="K107" s="1834"/>
      <c r="L107" s="1895"/>
      <c r="M107" s="1882"/>
      <c r="N107" s="1882"/>
      <c r="O107" s="1882"/>
      <c r="P107" s="1882"/>
      <c r="Q107" s="1882"/>
      <c r="R107" s="1882"/>
      <c r="S107" s="1882"/>
      <c r="T107" s="1882"/>
      <c r="U107" s="1882"/>
      <c r="V107" s="1882"/>
      <c r="W107" s="1882"/>
      <c r="X107" s="1882"/>
      <c r="Y107" s="1882"/>
      <c r="Z107" s="1882"/>
      <c r="AA107" s="1882"/>
      <c r="AB107" s="1882"/>
      <c r="AC107" s="1882"/>
      <c r="AD107" s="1882"/>
      <c r="AE107" s="1882"/>
      <c r="AF107" s="58"/>
      <c r="AG107" s="28"/>
      <c r="AH107" s="28"/>
      <c r="AI107" s="28"/>
      <c r="AJ107" s="28"/>
      <c r="AK107" s="28"/>
      <c r="AL107" s="28"/>
    </row>
    <row r="108" spans="1:38" ht="15.75" customHeight="1">
      <c r="A108" s="59"/>
      <c r="B108" s="358" t="s">
        <v>91</v>
      </c>
      <c r="C108" s="1307" t="s">
        <v>3078</v>
      </c>
      <c r="D108" s="1294"/>
      <c r="E108" s="1294"/>
      <c r="F108" s="1298"/>
      <c r="G108" s="1896" t="s">
        <v>3079</v>
      </c>
      <c r="H108" s="1892"/>
      <c r="I108" s="1892"/>
      <c r="J108" s="1892"/>
      <c r="K108" s="1834"/>
      <c r="L108" s="1894"/>
      <c r="M108" s="1892"/>
      <c r="N108" s="1892"/>
      <c r="O108" s="1892"/>
      <c r="P108" s="1892"/>
      <c r="Q108" s="1892"/>
      <c r="R108" s="1892"/>
      <c r="S108" s="1892"/>
      <c r="T108" s="1892"/>
      <c r="U108" s="1892"/>
      <c r="V108" s="1892"/>
      <c r="W108" s="1892"/>
      <c r="X108" s="1892"/>
      <c r="Y108" s="1892"/>
      <c r="Z108" s="1892"/>
      <c r="AA108" s="1892"/>
      <c r="AB108" s="1892"/>
      <c r="AC108" s="1892"/>
      <c r="AD108" s="1892"/>
      <c r="AE108" s="1892"/>
      <c r="AF108" s="72"/>
      <c r="AG108" s="59"/>
      <c r="AH108" s="59"/>
      <c r="AI108" s="59"/>
      <c r="AJ108" s="59"/>
      <c r="AK108" s="59"/>
      <c r="AL108" s="59"/>
    </row>
    <row r="109" spans="1:38" ht="15.75" customHeight="1">
      <c r="A109" s="28"/>
      <c r="B109" s="361" t="s">
        <v>94</v>
      </c>
      <c r="C109" s="1430" t="s">
        <v>3080</v>
      </c>
      <c r="D109" s="1294"/>
      <c r="E109" s="1294"/>
      <c r="F109" s="1298"/>
      <c r="G109" s="1897" t="s">
        <v>3081</v>
      </c>
      <c r="H109" s="1892"/>
      <c r="I109" s="1892"/>
      <c r="J109" s="1892"/>
      <c r="K109" s="1834"/>
      <c r="L109" s="1895"/>
      <c r="M109" s="1882"/>
      <c r="N109" s="1882"/>
      <c r="O109" s="1882"/>
      <c r="P109" s="1882"/>
      <c r="Q109" s="1882"/>
      <c r="R109" s="1882"/>
      <c r="S109" s="1882"/>
      <c r="T109" s="1882"/>
      <c r="U109" s="1882"/>
      <c r="V109" s="1882"/>
      <c r="W109" s="1882"/>
      <c r="X109" s="1882"/>
      <c r="Y109" s="1882"/>
      <c r="Z109" s="1882"/>
      <c r="AA109" s="1882"/>
      <c r="AB109" s="1882"/>
      <c r="AC109" s="1882"/>
      <c r="AD109" s="1882"/>
      <c r="AE109" s="1882"/>
      <c r="AF109" s="58"/>
      <c r="AG109" s="28"/>
      <c r="AH109" s="28"/>
      <c r="AI109" s="28"/>
      <c r="AJ109" s="28"/>
      <c r="AK109" s="28"/>
      <c r="AL109" s="28"/>
    </row>
    <row r="110" spans="1:38" ht="15.75" customHeight="1">
      <c r="A110" s="59"/>
      <c r="B110" s="358" t="s">
        <v>2980</v>
      </c>
      <c r="C110" s="1307" t="s">
        <v>2981</v>
      </c>
      <c r="D110" s="1294"/>
      <c r="E110" s="1294"/>
      <c r="F110" s="1298"/>
      <c r="G110" s="1307" t="s">
        <v>3082</v>
      </c>
      <c r="H110" s="1294"/>
      <c r="I110" s="1298"/>
      <c r="J110" s="64"/>
      <c r="K110" s="64"/>
      <c r="L110" s="182"/>
      <c r="M110" s="562"/>
      <c r="N110" s="562"/>
      <c r="O110" s="562"/>
      <c r="P110" s="562"/>
      <c r="Q110" s="562"/>
      <c r="R110" s="562"/>
      <c r="S110" s="562"/>
      <c r="T110" s="562"/>
      <c r="U110" s="562"/>
      <c r="V110" s="562"/>
      <c r="W110" s="562"/>
      <c r="X110" s="562"/>
      <c r="Y110" s="562"/>
      <c r="Z110" s="562"/>
      <c r="AA110" s="562"/>
      <c r="AB110" s="562"/>
      <c r="AC110" s="562"/>
      <c r="AD110" s="562"/>
      <c r="AE110" s="562"/>
      <c r="AF110" s="72"/>
      <c r="AG110" s="59"/>
      <c r="AH110" s="59"/>
      <c r="AI110" s="59"/>
      <c r="AJ110" s="59"/>
      <c r="AK110" s="59"/>
      <c r="AL110" s="59"/>
    </row>
    <row r="111" spans="1:38" ht="15.75" customHeight="1">
      <c r="A111" s="28"/>
      <c r="B111" s="359" t="s">
        <v>15</v>
      </c>
      <c r="C111" s="1430" t="s">
        <v>3083</v>
      </c>
      <c r="D111" s="1294"/>
      <c r="E111" s="1294"/>
      <c r="F111" s="1298"/>
      <c r="G111" s="1897" t="s">
        <v>3084</v>
      </c>
      <c r="H111" s="1892"/>
      <c r="I111" s="1892"/>
      <c r="J111" s="1892"/>
      <c r="K111" s="1834"/>
      <c r="L111" s="1895"/>
      <c r="M111" s="1882"/>
      <c r="N111" s="1882"/>
      <c r="O111" s="1882"/>
      <c r="P111" s="1882"/>
      <c r="Q111" s="1882"/>
      <c r="R111" s="1882"/>
      <c r="S111" s="1882"/>
      <c r="T111" s="1882"/>
      <c r="U111" s="1882"/>
      <c r="V111" s="1882"/>
      <c r="W111" s="1882"/>
      <c r="X111" s="1882"/>
      <c r="Y111" s="1882"/>
      <c r="Z111" s="1882"/>
      <c r="AA111" s="1882"/>
      <c r="AB111" s="1882"/>
      <c r="AC111" s="1882"/>
      <c r="AD111" s="1882"/>
      <c r="AE111" s="1882"/>
      <c r="AF111" s="58"/>
      <c r="AG111" s="28"/>
      <c r="AH111" s="28"/>
      <c r="AI111" s="28"/>
      <c r="AJ111" s="28"/>
      <c r="AK111" s="28"/>
      <c r="AL111" s="28"/>
    </row>
    <row r="112" spans="1:38" ht="15.75" customHeight="1">
      <c r="A112" s="59"/>
      <c r="B112" s="358" t="s">
        <v>20</v>
      </c>
      <c r="C112" s="1307" t="s">
        <v>3085</v>
      </c>
      <c r="D112" s="1294"/>
      <c r="E112" s="1294"/>
      <c r="F112" s="1298"/>
      <c r="G112" s="1896" t="s">
        <v>3086</v>
      </c>
      <c r="H112" s="1892"/>
      <c r="I112" s="1892"/>
      <c r="J112" s="1892"/>
      <c r="K112" s="1834"/>
      <c r="L112" s="1894"/>
      <c r="M112" s="1892"/>
      <c r="N112" s="1892"/>
      <c r="O112" s="1892"/>
      <c r="P112" s="1892"/>
      <c r="Q112" s="1892"/>
      <c r="R112" s="1892"/>
      <c r="S112" s="1892"/>
      <c r="T112" s="1892"/>
      <c r="U112" s="1892"/>
      <c r="V112" s="1892"/>
      <c r="W112" s="1892"/>
      <c r="X112" s="1892"/>
      <c r="Y112" s="1892"/>
      <c r="Z112" s="1892"/>
      <c r="AA112" s="1892"/>
      <c r="AB112" s="1892"/>
      <c r="AC112" s="1892"/>
      <c r="AD112" s="1892"/>
      <c r="AE112" s="1892"/>
      <c r="AF112" s="72"/>
      <c r="AG112" s="59"/>
      <c r="AH112" s="59"/>
      <c r="AI112" s="59"/>
      <c r="AJ112" s="59"/>
      <c r="AK112" s="59"/>
      <c r="AL112" s="59"/>
    </row>
    <row r="113" spans="1:38" ht="15.75" customHeight="1">
      <c r="A113" s="28"/>
      <c r="B113" s="359" t="s">
        <v>25</v>
      </c>
      <c r="C113" s="1430" t="s">
        <v>3087</v>
      </c>
      <c r="D113" s="1294"/>
      <c r="E113" s="1294"/>
      <c r="F113" s="1298"/>
      <c r="G113" s="1897" t="s">
        <v>3088</v>
      </c>
      <c r="H113" s="1892"/>
      <c r="I113" s="1892"/>
      <c r="J113" s="1892"/>
      <c r="K113" s="1834"/>
      <c r="L113" s="1895"/>
      <c r="M113" s="1882"/>
      <c r="N113" s="1882"/>
      <c r="O113" s="1882"/>
      <c r="P113" s="1882"/>
      <c r="Q113" s="1882"/>
      <c r="R113" s="1882"/>
      <c r="S113" s="1882"/>
      <c r="T113" s="1882"/>
      <c r="U113" s="1882"/>
      <c r="V113" s="1882"/>
      <c r="W113" s="1882"/>
      <c r="X113" s="1882"/>
      <c r="Y113" s="1882"/>
      <c r="Z113" s="1882"/>
      <c r="AA113" s="1882"/>
      <c r="AB113" s="1882"/>
      <c r="AC113" s="1882"/>
      <c r="AD113" s="1882"/>
      <c r="AE113" s="1882"/>
      <c r="AF113" s="58"/>
      <c r="AG113" s="28"/>
      <c r="AH113" s="28"/>
      <c r="AI113" s="28"/>
      <c r="AJ113" s="28"/>
      <c r="AK113" s="28"/>
      <c r="AL113" s="28"/>
    </row>
    <row r="114" spans="1:38" ht="15.75" customHeight="1">
      <c r="A114" s="59"/>
      <c r="B114" s="358" t="s">
        <v>29</v>
      </c>
      <c r="C114" s="1307" t="s">
        <v>3005</v>
      </c>
      <c r="D114" s="1294"/>
      <c r="E114" s="1294"/>
      <c r="F114" s="1298"/>
      <c r="G114" s="1896" t="s">
        <v>3089</v>
      </c>
      <c r="H114" s="1892"/>
      <c r="I114" s="1892"/>
      <c r="J114" s="1892"/>
      <c r="K114" s="1834"/>
      <c r="L114" s="1894"/>
      <c r="M114" s="1892"/>
      <c r="N114" s="1892"/>
      <c r="O114" s="1892"/>
      <c r="P114" s="1892"/>
      <c r="Q114" s="1892"/>
      <c r="R114" s="1892"/>
      <c r="S114" s="1892"/>
      <c r="T114" s="1892"/>
      <c r="U114" s="1892"/>
      <c r="V114" s="1892"/>
      <c r="W114" s="1892"/>
      <c r="X114" s="1892"/>
      <c r="Y114" s="1892"/>
      <c r="Z114" s="1892"/>
      <c r="AA114" s="1892"/>
      <c r="AB114" s="1892"/>
      <c r="AC114" s="1892"/>
      <c r="AD114" s="1892"/>
      <c r="AE114" s="1892"/>
      <c r="AF114" s="72"/>
      <c r="AG114" s="59"/>
      <c r="AH114" s="59"/>
      <c r="AI114" s="59"/>
      <c r="AJ114" s="59"/>
      <c r="AK114" s="59"/>
      <c r="AL114" s="59"/>
    </row>
    <row r="115" spans="1:38" ht="15.75" customHeight="1">
      <c r="A115" s="28"/>
      <c r="B115" s="359" t="s">
        <v>33</v>
      </c>
      <c r="C115" s="1430" t="s">
        <v>3090</v>
      </c>
      <c r="D115" s="1294"/>
      <c r="E115" s="1294"/>
      <c r="F115" s="1298"/>
      <c r="G115" s="1897" t="s">
        <v>3091</v>
      </c>
      <c r="H115" s="1892"/>
      <c r="I115" s="1892"/>
      <c r="J115" s="1892"/>
      <c r="K115" s="1834"/>
      <c r="L115" s="1895"/>
      <c r="M115" s="1882"/>
      <c r="N115" s="1882"/>
      <c r="O115" s="1882"/>
      <c r="P115" s="1882"/>
      <c r="Q115" s="1882"/>
      <c r="R115" s="1882"/>
      <c r="S115" s="1882"/>
      <c r="T115" s="1882"/>
      <c r="U115" s="1882"/>
      <c r="V115" s="1882"/>
      <c r="W115" s="1882"/>
      <c r="X115" s="1882"/>
      <c r="Y115" s="1882"/>
      <c r="Z115" s="1882"/>
      <c r="AA115" s="1882"/>
      <c r="AB115" s="1882"/>
      <c r="AC115" s="1882"/>
      <c r="AD115" s="1882"/>
      <c r="AE115" s="1882"/>
      <c r="AF115" s="58"/>
      <c r="AG115" s="28"/>
      <c r="AH115" s="28"/>
      <c r="AI115" s="28"/>
      <c r="AJ115" s="28"/>
      <c r="AK115" s="28"/>
      <c r="AL115" s="28"/>
    </row>
    <row r="116" spans="1:38" ht="15.75" customHeight="1" thickBot="1">
      <c r="A116" s="28"/>
      <c r="B116" s="1910" t="s">
        <v>339</v>
      </c>
      <c r="C116" s="1899"/>
      <c r="D116" s="1899"/>
      <c r="E116" s="1899"/>
      <c r="F116" s="1899"/>
      <c r="G116" s="1899"/>
      <c r="H116" s="1899"/>
      <c r="I116" s="1899"/>
      <c r="J116" s="1899"/>
      <c r="K116" s="1836"/>
      <c r="L116" s="1898"/>
      <c r="M116" s="1899"/>
      <c r="N116" s="1899"/>
      <c r="O116" s="1899"/>
      <c r="P116" s="1899"/>
      <c r="Q116" s="1899"/>
      <c r="R116" s="1899"/>
      <c r="S116" s="1899"/>
      <c r="T116" s="1899"/>
      <c r="U116" s="1899"/>
      <c r="V116" s="1899"/>
      <c r="W116" s="1899"/>
      <c r="X116" s="1899"/>
      <c r="Y116" s="1899"/>
      <c r="Z116" s="1899"/>
      <c r="AA116" s="1899"/>
      <c r="AB116" s="1899"/>
      <c r="AC116" s="1899"/>
      <c r="AD116" s="1899"/>
      <c r="AE116" s="1899"/>
      <c r="AF116" s="122"/>
      <c r="AG116" s="28"/>
      <c r="AH116" s="28"/>
      <c r="AI116" s="28"/>
      <c r="AJ116" s="28"/>
      <c r="AK116" s="28"/>
      <c r="AL116" s="28"/>
    </row>
    <row r="117" spans="1:38" ht="15.75" customHeight="1">
      <c r="A117" s="28"/>
      <c r="B117" s="28"/>
      <c r="C117" s="28"/>
      <c r="D117" s="28"/>
      <c r="E117" s="30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28"/>
      <c r="AG117" s="28"/>
      <c r="AH117" s="28"/>
      <c r="AI117" s="28"/>
      <c r="AJ117" s="28"/>
      <c r="AK117" s="28"/>
      <c r="AL117" s="28"/>
    </row>
    <row r="118" spans="1:38" ht="15.75" customHeight="1">
      <c r="A118" s="28"/>
      <c r="B118" s="28"/>
      <c r="C118" s="28"/>
      <c r="D118" s="28"/>
      <c r="E118" s="30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28"/>
      <c r="AG118" s="28"/>
      <c r="AH118" s="28"/>
      <c r="AI118" s="28"/>
      <c r="AJ118" s="28"/>
      <c r="AK118" s="28"/>
      <c r="AL118" s="28"/>
    </row>
    <row r="119" spans="1:38" ht="15.75" customHeight="1">
      <c r="A119" s="28"/>
      <c r="B119" s="28"/>
      <c r="C119" s="28"/>
      <c r="D119" s="28"/>
      <c r="E119" s="30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28"/>
      <c r="AG119" s="28"/>
      <c r="AH119" s="28"/>
      <c r="AI119" s="28"/>
      <c r="AJ119" s="28"/>
      <c r="AK119" s="28"/>
      <c r="AL119" s="28"/>
    </row>
    <row r="120" spans="1:38" ht="15.75" customHeight="1">
      <c r="A120" s="28"/>
      <c r="B120" s="28"/>
      <c r="C120" s="28"/>
      <c r="D120" s="28"/>
      <c r="E120" s="30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28"/>
      <c r="AG120" s="28"/>
      <c r="AH120" s="28"/>
      <c r="AI120" s="28"/>
      <c r="AJ120" s="28"/>
      <c r="AK120" s="28"/>
      <c r="AL120" s="28"/>
    </row>
    <row r="121" spans="1:38" ht="15.75" customHeight="1">
      <c r="A121" s="28"/>
      <c r="B121" s="28"/>
      <c r="C121" s="28"/>
      <c r="D121" s="28"/>
      <c r="E121" s="30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28"/>
      <c r="AG121" s="28"/>
      <c r="AH121" s="28"/>
      <c r="AI121" s="28"/>
      <c r="AJ121" s="28"/>
      <c r="AK121" s="28"/>
      <c r="AL121" s="28"/>
    </row>
    <row r="122" spans="1:38" ht="15.75" customHeight="1">
      <c r="A122" s="28"/>
      <c r="B122" s="28"/>
      <c r="C122" s="28"/>
      <c r="D122" s="28"/>
      <c r="E122" s="30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28"/>
      <c r="AG122" s="28"/>
      <c r="AH122" s="28"/>
      <c r="AI122" s="28"/>
      <c r="AJ122" s="28"/>
      <c r="AK122" s="28"/>
      <c r="AL122" s="28"/>
    </row>
    <row r="123" spans="1:38" ht="15.75" customHeight="1">
      <c r="A123" s="28"/>
      <c r="B123" s="28"/>
      <c r="C123" s="28"/>
      <c r="D123" s="28"/>
      <c r="E123" s="30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28"/>
      <c r="AG123" s="28"/>
      <c r="AH123" s="28"/>
      <c r="AI123" s="28"/>
      <c r="AJ123" s="28"/>
      <c r="AK123" s="28"/>
      <c r="AL123" s="28"/>
    </row>
    <row r="124" spans="1:38" ht="15.75" customHeight="1">
      <c r="A124" s="28"/>
      <c r="B124" s="28"/>
      <c r="C124" s="28"/>
      <c r="D124" s="28"/>
      <c r="E124" s="30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28"/>
      <c r="AG124" s="28"/>
      <c r="AH124" s="28"/>
      <c r="AI124" s="28"/>
      <c r="AJ124" s="28"/>
      <c r="AK124" s="28"/>
      <c r="AL124" s="28"/>
    </row>
    <row r="125" spans="1:38" ht="15.75" customHeight="1">
      <c r="A125" s="28"/>
      <c r="B125" s="28"/>
      <c r="C125" s="28"/>
      <c r="D125" s="28"/>
      <c r="E125" s="30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28"/>
      <c r="AG125" s="28"/>
      <c r="AH125" s="28"/>
      <c r="AI125" s="28"/>
      <c r="AJ125" s="28"/>
      <c r="AK125" s="28"/>
      <c r="AL125" s="28"/>
    </row>
    <row r="126" spans="1:38" ht="15.75" customHeight="1">
      <c r="A126" s="28"/>
      <c r="B126" s="28"/>
      <c r="C126" s="28"/>
      <c r="D126" s="28"/>
      <c r="E126" s="30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28"/>
      <c r="AG126" s="28"/>
      <c r="AH126" s="28"/>
      <c r="AI126" s="28"/>
      <c r="AJ126" s="28"/>
      <c r="AK126" s="28"/>
      <c r="AL126" s="28"/>
    </row>
    <row r="127" spans="1:38" ht="15.75" customHeight="1">
      <c r="A127" s="28"/>
      <c r="B127" s="28"/>
      <c r="C127" s="28"/>
      <c r="D127" s="28"/>
      <c r="E127" s="30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28"/>
      <c r="AG127" s="28"/>
      <c r="AH127" s="28"/>
      <c r="AI127" s="28"/>
      <c r="AJ127" s="28"/>
      <c r="AK127" s="28"/>
      <c r="AL127" s="28"/>
    </row>
    <row r="128" spans="1:38" ht="15.75" customHeight="1">
      <c r="A128" s="28"/>
      <c r="B128" s="28"/>
      <c r="C128" s="28"/>
      <c r="D128" s="28"/>
      <c r="E128" s="30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28"/>
      <c r="AG128" s="28"/>
      <c r="AH128" s="28"/>
      <c r="AI128" s="28"/>
      <c r="AJ128" s="28"/>
      <c r="AK128" s="28"/>
      <c r="AL128" s="28"/>
    </row>
    <row r="129" spans="1:38" ht="15.75" customHeight="1">
      <c r="A129" s="28"/>
      <c r="B129" s="28"/>
      <c r="C129" s="28"/>
      <c r="D129" s="28"/>
      <c r="E129" s="30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28"/>
      <c r="AG129" s="28"/>
      <c r="AH129" s="28"/>
      <c r="AI129" s="28"/>
      <c r="AJ129" s="28"/>
      <c r="AK129" s="28"/>
      <c r="AL129" s="28"/>
    </row>
    <row r="130" spans="1:38" ht="15.75" customHeight="1">
      <c r="A130" s="28"/>
      <c r="B130" s="28"/>
      <c r="C130" s="28"/>
      <c r="D130" s="28"/>
      <c r="E130" s="30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28"/>
      <c r="AG130" s="28"/>
      <c r="AH130" s="28"/>
      <c r="AI130" s="28"/>
      <c r="AJ130" s="28"/>
      <c r="AK130" s="28"/>
      <c r="AL130" s="28"/>
    </row>
    <row r="131" spans="1:38" ht="15.75" customHeight="1">
      <c r="A131" s="28"/>
      <c r="B131" s="28"/>
      <c r="C131" s="28"/>
      <c r="D131" s="28"/>
      <c r="E131" s="30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28"/>
      <c r="AG131" s="28"/>
      <c r="AH131" s="28"/>
      <c r="AI131" s="28"/>
      <c r="AJ131" s="28"/>
      <c r="AK131" s="28"/>
      <c r="AL131" s="28"/>
    </row>
    <row r="132" spans="1:38" ht="15.75" customHeight="1">
      <c r="A132" s="28"/>
      <c r="B132" s="28"/>
      <c r="C132" s="28"/>
      <c r="D132" s="28"/>
      <c r="E132" s="30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28"/>
      <c r="AG132" s="28"/>
      <c r="AH132" s="28"/>
      <c r="AI132" s="28"/>
      <c r="AJ132" s="28"/>
      <c r="AK132" s="28"/>
      <c r="AL132" s="28"/>
    </row>
    <row r="133" spans="1:38" ht="15.75" customHeight="1">
      <c r="A133" s="28"/>
      <c r="B133" s="28"/>
      <c r="C133" s="28"/>
      <c r="D133" s="28"/>
      <c r="E133" s="30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28"/>
      <c r="AG133" s="28"/>
      <c r="AH133" s="28"/>
      <c r="AI133" s="28"/>
      <c r="AJ133" s="28"/>
      <c r="AK133" s="28"/>
      <c r="AL133" s="28"/>
    </row>
    <row r="134" spans="1:38" ht="15.75" customHeight="1">
      <c r="A134" s="28"/>
      <c r="B134" s="28"/>
      <c r="C134" s="28"/>
      <c r="D134" s="28"/>
      <c r="E134" s="30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28"/>
      <c r="AG134" s="28"/>
      <c r="AH134" s="28"/>
      <c r="AI134" s="28"/>
      <c r="AJ134" s="28"/>
      <c r="AK134" s="28"/>
      <c r="AL134" s="28"/>
    </row>
    <row r="135" spans="1:38" ht="15.75" customHeight="1">
      <c r="A135" s="28"/>
      <c r="B135" s="28"/>
      <c r="C135" s="28"/>
      <c r="D135" s="28"/>
      <c r="E135" s="30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28"/>
      <c r="AG135" s="28"/>
      <c r="AH135" s="28"/>
      <c r="AI135" s="28"/>
      <c r="AJ135" s="28"/>
      <c r="AK135" s="28"/>
      <c r="AL135" s="28"/>
    </row>
    <row r="136" spans="1:38" ht="15.75" customHeight="1">
      <c r="A136" s="28"/>
      <c r="B136" s="28"/>
      <c r="C136" s="28"/>
      <c r="D136" s="28"/>
      <c r="E136" s="30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28"/>
      <c r="AG136" s="28"/>
      <c r="AH136" s="28"/>
      <c r="AI136" s="28"/>
      <c r="AJ136" s="28"/>
      <c r="AK136" s="28"/>
      <c r="AL136" s="28"/>
    </row>
    <row r="137" spans="1:38" ht="15.75" customHeight="1">
      <c r="A137" s="28"/>
      <c r="B137" s="28"/>
      <c r="C137" s="28"/>
      <c r="D137" s="28"/>
      <c r="E137" s="30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28"/>
      <c r="AG137" s="28"/>
      <c r="AH137" s="28"/>
      <c r="AI137" s="28"/>
      <c r="AJ137" s="28"/>
      <c r="AK137" s="28"/>
      <c r="AL137" s="28"/>
    </row>
    <row r="138" spans="1:38" ht="15.75" customHeight="1">
      <c r="A138" s="28"/>
      <c r="B138" s="28"/>
      <c r="C138" s="28"/>
      <c r="D138" s="28"/>
      <c r="E138" s="30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28"/>
      <c r="AG138" s="28"/>
      <c r="AH138" s="28"/>
      <c r="AI138" s="28"/>
      <c r="AJ138" s="28"/>
      <c r="AK138" s="28"/>
      <c r="AL138" s="28"/>
    </row>
    <row r="139" spans="1:38" ht="15.75" customHeight="1">
      <c r="A139" s="28"/>
      <c r="B139" s="28"/>
      <c r="C139" s="28"/>
      <c r="D139" s="28"/>
      <c r="E139" s="30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28"/>
      <c r="AG139" s="28"/>
      <c r="AH139" s="28"/>
      <c r="AI139" s="28"/>
      <c r="AJ139" s="28"/>
      <c r="AK139" s="28"/>
      <c r="AL139" s="28"/>
    </row>
    <row r="140" spans="1:38" ht="15.75" customHeight="1">
      <c r="A140" s="28"/>
      <c r="B140" s="28"/>
      <c r="C140" s="28"/>
      <c r="D140" s="28"/>
      <c r="E140" s="30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28"/>
      <c r="AG140" s="28"/>
      <c r="AH140" s="28"/>
      <c r="AI140" s="28"/>
      <c r="AJ140" s="28"/>
      <c r="AK140" s="28"/>
      <c r="AL140" s="28"/>
    </row>
    <row r="141" spans="1:38" ht="15.75" customHeight="1">
      <c r="A141" s="28"/>
      <c r="B141" s="28"/>
      <c r="C141" s="28"/>
      <c r="D141" s="28"/>
      <c r="E141" s="30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28"/>
      <c r="AG141" s="28"/>
      <c r="AH141" s="28"/>
      <c r="AI141" s="28"/>
      <c r="AJ141" s="28"/>
      <c r="AK141" s="28"/>
      <c r="AL141" s="28"/>
    </row>
    <row r="142" spans="1:38" ht="15.75" customHeight="1">
      <c r="A142" s="28"/>
      <c r="B142" s="28"/>
      <c r="C142" s="28"/>
      <c r="D142" s="28"/>
      <c r="E142" s="30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28"/>
      <c r="AG142" s="28"/>
      <c r="AH142" s="28"/>
      <c r="AI142" s="28"/>
      <c r="AJ142" s="28"/>
      <c r="AK142" s="28"/>
      <c r="AL142" s="28"/>
    </row>
    <row r="143" spans="1:38" ht="15.75" customHeight="1">
      <c r="A143" s="28"/>
      <c r="B143" s="28"/>
      <c r="C143" s="28"/>
      <c r="D143" s="28"/>
      <c r="E143" s="30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28"/>
      <c r="AG143" s="28"/>
      <c r="AH143" s="28"/>
      <c r="AI143" s="28"/>
      <c r="AJ143" s="28"/>
      <c r="AK143" s="28"/>
      <c r="AL143" s="28"/>
    </row>
    <row r="144" spans="1:38" ht="15.75" customHeight="1">
      <c r="A144" s="28"/>
      <c r="B144" s="28"/>
      <c r="C144" s="28"/>
      <c r="D144" s="28"/>
      <c r="E144" s="30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28"/>
      <c r="AG144" s="28"/>
      <c r="AH144" s="28"/>
      <c r="AI144" s="28"/>
      <c r="AJ144" s="28"/>
      <c r="AK144" s="28"/>
      <c r="AL144" s="28"/>
    </row>
    <row r="145" spans="1:38" ht="15.75" customHeight="1">
      <c r="A145" s="28"/>
      <c r="B145" s="28"/>
      <c r="C145" s="28"/>
      <c r="D145" s="28"/>
      <c r="E145" s="30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28"/>
      <c r="AG145" s="28"/>
      <c r="AH145" s="28"/>
      <c r="AI145" s="28"/>
      <c r="AJ145" s="28"/>
      <c r="AK145" s="28"/>
      <c r="AL145" s="28"/>
    </row>
    <row r="146" spans="1:38" ht="15.75" customHeight="1">
      <c r="A146" s="28"/>
      <c r="B146" s="28"/>
      <c r="C146" s="28"/>
      <c r="D146" s="28"/>
      <c r="E146" s="30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28"/>
      <c r="AG146" s="28"/>
      <c r="AH146" s="28"/>
      <c r="AI146" s="28"/>
      <c r="AJ146" s="28"/>
      <c r="AK146" s="28"/>
      <c r="AL146" s="28"/>
    </row>
    <row r="147" spans="1:38" ht="15.75" customHeight="1">
      <c r="A147" s="28"/>
      <c r="B147" s="28"/>
      <c r="C147" s="28"/>
      <c r="D147" s="28"/>
      <c r="E147" s="30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28"/>
      <c r="AG147" s="28"/>
      <c r="AH147" s="28"/>
      <c r="AI147" s="28"/>
      <c r="AJ147" s="28"/>
      <c r="AK147" s="28"/>
      <c r="AL147" s="28"/>
    </row>
    <row r="148" spans="1:38" ht="15.75" customHeight="1">
      <c r="A148" s="28"/>
      <c r="B148" s="28"/>
      <c r="C148" s="28"/>
      <c r="D148" s="28"/>
      <c r="E148" s="30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28"/>
      <c r="AG148" s="28"/>
      <c r="AH148" s="28"/>
      <c r="AI148" s="28"/>
      <c r="AJ148" s="28"/>
      <c r="AK148" s="28"/>
      <c r="AL148" s="28"/>
    </row>
    <row r="149" spans="1:38" ht="15.75" customHeight="1">
      <c r="A149" s="28"/>
      <c r="B149" s="28"/>
      <c r="C149" s="28"/>
      <c r="D149" s="28"/>
      <c r="E149" s="30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28"/>
      <c r="AG149" s="28"/>
      <c r="AH149" s="28"/>
      <c r="AI149" s="28"/>
      <c r="AJ149" s="28"/>
      <c r="AK149" s="28"/>
      <c r="AL149" s="28"/>
    </row>
    <row r="150" spans="1:38" ht="15.75" customHeight="1">
      <c r="A150" s="28"/>
      <c r="B150" s="28"/>
      <c r="C150" s="28"/>
      <c r="D150" s="28"/>
      <c r="E150" s="30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28"/>
      <c r="AG150" s="28"/>
      <c r="AH150" s="28"/>
      <c r="AI150" s="28"/>
      <c r="AJ150" s="28"/>
      <c r="AK150" s="28"/>
      <c r="AL150" s="28"/>
    </row>
    <row r="151" spans="1:38" ht="15.75" customHeight="1">
      <c r="A151" s="28"/>
      <c r="B151" s="28"/>
      <c r="C151" s="28"/>
      <c r="D151" s="28"/>
      <c r="E151" s="30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28"/>
      <c r="AG151" s="28"/>
      <c r="AH151" s="28"/>
      <c r="AI151" s="28"/>
      <c r="AJ151" s="28"/>
      <c r="AK151" s="28"/>
      <c r="AL151" s="28"/>
    </row>
    <row r="152" spans="1:38" ht="15.75" customHeight="1">
      <c r="A152" s="28"/>
      <c r="B152" s="28"/>
      <c r="C152" s="28"/>
      <c r="D152" s="28"/>
      <c r="E152" s="30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28"/>
      <c r="AG152" s="28"/>
      <c r="AH152" s="28"/>
      <c r="AI152" s="28"/>
      <c r="AJ152" s="28"/>
      <c r="AK152" s="28"/>
      <c r="AL152" s="28"/>
    </row>
    <row r="153" spans="1:38" ht="15.75" customHeight="1">
      <c r="A153" s="28"/>
      <c r="B153" s="28"/>
      <c r="C153" s="28"/>
      <c r="D153" s="28"/>
      <c r="E153" s="30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28"/>
      <c r="AG153" s="28"/>
      <c r="AH153" s="28"/>
      <c r="AI153" s="28"/>
      <c r="AJ153" s="28"/>
      <c r="AK153" s="28"/>
      <c r="AL153" s="28"/>
    </row>
    <row r="154" spans="1:38" ht="15.75" customHeight="1">
      <c r="A154" s="28"/>
      <c r="B154" s="28"/>
      <c r="C154" s="28"/>
      <c r="D154" s="28"/>
      <c r="E154" s="30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28"/>
      <c r="AG154" s="28"/>
      <c r="AH154" s="28"/>
      <c r="AI154" s="28"/>
      <c r="AJ154" s="28"/>
      <c r="AK154" s="28"/>
      <c r="AL154" s="28"/>
    </row>
    <row r="155" spans="1:38" ht="15.75" customHeight="1">
      <c r="A155" s="28"/>
      <c r="B155" s="28"/>
      <c r="C155" s="28"/>
      <c r="D155" s="28"/>
      <c r="E155" s="30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28"/>
      <c r="AG155" s="28"/>
      <c r="AH155" s="28"/>
      <c r="AI155" s="28"/>
      <c r="AJ155" s="28"/>
      <c r="AK155" s="28"/>
      <c r="AL155" s="28"/>
    </row>
    <row r="156" spans="1:38" ht="15.75" customHeight="1">
      <c r="A156" s="28"/>
      <c r="B156" s="28"/>
      <c r="C156" s="28"/>
      <c r="D156" s="28"/>
      <c r="E156" s="30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28"/>
      <c r="AG156" s="28"/>
      <c r="AH156" s="28"/>
      <c r="AI156" s="28"/>
      <c r="AJ156" s="28"/>
      <c r="AK156" s="28"/>
      <c r="AL156" s="28"/>
    </row>
    <row r="157" spans="1:38" ht="15.75" customHeight="1">
      <c r="A157" s="28"/>
      <c r="B157" s="28"/>
      <c r="C157" s="28"/>
      <c r="D157" s="28"/>
      <c r="E157" s="30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28"/>
      <c r="AG157" s="28"/>
      <c r="AH157" s="28"/>
      <c r="AI157" s="28"/>
      <c r="AJ157" s="28"/>
      <c r="AK157" s="28"/>
      <c r="AL157" s="28"/>
    </row>
    <row r="158" spans="1:38" ht="15.75" customHeight="1">
      <c r="A158" s="28"/>
      <c r="B158" s="28"/>
      <c r="C158" s="28"/>
      <c r="D158" s="28"/>
      <c r="E158" s="30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28"/>
      <c r="AG158" s="28"/>
      <c r="AH158" s="28"/>
      <c r="AI158" s="28"/>
      <c r="AJ158" s="28"/>
      <c r="AK158" s="28"/>
      <c r="AL158" s="28"/>
    </row>
    <row r="159" spans="1:38" ht="15.75" customHeight="1">
      <c r="A159" s="28"/>
      <c r="B159" s="28"/>
      <c r="C159" s="28"/>
      <c r="D159" s="28"/>
      <c r="E159" s="30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28"/>
      <c r="AG159" s="28"/>
      <c r="AH159" s="28"/>
      <c r="AI159" s="28"/>
      <c r="AJ159" s="28"/>
      <c r="AK159" s="28"/>
      <c r="AL159" s="28"/>
    </row>
    <row r="160" spans="1:38" ht="15.75" customHeight="1">
      <c r="A160" s="28"/>
      <c r="B160" s="28"/>
      <c r="C160" s="28"/>
      <c r="D160" s="28"/>
      <c r="E160" s="30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28"/>
      <c r="AG160" s="28"/>
      <c r="AH160" s="28"/>
      <c r="AI160" s="28"/>
      <c r="AJ160" s="28"/>
      <c r="AK160" s="28"/>
      <c r="AL160" s="28"/>
    </row>
    <row r="161" spans="1:38" ht="15.75" customHeight="1">
      <c r="A161" s="28"/>
      <c r="B161" s="28"/>
      <c r="C161" s="28"/>
      <c r="D161" s="28"/>
      <c r="E161" s="30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28"/>
      <c r="AG161" s="28"/>
      <c r="AH161" s="28"/>
      <c r="AI161" s="28"/>
      <c r="AJ161" s="28"/>
      <c r="AK161" s="28"/>
      <c r="AL161" s="28"/>
    </row>
    <row r="162" spans="1:38" ht="15.75" customHeight="1">
      <c r="A162" s="28"/>
      <c r="B162" s="28"/>
      <c r="C162" s="28"/>
      <c r="D162" s="28"/>
      <c r="E162" s="30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28"/>
      <c r="AG162" s="28"/>
      <c r="AH162" s="28"/>
      <c r="AI162" s="28"/>
      <c r="AJ162" s="28"/>
      <c r="AK162" s="28"/>
      <c r="AL162" s="28"/>
    </row>
    <row r="163" spans="1:38" ht="15.75" customHeight="1">
      <c r="A163" s="28"/>
      <c r="B163" s="28"/>
      <c r="C163" s="28"/>
      <c r="D163" s="28"/>
      <c r="E163" s="30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28"/>
      <c r="AG163" s="28"/>
      <c r="AH163" s="28"/>
      <c r="AI163" s="28"/>
      <c r="AJ163" s="28"/>
      <c r="AK163" s="28"/>
      <c r="AL163" s="28"/>
    </row>
    <row r="164" spans="1:38" ht="15.75" customHeight="1">
      <c r="A164" s="28"/>
      <c r="B164" s="28"/>
      <c r="C164" s="28"/>
      <c r="D164" s="28"/>
      <c r="E164" s="30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28"/>
      <c r="AG164" s="28"/>
      <c r="AH164" s="28"/>
      <c r="AI164" s="28"/>
      <c r="AJ164" s="28"/>
      <c r="AK164" s="28"/>
      <c r="AL164" s="28"/>
    </row>
    <row r="165" spans="1:38" ht="15.75" customHeight="1">
      <c r="A165" s="28"/>
      <c r="B165" s="28"/>
      <c r="C165" s="28"/>
      <c r="D165" s="28"/>
      <c r="E165" s="30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28"/>
      <c r="AG165" s="28"/>
      <c r="AH165" s="28"/>
      <c r="AI165" s="28"/>
      <c r="AJ165" s="28"/>
      <c r="AK165" s="28"/>
      <c r="AL165" s="28"/>
    </row>
    <row r="166" spans="1:38" ht="15.75" customHeight="1">
      <c r="A166" s="28"/>
      <c r="B166" s="28"/>
      <c r="C166" s="28"/>
      <c r="D166" s="28"/>
      <c r="E166" s="30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28"/>
      <c r="AG166" s="28"/>
      <c r="AH166" s="28"/>
      <c r="AI166" s="28"/>
      <c r="AJ166" s="28"/>
      <c r="AK166" s="28"/>
      <c r="AL166" s="28"/>
    </row>
    <row r="167" spans="1:38" ht="15.75" customHeight="1">
      <c r="A167" s="28"/>
      <c r="B167" s="28"/>
      <c r="C167" s="28"/>
      <c r="D167" s="28"/>
      <c r="E167" s="30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28"/>
      <c r="AG167" s="28"/>
      <c r="AH167" s="28"/>
      <c r="AI167" s="28"/>
      <c r="AJ167" s="28"/>
      <c r="AK167" s="28"/>
      <c r="AL167" s="28"/>
    </row>
    <row r="168" spans="1:38" ht="15.75" customHeight="1">
      <c r="A168" s="28"/>
      <c r="B168" s="28"/>
      <c r="C168" s="28"/>
      <c r="D168" s="28"/>
      <c r="E168" s="30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28"/>
      <c r="AG168" s="28"/>
      <c r="AH168" s="28"/>
      <c r="AI168" s="28"/>
      <c r="AJ168" s="28"/>
      <c r="AK168" s="28"/>
      <c r="AL168" s="28"/>
    </row>
    <row r="169" spans="1:38" ht="15.75" customHeight="1">
      <c r="A169" s="28"/>
      <c r="B169" s="28"/>
      <c r="C169" s="28"/>
      <c r="D169" s="28"/>
      <c r="E169" s="30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28"/>
      <c r="AG169" s="28"/>
      <c r="AH169" s="28"/>
      <c r="AI169" s="28"/>
      <c r="AJ169" s="28"/>
      <c r="AK169" s="28"/>
      <c r="AL169" s="28"/>
    </row>
    <row r="170" spans="1:38" ht="15.75" customHeight="1">
      <c r="A170" s="28"/>
      <c r="B170" s="28"/>
      <c r="C170" s="28"/>
      <c r="D170" s="28"/>
      <c r="E170" s="30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28"/>
      <c r="AG170" s="28"/>
      <c r="AH170" s="28"/>
      <c r="AI170" s="28"/>
      <c r="AJ170" s="28"/>
      <c r="AK170" s="28"/>
      <c r="AL170" s="28"/>
    </row>
    <row r="171" spans="1:38" ht="15.75" customHeight="1">
      <c r="A171" s="28"/>
      <c r="B171" s="28"/>
      <c r="C171" s="28"/>
      <c r="D171" s="28"/>
      <c r="E171" s="30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28"/>
      <c r="AG171" s="28"/>
      <c r="AH171" s="28"/>
      <c r="AI171" s="28"/>
      <c r="AJ171" s="28"/>
      <c r="AK171" s="28"/>
      <c r="AL171" s="28"/>
    </row>
    <row r="172" spans="1:38" ht="15.75" customHeight="1">
      <c r="A172" s="28"/>
      <c r="B172" s="28"/>
      <c r="C172" s="28"/>
      <c r="D172" s="28"/>
      <c r="E172" s="30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28"/>
      <c r="AG172" s="28"/>
      <c r="AH172" s="28"/>
      <c r="AI172" s="28"/>
      <c r="AJ172" s="28"/>
      <c r="AK172" s="28"/>
      <c r="AL172" s="28"/>
    </row>
    <row r="173" spans="1:38" ht="15.75" customHeight="1">
      <c r="A173" s="28"/>
      <c r="B173" s="28"/>
      <c r="C173" s="28"/>
      <c r="D173" s="28"/>
      <c r="E173" s="30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28"/>
      <c r="AG173" s="28"/>
      <c r="AH173" s="28"/>
      <c r="AI173" s="28"/>
      <c r="AJ173" s="28"/>
      <c r="AK173" s="28"/>
      <c r="AL173" s="28"/>
    </row>
    <row r="174" spans="1:38" ht="15.75" customHeight="1">
      <c r="A174" s="28"/>
      <c r="B174" s="28"/>
      <c r="C174" s="28"/>
      <c r="D174" s="28"/>
      <c r="E174" s="30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28"/>
      <c r="AG174" s="28"/>
      <c r="AH174" s="28"/>
      <c r="AI174" s="28"/>
      <c r="AJ174" s="28"/>
      <c r="AK174" s="28"/>
      <c r="AL174" s="28"/>
    </row>
    <row r="175" spans="1:38" ht="15.75" customHeight="1">
      <c r="A175" s="28"/>
      <c r="B175" s="28"/>
      <c r="C175" s="28"/>
      <c r="D175" s="28"/>
      <c r="E175" s="30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28"/>
      <c r="AG175" s="28"/>
      <c r="AH175" s="28"/>
      <c r="AI175" s="28"/>
      <c r="AJ175" s="28"/>
      <c r="AK175" s="28"/>
      <c r="AL175" s="28"/>
    </row>
    <row r="176" spans="1:38" ht="15.75" customHeight="1">
      <c r="A176" s="28"/>
      <c r="B176" s="28"/>
      <c r="C176" s="28"/>
      <c r="D176" s="28"/>
      <c r="E176" s="30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28"/>
      <c r="AG176" s="28"/>
      <c r="AH176" s="28"/>
      <c r="AI176" s="28"/>
      <c r="AJ176" s="28"/>
      <c r="AK176" s="28"/>
      <c r="AL176" s="28"/>
    </row>
    <row r="177" spans="1:38" ht="15.75" customHeight="1">
      <c r="A177" s="28"/>
      <c r="B177" s="28"/>
      <c r="C177" s="28"/>
      <c r="D177" s="28"/>
      <c r="E177" s="30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28"/>
      <c r="AG177" s="28"/>
      <c r="AH177" s="28"/>
      <c r="AI177" s="28"/>
      <c r="AJ177" s="28"/>
      <c r="AK177" s="28"/>
      <c r="AL177" s="28"/>
    </row>
    <row r="178" spans="1:38" ht="15.75" customHeight="1">
      <c r="A178" s="28"/>
      <c r="B178" s="28"/>
      <c r="C178" s="28"/>
      <c r="D178" s="28"/>
      <c r="E178" s="30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28"/>
      <c r="AG178" s="28"/>
      <c r="AH178" s="28"/>
      <c r="AI178" s="28"/>
      <c r="AJ178" s="28"/>
      <c r="AK178" s="28"/>
      <c r="AL178" s="28"/>
    </row>
    <row r="179" spans="1:38" ht="15.75" customHeight="1">
      <c r="A179" s="28"/>
      <c r="B179" s="28"/>
      <c r="C179" s="28"/>
      <c r="D179" s="28"/>
      <c r="E179" s="30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28"/>
      <c r="AG179" s="28"/>
      <c r="AH179" s="28"/>
      <c r="AI179" s="28"/>
      <c r="AJ179" s="28"/>
      <c r="AK179" s="28"/>
      <c r="AL179" s="28"/>
    </row>
    <row r="180" spans="1:38" ht="15.75" customHeight="1">
      <c r="A180" s="28"/>
      <c r="B180" s="28"/>
      <c r="C180" s="28"/>
      <c r="D180" s="28"/>
      <c r="E180" s="30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28"/>
      <c r="AG180" s="28"/>
      <c r="AH180" s="28"/>
      <c r="AI180" s="28"/>
      <c r="AJ180" s="28"/>
      <c r="AK180" s="28"/>
      <c r="AL180" s="28"/>
    </row>
    <row r="181" spans="1:38" ht="15.75" customHeight="1">
      <c r="A181" s="28"/>
      <c r="B181" s="28"/>
      <c r="C181" s="28"/>
      <c r="D181" s="28"/>
      <c r="E181" s="30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28"/>
      <c r="AG181" s="28"/>
      <c r="AH181" s="28"/>
      <c r="AI181" s="28"/>
      <c r="AJ181" s="28"/>
      <c r="AK181" s="28"/>
      <c r="AL181" s="28"/>
    </row>
    <row r="182" spans="1:38" ht="15.75" customHeight="1">
      <c r="A182" s="28"/>
      <c r="B182" s="28"/>
      <c r="C182" s="28"/>
      <c r="D182" s="28"/>
      <c r="E182" s="30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28"/>
      <c r="AG182" s="28"/>
      <c r="AH182" s="28"/>
      <c r="AI182" s="28"/>
      <c r="AJ182" s="28"/>
      <c r="AK182" s="28"/>
      <c r="AL182" s="28"/>
    </row>
    <row r="183" spans="1:38" ht="15.75" customHeight="1">
      <c r="A183" s="28"/>
      <c r="B183" s="28"/>
      <c r="C183" s="28"/>
      <c r="D183" s="28"/>
      <c r="E183" s="30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28"/>
      <c r="AG183" s="28"/>
      <c r="AH183" s="28"/>
      <c r="AI183" s="28"/>
      <c r="AJ183" s="28"/>
      <c r="AK183" s="28"/>
      <c r="AL183" s="28"/>
    </row>
    <row r="184" spans="1:38" ht="15.75" customHeight="1">
      <c r="A184" s="28"/>
      <c r="B184" s="28"/>
      <c r="C184" s="28"/>
      <c r="D184" s="28"/>
      <c r="E184" s="30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28"/>
      <c r="AG184" s="28"/>
      <c r="AH184" s="28"/>
      <c r="AI184" s="28"/>
      <c r="AJ184" s="28"/>
      <c r="AK184" s="28"/>
      <c r="AL184" s="28"/>
    </row>
    <row r="185" spans="1:38" ht="15.75" customHeight="1">
      <c r="A185" s="28"/>
      <c r="B185" s="28"/>
      <c r="C185" s="28"/>
      <c r="D185" s="28"/>
      <c r="E185" s="30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28"/>
      <c r="AG185" s="28"/>
      <c r="AH185" s="28"/>
      <c r="AI185" s="28"/>
      <c r="AJ185" s="28"/>
      <c r="AK185" s="28"/>
      <c r="AL185" s="28"/>
    </row>
    <row r="186" spans="1:38" ht="15.75" customHeight="1">
      <c r="A186" s="28"/>
      <c r="B186" s="28"/>
      <c r="C186" s="28"/>
      <c r="D186" s="28"/>
      <c r="E186" s="30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28"/>
      <c r="AG186" s="28"/>
      <c r="AH186" s="28"/>
      <c r="AI186" s="28"/>
      <c r="AJ186" s="28"/>
      <c r="AK186" s="28"/>
      <c r="AL186" s="28"/>
    </row>
    <row r="187" spans="1:38" ht="15.75" customHeight="1">
      <c r="A187" s="28"/>
      <c r="B187" s="28"/>
      <c r="C187" s="28"/>
      <c r="D187" s="28"/>
      <c r="E187" s="30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28"/>
      <c r="AG187" s="28"/>
      <c r="AH187" s="28"/>
      <c r="AI187" s="28"/>
      <c r="AJ187" s="28"/>
      <c r="AK187" s="28"/>
      <c r="AL187" s="28"/>
    </row>
    <row r="188" spans="1:38" ht="15.75" customHeight="1">
      <c r="A188" s="28"/>
      <c r="B188" s="28"/>
      <c r="C188" s="28"/>
      <c r="D188" s="28"/>
      <c r="E188" s="30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28"/>
      <c r="AG188" s="28"/>
      <c r="AH188" s="28"/>
      <c r="AI188" s="28"/>
      <c r="AJ188" s="28"/>
      <c r="AK188" s="28"/>
      <c r="AL188" s="28"/>
    </row>
    <row r="189" spans="1:38" ht="15.75" customHeight="1">
      <c r="A189" s="28"/>
      <c r="B189" s="28"/>
      <c r="C189" s="28"/>
      <c r="D189" s="28"/>
      <c r="E189" s="30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28"/>
      <c r="AG189" s="28"/>
      <c r="AH189" s="28"/>
      <c r="AI189" s="28"/>
      <c r="AJ189" s="28"/>
      <c r="AK189" s="28"/>
      <c r="AL189" s="28"/>
    </row>
    <row r="190" spans="1:38" ht="15.75" customHeight="1">
      <c r="A190" s="28"/>
      <c r="B190" s="28"/>
      <c r="C190" s="28"/>
      <c r="D190" s="28"/>
      <c r="E190" s="30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28"/>
      <c r="AG190" s="28"/>
      <c r="AH190" s="28"/>
      <c r="AI190" s="28"/>
      <c r="AJ190" s="28"/>
      <c r="AK190" s="28"/>
      <c r="AL190" s="28"/>
    </row>
    <row r="191" spans="1:38" ht="15.75" customHeight="1">
      <c r="A191" s="28"/>
      <c r="B191" s="28"/>
      <c r="C191" s="28"/>
      <c r="D191" s="28"/>
      <c r="E191" s="30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28"/>
      <c r="AG191" s="28"/>
      <c r="AH191" s="28"/>
      <c r="AI191" s="28"/>
      <c r="AJ191" s="28"/>
      <c r="AK191" s="28"/>
      <c r="AL191" s="28"/>
    </row>
    <row r="192" spans="1:38" ht="15.75" customHeight="1">
      <c r="A192" s="28"/>
      <c r="B192" s="28"/>
      <c r="C192" s="28"/>
      <c r="D192" s="28"/>
      <c r="E192" s="30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28"/>
      <c r="AG192" s="28"/>
      <c r="AH192" s="28"/>
      <c r="AI192" s="28"/>
      <c r="AJ192" s="28"/>
      <c r="AK192" s="28"/>
      <c r="AL192" s="28"/>
    </row>
    <row r="193" spans="1:38" ht="15.75" customHeight="1">
      <c r="A193" s="28"/>
      <c r="B193" s="28"/>
      <c r="C193" s="28"/>
      <c r="D193" s="28"/>
      <c r="E193" s="30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28"/>
      <c r="AG193" s="28"/>
      <c r="AH193" s="28"/>
      <c r="AI193" s="28"/>
      <c r="AJ193" s="28"/>
      <c r="AK193" s="28"/>
      <c r="AL193" s="28"/>
    </row>
    <row r="194" spans="1:38" ht="15.75" customHeight="1">
      <c r="A194" s="28"/>
      <c r="B194" s="28"/>
      <c r="C194" s="28"/>
      <c r="D194" s="28"/>
      <c r="E194" s="30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28"/>
      <c r="AG194" s="28"/>
      <c r="AH194" s="28"/>
      <c r="AI194" s="28"/>
      <c r="AJ194" s="28"/>
      <c r="AK194" s="28"/>
      <c r="AL194" s="28"/>
    </row>
    <row r="195" spans="1:38" ht="15.75" customHeight="1">
      <c r="A195" s="28"/>
      <c r="B195" s="28"/>
      <c r="C195" s="28"/>
      <c r="D195" s="28"/>
      <c r="E195" s="30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28"/>
      <c r="AG195" s="28"/>
      <c r="AH195" s="28"/>
      <c r="AI195" s="28"/>
      <c r="AJ195" s="28"/>
      <c r="AK195" s="28"/>
      <c r="AL195" s="28"/>
    </row>
    <row r="196" spans="1:38" ht="15.75" customHeight="1">
      <c r="A196" s="28"/>
      <c r="B196" s="28"/>
      <c r="C196" s="28"/>
      <c r="D196" s="28"/>
      <c r="E196" s="30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28"/>
      <c r="AG196" s="28"/>
      <c r="AH196" s="28"/>
      <c r="AI196" s="28"/>
      <c r="AJ196" s="28"/>
      <c r="AK196" s="28"/>
      <c r="AL196" s="28"/>
    </row>
    <row r="197" spans="1:38" ht="15.75" customHeight="1">
      <c r="A197" s="28"/>
      <c r="B197" s="28"/>
      <c r="C197" s="28"/>
      <c r="D197" s="28"/>
      <c r="E197" s="30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28"/>
      <c r="AG197" s="28"/>
      <c r="AH197" s="28"/>
      <c r="AI197" s="28"/>
      <c r="AJ197" s="28"/>
      <c r="AK197" s="28"/>
      <c r="AL197" s="28"/>
    </row>
    <row r="198" spans="1:38" ht="15.75" customHeight="1">
      <c r="A198" s="28"/>
      <c r="B198" s="28"/>
      <c r="C198" s="28"/>
      <c r="D198" s="28"/>
      <c r="E198" s="30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28"/>
      <c r="AG198" s="28"/>
      <c r="AH198" s="28"/>
      <c r="AI198" s="28"/>
      <c r="AJ198" s="28"/>
      <c r="AK198" s="28"/>
      <c r="AL198" s="28"/>
    </row>
    <row r="199" spans="1:38" ht="15.75" customHeight="1">
      <c r="A199" s="28"/>
      <c r="B199" s="28"/>
      <c r="C199" s="28"/>
      <c r="D199" s="28"/>
      <c r="E199" s="30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28"/>
      <c r="AG199" s="28"/>
      <c r="AH199" s="28"/>
      <c r="AI199" s="28"/>
      <c r="AJ199" s="28"/>
      <c r="AK199" s="28"/>
      <c r="AL199" s="28"/>
    </row>
    <row r="200" spans="1:38" ht="15.75" customHeight="1">
      <c r="A200" s="28"/>
      <c r="B200" s="28"/>
      <c r="C200" s="28"/>
      <c r="D200" s="28"/>
      <c r="E200" s="30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28"/>
      <c r="AG200" s="28"/>
      <c r="AH200" s="28"/>
      <c r="AI200" s="28"/>
      <c r="AJ200" s="28"/>
      <c r="AK200" s="28"/>
      <c r="AL200" s="28"/>
    </row>
    <row r="201" spans="1:38" ht="15.75" customHeight="1">
      <c r="A201" s="28"/>
      <c r="B201" s="28"/>
      <c r="C201" s="28"/>
      <c r="D201" s="28"/>
      <c r="E201" s="30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28"/>
      <c r="AG201" s="28"/>
      <c r="AH201" s="28"/>
      <c r="AI201" s="28"/>
      <c r="AJ201" s="28"/>
      <c r="AK201" s="28"/>
      <c r="AL201" s="28"/>
    </row>
    <row r="202" spans="1:38" ht="15.75" customHeight="1">
      <c r="A202" s="28"/>
      <c r="B202" s="28"/>
      <c r="C202" s="28"/>
      <c r="D202" s="28"/>
      <c r="E202" s="30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28"/>
      <c r="AG202" s="28"/>
      <c r="AH202" s="28"/>
      <c r="AI202" s="28"/>
      <c r="AJ202" s="28"/>
      <c r="AK202" s="28"/>
      <c r="AL202" s="28"/>
    </row>
    <row r="203" spans="1:38" ht="15.75" customHeight="1">
      <c r="A203" s="28"/>
      <c r="B203" s="28"/>
      <c r="C203" s="28"/>
      <c r="D203" s="28"/>
      <c r="E203" s="30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28"/>
      <c r="AG203" s="28"/>
      <c r="AH203" s="28"/>
      <c r="AI203" s="28"/>
      <c r="AJ203" s="28"/>
      <c r="AK203" s="28"/>
      <c r="AL203" s="28"/>
    </row>
    <row r="204" spans="1:38" ht="15.75" customHeight="1">
      <c r="A204" s="28"/>
      <c r="B204" s="28"/>
      <c r="C204" s="28"/>
      <c r="D204" s="28"/>
      <c r="E204" s="30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28"/>
      <c r="AG204" s="28"/>
      <c r="AH204" s="28"/>
      <c r="AI204" s="28"/>
      <c r="AJ204" s="28"/>
      <c r="AK204" s="28"/>
      <c r="AL204" s="28"/>
    </row>
    <row r="205" spans="1:38" ht="15.75" customHeight="1">
      <c r="A205" s="28"/>
      <c r="B205" s="28"/>
      <c r="C205" s="28"/>
      <c r="D205" s="28"/>
      <c r="E205" s="30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28"/>
      <c r="AG205" s="28"/>
      <c r="AH205" s="28"/>
      <c r="AI205" s="28"/>
      <c r="AJ205" s="28"/>
      <c r="AK205" s="28"/>
      <c r="AL205" s="28"/>
    </row>
    <row r="206" spans="1:38" ht="15.75" customHeight="1">
      <c r="A206" s="28"/>
      <c r="B206" s="28"/>
      <c r="C206" s="28"/>
      <c r="D206" s="28"/>
      <c r="E206" s="30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28"/>
      <c r="AG206" s="28"/>
      <c r="AH206" s="28"/>
      <c r="AI206" s="28"/>
      <c r="AJ206" s="28"/>
      <c r="AK206" s="28"/>
      <c r="AL206" s="28"/>
    </row>
    <row r="207" spans="1:38" ht="15.75" customHeight="1">
      <c r="A207" s="28"/>
      <c r="B207" s="28"/>
      <c r="C207" s="28"/>
      <c r="D207" s="28"/>
      <c r="E207" s="30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28"/>
      <c r="AG207" s="28"/>
      <c r="AH207" s="28"/>
      <c r="AI207" s="28"/>
      <c r="AJ207" s="28"/>
      <c r="AK207" s="28"/>
      <c r="AL207" s="28"/>
    </row>
    <row r="208" spans="1:38" ht="15.75" customHeight="1">
      <c r="A208" s="28"/>
      <c r="B208" s="28"/>
      <c r="C208" s="28"/>
      <c r="D208" s="28"/>
      <c r="E208" s="30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28"/>
      <c r="AG208" s="28"/>
      <c r="AH208" s="28"/>
      <c r="AI208" s="28"/>
      <c r="AJ208" s="28"/>
      <c r="AK208" s="28"/>
      <c r="AL208" s="28"/>
    </row>
    <row r="209" spans="1:38" ht="15.75" customHeight="1">
      <c r="A209" s="28"/>
      <c r="B209" s="28"/>
      <c r="C209" s="28"/>
      <c r="D209" s="28"/>
      <c r="E209" s="30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28"/>
      <c r="AG209" s="28"/>
      <c r="AH209" s="28"/>
      <c r="AI209" s="28"/>
      <c r="AJ209" s="28"/>
      <c r="AK209" s="28"/>
      <c r="AL209" s="28"/>
    </row>
    <row r="210" spans="1:38" ht="15.75" customHeight="1">
      <c r="A210" s="28"/>
      <c r="B210" s="28"/>
      <c r="C210" s="28"/>
      <c r="D210" s="28"/>
      <c r="E210" s="30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28"/>
      <c r="AG210" s="28"/>
      <c r="AH210" s="28"/>
      <c r="AI210" s="28"/>
      <c r="AJ210" s="28"/>
      <c r="AK210" s="28"/>
      <c r="AL210" s="28"/>
    </row>
    <row r="211" spans="1:38" ht="15.75" customHeight="1">
      <c r="A211" s="28"/>
      <c r="B211" s="28"/>
      <c r="C211" s="28"/>
      <c r="D211" s="28"/>
      <c r="E211" s="30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28"/>
      <c r="AG211" s="28"/>
      <c r="AH211" s="28"/>
      <c r="AI211" s="28"/>
      <c r="AJ211" s="28"/>
      <c r="AK211" s="28"/>
      <c r="AL211" s="28"/>
    </row>
    <row r="212" spans="1:38" ht="15.75" customHeight="1">
      <c r="A212" s="28"/>
      <c r="B212" s="28"/>
      <c r="C212" s="28"/>
      <c r="D212" s="28"/>
      <c r="E212" s="30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28"/>
      <c r="AG212" s="28"/>
      <c r="AH212" s="28"/>
      <c r="AI212" s="28"/>
      <c r="AJ212" s="28"/>
      <c r="AK212" s="28"/>
      <c r="AL212" s="28"/>
    </row>
    <row r="213" spans="1:38" ht="15.75" customHeight="1">
      <c r="A213" s="28"/>
      <c r="B213" s="28"/>
      <c r="C213" s="28"/>
      <c r="D213" s="28"/>
      <c r="E213" s="30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28"/>
      <c r="AG213" s="28"/>
      <c r="AH213" s="28"/>
      <c r="AI213" s="28"/>
      <c r="AJ213" s="28"/>
      <c r="AK213" s="28"/>
      <c r="AL213" s="28"/>
    </row>
    <row r="214" spans="1:38" ht="15.75" customHeight="1">
      <c r="A214" s="28"/>
      <c r="B214" s="28"/>
      <c r="C214" s="28"/>
      <c r="D214" s="28"/>
      <c r="E214" s="30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28"/>
      <c r="AG214" s="28"/>
      <c r="AH214" s="28"/>
      <c r="AI214" s="28"/>
      <c r="AJ214" s="28"/>
      <c r="AK214" s="28"/>
      <c r="AL214" s="28"/>
    </row>
    <row r="215" spans="1:38" ht="15.75" customHeight="1">
      <c r="A215" s="28"/>
      <c r="B215" s="28"/>
      <c r="C215" s="28"/>
      <c r="D215" s="28"/>
      <c r="E215" s="30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28"/>
      <c r="AG215" s="28"/>
      <c r="AH215" s="28"/>
      <c r="AI215" s="28"/>
      <c r="AJ215" s="28"/>
      <c r="AK215" s="28"/>
      <c r="AL215" s="28"/>
    </row>
    <row r="216" spans="1:38" ht="15.75" customHeight="1">
      <c r="A216" s="28"/>
      <c r="B216" s="28"/>
      <c r="C216" s="28"/>
      <c r="D216" s="28"/>
      <c r="E216" s="30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28"/>
      <c r="AG216" s="28"/>
      <c r="AH216" s="28"/>
      <c r="AI216" s="28"/>
      <c r="AJ216" s="28"/>
      <c r="AK216" s="28"/>
      <c r="AL216" s="28"/>
    </row>
    <row r="217" spans="1:38" ht="15.75" customHeight="1">
      <c r="A217" s="28"/>
      <c r="B217" s="28"/>
      <c r="C217" s="28"/>
      <c r="D217" s="28"/>
      <c r="E217" s="30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28"/>
      <c r="AG217" s="28"/>
      <c r="AH217" s="28"/>
      <c r="AI217" s="28"/>
      <c r="AJ217" s="28"/>
      <c r="AK217" s="28"/>
      <c r="AL217" s="28"/>
    </row>
    <row r="218" spans="1:38" ht="15.75" customHeight="1">
      <c r="A218" s="28"/>
      <c r="B218" s="28"/>
      <c r="C218" s="28"/>
      <c r="D218" s="28"/>
      <c r="E218" s="30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28"/>
      <c r="AG218" s="28"/>
      <c r="AH218" s="28"/>
      <c r="AI218" s="28"/>
      <c r="AJ218" s="28"/>
      <c r="AK218" s="28"/>
      <c r="AL218" s="28"/>
    </row>
    <row r="219" spans="1:38" ht="15.75" customHeight="1">
      <c r="A219" s="28"/>
      <c r="B219" s="28"/>
      <c r="C219" s="28"/>
      <c r="D219" s="28"/>
      <c r="E219" s="30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28"/>
      <c r="AG219" s="28"/>
      <c r="AH219" s="28"/>
      <c r="AI219" s="28"/>
      <c r="AJ219" s="28"/>
      <c r="AK219" s="28"/>
      <c r="AL219" s="28"/>
    </row>
    <row r="220" spans="1:38" ht="15.75" customHeight="1">
      <c r="A220" s="28"/>
      <c r="B220" s="28"/>
      <c r="C220" s="28"/>
      <c r="D220" s="28"/>
      <c r="E220" s="30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28"/>
      <c r="AG220" s="28"/>
      <c r="AH220" s="28"/>
      <c r="AI220" s="28"/>
      <c r="AJ220" s="28"/>
      <c r="AK220" s="28"/>
      <c r="AL220" s="28"/>
    </row>
    <row r="221" spans="1:38" ht="15.75" customHeight="1">
      <c r="A221" s="28"/>
      <c r="B221" s="28"/>
      <c r="C221" s="28"/>
      <c r="D221" s="28"/>
      <c r="E221" s="30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28"/>
      <c r="AG221" s="28"/>
      <c r="AH221" s="28"/>
      <c r="AI221" s="28"/>
      <c r="AJ221" s="28"/>
      <c r="AK221" s="28"/>
      <c r="AL221" s="28"/>
    </row>
    <row r="222" spans="1:38" ht="15.75" customHeight="1">
      <c r="A222" s="28"/>
      <c r="B222" s="28"/>
      <c r="C222" s="28"/>
      <c r="D222" s="28"/>
      <c r="E222" s="30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28"/>
      <c r="AG222" s="28"/>
      <c r="AH222" s="28"/>
      <c r="AI222" s="28"/>
      <c r="AJ222" s="28"/>
      <c r="AK222" s="28"/>
      <c r="AL222" s="28"/>
    </row>
    <row r="223" spans="1:38" ht="15.75" customHeight="1">
      <c r="A223" s="28"/>
      <c r="B223" s="28"/>
      <c r="C223" s="28"/>
      <c r="D223" s="28"/>
      <c r="E223" s="30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28"/>
      <c r="AG223" s="28"/>
      <c r="AH223" s="28"/>
      <c r="AI223" s="28"/>
      <c r="AJ223" s="28"/>
      <c r="AK223" s="28"/>
      <c r="AL223" s="28"/>
    </row>
    <row r="224" spans="1:38" ht="15.75" customHeight="1">
      <c r="A224" s="28"/>
      <c r="B224" s="28"/>
      <c r="C224" s="28"/>
      <c r="D224" s="28"/>
      <c r="E224" s="30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28"/>
      <c r="AG224" s="28"/>
      <c r="AH224" s="28"/>
      <c r="AI224" s="28"/>
      <c r="AJ224" s="28"/>
      <c r="AK224" s="28"/>
      <c r="AL224" s="28"/>
    </row>
    <row r="225" spans="1:38" ht="15.75" customHeight="1">
      <c r="A225" s="28"/>
      <c r="B225" s="28"/>
      <c r="C225" s="28"/>
      <c r="D225" s="28"/>
      <c r="E225" s="30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28"/>
      <c r="AG225" s="28"/>
      <c r="AH225" s="28"/>
      <c r="AI225" s="28"/>
      <c r="AJ225" s="28"/>
      <c r="AK225" s="28"/>
      <c r="AL225" s="28"/>
    </row>
    <row r="226" spans="1:38" ht="15.75" customHeight="1">
      <c r="A226" s="28"/>
      <c r="B226" s="28"/>
      <c r="C226" s="28"/>
      <c r="D226" s="28"/>
      <c r="E226" s="30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28"/>
      <c r="AG226" s="28"/>
      <c r="AH226" s="28"/>
      <c r="AI226" s="28"/>
      <c r="AJ226" s="28"/>
      <c r="AK226" s="28"/>
      <c r="AL226" s="28"/>
    </row>
    <row r="227" spans="1:38" ht="15.75" customHeight="1">
      <c r="A227" s="28"/>
      <c r="B227" s="28"/>
      <c r="C227" s="28"/>
      <c r="D227" s="28"/>
      <c r="E227" s="30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28"/>
      <c r="AG227" s="28"/>
      <c r="AH227" s="28"/>
      <c r="AI227" s="28"/>
      <c r="AJ227" s="28"/>
      <c r="AK227" s="28"/>
      <c r="AL227" s="28"/>
    </row>
    <row r="228" spans="1:38" ht="15.75" customHeight="1">
      <c r="A228" s="28"/>
      <c r="B228" s="28"/>
      <c r="C228" s="28"/>
      <c r="D228" s="28"/>
      <c r="E228" s="30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28"/>
      <c r="AG228" s="28"/>
      <c r="AH228" s="28"/>
      <c r="AI228" s="28"/>
      <c r="AJ228" s="28"/>
      <c r="AK228" s="28"/>
      <c r="AL228" s="28"/>
    </row>
    <row r="229" spans="1:38" ht="15.75" customHeight="1">
      <c r="A229" s="28"/>
      <c r="B229" s="28"/>
      <c r="C229" s="28"/>
      <c r="D229" s="28"/>
      <c r="E229" s="30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28"/>
      <c r="AG229" s="28"/>
      <c r="AH229" s="28"/>
      <c r="AI229" s="28"/>
      <c r="AJ229" s="28"/>
      <c r="AK229" s="28"/>
      <c r="AL229" s="28"/>
    </row>
    <row r="230" spans="1:38" ht="15.75" customHeight="1">
      <c r="A230" s="28"/>
      <c r="B230" s="28"/>
      <c r="C230" s="28"/>
      <c r="D230" s="28"/>
      <c r="E230" s="30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28"/>
      <c r="AG230" s="28"/>
      <c r="AH230" s="28"/>
      <c r="AI230" s="28"/>
      <c r="AJ230" s="28"/>
      <c r="AK230" s="28"/>
      <c r="AL230" s="28"/>
    </row>
    <row r="231" spans="1:38" ht="15.75" customHeight="1">
      <c r="A231" s="28"/>
      <c r="B231" s="28"/>
      <c r="C231" s="28"/>
      <c r="D231" s="28"/>
      <c r="E231" s="30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28"/>
      <c r="AG231" s="28"/>
      <c r="AH231" s="28"/>
      <c r="AI231" s="28"/>
      <c r="AJ231" s="28"/>
      <c r="AK231" s="28"/>
      <c r="AL231" s="28"/>
    </row>
    <row r="232" spans="1:38" ht="15.75" customHeight="1">
      <c r="A232" s="28"/>
      <c r="B232" s="28"/>
      <c r="C232" s="28"/>
      <c r="D232" s="28"/>
      <c r="E232" s="30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28"/>
      <c r="AG232" s="28"/>
      <c r="AH232" s="28"/>
      <c r="AI232" s="28"/>
      <c r="AJ232" s="28"/>
      <c r="AK232" s="28"/>
      <c r="AL232" s="28"/>
    </row>
    <row r="233" spans="1:38" ht="15.75" customHeight="1">
      <c r="A233" s="28"/>
      <c r="B233" s="28"/>
      <c r="C233" s="28"/>
      <c r="D233" s="28"/>
      <c r="E233" s="30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28"/>
      <c r="AG233" s="28"/>
      <c r="AH233" s="28"/>
      <c r="AI233" s="28"/>
      <c r="AJ233" s="28"/>
      <c r="AK233" s="28"/>
      <c r="AL233" s="28"/>
    </row>
    <row r="234" spans="1:38" ht="15.75" customHeight="1">
      <c r="A234" s="28"/>
      <c r="B234" s="28"/>
      <c r="C234" s="28"/>
      <c r="D234" s="28"/>
      <c r="E234" s="30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28"/>
      <c r="AG234" s="28"/>
      <c r="AH234" s="28"/>
      <c r="AI234" s="28"/>
      <c r="AJ234" s="28"/>
      <c r="AK234" s="28"/>
      <c r="AL234" s="28"/>
    </row>
    <row r="235" spans="1:38" ht="15.75" customHeight="1">
      <c r="A235" s="28"/>
      <c r="B235" s="28"/>
      <c r="C235" s="28"/>
      <c r="D235" s="28"/>
      <c r="E235" s="30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28"/>
      <c r="AG235" s="28"/>
      <c r="AH235" s="28"/>
      <c r="AI235" s="28"/>
      <c r="AJ235" s="28"/>
      <c r="AK235" s="28"/>
      <c r="AL235" s="28"/>
    </row>
    <row r="236" spans="1:38" ht="15.75" customHeight="1">
      <c r="A236" s="28"/>
      <c r="B236" s="28"/>
      <c r="C236" s="28"/>
      <c r="D236" s="28"/>
      <c r="E236" s="30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28"/>
      <c r="AG236" s="28"/>
      <c r="AH236" s="28"/>
      <c r="AI236" s="28"/>
      <c r="AJ236" s="28"/>
      <c r="AK236" s="28"/>
      <c r="AL236" s="28"/>
    </row>
    <row r="237" spans="1:38" ht="15.75" customHeight="1">
      <c r="A237" s="28"/>
      <c r="B237" s="28"/>
      <c r="C237" s="28"/>
      <c r="D237" s="28"/>
      <c r="E237" s="30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28"/>
      <c r="AG237" s="28"/>
      <c r="AH237" s="28"/>
      <c r="AI237" s="28"/>
      <c r="AJ237" s="28"/>
      <c r="AK237" s="28"/>
      <c r="AL237" s="28"/>
    </row>
    <row r="238" spans="1:38" ht="15.75" customHeight="1">
      <c r="A238" s="28"/>
      <c r="B238" s="28"/>
      <c r="C238" s="28"/>
      <c r="D238" s="28"/>
      <c r="E238" s="30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28"/>
      <c r="AG238" s="28"/>
      <c r="AH238" s="28"/>
      <c r="AI238" s="28"/>
      <c r="AJ238" s="28"/>
      <c r="AK238" s="28"/>
      <c r="AL238" s="28"/>
    </row>
    <row r="239" spans="1:38" ht="15.75" customHeight="1">
      <c r="A239" s="28"/>
      <c r="B239" s="28"/>
      <c r="C239" s="28"/>
      <c r="D239" s="28"/>
      <c r="E239" s="30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28"/>
      <c r="AG239" s="28"/>
      <c r="AH239" s="28"/>
      <c r="AI239" s="28"/>
      <c r="AJ239" s="28"/>
      <c r="AK239" s="28"/>
      <c r="AL239" s="28"/>
    </row>
    <row r="240" spans="1:38" ht="15.75" customHeight="1">
      <c r="A240" s="28"/>
      <c r="B240" s="28"/>
      <c r="C240" s="28"/>
      <c r="D240" s="28"/>
      <c r="E240" s="30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28"/>
      <c r="AG240" s="28"/>
      <c r="AH240" s="28"/>
      <c r="AI240" s="28"/>
      <c r="AJ240" s="28"/>
      <c r="AK240" s="28"/>
      <c r="AL240" s="28"/>
    </row>
    <row r="241" spans="1:38" ht="15.75" customHeight="1">
      <c r="A241" s="28"/>
      <c r="B241" s="28"/>
      <c r="C241" s="28"/>
      <c r="D241" s="28"/>
      <c r="E241" s="30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28"/>
      <c r="AG241" s="28"/>
      <c r="AH241" s="28"/>
      <c r="AI241" s="28"/>
      <c r="AJ241" s="28"/>
      <c r="AK241" s="28"/>
      <c r="AL241" s="28"/>
    </row>
    <row r="242" spans="1:38" ht="15.75" customHeight="1">
      <c r="A242" s="28"/>
      <c r="B242" s="28"/>
      <c r="C242" s="28"/>
      <c r="D242" s="28"/>
      <c r="E242" s="30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28"/>
      <c r="AG242" s="28"/>
      <c r="AH242" s="28"/>
      <c r="AI242" s="28"/>
      <c r="AJ242" s="28"/>
      <c r="AK242" s="28"/>
      <c r="AL242" s="28"/>
    </row>
    <row r="243" spans="1:38" ht="15.75" customHeight="1">
      <c r="A243" s="28"/>
      <c r="B243" s="28"/>
      <c r="C243" s="28"/>
      <c r="D243" s="28"/>
      <c r="E243" s="30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28"/>
      <c r="AG243" s="28"/>
      <c r="AH243" s="28"/>
      <c r="AI243" s="28"/>
      <c r="AJ243" s="28"/>
      <c r="AK243" s="28"/>
      <c r="AL243" s="28"/>
    </row>
    <row r="244" spans="1:38" ht="15.75" customHeight="1">
      <c r="A244" s="28"/>
      <c r="B244" s="28"/>
      <c r="C244" s="28"/>
      <c r="D244" s="28"/>
      <c r="E244" s="30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28"/>
      <c r="AG244" s="28"/>
      <c r="AH244" s="28"/>
      <c r="AI244" s="28"/>
      <c r="AJ244" s="28"/>
      <c r="AK244" s="28"/>
      <c r="AL244" s="28"/>
    </row>
    <row r="245" spans="1:38" ht="15.75" customHeight="1">
      <c r="A245" s="28"/>
      <c r="B245" s="28"/>
      <c r="C245" s="28"/>
      <c r="D245" s="28"/>
      <c r="E245" s="30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28"/>
      <c r="AG245" s="28"/>
      <c r="AH245" s="28"/>
      <c r="AI245" s="28"/>
      <c r="AJ245" s="28"/>
      <c r="AK245" s="28"/>
      <c r="AL245" s="28"/>
    </row>
    <row r="246" spans="1:38" ht="15.75" customHeight="1">
      <c r="A246" s="28"/>
      <c r="B246" s="28"/>
      <c r="C246" s="28"/>
      <c r="D246" s="28"/>
      <c r="E246" s="30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28"/>
      <c r="AG246" s="28"/>
      <c r="AH246" s="28"/>
      <c r="AI246" s="28"/>
      <c r="AJ246" s="28"/>
      <c r="AK246" s="28"/>
      <c r="AL246" s="28"/>
    </row>
    <row r="247" spans="1:38" ht="15.75" customHeight="1">
      <c r="A247" s="28"/>
      <c r="B247" s="28"/>
      <c r="C247" s="28"/>
      <c r="D247" s="28"/>
      <c r="E247" s="30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28"/>
      <c r="AG247" s="28"/>
      <c r="AH247" s="28"/>
      <c r="AI247" s="28"/>
      <c r="AJ247" s="28"/>
      <c r="AK247" s="28"/>
      <c r="AL247" s="28"/>
    </row>
    <row r="248" spans="1:38" ht="15.75" customHeight="1">
      <c r="A248" s="28"/>
      <c r="B248" s="28"/>
      <c r="C248" s="28"/>
      <c r="D248" s="28"/>
      <c r="E248" s="30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28"/>
      <c r="AG248" s="28"/>
      <c r="AH248" s="28"/>
      <c r="AI248" s="28"/>
      <c r="AJ248" s="28"/>
      <c r="AK248" s="28"/>
      <c r="AL248" s="28"/>
    </row>
    <row r="249" spans="1:38" ht="15.75" customHeight="1">
      <c r="A249" s="28"/>
      <c r="B249" s="28"/>
      <c r="C249" s="28"/>
      <c r="D249" s="28"/>
      <c r="E249" s="30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28"/>
      <c r="AG249" s="28"/>
      <c r="AH249" s="28"/>
      <c r="AI249" s="28"/>
      <c r="AJ249" s="28"/>
      <c r="AK249" s="28"/>
      <c r="AL249" s="28"/>
    </row>
    <row r="250" spans="1:38" ht="15.75" customHeight="1">
      <c r="A250" s="28"/>
      <c r="B250" s="28"/>
      <c r="C250" s="28"/>
      <c r="D250" s="28"/>
      <c r="E250" s="30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28"/>
      <c r="AG250" s="28"/>
      <c r="AH250" s="28"/>
      <c r="AI250" s="28"/>
      <c r="AJ250" s="28"/>
      <c r="AK250" s="28"/>
      <c r="AL250" s="28"/>
    </row>
    <row r="251" spans="1:38" ht="15.75" customHeight="1">
      <c r="A251" s="28"/>
      <c r="B251" s="28"/>
      <c r="C251" s="28"/>
      <c r="D251" s="28"/>
      <c r="E251" s="30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28"/>
      <c r="AG251" s="28"/>
      <c r="AH251" s="28"/>
      <c r="AI251" s="28"/>
      <c r="AJ251" s="28"/>
      <c r="AK251" s="28"/>
      <c r="AL251" s="28"/>
    </row>
    <row r="252" spans="1:38" ht="15.75" customHeight="1">
      <c r="A252" s="28"/>
      <c r="B252" s="28"/>
      <c r="C252" s="28"/>
      <c r="D252" s="28"/>
      <c r="E252" s="30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28"/>
      <c r="AG252" s="28"/>
      <c r="AH252" s="28"/>
      <c r="AI252" s="28"/>
      <c r="AJ252" s="28"/>
      <c r="AK252" s="28"/>
      <c r="AL252" s="28"/>
    </row>
    <row r="253" spans="1:38" ht="15.75" customHeight="1">
      <c r="A253" s="28"/>
      <c r="B253" s="28"/>
      <c r="C253" s="28"/>
      <c r="D253" s="28"/>
      <c r="E253" s="30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28"/>
      <c r="AG253" s="28"/>
      <c r="AH253" s="28"/>
      <c r="AI253" s="28"/>
      <c r="AJ253" s="28"/>
      <c r="AK253" s="28"/>
      <c r="AL253" s="28"/>
    </row>
    <row r="254" spans="1:38" ht="15.75" customHeight="1">
      <c r="A254" s="28"/>
      <c r="B254" s="28"/>
      <c r="C254" s="28"/>
      <c r="D254" s="28"/>
      <c r="E254" s="30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28"/>
      <c r="AG254" s="28"/>
      <c r="AH254" s="28"/>
      <c r="AI254" s="28"/>
      <c r="AJ254" s="28"/>
      <c r="AK254" s="28"/>
      <c r="AL254" s="28"/>
    </row>
    <row r="255" spans="1:38" ht="15.75" customHeight="1">
      <c r="A255" s="28"/>
      <c r="B255" s="28"/>
      <c r="C255" s="28"/>
      <c r="D255" s="28"/>
      <c r="E255" s="30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28"/>
      <c r="AG255" s="28"/>
      <c r="AH255" s="28"/>
      <c r="AI255" s="28"/>
      <c r="AJ255" s="28"/>
      <c r="AK255" s="28"/>
      <c r="AL255" s="28"/>
    </row>
    <row r="256" spans="1:38" ht="15.75" customHeight="1">
      <c r="A256" s="28"/>
      <c r="B256" s="28"/>
      <c r="C256" s="28"/>
      <c r="D256" s="28"/>
      <c r="E256" s="30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28"/>
      <c r="AG256" s="28"/>
      <c r="AH256" s="28"/>
      <c r="AI256" s="28"/>
      <c r="AJ256" s="28"/>
      <c r="AK256" s="28"/>
      <c r="AL256" s="28"/>
    </row>
    <row r="257" spans="1:38" ht="15.75" customHeight="1">
      <c r="A257" s="28"/>
      <c r="B257" s="28"/>
      <c r="C257" s="28"/>
      <c r="D257" s="28"/>
      <c r="E257" s="30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28"/>
      <c r="AG257" s="28"/>
      <c r="AH257" s="28"/>
      <c r="AI257" s="28"/>
      <c r="AJ257" s="28"/>
      <c r="AK257" s="28"/>
      <c r="AL257" s="28"/>
    </row>
    <row r="258" spans="1:38" ht="15.75" customHeight="1">
      <c r="A258" s="28"/>
      <c r="B258" s="28"/>
      <c r="C258" s="28"/>
      <c r="D258" s="28"/>
      <c r="E258" s="30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28"/>
      <c r="AG258" s="28"/>
      <c r="AH258" s="28"/>
      <c r="AI258" s="28"/>
      <c r="AJ258" s="28"/>
      <c r="AK258" s="28"/>
      <c r="AL258" s="28"/>
    </row>
    <row r="259" spans="1:38" ht="15.75" customHeight="1">
      <c r="A259" s="28"/>
      <c r="B259" s="28"/>
      <c r="C259" s="28"/>
      <c r="D259" s="28"/>
      <c r="E259" s="30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28"/>
      <c r="AG259" s="28"/>
      <c r="AH259" s="28"/>
      <c r="AI259" s="28"/>
      <c r="AJ259" s="28"/>
      <c r="AK259" s="28"/>
      <c r="AL259" s="28"/>
    </row>
    <row r="260" spans="1:38" ht="15.75" customHeight="1">
      <c r="A260" s="28"/>
      <c r="B260" s="28"/>
      <c r="C260" s="28"/>
      <c r="D260" s="28"/>
      <c r="E260" s="30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28"/>
      <c r="AG260" s="28"/>
      <c r="AH260" s="28"/>
      <c r="AI260" s="28"/>
      <c r="AJ260" s="28"/>
      <c r="AK260" s="28"/>
      <c r="AL260" s="28"/>
    </row>
    <row r="261" spans="1:38" ht="15.75" customHeight="1">
      <c r="A261" s="28"/>
      <c r="B261" s="28"/>
      <c r="C261" s="28"/>
      <c r="D261" s="28"/>
      <c r="E261" s="30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28"/>
      <c r="AG261" s="28"/>
      <c r="AH261" s="28"/>
      <c r="AI261" s="28"/>
      <c r="AJ261" s="28"/>
      <c r="AK261" s="28"/>
      <c r="AL261" s="28"/>
    </row>
    <row r="262" spans="1:38" ht="15.75" customHeight="1">
      <c r="A262" s="28"/>
      <c r="B262" s="28"/>
      <c r="C262" s="28"/>
      <c r="D262" s="28"/>
      <c r="E262" s="30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28"/>
      <c r="AG262" s="28"/>
      <c r="AH262" s="28"/>
      <c r="AI262" s="28"/>
      <c r="AJ262" s="28"/>
      <c r="AK262" s="28"/>
      <c r="AL262" s="28"/>
    </row>
    <row r="263" spans="1:38" ht="15.75" customHeight="1">
      <c r="A263" s="28"/>
      <c r="B263" s="28"/>
      <c r="C263" s="28"/>
      <c r="D263" s="28"/>
      <c r="E263" s="30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28"/>
      <c r="AG263" s="28"/>
      <c r="AH263" s="28"/>
      <c r="AI263" s="28"/>
      <c r="AJ263" s="28"/>
      <c r="AK263" s="28"/>
      <c r="AL263" s="28"/>
    </row>
    <row r="264" spans="1:38" ht="15.75" customHeight="1">
      <c r="A264" s="28"/>
      <c r="B264" s="28"/>
      <c r="C264" s="28"/>
      <c r="D264" s="28"/>
      <c r="E264" s="30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28"/>
      <c r="AG264" s="28"/>
      <c r="AH264" s="28"/>
      <c r="AI264" s="28"/>
      <c r="AJ264" s="28"/>
      <c r="AK264" s="28"/>
      <c r="AL264" s="28"/>
    </row>
    <row r="265" spans="1:38" ht="15.75" customHeight="1">
      <c r="A265" s="28"/>
      <c r="B265" s="28"/>
      <c r="C265" s="28"/>
      <c r="D265" s="28"/>
      <c r="E265" s="30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28"/>
      <c r="AG265" s="28"/>
      <c r="AH265" s="28"/>
      <c r="AI265" s="28"/>
      <c r="AJ265" s="28"/>
      <c r="AK265" s="28"/>
      <c r="AL265" s="28"/>
    </row>
    <row r="266" spans="1:38" ht="15.75" customHeight="1">
      <c r="A266" s="28"/>
      <c r="B266" s="28"/>
      <c r="C266" s="28"/>
      <c r="D266" s="28"/>
      <c r="E266" s="30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28"/>
      <c r="AG266" s="28"/>
      <c r="AH266" s="28"/>
      <c r="AI266" s="28"/>
      <c r="AJ266" s="28"/>
      <c r="AK266" s="28"/>
      <c r="AL266" s="28"/>
    </row>
    <row r="267" spans="1:38" ht="15.75" customHeight="1">
      <c r="A267" s="28"/>
      <c r="B267" s="28"/>
      <c r="C267" s="28"/>
      <c r="D267" s="28"/>
      <c r="E267" s="30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28"/>
      <c r="AG267" s="28"/>
      <c r="AH267" s="28"/>
      <c r="AI267" s="28"/>
      <c r="AJ267" s="28"/>
      <c r="AK267" s="28"/>
      <c r="AL267" s="28"/>
    </row>
    <row r="268" spans="1:38" ht="15.75" customHeight="1">
      <c r="A268" s="28"/>
      <c r="B268" s="28"/>
      <c r="C268" s="28"/>
      <c r="D268" s="28"/>
      <c r="E268" s="30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28"/>
      <c r="AG268" s="28"/>
      <c r="AH268" s="28"/>
      <c r="AI268" s="28"/>
      <c r="AJ268" s="28"/>
      <c r="AK268" s="28"/>
      <c r="AL268" s="28"/>
    </row>
    <row r="269" spans="1:38" ht="15.75" customHeight="1">
      <c r="A269" s="28"/>
      <c r="B269" s="28"/>
      <c r="C269" s="28"/>
      <c r="D269" s="28"/>
      <c r="E269" s="30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28"/>
      <c r="AG269" s="28"/>
      <c r="AH269" s="28"/>
      <c r="AI269" s="28"/>
      <c r="AJ269" s="28"/>
      <c r="AK269" s="28"/>
      <c r="AL269" s="28"/>
    </row>
    <row r="270" spans="1:38" ht="15.75" customHeight="1">
      <c r="A270" s="28"/>
      <c r="B270" s="28"/>
      <c r="C270" s="28"/>
      <c r="D270" s="28"/>
      <c r="E270" s="30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28"/>
      <c r="AG270" s="28"/>
      <c r="AH270" s="28"/>
      <c r="AI270" s="28"/>
      <c r="AJ270" s="28"/>
      <c r="AK270" s="28"/>
      <c r="AL270" s="28"/>
    </row>
    <row r="271" spans="1:38" ht="15.75" customHeight="1">
      <c r="A271" s="28"/>
      <c r="B271" s="28"/>
      <c r="C271" s="28"/>
      <c r="D271" s="28"/>
      <c r="E271" s="30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28"/>
      <c r="AG271" s="28"/>
      <c r="AH271" s="28"/>
      <c r="AI271" s="28"/>
      <c r="AJ271" s="28"/>
      <c r="AK271" s="28"/>
      <c r="AL271" s="28"/>
    </row>
    <row r="272" spans="1:38" ht="15.75" customHeight="1">
      <c r="A272" s="28"/>
      <c r="B272" s="28"/>
      <c r="C272" s="28"/>
      <c r="D272" s="28"/>
      <c r="E272" s="30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28"/>
      <c r="AG272" s="28"/>
      <c r="AH272" s="28"/>
      <c r="AI272" s="28"/>
      <c r="AJ272" s="28"/>
      <c r="AK272" s="28"/>
      <c r="AL272" s="28"/>
    </row>
    <row r="273" spans="1:38" ht="15.75" customHeight="1">
      <c r="A273" s="28"/>
      <c r="B273" s="28"/>
      <c r="C273" s="28"/>
      <c r="D273" s="28"/>
      <c r="E273" s="30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28"/>
      <c r="AG273" s="28"/>
      <c r="AH273" s="28"/>
      <c r="AI273" s="28"/>
      <c r="AJ273" s="28"/>
      <c r="AK273" s="28"/>
      <c r="AL273" s="28"/>
    </row>
    <row r="274" spans="1:38" ht="15.75" customHeight="1">
      <c r="A274" s="28"/>
      <c r="B274" s="28"/>
      <c r="C274" s="28"/>
      <c r="D274" s="28"/>
      <c r="E274" s="30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28"/>
      <c r="AG274" s="28"/>
      <c r="AH274" s="28"/>
      <c r="AI274" s="28"/>
      <c r="AJ274" s="28"/>
      <c r="AK274" s="28"/>
      <c r="AL274" s="28"/>
    </row>
    <row r="275" spans="1:38" ht="15.75" customHeight="1">
      <c r="A275" s="28"/>
      <c r="B275" s="28"/>
      <c r="C275" s="28"/>
      <c r="D275" s="28"/>
      <c r="E275" s="30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28"/>
      <c r="AG275" s="28"/>
      <c r="AH275" s="28"/>
      <c r="AI275" s="28"/>
      <c r="AJ275" s="28"/>
      <c r="AK275" s="28"/>
      <c r="AL275" s="28"/>
    </row>
    <row r="276" spans="1:38" ht="15.75" customHeight="1">
      <c r="A276" s="28"/>
      <c r="B276" s="28"/>
      <c r="C276" s="28"/>
      <c r="D276" s="28"/>
      <c r="E276" s="30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28"/>
      <c r="AG276" s="28"/>
      <c r="AH276" s="28"/>
      <c r="AI276" s="28"/>
      <c r="AJ276" s="28"/>
      <c r="AK276" s="28"/>
      <c r="AL276" s="28"/>
    </row>
    <row r="277" spans="1:38" ht="15.75" customHeight="1">
      <c r="A277" s="28"/>
      <c r="B277" s="28"/>
      <c r="C277" s="28"/>
      <c r="D277" s="28"/>
      <c r="E277" s="30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28"/>
      <c r="AG277" s="28"/>
      <c r="AH277" s="28"/>
      <c r="AI277" s="28"/>
      <c r="AJ277" s="28"/>
      <c r="AK277" s="28"/>
      <c r="AL277" s="28"/>
    </row>
    <row r="278" spans="1:38" ht="15.75" customHeight="1">
      <c r="A278" s="28"/>
      <c r="B278" s="28"/>
      <c r="C278" s="28"/>
      <c r="D278" s="28"/>
      <c r="E278" s="30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28"/>
      <c r="AG278" s="28"/>
      <c r="AH278" s="28"/>
      <c r="AI278" s="28"/>
      <c r="AJ278" s="28"/>
      <c r="AK278" s="28"/>
      <c r="AL278" s="28"/>
    </row>
    <row r="279" spans="1:38" ht="15.75" customHeight="1">
      <c r="A279" s="28"/>
      <c r="B279" s="28"/>
      <c r="C279" s="28"/>
      <c r="D279" s="28"/>
      <c r="E279" s="30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28"/>
      <c r="AG279" s="28"/>
      <c r="AH279" s="28"/>
      <c r="AI279" s="28"/>
      <c r="AJ279" s="28"/>
      <c r="AK279" s="28"/>
      <c r="AL279" s="28"/>
    </row>
    <row r="280" spans="1:38" ht="15.75" customHeight="1">
      <c r="A280" s="28"/>
      <c r="B280" s="28"/>
      <c r="C280" s="28"/>
      <c r="D280" s="28"/>
      <c r="E280" s="30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28"/>
      <c r="AG280" s="28"/>
      <c r="AH280" s="28"/>
      <c r="AI280" s="28"/>
      <c r="AJ280" s="28"/>
      <c r="AK280" s="28"/>
      <c r="AL280" s="28"/>
    </row>
    <row r="281" spans="1:38" ht="15.75" customHeight="1">
      <c r="A281" s="28"/>
      <c r="B281" s="28"/>
      <c r="C281" s="28"/>
      <c r="D281" s="28"/>
      <c r="E281" s="30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28"/>
      <c r="AG281" s="28"/>
      <c r="AH281" s="28"/>
      <c r="AI281" s="28"/>
      <c r="AJ281" s="28"/>
      <c r="AK281" s="28"/>
      <c r="AL281" s="28"/>
    </row>
    <row r="282" spans="1:38" ht="15.75" customHeight="1">
      <c r="A282" s="28"/>
      <c r="B282" s="28"/>
      <c r="C282" s="28"/>
      <c r="D282" s="28"/>
      <c r="E282" s="30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28"/>
      <c r="AG282" s="28"/>
      <c r="AH282" s="28"/>
      <c r="AI282" s="28"/>
      <c r="AJ282" s="28"/>
      <c r="AK282" s="28"/>
      <c r="AL282" s="28"/>
    </row>
    <row r="283" spans="1:38" ht="15.75" customHeight="1">
      <c r="A283" s="28"/>
      <c r="B283" s="28"/>
      <c r="C283" s="28"/>
      <c r="D283" s="28"/>
      <c r="E283" s="30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28"/>
      <c r="AG283" s="28"/>
      <c r="AH283" s="28"/>
      <c r="AI283" s="28"/>
      <c r="AJ283" s="28"/>
      <c r="AK283" s="28"/>
      <c r="AL283" s="28"/>
    </row>
    <row r="284" spans="1:38" ht="15.75" customHeight="1">
      <c r="A284" s="28"/>
      <c r="B284" s="28"/>
      <c r="C284" s="28"/>
      <c r="D284" s="28"/>
      <c r="E284" s="30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28"/>
      <c r="AG284" s="28"/>
      <c r="AH284" s="28"/>
      <c r="AI284" s="28"/>
      <c r="AJ284" s="28"/>
      <c r="AK284" s="28"/>
      <c r="AL284" s="28"/>
    </row>
    <row r="285" spans="1:38" ht="15.75" customHeight="1">
      <c r="A285" s="28"/>
      <c r="B285" s="28"/>
      <c r="C285" s="28"/>
      <c r="D285" s="28"/>
      <c r="E285" s="30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28"/>
      <c r="AG285" s="28"/>
      <c r="AH285" s="28"/>
      <c r="AI285" s="28"/>
      <c r="AJ285" s="28"/>
      <c r="AK285" s="28"/>
      <c r="AL285" s="28"/>
    </row>
    <row r="286" spans="1:38" ht="15.75" customHeight="1">
      <c r="A286" s="28"/>
      <c r="B286" s="28"/>
      <c r="C286" s="28"/>
      <c r="D286" s="28"/>
      <c r="E286" s="30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28"/>
      <c r="AG286" s="28"/>
      <c r="AH286" s="28"/>
      <c r="AI286" s="28"/>
      <c r="AJ286" s="28"/>
      <c r="AK286" s="28"/>
      <c r="AL286" s="28"/>
    </row>
    <row r="287" spans="1:38" ht="15.75" customHeight="1">
      <c r="A287" s="28"/>
      <c r="B287" s="28"/>
      <c r="C287" s="28"/>
      <c r="D287" s="28"/>
      <c r="E287" s="30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28"/>
      <c r="AG287" s="28"/>
      <c r="AH287" s="28"/>
      <c r="AI287" s="28"/>
      <c r="AJ287" s="28"/>
      <c r="AK287" s="28"/>
      <c r="AL287" s="28"/>
    </row>
    <row r="288" spans="1:38" ht="15.75" customHeight="1">
      <c r="A288" s="28"/>
      <c r="B288" s="28"/>
      <c r="C288" s="28"/>
      <c r="D288" s="28"/>
      <c r="E288" s="30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28"/>
      <c r="AG288" s="28"/>
      <c r="AH288" s="28"/>
      <c r="AI288" s="28"/>
      <c r="AJ288" s="28"/>
      <c r="AK288" s="28"/>
      <c r="AL288" s="28"/>
    </row>
    <row r="289" spans="1:38" ht="15.75" customHeight="1">
      <c r="A289" s="28"/>
      <c r="B289" s="28"/>
      <c r="C289" s="28"/>
      <c r="D289" s="28"/>
      <c r="E289" s="30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28"/>
      <c r="AG289" s="28"/>
      <c r="AH289" s="28"/>
      <c r="AI289" s="28"/>
      <c r="AJ289" s="28"/>
      <c r="AK289" s="28"/>
      <c r="AL289" s="28"/>
    </row>
    <row r="290" spans="1:38" ht="15.75" customHeight="1">
      <c r="A290" s="28"/>
      <c r="B290" s="28"/>
      <c r="C290" s="28"/>
      <c r="D290" s="28"/>
      <c r="E290" s="30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28"/>
      <c r="AG290" s="28"/>
      <c r="AH290" s="28"/>
      <c r="AI290" s="28"/>
      <c r="AJ290" s="28"/>
      <c r="AK290" s="28"/>
      <c r="AL290" s="28"/>
    </row>
    <row r="291" spans="1:38" ht="15.75" customHeight="1">
      <c r="A291" s="28"/>
      <c r="B291" s="28"/>
      <c r="C291" s="28"/>
      <c r="D291" s="28"/>
      <c r="E291" s="30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28"/>
      <c r="AG291" s="28"/>
      <c r="AH291" s="28"/>
      <c r="AI291" s="28"/>
      <c r="AJ291" s="28"/>
      <c r="AK291" s="28"/>
      <c r="AL291" s="28"/>
    </row>
    <row r="292" spans="1:38" ht="15.75" customHeight="1">
      <c r="A292" s="28"/>
      <c r="B292" s="28"/>
      <c r="C292" s="28"/>
      <c r="D292" s="28"/>
      <c r="E292" s="30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28"/>
      <c r="AG292" s="28"/>
      <c r="AH292" s="28"/>
      <c r="AI292" s="28"/>
      <c r="AJ292" s="28"/>
      <c r="AK292" s="28"/>
      <c r="AL292" s="28"/>
    </row>
    <row r="293" spans="1:38" ht="15.75" customHeight="1">
      <c r="A293" s="28"/>
      <c r="B293" s="28"/>
      <c r="C293" s="28"/>
      <c r="D293" s="28"/>
      <c r="E293" s="30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28"/>
      <c r="AG293" s="28"/>
      <c r="AH293" s="28"/>
      <c r="AI293" s="28"/>
      <c r="AJ293" s="28"/>
      <c r="AK293" s="28"/>
      <c r="AL293" s="28"/>
    </row>
    <row r="294" spans="1:38" ht="15.75" customHeight="1">
      <c r="A294" s="28"/>
      <c r="B294" s="28"/>
      <c r="C294" s="28"/>
      <c r="D294" s="28"/>
      <c r="E294" s="30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28"/>
      <c r="AG294" s="28"/>
      <c r="AH294" s="28"/>
      <c r="AI294" s="28"/>
      <c r="AJ294" s="28"/>
      <c r="AK294" s="28"/>
      <c r="AL294" s="28"/>
    </row>
    <row r="295" spans="1:38" ht="15.75" customHeight="1">
      <c r="A295" s="28"/>
      <c r="B295" s="28"/>
      <c r="C295" s="28"/>
      <c r="D295" s="28"/>
      <c r="E295" s="30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28"/>
      <c r="AG295" s="28"/>
      <c r="AH295" s="28"/>
      <c r="AI295" s="28"/>
      <c r="AJ295" s="28"/>
      <c r="AK295" s="28"/>
      <c r="AL295" s="28"/>
    </row>
    <row r="296" spans="1:38" ht="15.75" customHeight="1">
      <c r="A296" s="28"/>
      <c r="B296" s="28"/>
      <c r="C296" s="28"/>
      <c r="D296" s="28"/>
      <c r="E296" s="30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28"/>
      <c r="AG296" s="28"/>
      <c r="AH296" s="28"/>
      <c r="AI296" s="28"/>
      <c r="AJ296" s="28"/>
      <c r="AK296" s="28"/>
      <c r="AL296" s="28"/>
    </row>
    <row r="297" spans="1:38" ht="15.75" customHeight="1">
      <c r="A297" s="28"/>
      <c r="B297" s="28"/>
      <c r="C297" s="28"/>
      <c r="D297" s="28"/>
      <c r="E297" s="30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28"/>
      <c r="AG297" s="28"/>
      <c r="AH297" s="28"/>
      <c r="AI297" s="28"/>
      <c r="AJ297" s="28"/>
      <c r="AK297" s="28"/>
      <c r="AL297" s="28"/>
    </row>
    <row r="298" spans="1:38" ht="15.75" customHeight="1">
      <c r="A298" s="28"/>
      <c r="B298" s="28"/>
      <c r="C298" s="28"/>
      <c r="D298" s="28"/>
      <c r="E298" s="30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28"/>
      <c r="AG298" s="28"/>
      <c r="AH298" s="28"/>
      <c r="AI298" s="28"/>
      <c r="AJ298" s="28"/>
      <c r="AK298" s="28"/>
      <c r="AL298" s="28"/>
    </row>
    <row r="299" spans="1:38" ht="15.75" customHeight="1">
      <c r="A299" s="28"/>
      <c r="B299" s="28"/>
      <c r="C299" s="28"/>
      <c r="D299" s="28"/>
      <c r="E299" s="30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28"/>
      <c r="AG299" s="28"/>
      <c r="AH299" s="28"/>
      <c r="AI299" s="28"/>
      <c r="AJ299" s="28"/>
      <c r="AK299" s="28"/>
      <c r="AL299" s="28"/>
    </row>
    <row r="300" spans="1:38" ht="15.75" customHeight="1">
      <c r="A300" s="28"/>
      <c r="B300" s="28"/>
      <c r="C300" s="28"/>
      <c r="D300" s="28"/>
      <c r="E300" s="30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28"/>
      <c r="AG300" s="28"/>
      <c r="AH300" s="28"/>
      <c r="AI300" s="28"/>
      <c r="AJ300" s="28"/>
      <c r="AK300" s="28"/>
      <c r="AL300" s="28"/>
    </row>
    <row r="301" spans="1:38" ht="15.75" customHeight="1">
      <c r="A301" s="28"/>
      <c r="B301" s="28"/>
      <c r="C301" s="28"/>
      <c r="D301" s="28"/>
      <c r="E301" s="30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28"/>
      <c r="AG301" s="28"/>
      <c r="AH301" s="28"/>
      <c r="AI301" s="28"/>
      <c r="AJ301" s="28"/>
      <c r="AK301" s="28"/>
      <c r="AL301" s="28"/>
    </row>
    <row r="302" spans="1:38" ht="15.75" customHeight="1">
      <c r="A302" s="28"/>
      <c r="B302" s="28"/>
      <c r="C302" s="28"/>
      <c r="D302" s="28"/>
      <c r="E302" s="30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28"/>
      <c r="AG302" s="28"/>
      <c r="AH302" s="28"/>
      <c r="AI302" s="28"/>
      <c r="AJ302" s="28"/>
      <c r="AK302" s="28"/>
      <c r="AL302" s="28"/>
    </row>
    <row r="303" spans="1:38" ht="15.75" customHeight="1">
      <c r="A303" s="28"/>
      <c r="B303" s="28"/>
      <c r="C303" s="28"/>
      <c r="D303" s="28"/>
      <c r="E303" s="30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28"/>
      <c r="AG303" s="28"/>
      <c r="AH303" s="28"/>
      <c r="AI303" s="28"/>
      <c r="AJ303" s="28"/>
      <c r="AK303" s="28"/>
      <c r="AL303" s="28"/>
    </row>
    <row r="304" spans="1:38" ht="15.75" customHeight="1">
      <c r="A304" s="28"/>
      <c r="B304" s="28"/>
      <c r="C304" s="28"/>
      <c r="D304" s="28"/>
      <c r="E304" s="30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28"/>
      <c r="AG304" s="28"/>
      <c r="AH304" s="28"/>
      <c r="AI304" s="28"/>
      <c r="AJ304" s="28"/>
      <c r="AK304" s="28"/>
      <c r="AL304" s="28"/>
    </row>
    <row r="305" spans="1:38" ht="15.75" customHeight="1">
      <c r="A305" s="28"/>
      <c r="B305" s="28"/>
      <c r="C305" s="28"/>
      <c r="D305" s="28"/>
      <c r="E305" s="30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28"/>
      <c r="AG305" s="28"/>
      <c r="AH305" s="28"/>
      <c r="AI305" s="28"/>
      <c r="AJ305" s="28"/>
      <c r="AK305" s="28"/>
      <c r="AL305" s="28"/>
    </row>
    <row r="306" spans="1:38" ht="15.75" customHeight="1">
      <c r="A306" s="28"/>
      <c r="B306" s="28"/>
      <c r="C306" s="28"/>
      <c r="D306" s="28"/>
      <c r="E306" s="30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28"/>
      <c r="AG306" s="28"/>
      <c r="AH306" s="28"/>
      <c r="AI306" s="28"/>
      <c r="AJ306" s="28"/>
      <c r="AK306" s="28"/>
      <c r="AL306" s="28"/>
    </row>
    <row r="307" spans="1:38" ht="15.75" customHeight="1">
      <c r="A307" s="28"/>
      <c r="B307" s="28"/>
      <c r="C307" s="28"/>
      <c r="D307" s="28"/>
      <c r="E307" s="30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28"/>
      <c r="AG307" s="28"/>
      <c r="AH307" s="28"/>
      <c r="AI307" s="28"/>
      <c r="AJ307" s="28"/>
      <c r="AK307" s="28"/>
      <c r="AL307" s="28"/>
    </row>
    <row r="308" spans="1:38" ht="15.75" customHeight="1">
      <c r="A308" s="28"/>
      <c r="B308" s="28"/>
      <c r="C308" s="28"/>
      <c r="D308" s="28"/>
      <c r="E308" s="30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28"/>
      <c r="AG308" s="28"/>
      <c r="AH308" s="28"/>
      <c r="AI308" s="28"/>
      <c r="AJ308" s="28"/>
      <c r="AK308" s="28"/>
      <c r="AL308" s="28"/>
    </row>
    <row r="309" spans="1:38" ht="15.75" customHeight="1">
      <c r="A309" s="28"/>
      <c r="B309" s="28"/>
      <c r="C309" s="28"/>
      <c r="D309" s="28"/>
      <c r="E309" s="30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28"/>
      <c r="AG309" s="28"/>
      <c r="AH309" s="28"/>
      <c r="AI309" s="28"/>
      <c r="AJ309" s="28"/>
      <c r="AK309" s="28"/>
      <c r="AL309" s="28"/>
    </row>
    <row r="310" spans="1:38" ht="15.75" customHeight="1">
      <c r="A310" s="28"/>
      <c r="B310" s="28"/>
      <c r="C310" s="28"/>
      <c r="D310" s="28"/>
      <c r="E310" s="30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28"/>
      <c r="AG310" s="28"/>
      <c r="AH310" s="28"/>
      <c r="AI310" s="28"/>
      <c r="AJ310" s="28"/>
      <c r="AK310" s="28"/>
      <c r="AL310" s="28"/>
    </row>
    <row r="311" spans="1:38" ht="15.75" customHeight="1">
      <c r="A311" s="28"/>
      <c r="B311" s="28"/>
      <c r="C311" s="28"/>
      <c r="D311" s="28"/>
      <c r="E311" s="30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28"/>
      <c r="AG311" s="28"/>
      <c r="AH311" s="28"/>
      <c r="AI311" s="28"/>
      <c r="AJ311" s="28"/>
      <c r="AK311" s="28"/>
      <c r="AL311" s="28"/>
    </row>
    <row r="312" spans="1:38" ht="15.75" customHeight="1">
      <c r="A312" s="28"/>
      <c r="B312" s="28"/>
      <c r="C312" s="28"/>
      <c r="D312" s="28"/>
      <c r="E312" s="30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28"/>
      <c r="AG312" s="28"/>
      <c r="AH312" s="28"/>
      <c r="AI312" s="28"/>
      <c r="AJ312" s="28"/>
      <c r="AK312" s="28"/>
      <c r="AL312" s="28"/>
    </row>
    <row r="313" spans="1:38" ht="15.75" customHeight="1">
      <c r="A313" s="28"/>
      <c r="B313" s="28"/>
      <c r="C313" s="28"/>
      <c r="D313" s="28"/>
      <c r="E313" s="30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28"/>
      <c r="AG313" s="28"/>
      <c r="AH313" s="28"/>
      <c r="AI313" s="28"/>
      <c r="AJ313" s="28"/>
      <c r="AK313" s="28"/>
      <c r="AL313" s="28"/>
    </row>
    <row r="314" spans="1:38" ht="15.75" customHeight="1">
      <c r="A314" s="28"/>
      <c r="B314" s="28"/>
      <c r="C314" s="28"/>
      <c r="D314" s="28"/>
      <c r="E314" s="30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28"/>
      <c r="AG314" s="28"/>
      <c r="AH314" s="28"/>
      <c r="AI314" s="28"/>
      <c r="AJ314" s="28"/>
      <c r="AK314" s="28"/>
      <c r="AL314" s="28"/>
    </row>
    <row r="315" spans="1:38" ht="15.75" customHeight="1">
      <c r="A315" s="28"/>
      <c r="B315" s="28"/>
      <c r="C315" s="28"/>
      <c r="D315" s="28"/>
      <c r="E315" s="30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28"/>
      <c r="AG315" s="28"/>
      <c r="AH315" s="28"/>
      <c r="AI315" s="28"/>
      <c r="AJ315" s="28"/>
      <c r="AK315" s="28"/>
      <c r="AL315" s="28"/>
    </row>
    <row r="316" spans="1:38" ht="15.75" customHeight="1">
      <c r="A316" s="28"/>
      <c r="B316" s="28"/>
      <c r="C316" s="28"/>
      <c r="D316" s="28"/>
      <c r="E316" s="30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28"/>
      <c r="AG316" s="28"/>
      <c r="AH316" s="28"/>
      <c r="AI316" s="28"/>
      <c r="AJ316" s="28"/>
      <c r="AK316" s="28"/>
      <c r="AL316" s="28"/>
    </row>
    <row r="317" spans="1:38" ht="15.75" customHeight="1"/>
    <row r="318" spans="1:38" ht="15.75" customHeight="1"/>
    <row r="319" spans="1:38" ht="15.75" customHeight="1"/>
    <row r="320" spans="1:3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7">
    <mergeCell ref="G92:K92"/>
    <mergeCell ref="G93:K93"/>
    <mergeCell ref="G94:K94"/>
    <mergeCell ref="G95:K95"/>
    <mergeCell ref="G96:K96"/>
    <mergeCell ref="G97:K97"/>
    <mergeCell ref="G98:K98"/>
    <mergeCell ref="G99:K99"/>
    <mergeCell ref="G85:K85"/>
    <mergeCell ref="C85:F85"/>
    <mergeCell ref="C86:F86"/>
    <mergeCell ref="C87:F87"/>
    <mergeCell ref="C88:F88"/>
    <mergeCell ref="C89:F89"/>
    <mergeCell ref="C90:F90"/>
    <mergeCell ref="C91:F91"/>
    <mergeCell ref="G86:K86"/>
    <mergeCell ref="G87:K87"/>
    <mergeCell ref="G88:K88"/>
    <mergeCell ref="G89:K89"/>
    <mergeCell ref="G90:K90"/>
    <mergeCell ref="G91:K91"/>
    <mergeCell ref="C80:F80"/>
    <mergeCell ref="C81:F81"/>
    <mergeCell ref="C82:F82"/>
    <mergeCell ref="C83:F83"/>
    <mergeCell ref="C84:F84"/>
    <mergeCell ref="G79:K79"/>
    <mergeCell ref="G80:K80"/>
    <mergeCell ref="G81:J81"/>
    <mergeCell ref="G82:K82"/>
    <mergeCell ref="G83:K83"/>
    <mergeCell ref="G84:K84"/>
    <mergeCell ref="B116:K116"/>
    <mergeCell ref="G107:K107"/>
    <mergeCell ref="G108:K108"/>
    <mergeCell ref="G109:K109"/>
    <mergeCell ref="G110:I110"/>
    <mergeCell ref="G111:K111"/>
    <mergeCell ref="G112:K112"/>
    <mergeCell ref="G113:K113"/>
    <mergeCell ref="C70:F70"/>
    <mergeCell ref="C71:F71"/>
    <mergeCell ref="G71:K71"/>
    <mergeCell ref="C72:F72"/>
    <mergeCell ref="G72:K72"/>
    <mergeCell ref="C73:F73"/>
    <mergeCell ref="G73:K73"/>
    <mergeCell ref="C75:F75"/>
    <mergeCell ref="G75:K75"/>
    <mergeCell ref="C76:F76"/>
    <mergeCell ref="G76:K76"/>
    <mergeCell ref="C77:F77"/>
    <mergeCell ref="G77:K77"/>
    <mergeCell ref="G78:K78"/>
    <mergeCell ref="C78:F78"/>
    <mergeCell ref="C79:F79"/>
    <mergeCell ref="G100:K100"/>
    <mergeCell ref="G101:K101"/>
    <mergeCell ref="G102:K102"/>
    <mergeCell ref="G103:K103"/>
    <mergeCell ref="G104:K104"/>
    <mergeCell ref="G105:K105"/>
    <mergeCell ref="G106:K106"/>
    <mergeCell ref="G114:K114"/>
    <mergeCell ref="G115:K115"/>
    <mergeCell ref="C101:F101"/>
    <mergeCell ref="C102:F102"/>
    <mergeCell ref="C103:F103"/>
    <mergeCell ref="C104:F104"/>
    <mergeCell ref="C105:F105"/>
    <mergeCell ref="C113:F113"/>
    <mergeCell ref="C114:F114"/>
    <mergeCell ref="C115:F115"/>
    <mergeCell ref="C106:F106"/>
    <mergeCell ref="C107:F107"/>
    <mergeCell ref="C108:F108"/>
    <mergeCell ref="C109:F109"/>
    <mergeCell ref="C110:F110"/>
    <mergeCell ref="C111:F111"/>
    <mergeCell ref="C112:F112"/>
    <mergeCell ref="C92:F92"/>
    <mergeCell ref="C93:F93"/>
    <mergeCell ref="C94:F94"/>
    <mergeCell ref="C95:F95"/>
    <mergeCell ref="C96:F96"/>
    <mergeCell ref="C97:F97"/>
    <mergeCell ref="C98:F98"/>
    <mergeCell ref="C99:F99"/>
    <mergeCell ref="C100:F100"/>
    <mergeCell ref="D9:E9"/>
    <mergeCell ref="C10:AE10"/>
    <mergeCell ref="D11:E11"/>
    <mergeCell ref="D12:E12"/>
    <mergeCell ref="D13:E13"/>
    <mergeCell ref="D14:E14"/>
    <mergeCell ref="D15:E15"/>
    <mergeCell ref="C74:F74"/>
    <mergeCell ref="G74:K74"/>
    <mergeCell ref="L74:AE74"/>
    <mergeCell ref="P7:Q7"/>
    <mergeCell ref="R7:S7"/>
    <mergeCell ref="T7:U7"/>
    <mergeCell ref="V7:W7"/>
    <mergeCell ref="X7:Y7"/>
    <mergeCell ref="Z7:AA7"/>
    <mergeCell ref="AB7:AC7"/>
    <mergeCell ref="AD7:AE7"/>
    <mergeCell ref="C5:AE5"/>
    <mergeCell ref="C7:E8"/>
    <mergeCell ref="F7:G7"/>
    <mergeCell ref="H7:I7"/>
    <mergeCell ref="J7:K7"/>
    <mergeCell ref="L7:M7"/>
    <mergeCell ref="N7:O7"/>
    <mergeCell ref="L99:AE99"/>
    <mergeCell ref="L100:AE100"/>
    <mergeCell ref="L109:AE109"/>
    <mergeCell ref="L111:AE111"/>
    <mergeCell ref="L112:AE112"/>
    <mergeCell ref="L113:AE113"/>
    <mergeCell ref="L114:AE114"/>
    <mergeCell ref="L115:AE115"/>
    <mergeCell ref="L116:AE116"/>
    <mergeCell ref="L101:AE101"/>
    <mergeCell ref="L102:AE102"/>
    <mergeCell ref="L103:AE103"/>
    <mergeCell ref="L104:AE104"/>
    <mergeCell ref="L106:AE106"/>
    <mergeCell ref="L107:AE107"/>
    <mergeCell ref="L108:AE108"/>
    <mergeCell ref="L90:AE90"/>
    <mergeCell ref="L91:AE91"/>
    <mergeCell ref="L92:AE92"/>
    <mergeCell ref="L93:AE93"/>
    <mergeCell ref="L94:AE94"/>
    <mergeCell ref="L95:AE95"/>
    <mergeCell ref="L96:AE96"/>
    <mergeCell ref="L97:AE97"/>
    <mergeCell ref="L98:AE98"/>
    <mergeCell ref="L80:AE80"/>
    <mergeCell ref="L81:AE81"/>
    <mergeCell ref="L83:AE83"/>
    <mergeCell ref="L84:AE84"/>
    <mergeCell ref="L85:AE85"/>
    <mergeCell ref="L86:AE86"/>
    <mergeCell ref="L87:AE87"/>
    <mergeCell ref="L88:AE88"/>
    <mergeCell ref="L89:AE89"/>
    <mergeCell ref="L73:AE73"/>
    <mergeCell ref="C67:F67"/>
    <mergeCell ref="C68:E68"/>
    <mergeCell ref="G68:K68"/>
    <mergeCell ref="C69:F69"/>
    <mergeCell ref="G69:K69"/>
    <mergeCell ref="G70:K70"/>
    <mergeCell ref="L70:AE70"/>
    <mergeCell ref="L79:AE79"/>
    <mergeCell ref="L75:AE75"/>
    <mergeCell ref="L76:AE76"/>
    <mergeCell ref="L77:AE77"/>
    <mergeCell ref="L78:AE78"/>
    <mergeCell ref="L69:AE69"/>
    <mergeCell ref="D23:E23"/>
    <mergeCell ref="C24:AE24"/>
    <mergeCell ref="AH28:AI28"/>
    <mergeCell ref="C49:AE49"/>
    <mergeCell ref="B65:AF65"/>
    <mergeCell ref="L66:AE66"/>
    <mergeCell ref="L67:AF67"/>
    <mergeCell ref="L71:AE71"/>
    <mergeCell ref="D61:E61"/>
    <mergeCell ref="D47:E47"/>
    <mergeCell ref="D48:E48"/>
    <mergeCell ref="D50:E50"/>
    <mergeCell ref="D51:E51"/>
    <mergeCell ref="D52:E52"/>
    <mergeCell ref="D53:E53"/>
    <mergeCell ref="D54:E54"/>
    <mergeCell ref="L68:AE68"/>
    <mergeCell ref="D44:E44"/>
    <mergeCell ref="D45:E45"/>
    <mergeCell ref="D46:E46"/>
    <mergeCell ref="D55:E55"/>
    <mergeCell ref="D56:E56"/>
    <mergeCell ref="D57:E57"/>
    <mergeCell ref="D58:E58"/>
    <mergeCell ref="D59:E59"/>
    <mergeCell ref="D60:E60"/>
    <mergeCell ref="D27:E27"/>
    <mergeCell ref="D28:E28"/>
    <mergeCell ref="D29:E29"/>
    <mergeCell ref="D30:E30"/>
    <mergeCell ref="D34:E34"/>
    <mergeCell ref="D35:E35"/>
    <mergeCell ref="D36:E36"/>
    <mergeCell ref="D37:E37"/>
    <mergeCell ref="D38:E38"/>
    <mergeCell ref="D16:E16"/>
    <mergeCell ref="D17:E17"/>
    <mergeCell ref="D18:E18"/>
    <mergeCell ref="D19:E19"/>
    <mergeCell ref="D20:E20"/>
    <mergeCell ref="D21:E21"/>
    <mergeCell ref="D22:E22"/>
    <mergeCell ref="D25:E25"/>
    <mergeCell ref="D26:E26"/>
  </mergeCells>
  <hyperlinks>
    <hyperlink ref="AE3" location="'✔️ Index'!A1" display="INDEX"/>
  </hyperlinks>
  <pageMargins left="0.75" right="0.75" top="1" bottom="1" header="0" footer="0"/>
  <pageSetup orientation="landscape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showGridLines="0" workbookViewId="0">
      <selection activeCell="C9" sqref="C9:AE13"/>
    </sheetView>
  </sheetViews>
  <sheetFormatPr defaultColWidth="14.42578125" defaultRowHeight="15" customHeight="1"/>
  <cols>
    <col min="1" max="1" width="1.5703125" customWidth="1"/>
    <col min="2" max="2" width="2.140625" customWidth="1"/>
    <col min="3" max="3" width="11.5703125" customWidth="1"/>
    <col min="4" max="4" width="17.85546875" customWidth="1"/>
    <col min="5" max="5" width="13.42578125" customWidth="1"/>
    <col min="6" max="7" width="13.28515625" customWidth="1"/>
    <col min="8" max="9" width="13" customWidth="1"/>
    <col min="10" max="10" width="5.85546875" customWidth="1"/>
    <col min="11" max="11" width="8.5703125" customWidth="1"/>
    <col min="12" max="12" width="14.28515625" customWidth="1"/>
    <col min="13" max="13" width="12.42578125" customWidth="1"/>
    <col min="14" max="14" width="9.5703125" customWidth="1"/>
    <col min="15" max="15" width="11" customWidth="1"/>
    <col min="16" max="16" width="11.85546875" customWidth="1"/>
    <col min="17" max="17" width="11" customWidth="1"/>
    <col min="18" max="18" width="14" customWidth="1"/>
    <col min="19" max="19" width="2.140625" customWidth="1"/>
    <col min="20" max="20" width="23" customWidth="1"/>
  </cols>
  <sheetData>
    <row r="1" spans="1:40" ht="15.75">
      <c r="A1" s="12"/>
      <c r="B1" s="12"/>
      <c r="C1" s="265"/>
      <c r="D1" s="2"/>
      <c r="E1" s="2"/>
      <c r="F1" s="2"/>
      <c r="G1" s="265"/>
      <c r="H1" s="265"/>
      <c r="I1" s="265"/>
      <c r="J1" s="265"/>
      <c r="K1" s="265"/>
      <c r="L1" s="265"/>
      <c r="M1" s="265"/>
      <c r="N1" s="265"/>
      <c r="S1" s="4"/>
    </row>
    <row r="2" spans="1:40" ht="15.75">
      <c r="A2" s="12"/>
      <c r="B2" s="362"/>
      <c r="C2" s="363"/>
      <c r="D2" s="364"/>
      <c r="E2" s="364"/>
      <c r="F2" s="364"/>
      <c r="G2" s="363"/>
      <c r="H2" s="363"/>
      <c r="I2" s="363"/>
      <c r="J2" s="363"/>
      <c r="K2" s="363"/>
      <c r="L2" s="363"/>
      <c r="M2" s="363"/>
      <c r="N2" s="363"/>
      <c r="O2" s="178"/>
      <c r="P2" s="178"/>
      <c r="Q2" s="178"/>
      <c r="R2" s="178"/>
      <c r="S2" s="365"/>
    </row>
    <row r="3" spans="1:40" ht="22.5" customHeight="1">
      <c r="A3" s="306"/>
      <c r="B3" s="307"/>
      <c r="C3" s="308" t="s">
        <v>2915</v>
      </c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  <c r="R3" s="309" t="s">
        <v>389</v>
      </c>
      <c r="S3" s="201"/>
      <c r="T3" s="366"/>
      <c r="U3" s="366"/>
      <c r="V3" s="366"/>
      <c r="W3" s="366"/>
      <c r="X3" s="366"/>
      <c r="Y3" s="366"/>
      <c r="Z3" s="366"/>
      <c r="AA3" s="366"/>
      <c r="AB3" s="366"/>
      <c r="AC3" s="366"/>
      <c r="AD3" s="366"/>
      <c r="AF3" s="124"/>
      <c r="AG3" s="124"/>
      <c r="AH3" s="124"/>
      <c r="AI3" s="124"/>
      <c r="AJ3" s="124"/>
      <c r="AK3" s="124"/>
      <c r="AL3" s="124"/>
      <c r="AM3" s="124"/>
      <c r="AN3" s="124"/>
    </row>
    <row r="4" spans="1:40">
      <c r="B4" s="186"/>
      <c r="S4" s="20"/>
    </row>
    <row r="5" spans="1:40" ht="36" customHeight="1">
      <c r="A5" s="4"/>
      <c r="B5" s="182"/>
      <c r="C5" s="1326" t="s">
        <v>3092</v>
      </c>
      <c r="D5" s="1327"/>
      <c r="E5" s="1327"/>
      <c r="F5" s="1327"/>
      <c r="G5" s="1327"/>
      <c r="H5" s="1327"/>
      <c r="I5" s="1327"/>
      <c r="J5" s="1327"/>
      <c r="K5" s="1327"/>
      <c r="L5" s="1327"/>
      <c r="M5" s="1327"/>
      <c r="N5" s="1327"/>
      <c r="O5" s="1327"/>
      <c r="P5" s="1327"/>
      <c r="Q5" s="1327"/>
      <c r="R5" s="1328"/>
      <c r="S5" s="20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ht="20.25" customHeight="1">
      <c r="A6" s="4"/>
      <c r="B6" s="182"/>
      <c r="C6" s="181"/>
      <c r="D6" s="181"/>
      <c r="E6" s="181"/>
      <c r="F6" s="181"/>
      <c r="G6" s="181"/>
      <c r="H6" s="181"/>
      <c r="I6" s="181"/>
      <c r="O6" s="4"/>
      <c r="P6" s="4"/>
      <c r="Q6" s="4"/>
      <c r="R6" s="4"/>
      <c r="S6" s="20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ht="30" customHeight="1">
      <c r="A7" s="4"/>
      <c r="B7" s="182"/>
      <c r="C7" s="1435" t="s">
        <v>3093</v>
      </c>
      <c r="D7" s="1436"/>
      <c r="E7" s="1436"/>
      <c r="F7" s="1436"/>
      <c r="G7" s="1436"/>
      <c r="H7" s="1436"/>
      <c r="I7" s="1436"/>
      <c r="J7" s="1436"/>
      <c r="K7" s="1436"/>
      <c r="L7" s="1436"/>
      <c r="M7" s="1436"/>
      <c r="N7" s="1436"/>
      <c r="O7" s="1436"/>
      <c r="P7" s="1436"/>
      <c r="Q7" s="1436"/>
      <c r="R7" s="1437"/>
      <c r="S7" s="20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>
      <c r="A8" s="4"/>
      <c r="B8" s="182"/>
      <c r="C8" s="1351" t="s">
        <v>3094</v>
      </c>
      <c r="D8" s="1349"/>
      <c r="E8" s="1349"/>
      <c r="F8" s="1349"/>
      <c r="G8" s="1349"/>
      <c r="H8" s="1349"/>
      <c r="I8" s="1350"/>
      <c r="J8" s="1351" t="s">
        <v>3095</v>
      </c>
      <c r="K8" s="1349"/>
      <c r="L8" s="1349"/>
      <c r="M8" s="1349"/>
      <c r="N8" s="1349"/>
      <c r="O8" s="1349"/>
      <c r="P8" s="1349"/>
      <c r="Q8" s="1349"/>
      <c r="R8" s="1350"/>
      <c r="S8" s="20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ht="20.25">
      <c r="A9" s="4"/>
      <c r="B9" s="182"/>
      <c r="C9" s="367"/>
      <c r="D9" s="368"/>
      <c r="E9" s="368"/>
      <c r="F9" s="368"/>
      <c r="G9" s="369"/>
      <c r="H9" s="369"/>
      <c r="I9" s="370"/>
      <c r="J9" s="1438" t="s">
        <v>3096</v>
      </c>
      <c r="K9" s="1439"/>
      <c r="L9" s="1439"/>
      <c r="M9" s="1440"/>
      <c r="N9" s="1441">
        <v>5315.22</v>
      </c>
      <c r="O9" s="1439"/>
      <c r="P9" s="1439"/>
      <c r="Q9" s="1439"/>
      <c r="R9" s="1442"/>
      <c r="S9" s="20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>
      <c r="A10" s="4"/>
      <c r="B10" s="182"/>
      <c r="C10" s="371"/>
      <c r="F10" s="123"/>
      <c r="I10" s="372"/>
      <c r="J10" s="1449" t="s">
        <v>3097</v>
      </c>
      <c r="K10" s="1354"/>
      <c r="L10" s="1354"/>
      <c r="M10" s="1415"/>
      <c r="N10" s="1443" t="s">
        <v>3098</v>
      </c>
      <c r="O10" s="1294"/>
      <c r="P10" s="1294"/>
      <c r="Q10" s="1294"/>
      <c r="R10" s="1444"/>
      <c r="S10" s="20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ht="20.25">
      <c r="A11" s="4"/>
      <c r="B11" s="182"/>
      <c r="C11" s="373"/>
      <c r="G11" s="181"/>
      <c r="H11" s="181"/>
      <c r="I11" s="374"/>
      <c r="J11" s="1432" t="s">
        <v>3099</v>
      </c>
      <c r="K11" s="1324"/>
      <c r="L11" s="1324"/>
      <c r="M11" s="1450"/>
      <c r="N11" s="1451" t="s">
        <v>3100</v>
      </c>
      <c r="O11" s="1294"/>
      <c r="P11" s="1294"/>
      <c r="Q11" s="1294"/>
      <c r="R11" s="1444"/>
      <c r="S11" s="20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ht="20.25">
      <c r="A12" s="4"/>
      <c r="B12" s="182"/>
      <c r="C12" s="373"/>
      <c r="G12" s="28"/>
      <c r="H12" s="181"/>
      <c r="I12" s="374"/>
      <c r="J12" s="1452" t="s">
        <v>3101</v>
      </c>
      <c r="K12" s="1354"/>
      <c r="L12" s="1354"/>
      <c r="M12" s="1415"/>
      <c r="N12" s="1453">
        <v>1677.26</v>
      </c>
      <c r="O12" s="1354"/>
      <c r="P12" s="1354"/>
      <c r="Q12" s="1354"/>
      <c r="R12" s="1454"/>
      <c r="S12" s="20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20.25">
      <c r="A13" s="4"/>
      <c r="B13" s="182"/>
      <c r="C13" s="373"/>
      <c r="G13" s="181"/>
      <c r="H13" s="181"/>
      <c r="I13" s="374"/>
      <c r="J13" s="1445" t="s">
        <v>113</v>
      </c>
      <c r="K13" s="1354"/>
      <c r="L13" s="1354"/>
      <c r="M13" s="1415"/>
      <c r="N13" s="1455">
        <v>6410.88</v>
      </c>
      <c r="O13" s="1354"/>
      <c r="P13" s="1354"/>
      <c r="Q13" s="1354"/>
      <c r="R13" s="1454"/>
      <c r="S13" s="20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20.25">
      <c r="A14" s="4"/>
      <c r="B14" s="182"/>
      <c r="C14" s="373"/>
      <c r="G14" s="375"/>
      <c r="H14" s="181"/>
      <c r="I14" s="376"/>
      <c r="J14" s="377" t="s">
        <v>109</v>
      </c>
      <c r="K14" s="378"/>
      <c r="L14" s="378"/>
      <c r="M14" s="378"/>
      <c r="N14" s="1453">
        <v>5836.91</v>
      </c>
      <c r="O14" s="1354"/>
      <c r="P14" s="1354"/>
      <c r="Q14" s="1354"/>
      <c r="R14" s="1454"/>
      <c r="S14" s="20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20.25">
      <c r="A15" s="4"/>
      <c r="B15" s="182"/>
      <c r="C15" s="373"/>
      <c r="G15" s="181"/>
      <c r="H15" s="181"/>
      <c r="I15" s="376"/>
      <c r="J15" s="1445" t="s">
        <v>105</v>
      </c>
      <c r="K15" s="1354"/>
      <c r="L15" s="1354"/>
      <c r="M15" s="1415"/>
      <c r="N15" s="1389">
        <v>5069.8599999999997</v>
      </c>
      <c r="O15" s="1390"/>
      <c r="P15" s="1390"/>
      <c r="Q15" s="1390"/>
      <c r="R15" s="1460"/>
      <c r="S15" s="20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20.25">
      <c r="A16" s="4"/>
      <c r="B16" s="182"/>
      <c r="C16" s="373"/>
      <c r="G16" s="181"/>
      <c r="H16" s="181"/>
      <c r="I16" s="376"/>
      <c r="J16" s="377" t="s">
        <v>135</v>
      </c>
      <c r="K16" s="378"/>
      <c r="L16" s="378"/>
      <c r="M16" s="378"/>
      <c r="N16" s="1453">
        <v>8282.1</v>
      </c>
      <c r="O16" s="1354"/>
      <c r="P16" s="1354"/>
      <c r="Q16" s="1354"/>
      <c r="R16" s="1454"/>
      <c r="S16" s="20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20.25">
      <c r="A17" s="4"/>
      <c r="B17" s="182"/>
      <c r="C17" s="379"/>
      <c r="D17" s="380"/>
      <c r="E17" s="380"/>
      <c r="F17" s="380"/>
      <c r="G17" s="381"/>
      <c r="H17" s="382"/>
      <c r="I17" s="383"/>
      <c r="J17" s="1446" t="s">
        <v>3102</v>
      </c>
      <c r="K17" s="1447"/>
      <c r="L17" s="1447"/>
      <c r="M17" s="1448"/>
      <c r="N17" s="1461" t="s">
        <v>14</v>
      </c>
      <c r="O17" s="1462"/>
      <c r="P17" s="1462"/>
      <c r="Q17" s="1462"/>
      <c r="R17" s="1463"/>
      <c r="S17" s="20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30" customHeight="1">
      <c r="A18" s="4"/>
      <c r="B18" s="182"/>
      <c r="C18" s="181"/>
      <c r="D18" s="181"/>
      <c r="E18" s="181"/>
      <c r="F18" s="181"/>
      <c r="G18" s="181"/>
      <c r="H18" s="181"/>
      <c r="J18" s="196"/>
      <c r="O18" s="4"/>
      <c r="P18" s="4"/>
      <c r="Q18" s="4"/>
      <c r="R18" s="4"/>
      <c r="S18" s="20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30" customHeight="1">
      <c r="A19" s="4"/>
      <c r="B19" s="182"/>
      <c r="C19" s="1332" t="s">
        <v>3103</v>
      </c>
      <c r="D19" s="1303"/>
      <c r="E19" s="1303"/>
      <c r="F19" s="1303"/>
      <c r="G19" s="1303"/>
      <c r="H19" s="1303"/>
      <c r="I19" s="1303"/>
      <c r="J19" s="1303"/>
      <c r="K19" s="1303"/>
      <c r="L19" s="1303"/>
      <c r="M19" s="1303"/>
      <c r="N19" s="1303"/>
      <c r="O19" s="1303"/>
      <c r="P19" s="1303"/>
      <c r="Q19" s="1303"/>
      <c r="R19" s="1304"/>
      <c r="S19" s="20"/>
      <c r="T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5.75">
      <c r="A20" s="12"/>
      <c r="B20" s="13"/>
      <c r="C20" s="384" t="s">
        <v>430</v>
      </c>
      <c r="D20" s="1457" t="s">
        <v>3104</v>
      </c>
      <c r="E20" s="1464"/>
      <c r="F20" s="1464"/>
      <c r="G20" s="1464"/>
      <c r="H20" s="1464"/>
      <c r="I20" s="1464"/>
      <c r="J20" s="1464"/>
      <c r="K20" s="1465"/>
      <c r="L20" s="1456" t="s">
        <v>3105</v>
      </c>
      <c r="M20" s="1456" t="s">
        <v>3106</v>
      </c>
      <c r="N20" s="1456" t="s">
        <v>171</v>
      </c>
      <c r="O20" s="1457" t="s">
        <v>3107</v>
      </c>
      <c r="P20" s="1458"/>
      <c r="Q20" s="1351" t="s">
        <v>3108</v>
      </c>
      <c r="R20" s="1350"/>
      <c r="S20" s="20"/>
      <c r="T20" s="385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40" ht="15.75" customHeight="1">
      <c r="A21" s="12"/>
      <c r="B21" s="13"/>
      <c r="C21" s="386" t="s">
        <v>430</v>
      </c>
      <c r="D21" s="312" t="s">
        <v>3109</v>
      </c>
      <c r="E21" s="88" t="s">
        <v>3110</v>
      </c>
      <c r="F21" s="88" t="s">
        <v>3111</v>
      </c>
      <c r="G21" s="88" t="s">
        <v>3112</v>
      </c>
      <c r="H21" s="88" t="s">
        <v>3113</v>
      </c>
      <c r="I21" s="88" t="s">
        <v>3114</v>
      </c>
      <c r="J21" s="1457" t="s">
        <v>3115</v>
      </c>
      <c r="K21" s="1465"/>
      <c r="L21" s="1400"/>
      <c r="M21" s="1400"/>
      <c r="N21" s="1400"/>
      <c r="O21" s="88" t="s">
        <v>3116</v>
      </c>
      <c r="P21" s="387" t="s">
        <v>438</v>
      </c>
      <c r="Q21" s="88" t="s">
        <v>3116</v>
      </c>
      <c r="R21" s="88" t="s">
        <v>438</v>
      </c>
      <c r="S21" s="20"/>
      <c r="T21" s="385"/>
      <c r="U21" s="4"/>
      <c r="V21" s="1459"/>
      <c r="W21" s="1294"/>
      <c r="X21" s="1298"/>
      <c r="Y21" s="4"/>
      <c r="Z21" s="4"/>
      <c r="AA21" s="4"/>
      <c r="AB21" s="4"/>
      <c r="AC21" s="4"/>
      <c r="AD21" s="4"/>
      <c r="AE21" s="4"/>
      <c r="AF21" s="4"/>
    </row>
    <row r="22" spans="1:40" ht="15.75" customHeight="1">
      <c r="A22" s="12"/>
      <c r="B22" s="13"/>
      <c r="C22" s="388">
        <v>43556</v>
      </c>
      <c r="D22" s="389">
        <v>972.55</v>
      </c>
      <c r="E22" s="390">
        <v>4267.55</v>
      </c>
      <c r="F22" s="390">
        <v>7688.23</v>
      </c>
      <c r="G22" s="390">
        <v>1118.79</v>
      </c>
      <c r="H22" s="390">
        <v>118.79</v>
      </c>
      <c r="I22" s="390">
        <v>577.79</v>
      </c>
      <c r="J22" s="1466">
        <v>4960.09</v>
      </c>
      <c r="K22" s="1419"/>
      <c r="L22" s="391">
        <v>4527.6899999999996</v>
      </c>
      <c r="M22" s="392" t="s">
        <v>14</v>
      </c>
      <c r="N22" s="393" t="s">
        <v>14</v>
      </c>
      <c r="O22" s="394" t="s">
        <v>3117</v>
      </c>
      <c r="P22" s="395">
        <f>MIN('Daily Balance'!$E$22:$E$52)</f>
        <v>118.79</v>
      </c>
      <c r="Q22" s="394" t="s">
        <v>3118</v>
      </c>
      <c r="R22" s="395">
        <f>MAX('Daily Balance'!$E$22:$E$52)</f>
        <v>18811.55</v>
      </c>
      <c r="S22" s="20"/>
      <c r="T22" s="396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40" ht="15.75" customHeight="1">
      <c r="A23" s="12"/>
      <c r="B23" s="13"/>
      <c r="C23" s="397">
        <v>43586</v>
      </c>
      <c r="D23" s="398">
        <v>4960.09</v>
      </c>
      <c r="E23" s="398">
        <v>10363.09</v>
      </c>
      <c r="F23" s="398">
        <v>1543.41</v>
      </c>
      <c r="G23" s="398">
        <v>545.03</v>
      </c>
      <c r="H23" s="398">
        <v>7033.99</v>
      </c>
      <c r="I23" s="398">
        <v>2533.9899999999998</v>
      </c>
      <c r="J23" s="1467">
        <v>8355.99</v>
      </c>
      <c r="K23" s="1415"/>
      <c r="L23" s="399">
        <v>3968.79</v>
      </c>
      <c r="M23" s="400">
        <f t="shared" ref="M23:M33" si="0">L23-L22</f>
        <v>-558.89999999999964</v>
      </c>
      <c r="N23" s="401">
        <f t="shared" ref="N23:N33" si="1">M23/L22*100</f>
        <v>-12.344042988808857</v>
      </c>
      <c r="O23" s="402" t="s">
        <v>3119</v>
      </c>
      <c r="P23" s="399">
        <f>MIN('Daily Balance'!$F$22:$F$52)</f>
        <v>363.09</v>
      </c>
      <c r="Q23" s="402" t="s">
        <v>3120</v>
      </c>
      <c r="R23" s="399">
        <f>MAX('Daily Balance'!$F$22:$F$52)</f>
        <v>10363.09</v>
      </c>
      <c r="S23" s="20"/>
      <c r="T23" s="396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40" ht="15.75" customHeight="1">
      <c r="A24" s="12"/>
      <c r="B24" s="13"/>
      <c r="C24" s="403">
        <v>43617</v>
      </c>
      <c r="D24" s="404">
        <v>8355.99</v>
      </c>
      <c r="E24" s="404">
        <v>6681.99</v>
      </c>
      <c r="F24" s="404">
        <v>2387.5700000000002</v>
      </c>
      <c r="G24" s="404">
        <v>1387.57</v>
      </c>
      <c r="H24" s="404">
        <v>72.98</v>
      </c>
      <c r="I24" s="404">
        <v>1167.98</v>
      </c>
      <c r="J24" s="1468">
        <v>209.98</v>
      </c>
      <c r="K24" s="1415"/>
      <c r="L24" s="318">
        <v>2090.0700000000002</v>
      </c>
      <c r="M24" s="405">
        <f t="shared" si="0"/>
        <v>-1878.7199999999998</v>
      </c>
      <c r="N24" s="406">
        <f t="shared" si="1"/>
        <v>-47.337349670806461</v>
      </c>
      <c r="O24" s="317" t="s">
        <v>3113</v>
      </c>
      <c r="P24" s="395">
        <f>MIN('Daily Balance'!$G$22:$G$52)</f>
        <v>72.98</v>
      </c>
      <c r="Q24" s="317" t="s">
        <v>3121</v>
      </c>
      <c r="R24" s="395">
        <f>MAX('Daily Balance'!$G$22:$G$52)</f>
        <v>8887.57</v>
      </c>
      <c r="S24" s="20"/>
      <c r="T24" s="396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40" ht="15.75" customHeight="1">
      <c r="A25" s="12"/>
      <c r="B25" s="13"/>
      <c r="C25" s="397">
        <v>43647</v>
      </c>
      <c r="D25" s="398">
        <v>209.98</v>
      </c>
      <c r="E25" s="398">
        <v>757.98</v>
      </c>
      <c r="F25" s="398">
        <v>6391.94</v>
      </c>
      <c r="G25" s="398">
        <v>891.94</v>
      </c>
      <c r="H25" s="398">
        <v>3991.94</v>
      </c>
      <c r="I25" s="398">
        <v>555.1</v>
      </c>
      <c r="J25" s="1467">
        <v>549.20000000000005</v>
      </c>
      <c r="K25" s="1415"/>
      <c r="L25" s="399">
        <v>3609.04</v>
      </c>
      <c r="M25" s="400">
        <f t="shared" si="0"/>
        <v>1518.9699999999998</v>
      </c>
      <c r="N25" s="407">
        <f t="shared" si="1"/>
        <v>72.675556321080137</v>
      </c>
      <c r="O25" s="402" t="s">
        <v>3122</v>
      </c>
      <c r="P25" s="399">
        <f>MIN('Daily Balance'!$H$22:$H$52)</f>
        <v>549.20000000000005</v>
      </c>
      <c r="Q25" s="402" t="s">
        <v>3118</v>
      </c>
      <c r="R25" s="399">
        <f>MAX('Daily Balance'!$H$22:$H$52)</f>
        <v>15326.98</v>
      </c>
      <c r="S25" s="20"/>
      <c r="T25" s="396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40" ht="15.75" customHeight="1">
      <c r="A26" s="12"/>
      <c r="B26" s="13"/>
      <c r="C26" s="403">
        <v>43678</v>
      </c>
      <c r="D26" s="404">
        <v>549.20000000000005</v>
      </c>
      <c r="E26" s="404">
        <v>12743.2</v>
      </c>
      <c r="F26" s="404">
        <v>53963.040000000001</v>
      </c>
      <c r="G26" s="404">
        <v>50163.040000000001</v>
      </c>
      <c r="H26" s="404">
        <v>163.04</v>
      </c>
      <c r="I26" s="404">
        <v>486.93</v>
      </c>
      <c r="J26" s="1468">
        <v>4686.93</v>
      </c>
      <c r="K26" s="1415"/>
      <c r="L26" s="318">
        <v>16208.68</v>
      </c>
      <c r="M26" s="405">
        <f t="shared" si="0"/>
        <v>12599.64</v>
      </c>
      <c r="N26" s="408">
        <f t="shared" si="1"/>
        <v>349.11333761886817</v>
      </c>
      <c r="O26" s="317" t="s">
        <v>3123</v>
      </c>
      <c r="P26" s="395">
        <f>MIN('Daily Balance'!$I$22:$I$52)</f>
        <v>163.04</v>
      </c>
      <c r="Q26" s="317" t="s">
        <v>3124</v>
      </c>
      <c r="R26" s="395">
        <f>MAX('Daily Balance'!$I$22:$I$52)</f>
        <v>53963.040000000001</v>
      </c>
      <c r="S26" s="20"/>
      <c r="T26" s="396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40" ht="15.75" customHeight="1">
      <c r="A27" s="12"/>
      <c r="B27" s="13"/>
      <c r="C27" s="397">
        <v>43709</v>
      </c>
      <c r="D27" s="398">
        <v>4686.93</v>
      </c>
      <c r="E27" s="398">
        <v>2325.9299999999998</v>
      </c>
      <c r="F27" s="398">
        <v>1026.51</v>
      </c>
      <c r="G27" s="398">
        <v>846.51</v>
      </c>
      <c r="H27" s="398">
        <v>846.51</v>
      </c>
      <c r="I27" s="398">
        <v>544.22</v>
      </c>
      <c r="J27" s="1467">
        <v>1755.22</v>
      </c>
      <c r="K27" s="1415"/>
      <c r="L27" s="399">
        <v>2691.25</v>
      </c>
      <c r="M27" s="400">
        <f t="shared" si="0"/>
        <v>-13517.43</v>
      </c>
      <c r="N27" s="401">
        <f t="shared" si="1"/>
        <v>-83.396242013538426</v>
      </c>
      <c r="O27" s="402" t="s">
        <v>3125</v>
      </c>
      <c r="P27" s="399">
        <f>MIN('Daily Balance'!$J$22:$J$52)</f>
        <v>26.51</v>
      </c>
      <c r="Q27" s="402" t="s">
        <v>3126</v>
      </c>
      <c r="R27" s="399">
        <f>MAX('Daily Balance'!$J$22:$J$52)</f>
        <v>15150.51</v>
      </c>
      <c r="S27" s="20"/>
      <c r="T27" s="396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40" ht="15.75" customHeight="1">
      <c r="A28" s="12"/>
      <c r="B28" s="13"/>
      <c r="C28" s="403">
        <v>43739</v>
      </c>
      <c r="D28" s="404">
        <v>1755.22</v>
      </c>
      <c r="E28" s="404">
        <v>7140.43</v>
      </c>
      <c r="F28" s="404">
        <v>2077.29</v>
      </c>
      <c r="G28" s="404">
        <v>2677.29</v>
      </c>
      <c r="H28" s="404">
        <v>5167.29</v>
      </c>
      <c r="I28" s="404">
        <v>12554.06</v>
      </c>
      <c r="J28" s="1468">
        <v>11842.87</v>
      </c>
      <c r="K28" s="1415"/>
      <c r="L28" s="318">
        <v>5939.41</v>
      </c>
      <c r="M28" s="405">
        <f t="shared" si="0"/>
        <v>3248.16</v>
      </c>
      <c r="N28" s="408">
        <f t="shared" si="1"/>
        <v>120.69335810496979</v>
      </c>
      <c r="O28" s="317" t="s">
        <v>3120</v>
      </c>
      <c r="P28" s="395">
        <f>MIN('Daily Balance'!$K$22:$K$52)</f>
        <v>140.22</v>
      </c>
      <c r="Q28" s="317" t="s">
        <v>3121</v>
      </c>
      <c r="R28" s="395">
        <f>MAX('Daily Balance'!$K$22:$K$52)</f>
        <v>22032.43</v>
      </c>
      <c r="S28" s="20"/>
      <c r="T28" s="396"/>
      <c r="U28" s="334"/>
      <c r="V28" s="334"/>
      <c r="W28" s="334"/>
      <c r="X28" s="334"/>
      <c r="Y28" s="334"/>
      <c r="Z28" s="334"/>
      <c r="AA28" s="334"/>
      <c r="AB28" s="334"/>
      <c r="AC28" s="334"/>
      <c r="AD28" s="334"/>
      <c r="AE28" s="4"/>
      <c r="AF28" s="4"/>
    </row>
    <row r="29" spans="1:40" ht="15.75" customHeight="1">
      <c r="A29" s="12"/>
      <c r="B29" s="13"/>
      <c r="C29" s="397">
        <v>43770</v>
      </c>
      <c r="D29" s="398">
        <v>11842.87</v>
      </c>
      <c r="E29" s="398">
        <v>1836.87</v>
      </c>
      <c r="F29" s="398">
        <v>2816.46</v>
      </c>
      <c r="G29" s="398">
        <v>4816.46</v>
      </c>
      <c r="H29" s="398">
        <v>2630.56</v>
      </c>
      <c r="I29" s="398">
        <v>192.75</v>
      </c>
      <c r="J29" s="1467">
        <v>2175.75</v>
      </c>
      <c r="K29" s="1415"/>
      <c r="L29" s="399">
        <v>4943.46</v>
      </c>
      <c r="M29" s="400">
        <f t="shared" si="0"/>
        <v>-995.94999999999982</v>
      </c>
      <c r="N29" s="401">
        <f t="shared" si="1"/>
        <v>-16.768500574972933</v>
      </c>
      <c r="O29" s="402" t="s">
        <v>3127</v>
      </c>
      <c r="P29" s="399">
        <f>MIN('Daily Balance'!$L$22:$L$52)</f>
        <v>192.75</v>
      </c>
      <c r="Q29" s="402" t="s">
        <v>3128</v>
      </c>
      <c r="R29" s="399">
        <f>MAX('Daily Balance'!$L$22:$L$52)</f>
        <v>19816.46</v>
      </c>
      <c r="S29" s="20"/>
      <c r="T29" s="396"/>
      <c r="U29" s="334"/>
      <c r="V29" s="334"/>
      <c r="W29" s="334"/>
      <c r="X29" s="334"/>
      <c r="Y29" s="334"/>
      <c r="Z29" s="334"/>
      <c r="AA29" s="334"/>
      <c r="AB29" s="334"/>
      <c r="AC29" s="334"/>
      <c r="AD29" s="334"/>
      <c r="AE29" s="4"/>
      <c r="AF29" s="4"/>
    </row>
    <row r="30" spans="1:40" ht="15.75" customHeight="1">
      <c r="A30" s="12"/>
      <c r="B30" s="13"/>
      <c r="C30" s="403">
        <v>43800</v>
      </c>
      <c r="D30" s="404">
        <v>2175.75</v>
      </c>
      <c r="E30" s="404">
        <v>834.75</v>
      </c>
      <c r="F30" s="404">
        <v>310.81</v>
      </c>
      <c r="G30" s="404">
        <v>281.31</v>
      </c>
      <c r="H30" s="404">
        <v>281.31</v>
      </c>
      <c r="I30" s="404">
        <v>171.8</v>
      </c>
      <c r="J30" s="1468">
        <v>6655.8</v>
      </c>
      <c r="K30" s="1415"/>
      <c r="L30" s="318">
        <v>2070.98</v>
      </c>
      <c r="M30" s="405">
        <f t="shared" si="0"/>
        <v>-2872.48</v>
      </c>
      <c r="N30" s="406">
        <f t="shared" si="1"/>
        <v>-58.106670226926084</v>
      </c>
      <c r="O30" s="317" t="s">
        <v>3118</v>
      </c>
      <c r="P30" s="395">
        <f>MIN('Daily Balance'!$M$22:$M$52)</f>
        <v>134.75</v>
      </c>
      <c r="Q30" s="317" t="s">
        <v>3121</v>
      </c>
      <c r="R30" s="395">
        <f>MAX('Daily Balance'!$M$22:$M$52)</f>
        <v>14997.75</v>
      </c>
      <c r="S30" s="20"/>
      <c r="T30" s="396"/>
      <c r="U30" s="334"/>
      <c r="V30" s="334"/>
      <c r="W30" s="334"/>
      <c r="X30" s="334"/>
      <c r="Y30" s="334"/>
      <c r="Z30" s="334"/>
      <c r="AA30" s="334"/>
      <c r="AB30" s="334"/>
      <c r="AC30" s="334"/>
      <c r="AD30" s="334"/>
      <c r="AE30" s="4"/>
      <c r="AF30" s="4"/>
    </row>
    <row r="31" spans="1:40" ht="15.75" customHeight="1">
      <c r="A31" s="12"/>
      <c r="B31" s="13"/>
      <c r="C31" s="397">
        <v>43831</v>
      </c>
      <c r="D31" s="398">
        <v>6655.8</v>
      </c>
      <c r="E31" s="398">
        <v>7155.8</v>
      </c>
      <c r="F31" s="398">
        <v>369.1</v>
      </c>
      <c r="G31" s="398">
        <v>369.1</v>
      </c>
      <c r="H31" s="398">
        <v>668.24</v>
      </c>
      <c r="I31" s="398">
        <v>468.24</v>
      </c>
      <c r="J31" s="1467">
        <v>5319.24</v>
      </c>
      <c r="K31" s="1415"/>
      <c r="L31" s="399">
        <v>2242.13</v>
      </c>
      <c r="M31" s="400">
        <f t="shared" si="0"/>
        <v>171.15000000000009</v>
      </c>
      <c r="N31" s="407">
        <f t="shared" si="1"/>
        <v>8.2642034206028097</v>
      </c>
      <c r="O31" s="402" t="s">
        <v>3111</v>
      </c>
      <c r="P31" s="399">
        <f>MIN('Daily Balance'!$N$22:$O$52)</f>
        <v>369.1</v>
      </c>
      <c r="Q31" s="402" t="s">
        <v>3119</v>
      </c>
      <c r="R31" s="399">
        <f>MAX('Daily Balance'!$N$22:$O$52)</f>
        <v>7155.8</v>
      </c>
      <c r="S31" s="20"/>
      <c r="T31" s="396"/>
      <c r="U31" s="33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40" ht="15.75" customHeight="1">
      <c r="A32" s="12"/>
      <c r="B32" s="13"/>
      <c r="C32" s="403">
        <v>43862</v>
      </c>
      <c r="D32" s="404">
        <v>5319.24</v>
      </c>
      <c r="E32" s="404">
        <v>468.24</v>
      </c>
      <c r="F32" s="404">
        <v>7208.76</v>
      </c>
      <c r="G32" s="404">
        <v>20258.759999999998</v>
      </c>
      <c r="H32" s="404">
        <v>12486.8</v>
      </c>
      <c r="I32" s="404">
        <v>186.8</v>
      </c>
      <c r="J32" s="1468">
        <v>26.8</v>
      </c>
      <c r="K32" s="1415"/>
      <c r="L32" s="318">
        <v>9286.19</v>
      </c>
      <c r="M32" s="405">
        <f t="shared" si="0"/>
        <v>7044.06</v>
      </c>
      <c r="N32" s="408">
        <f t="shared" si="1"/>
        <v>314.16822396560417</v>
      </c>
      <c r="O32" s="317" t="s">
        <v>3129</v>
      </c>
      <c r="P32" s="395">
        <f>MIN('Daily Balance'!$P$22:$P$52)</f>
        <v>26.8</v>
      </c>
      <c r="Q32" s="317" t="s">
        <v>3130</v>
      </c>
      <c r="R32" s="395">
        <f>MAX('Daily Balance'!$P$22:$P$52)</f>
        <v>29208.76</v>
      </c>
      <c r="S32" s="20"/>
      <c r="T32" s="396"/>
      <c r="U32" s="334"/>
      <c r="V32" s="334"/>
      <c r="W32" s="334"/>
      <c r="X32" s="334"/>
      <c r="Y32" s="334"/>
      <c r="Z32" s="334"/>
      <c r="AA32" s="334"/>
      <c r="AB32" s="334"/>
      <c r="AC32" s="334"/>
      <c r="AD32" s="334"/>
      <c r="AE32" s="4"/>
      <c r="AF32" s="4"/>
    </row>
    <row r="33" spans="1:32" ht="15.75" customHeight="1">
      <c r="A33" s="12"/>
      <c r="B33" s="13"/>
      <c r="C33" s="409">
        <v>43891</v>
      </c>
      <c r="D33" s="410">
        <v>26.8</v>
      </c>
      <c r="E33" s="410">
        <v>269.89999999999998</v>
      </c>
      <c r="F33" s="410">
        <v>11806.92</v>
      </c>
      <c r="G33" s="410">
        <v>11806.92</v>
      </c>
      <c r="H33" s="410">
        <v>4566.87</v>
      </c>
      <c r="I33" s="410">
        <v>4467.87</v>
      </c>
      <c r="J33" s="1471">
        <v>15075.87</v>
      </c>
      <c r="K33" s="1472"/>
      <c r="L33" s="411">
        <v>6204.95</v>
      </c>
      <c r="M33" s="400">
        <f t="shared" si="0"/>
        <v>-3081.2400000000007</v>
      </c>
      <c r="N33" s="401">
        <f t="shared" si="1"/>
        <v>-33.180884733135983</v>
      </c>
      <c r="O33" s="412" t="s">
        <v>3129</v>
      </c>
      <c r="P33" s="399">
        <f>MIN('Daily Balance'!$Q$22:$Q$52)</f>
        <v>17.87</v>
      </c>
      <c r="Q33" s="412" t="s">
        <v>3131</v>
      </c>
      <c r="R33" s="399">
        <f>MAX('Daily Balance'!$Q$22:$Q$52)</f>
        <v>15075.87</v>
      </c>
      <c r="S33" s="20"/>
      <c r="T33" s="396"/>
      <c r="U33" s="334"/>
      <c r="V33" s="334"/>
      <c r="W33" s="334"/>
      <c r="X33" s="334"/>
      <c r="Y33" s="334"/>
      <c r="Z33" s="334"/>
      <c r="AA33" s="334"/>
      <c r="AB33" s="334"/>
      <c r="AC33" s="334"/>
      <c r="AD33" s="334"/>
      <c r="AE33" s="4"/>
      <c r="AF33" s="4"/>
    </row>
    <row r="34" spans="1:32" ht="18" customHeight="1">
      <c r="A34" s="12"/>
      <c r="B34" s="13"/>
      <c r="C34" s="413" t="s">
        <v>3132</v>
      </c>
      <c r="D34" s="314">
        <f t="shared" ref="D34:I34" si="2">AVERAGE(D22:D33)</f>
        <v>3959.2016666666673</v>
      </c>
      <c r="E34" s="314">
        <f t="shared" si="2"/>
        <v>4570.4775</v>
      </c>
      <c r="F34" s="314">
        <f t="shared" si="2"/>
        <v>8132.5033333333331</v>
      </c>
      <c r="G34" s="314">
        <f t="shared" si="2"/>
        <v>7930.2266666666665</v>
      </c>
      <c r="H34" s="314">
        <f t="shared" si="2"/>
        <v>3169.0266666666671</v>
      </c>
      <c r="I34" s="314">
        <f t="shared" si="2"/>
        <v>1992.2941666666666</v>
      </c>
      <c r="J34" s="1469">
        <f>AVERAGE(J22:K33)</f>
        <v>5134.4783333333344</v>
      </c>
      <c r="K34" s="1403"/>
      <c r="L34" s="314">
        <f t="shared" ref="L34:N34" si="3">AVERAGE(L22:L33)</f>
        <v>5315.22</v>
      </c>
      <c r="M34" s="314">
        <f t="shared" si="3"/>
        <v>152.47818181818175</v>
      </c>
      <c r="N34" s="414">
        <f t="shared" si="3"/>
        <v>55.798271747539665</v>
      </c>
      <c r="O34" s="415"/>
      <c r="P34" s="415"/>
      <c r="Q34" s="415"/>
      <c r="R34" s="415"/>
      <c r="S34" s="20"/>
      <c r="T34" s="416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22.5" customHeight="1">
      <c r="A35" s="12"/>
      <c r="B35" s="417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418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5.75" customHeight="1">
      <c r="A36" s="12"/>
      <c r="B36" s="12"/>
      <c r="C36" s="1470"/>
      <c r="D36" s="1294"/>
      <c r="E36" s="1294"/>
      <c r="F36" s="1298"/>
      <c r="G36" s="17"/>
      <c r="H36" s="12"/>
      <c r="I36" s="12"/>
      <c r="J36" s="12"/>
      <c r="K36" s="12"/>
      <c r="L36" s="12"/>
      <c r="M36" s="12"/>
      <c r="N36" s="12"/>
      <c r="S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5.75" customHeight="1">
      <c r="S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.75" customHeight="1">
      <c r="S38" s="4"/>
    </row>
    <row r="39" spans="1:32" ht="15.75" customHeight="1">
      <c r="S39" s="4"/>
    </row>
    <row r="40" spans="1:32" ht="15.75" customHeight="1">
      <c r="S40" s="4"/>
    </row>
    <row r="41" spans="1:32" ht="15.75" customHeight="1">
      <c r="S41" s="4"/>
    </row>
    <row r="42" spans="1:32" ht="15.75" customHeight="1">
      <c r="S42" s="4"/>
    </row>
    <row r="43" spans="1:32" ht="15.75" customHeight="1">
      <c r="S43" s="4"/>
    </row>
    <row r="44" spans="1:32" ht="15.75" customHeight="1">
      <c r="S44" s="4"/>
    </row>
    <row r="45" spans="1:32" ht="15.75" customHeight="1">
      <c r="S45" s="4"/>
    </row>
    <row r="46" spans="1:32" ht="15.75" customHeight="1">
      <c r="S46" s="4"/>
    </row>
    <row r="47" spans="1:32" ht="15.75" customHeight="1">
      <c r="S47" s="4"/>
    </row>
    <row r="48" spans="1:32" ht="15.75" customHeight="1">
      <c r="S48" s="4"/>
    </row>
    <row r="49" spans="19:19" ht="15.75" customHeight="1">
      <c r="S49" s="4"/>
    </row>
    <row r="50" spans="19:19" ht="15.75" customHeight="1">
      <c r="S50" s="4"/>
    </row>
    <row r="51" spans="19:19" ht="15.75" customHeight="1">
      <c r="S51" s="4"/>
    </row>
    <row r="52" spans="19:19" ht="15.75" customHeight="1">
      <c r="S52" s="4"/>
    </row>
    <row r="53" spans="19:19" ht="15.75" customHeight="1">
      <c r="S53" s="4"/>
    </row>
    <row r="54" spans="19:19" ht="15.75" customHeight="1">
      <c r="S54" s="4"/>
    </row>
    <row r="55" spans="19:19" ht="15.75" customHeight="1">
      <c r="S55" s="4"/>
    </row>
    <row r="56" spans="19:19" ht="15.75" customHeight="1">
      <c r="S56" s="4"/>
    </row>
    <row r="57" spans="19:19" ht="15.75" customHeight="1">
      <c r="S57" s="4"/>
    </row>
    <row r="58" spans="19:19" ht="15.75" customHeight="1">
      <c r="S58" s="4"/>
    </row>
    <row r="59" spans="19:19" ht="15.75" customHeight="1">
      <c r="S59" s="4"/>
    </row>
    <row r="60" spans="19:19" ht="15.75" customHeight="1">
      <c r="S60" s="4"/>
    </row>
    <row r="61" spans="19:19" ht="15.75" customHeight="1">
      <c r="S61" s="4"/>
    </row>
    <row r="62" spans="19:19" ht="15.75" customHeight="1">
      <c r="S62" s="4"/>
    </row>
    <row r="63" spans="19:19" ht="15.75" customHeight="1">
      <c r="S63" s="4"/>
    </row>
    <row r="64" spans="19:19" ht="15.75" customHeight="1">
      <c r="S64" s="4"/>
    </row>
    <row r="65" spans="19:19" ht="15.75" customHeight="1">
      <c r="S65" s="4"/>
    </row>
    <row r="66" spans="19:19" ht="15.75" customHeight="1">
      <c r="S66" s="4"/>
    </row>
    <row r="67" spans="19:19" ht="15.75" customHeight="1">
      <c r="S67" s="4"/>
    </row>
    <row r="68" spans="19:19" ht="15.75" customHeight="1">
      <c r="S68" s="4"/>
    </row>
    <row r="69" spans="19:19" ht="15.75" customHeight="1">
      <c r="S69" s="4"/>
    </row>
    <row r="70" spans="19:19" ht="15.75" customHeight="1">
      <c r="S70" s="4"/>
    </row>
    <row r="71" spans="19:19" ht="15.75" customHeight="1">
      <c r="S71" s="4"/>
    </row>
    <row r="72" spans="19:19" ht="15.75" customHeight="1">
      <c r="S72" s="4"/>
    </row>
    <row r="73" spans="19:19" ht="15.75" customHeight="1">
      <c r="S73" s="4"/>
    </row>
    <row r="74" spans="19:19" ht="15.75" customHeight="1">
      <c r="S74" s="4"/>
    </row>
    <row r="75" spans="19:19" ht="15.75" customHeight="1">
      <c r="S75" s="4"/>
    </row>
    <row r="76" spans="19:19" ht="15.75" customHeight="1">
      <c r="S76" s="4"/>
    </row>
    <row r="77" spans="19:19" ht="15.75" customHeight="1">
      <c r="S77" s="4"/>
    </row>
    <row r="78" spans="19:19" ht="15.75" customHeight="1">
      <c r="S78" s="4"/>
    </row>
    <row r="79" spans="19:19" ht="15.75" customHeight="1">
      <c r="S79" s="4"/>
    </row>
    <row r="80" spans="19:19" ht="15.75" customHeight="1">
      <c r="S80" s="4"/>
    </row>
    <row r="81" spans="19:19" ht="15.75" customHeight="1">
      <c r="S81" s="4"/>
    </row>
    <row r="82" spans="19:19" ht="15.75" customHeight="1">
      <c r="S82" s="4"/>
    </row>
    <row r="83" spans="19:19" ht="15.75" customHeight="1">
      <c r="S83" s="4"/>
    </row>
    <row r="84" spans="19:19" ht="15.75" customHeight="1">
      <c r="S84" s="4"/>
    </row>
    <row r="85" spans="19:19" ht="15.75" customHeight="1">
      <c r="S85" s="4"/>
    </row>
    <row r="86" spans="19:19" ht="15.75" customHeight="1">
      <c r="S86" s="4"/>
    </row>
    <row r="87" spans="19:19" ht="15.75" customHeight="1">
      <c r="S87" s="4"/>
    </row>
    <row r="88" spans="19:19" ht="15.75" customHeight="1">
      <c r="S88" s="4"/>
    </row>
    <row r="89" spans="19:19" ht="15.75" customHeight="1">
      <c r="S89" s="4"/>
    </row>
    <row r="90" spans="19:19" ht="15.75" customHeight="1">
      <c r="S90" s="4"/>
    </row>
    <row r="91" spans="19:19" ht="15.75" customHeight="1">
      <c r="S91" s="4"/>
    </row>
    <row r="92" spans="19:19" ht="15.75" customHeight="1">
      <c r="S92" s="4"/>
    </row>
    <row r="93" spans="19:19" ht="15.75" customHeight="1">
      <c r="S93" s="4"/>
    </row>
    <row r="94" spans="19:19" ht="15.75" customHeight="1">
      <c r="S94" s="4"/>
    </row>
    <row r="95" spans="19:19" ht="15.75" customHeight="1">
      <c r="S95" s="4"/>
    </row>
    <row r="96" spans="19:19" ht="15.75" customHeight="1">
      <c r="S96" s="4"/>
    </row>
    <row r="97" spans="19:19" ht="15.75" customHeight="1">
      <c r="S97" s="4"/>
    </row>
    <row r="98" spans="19:19" ht="15.75" customHeight="1">
      <c r="S98" s="4"/>
    </row>
    <row r="99" spans="19:19" ht="15.75" customHeight="1">
      <c r="S99" s="4"/>
    </row>
    <row r="100" spans="19:19" ht="15.75" customHeight="1">
      <c r="S100" s="4"/>
    </row>
    <row r="101" spans="19:19" ht="15.75" customHeight="1">
      <c r="S101" s="4"/>
    </row>
    <row r="102" spans="19:19" ht="15.75" customHeight="1">
      <c r="S102" s="4"/>
    </row>
    <row r="103" spans="19:19" ht="15.75" customHeight="1">
      <c r="S103" s="4"/>
    </row>
    <row r="104" spans="19:19" ht="15.75" customHeight="1">
      <c r="S104" s="4"/>
    </row>
    <row r="105" spans="19:19" ht="15.75" customHeight="1">
      <c r="S105" s="4"/>
    </row>
    <row r="106" spans="19:19" ht="15.75" customHeight="1">
      <c r="S106" s="4"/>
    </row>
    <row r="107" spans="19:19" ht="15.75" customHeight="1">
      <c r="S107" s="4"/>
    </row>
    <row r="108" spans="19:19" ht="15.75" customHeight="1">
      <c r="S108" s="4"/>
    </row>
    <row r="109" spans="19:19" ht="15.75" customHeight="1">
      <c r="S109" s="4"/>
    </row>
    <row r="110" spans="19:19" ht="15.75" customHeight="1">
      <c r="S110" s="4"/>
    </row>
    <row r="111" spans="19:19" ht="15.75" customHeight="1">
      <c r="S111" s="4"/>
    </row>
    <row r="112" spans="19:19" ht="15.75" customHeight="1">
      <c r="S112" s="4"/>
    </row>
    <row r="113" spans="19:19" ht="15.75" customHeight="1">
      <c r="S113" s="4"/>
    </row>
    <row r="114" spans="19:19" ht="15.75" customHeight="1">
      <c r="S114" s="4"/>
    </row>
    <row r="115" spans="19:19" ht="15.75" customHeight="1">
      <c r="S115" s="4"/>
    </row>
    <row r="116" spans="19:19" ht="15.75" customHeight="1">
      <c r="S116" s="4"/>
    </row>
    <row r="117" spans="19:19" ht="15.75" customHeight="1">
      <c r="S117" s="4"/>
    </row>
    <row r="118" spans="19:19" ht="15.75" customHeight="1">
      <c r="S118" s="4"/>
    </row>
    <row r="119" spans="19:19" ht="15.75" customHeight="1">
      <c r="S119" s="4"/>
    </row>
    <row r="120" spans="19:19" ht="15.75" customHeight="1">
      <c r="S120" s="4"/>
    </row>
    <row r="121" spans="19:19" ht="15.75" customHeight="1">
      <c r="S121" s="4"/>
    </row>
    <row r="122" spans="19:19" ht="15.75" customHeight="1">
      <c r="S122" s="4"/>
    </row>
    <row r="123" spans="19:19" ht="15.75" customHeight="1">
      <c r="S123" s="4"/>
    </row>
    <row r="124" spans="19:19" ht="15.75" customHeight="1">
      <c r="S124" s="4"/>
    </row>
    <row r="125" spans="19:19" ht="15.75" customHeight="1">
      <c r="S125" s="4"/>
    </row>
    <row r="126" spans="19:19" ht="15.75" customHeight="1">
      <c r="S126" s="4"/>
    </row>
    <row r="127" spans="19:19" ht="15.75" customHeight="1">
      <c r="S127" s="4"/>
    </row>
    <row r="128" spans="19:19" ht="15.75" customHeight="1">
      <c r="S128" s="4"/>
    </row>
    <row r="129" spans="19:19" ht="15.75" customHeight="1">
      <c r="S129" s="4"/>
    </row>
    <row r="130" spans="19:19" ht="15.75" customHeight="1">
      <c r="S130" s="4"/>
    </row>
    <row r="131" spans="19:19" ht="15.75" customHeight="1">
      <c r="S131" s="4"/>
    </row>
    <row r="132" spans="19:19" ht="15.75" customHeight="1">
      <c r="S132" s="4"/>
    </row>
    <row r="133" spans="19:19" ht="15.75" customHeight="1">
      <c r="S133" s="4"/>
    </row>
    <row r="134" spans="19:19" ht="15.75" customHeight="1">
      <c r="S134" s="4"/>
    </row>
    <row r="135" spans="19:19" ht="15.75" customHeight="1">
      <c r="S135" s="4"/>
    </row>
    <row r="136" spans="19:19" ht="15.75" customHeight="1">
      <c r="S136" s="4"/>
    </row>
    <row r="137" spans="19:19" ht="15.75" customHeight="1">
      <c r="S137" s="4"/>
    </row>
    <row r="138" spans="19:19" ht="15.75" customHeight="1">
      <c r="S138" s="4"/>
    </row>
    <row r="139" spans="19:19" ht="15.75" customHeight="1">
      <c r="S139" s="4"/>
    </row>
    <row r="140" spans="19:19" ht="15.75" customHeight="1">
      <c r="S140" s="4"/>
    </row>
    <row r="141" spans="19:19" ht="15.75" customHeight="1">
      <c r="S141" s="4"/>
    </row>
    <row r="142" spans="19:19" ht="15.75" customHeight="1">
      <c r="S142" s="4"/>
    </row>
    <row r="143" spans="19:19" ht="15.75" customHeight="1">
      <c r="S143" s="4"/>
    </row>
    <row r="144" spans="19:19" ht="15.75" customHeight="1">
      <c r="S144" s="4"/>
    </row>
    <row r="145" spans="19:19" ht="15.75" customHeight="1">
      <c r="S145" s="4"/>
    </row>
    <row r="146" spans="19:19" ht="15.75" customHeight="1">
      <c r="S146" s="4"/>
    </row>
    <row r="147" spans="19:19" ht="15.75" customHeight="1">
      <c r="S147" s="4"/>
    </row>
    <row r="148" spans="19:19" ht="15.75" customHeight="1">
      <c r="S148" s="4"/>
    </row>
    <row r="149" spans="19:19" ht="15.75" customHeight="1">
      <c r="S149" s="4"/>
    </row>
    <row r="150" spans="19:19" ht="15.75" customHeight="1">
      <c r="S150" s="4"/>
    </row>
    <row r="151" spans="19:19" ht="15.75" customHeight="1">
      <c r="S151" s="4"/>
    </row>
    <row r="152" spans="19:19" ht="15.75" customHeight="1">
      <c r="S152" s="4"/>
    </row>
    <row r="153" spans="19:19" ht="15.75" customHeight="1">
      <c r="S153" s="4"/>
    </row>
    <row r="154" spans="19:19" ht="15.75" customHeight="1">
      <c r="S154" s="4"/>
    </row>
    <row r="155" spans="19:19" ht="15.75" customHeight="1">
      <c r="S155" s="4"/>
    </row>
    <row r="156" spans="19:19" ht="15.75" customHeight="1">
      <c r="S156" s="4"/>
    </row>
    <row r="157" spans="19:19" ht="15.75" customHeight="1">
      <c r="S157" s="4"/>
    </row>
    <row r="158" spans="19:19" ht="15.75" customHeight="1">
      <c r="S158" s="4"/>
    </row>
    <row r="159" spans="19:19" ht="15.75" customHeight="1">
      <c r="S159" s="4"/>
    </row>
    <row r="160" spans="19:19" ht="15.75" customHeight="1">
      <c r="S160" s="4"/>
    </row>
    <row r="161" spans="19:19" ht="15.75" customHeight="1">
      <c r="S161" s="4"/>
    </row>
    <row r="162" spans="19:19" ht="15.75" customHeight="1">
      <c r="S162" s="4"/>
    </row>
    <row r="163" spans="19:19" ht="15.75" customHeight="1">
      <c r="S163" s="4"/>
    </row>
    <row r="164" spans="19:19" ht="15.75" customHeight="1">
      <c r="S164" s="4"/>
    </row>
    <row r="165" spans="19:19" ht="15.75" customHeight="1">
      <c r="S165" s="4"/>
    </row>
    <row r="166" spans="19:19" ht="15.75" customHeight="1">
      <c r="S166" s="4"/>
    </row>
    <row r="167" spans="19:19" ht="15.75" customHeight="1">
      <c r="S167" s="4"/>
    </row>
    <row r="168" spans="19:19" ht="15.75" customHeight="1">
      <c r="S168" s="4"/>
    </row>
    <row r="169" spans="19:19" ht="15.75" customHeight="1">
      <c r="S169" s="4"/>
    </row>
    <row r="170" spans="19:19" ht="15.75" customHeight="1">
      <c r="S170" s="4"/>
    </row>
    <row r="171" spans="19:19" ht="15.75" customHeight="1">
      <c r="S171" s="4"/>
    </row>
    <row r="172" spans="19:19" ht="15.75" customHeight="1">
      <c r="S172" s="4"/>
    </row>
    <row r="173" spans="19:19" ht="15.75" customHeight="1">
      <c r="S173" s="4"/>
    </row>
    <row r="174" spans="19:19" ht="15.75" customHeight="1">
      <c r="S174" s="4"/>
    </row>
    <row r="175" spans="19:19" ht="15.75" customHeight="1">
      <c r="S175" s="4"/>
    </row>
    <row r="176" spans="19:19" ht="15.75" customHeight="1">
      <c r="S176" s="4"/>
    </row>
    <row r="177" spans="19:19" ht="15.75" customHeight="1">
      <c r="S177" s="4"/>
    </row>
    <row r="178" spans="19:19" ht="15.75" customHeight="1">
      <c r="S178" s="4"/>
    </row>
    <row r="179" spans="19:19" ht="15.75" customHeight="1">
      <c r="S179" s="4"/>
    </row>
    <row r="180" spans="19:19" ht="15.75" customHeight="1">
      <c r="S180" s="4"/>
    </row>
    <row r="181" spans="19:19" ht="15.75" customHeight="1">
      <c r="S181" s="4"/>
    </row>
    <row r="182" spans="19:19" ht="15.75" customHeight="1">
      <c r="S182" s="4"/>
    </row>
    <row r="183" spans="19:19" ht="15.75" customHeight="1">
      <c r="S183" s="4"/>
    </row>
    <row r="184" spans="19:19" ht="15.75" customHeight="1">
      <c r="S184" s="4"/>
    </row>
    <row r="185" spans="19:19" ht="15.75" customHeight="1">
      <c r="S185" s="4"/>
    </row>
    <row r="186" spans="19:19" ht="15.75" customHeight="1">
      <c r="S186" s="4"/>
    </row>
    <row r="187" spans="19:19" ht="15.75" customHeight="1">
      <c r="S187" s="4"/>
    </row>
    <row r="188" spans="19:19" ht="15.75" customHeight="1">
      <c r="S188" s="4"/>
    </row>
    <row r="189" spans="19:19" ht="15.75" customHeight="1">
      <c r="S189" s="4"/>
    </row>
    <row r="190" spans="19:19" ht="15.75" customHeight="1">
      <c r="S190" s="4"/>
    </row>
    <row r="191" spans="19:19" ht="15.75" customHeight="1">
      <c r="S191" s="4"/>
    </row>
    <row r="192" spans="19:19" ht="15.75" customHeight="1">
      <c r="S192" s="4"/>
    </row>
    <row r="193" spans="19:19" ht="15.75" customHeight="1">
      <c r="S193" s="4"/>
    </row>
    <row r="194" spans="19:19" ht="15.75" customHeight="1">
      <c r="S194" s="4"/>
    </row>
    <row r="195" spans="19:19" ht="15.75" customHeight="1">
      <c r="S195" s="4"/>
    </row>
    <row r="196" spans="19:19" ht="15.75" customHeight="1">
      <c r="S196" s="4"/>
    </row>
    <row r="197" spans="19:19" ht="15.75" customHeight="1">
      <c r="S197" s="4"/>
    </row>
    <row r="198" spans="19:19" ht="15.75" customHeight="1">
      <c r="S198" s="4"/>
    </row>
    <row r="199" spans="19:19" ht="15.75" customHeight="1">
      <c r="S199" s="4"/>
    </row>
    <row r="200" spans="19:19" ht="15.75" customHeight="1">
      <c r="S200" s="4"/>
    </row>
    <row r="201" spans="19:19" ht="15.75" customHeight="1">
      <c r="S201" s="4"/>
    </row>
    <row r="202" spans="19:19" ht="15.75" customHeight="1">
      <c r="S202" s="4"/>
    </row>
    <row r="203" spans="19:19" ht="15.75" customHeight="1">
      <c r="S203" s="4"/>
    </row>
    <row r="204" spans="19:19" ht="15.75" customHeight="1">
      <c r="S204" s="4"/>
    </row>
    <row r="205" spans="19:19" ht="15.75" customHeight="1">
      <c r="S205" s="4"/>
    </row>
    <row r="206" spans="19:19" ht="15.75" customHeight="1">
      <c r="S206" s="4"/>
    </row>
    <row r="207" spans="19:19" ht="15.75" customHeight="1">
      <c r="S207" s="4"/>
    </row>
    <row r="208" spans="19:19" ht="15.75" customHeight="1">
      <c r="S208" s="4"/>
    </row>
    <row r="209" spans="19:19" ht="15.75" customHeight="1">
      <c r="S209" s="4"/>
    </row>
    <row r="210" spans="19:19" ht="15.75" customHeight="1">
      <c r="S210" s="4"/>
    </row>
    <row r="211" spans="19:19" ht="15.75" customHeight="1">
      <c r="S211" s="4"/>
    </row>
    <row r="212" spans="19:19" ht="15.75" customHeight="1">
      <c r="S212" s="4"/>
    </row>
    <row r="213" spans="19:19" ht="15.75" customHeight="1">
      <c r="S213" s="4"/>
    </row>
    <row r="214" spans="19:19" ht="15.75" customHeight="1">
      <c r="S214" s="4"/>
    </row>
    <row r="215" spans="19:19" ht="15.75" customHeight="1">
      <c r="S215" s="4"/>
    </row>
    <row r="216" spans="19:19" ht="15.75" customHeight="1">
      <c r="S216" s="4"/>
    </row>
    <row r="217" spans="19:19" ht="15.75" customHeight="1">
      <c r="S217" s="4"/>
    </row>
    <row r="218" spans="19:19" ht="15.75" customHeight="1">
      <c r="S218" s="4"/>
    </row>
    <row r="219" spans="19:19" ht="15.75" customHeight="1">
      <c r="S219" s="4"/>
    </row>
    <row r="220" spans="19:19" ht="15.75" customHeight="1">
      <c r="S220" s="4"/>
    </row>
    <row r="221" spans="19:19" ht="15.75" customHeight="1">
      <c r="S221" s="4"/>
    </row>
    <row r="222" spans="19:19" ht="15.75" customHeight="1">
      <c r="S222" s="4"/>
    </row>
    <row r="223" spans="19:19" ht="15.75" customHeight="1">
      <c r="S223" s="4"/>
    </row>
    <row r="224" spans="19:19" ht="15.75" customHeight="1">
      <c r="S224" s="4"/>
    </row>
    <row r="225" spans="19:19" ht="15.75" customHeight="1">
      <c r="S225" s="4"/>
    </row>
    <row r="226" spans="19:19" ht="15.75" customHeight="1"/>
    <row r="227" spans="19:19" ht="15.75" customHeight="1"/>
    <row r="228" spans="19:19" ht="15.75" customHeight="1"/>
    <row r="229" spans="19:19" ht="15.75" customHeight="1"/>
    <row r="230" spans="19:19" ht="15.75" customHeight="1"/>
    <row r="231" spans="19:19" ht="15.75" customHeight="1"/>
    <row r="232" spans="19:19" ht="15.75" customHeight="1"/>
    <row r="233" spans="19:19" ht="15.75" customHeight="1"/>
    <row r="234" spans="19:19" ht="15.75" customHeight="1"/>
    <row r="235" spans="19:19" ht="15.75" customHeight="1"/>
    <row r="236" spans="19:19" ht="15.75" customHeight="1"/>
    <row r="237" spans="19:19" ht="15.75" customHeight="1"/>
    <row r="238" spans="19:19" ht="15.75" customHeight="1"/>
    <row r="239" spans="19:19" ht="15.75" customHeight="1"/>
    <row r="240" spans="19:19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3">
    <mergeCell ref="J34:K34"/>
    <mergeCell ref="C36:F36"/>
    <mergeCell ref="J27:K27"/>
    <mergeCell ref="J28:K28"/>
    <mergeCell ref="J29:K29"/>
    <mergeCell ref="J30:K30"/>
    <mergeCell ref="J31:K31"/>
    <mergeCell ref="J32:K32"/>
    <mergeCell ref="J33:K33"/>
    <mergeCell ref="J22:K22"/>
    <mergeCell ref="J23:K23"/>
    <mergeCell ref="J24:K24"/>
    <mergeCell ref="J25:K25"/>
    <mergeCell ref="J26:K26"/>
    <mergeCell ref="N20:N21"/>
    <mergeCell ref="O20:P20"/>
    <mergeCell ref="V21:X21"/>
    <mergeCell ref="N15:R15"/>
    <mergeCell ref="N16:R16"/>
    <mergeCell ref="N17:R17"/>
    <mergeCell ref="C19:R19"/>
    <mergeCell ref="D20:K20"/>
    <mergeCell ref="M20:M21"/>
    <mergeCell ref="Q20:R20"/>
    <mergeCell ref="L20:L21"/>
    <mergeCell ref="J21:K21"/>
    <mergeCell ref="N10:R10"/>
    <mergeCell ref="J13:M13"/>
    <mergeCell ref="J15:M15"/>
    <mergeCell ref="J17:M17"/>
    <mergeCell ref="J10:M10"/>
    <mergeCell ref="J11:M11"/>
    <mergeCell ref="N11:R11"/>
    <mergeCell ref="J12:M12"/>
    <mergeCell ref="N12:R12"/>
    <mergeCell ref="N13:R13"/>
    <mergeCell ref="N14:R14"/>
    <mergeCell ref="C5:R5"/>
    <mergeCell ref="C7:R7"/>
    <mergeCell ref="C8:I8"/>
    <mergeCell ref="J8:R8"/>
    <mergeCell ref="J9:M9"/>
    <mergeCell ref="N9:R9"/>
  </mergeCells>
  <hyperlinks>
    <hyperlink ref="R3" location="'✔️ Index'!A1" display="INDEX"/>
  </hyperlinks>
  <pageMargins left="0.75" right="0.75" top="1" bottom="1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000"/>
  <sheetViews>
    <sheetView showGridLines="0" workbookViewId="0">
      <selection activeCell="C9" sqref="C9:AE13"/>
    </sheetView>
  </sheetViews>
  <sheetFormatPr defaultColWidth="14.42578125" defaultRowHeight="15" customHeight="1"/>
  <cols>
    <col min="1" max="1" width="1.85546875" customWidth="1"/>
    <col min="2" max="2" width="4.42578125" customWidth="1"/>
    <col min="3" max="3" width="10.140625" customWidth="1"/>
    <col min="4" max="10" width="13.28515625" customWidth="1"/>
    <col min="11" max="11" width="12.85546875" customWidth="1"/>
    <col min="12" max="13" width="13.28515625" customWidth="1"/>
    <col min="14" max="14" width="2" customWidth="1"/>
    <col min="15" max="15" width="12.140625" customWidth="1"/>
    <col min="16" max="17" width="13.28515625" customWidth="1"/>
    <col min="18" max="18" width="4.42578125" customWidth="1"/>
    <col min="19" max="20" width="4" customWidth="1"/>
    <col min="21" max="21" width="10.7109375" customWidth="1"/>
    <col min="22" max="33" width="4" customWidth="1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3">
      <c r="A2" s="1"/>
      <c r="B2" s="500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179"/>
    </row>
    <row r="3" spans="1:33" ht="22.5" customHeight="1">
      <c r="A3" s="366"/>
      <c r="B3" s="307"/>
      <c r="C3" s="308" t="s">
        <v>2915</v>
      </c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9" t="s">
        <v>389</v>
      </c>
      <c r="R3" s="201"/>
      <c r="S3" s="366"/>
      <c r="T3" s="366"/>
      <c r="U3" s="366"/>
      <c r="V3" s="366"/>
      <c r="W3" s="366"/>
      <c r="X3" s="366"/>
      <c r="Y3" s="366"/>
      <c r="Z3" s="366"/>
      <c r="AA3" s="366"/>
      <c r="AB3" s="366"/>
      <c r="AC3" s="366"/>
      <c r="AD3" s="366"/>
      <c r="AE3" s="366"/>
      <c r="AF3" s="4"/>
      <c r="AG3" s="366"/>
    </row>
    <row r="4" spans="1:33">
      <c r="A4" s="265"/>
      <c r="B4" s="428"/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16"/>
    </row>
    <row r="5" spans="1:33" ht="36" customHeight="1">
      <c r="A5" s="196"/>
      <c r="B5" s="431"/>
      <c r="C5" s="1517" t="s">
        <v>3181</v>
      </c>
      <c r="D5" s="1327"/>
      <c r="E5" s="1327"/>
      <c r="F5" s="1327"/>
      <c r="G5" s="1327"/>
      <c r="H5" s="1327"/>
      <c r="I5" s="1327"/>
      <c r="J5" s="1327"/>
      <c r="K5" s="1327"/>
      <c r="L5" s="1327"/>
      <c r="M5" s="1327"/>
      <c r="N5" s="1327"/>
      <c r="O5" s="1327"/>
      <c r="P5" s="1327"/>
      <c r="Q5" s="1328"/>
      <c r="R5" s="20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>
      <c r="A6" s="196"/>
      <c r="B6" s="431"/>
      <c r="C6" s="502"/>
      <c r="D6" s="502"/>
      <c r="E6" s="502"/>
      <c r="F6" s="502"/>
      <c r="G6" s="196"/>
      <c r="H6" s="502"/>
      <c r="I6" s="502"/>
      <c r="J6" s="502"/>
      <c r="K6" s="502"/>
      <c r="L6" s="196"/>
      <c r="M6" s="196"/>
      <c r="N6" s="196"/>
      <c r="O6" s="196"/>
      <c r="P6" s="196"/>
      <c r="Q6" s="196"/>
      <c r="R6" s="20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>
      <c r="A7" s="196"/>
      <c r="B7" s="431"/>
      <c r="C7" s="503"/>
      <c r="D7" s="504"/>
      <c r="E7" s="504"/>
      <c r="F7" s="504"/>
      <c r="G7" s="504"/>
      <c r="H7" s="504"/>
      <c r="I7" s="504"/>
      <c r="J7" s="504"/>
      <c r="K7" s="504"/>
      <c r="L7" s="504"/>
      <c r="M7" s="504"/>
      <c r="N7" s="504"/>
      <c r="O7" s="504"/>
      <c r="P7" s="504"/>
      <c r="Q7" s="505"/>
      <c r="R7" s="20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>
      <c r="A8" s="196"/>
      <c r="B8" s="431"/>
      <c r="C8" s="506"/>
      <c r="D8" s="502"/>
      <c r="E8" s="502"/>
      <c r="F8" s="502"/>
      <c r="G8" s="502"/>
      <c r="H8" s="502"/>
      <c r="I8" s="502"/>
      <c r="J8" s="502"/>
      <c r="K8" s="502"/>
      <c r="L8" s="502"/>
      <c r="M8" s="502"/>
      <c r="N8" s="502"/>
      <c r="O8" s="502"/>
      <c r="P8" s="502"/>
      <c r="Q8" s="507"/>
      <c r="R8" s="20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ht="14.25" customHeight="1">
      <c r="A9" s="196"/>
      <c r="B9" s="431"/>
      <c r="C9" s="506"/>
      <c r="D9" s="502"/>
      <c r="E9" s="502"/>
      <c r="F9" s="502"/>
      <c r="G9" s="502"/>
      <c r="H9" s="502"/>
      <c r="I9" s="502"/>
      <c r="J9" s="502"/>
      <c r="K9" s="502"/>
      <c r="L9" s="502"/>
      <c r="M9" s="502"/>
      <c r="N9" s="508"/>
      <c r="O9" s="509"/>
      <c r="P9" s="502"/>
      <c r="Q9" s="507"/>
      <c r="R9" s="20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ht="8.25" customHeight="1">
      <c r="A10" s="196"/>
      <c r="B10" s="431"/>
      <c r="C10" s="506"/>
      <c r="D10" s="502"/>
      <c r="E10" s="502"/>
      <c r="F10" s="502"/>
      <c r="G10" s="502"/>
      <c r="H10" s="502"/>
      <c r="I10" s="502"/>
      <c r="J10" s="502"/>
      <c r="K10" s="502"/>
      <c r="L10" s="502"/>
      <c r="M10" s="502"/>
      <c r="N10" s="502"/>
      <c r="O10" s="510"/>
      <c r="P10" s="502"/>
      <c r="Q10" s="507"/>
      <c r="R10" s="20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>
      <c r="A11" s="196"/>
      <c r="B11" s="431"/>
      <c r="C11" s="506"/>
      <c r="D11" s="502"/>
      <c r="E11" s="502"/>
      <c r="F11" s="502"/>
      <c r="G11" s="502"/>
      <c r="H11" s="502"/>
      <c r="I11" s="502"/>
      <c r="J11" s="502"/>
      <c r="K11" s="502"/>
      <c r="L11" s="502"/>
      <c r="M11" s="502"/>
      <c r="N11" s="511"/>
      <c r="O11" s="509" t="s">
        <v>3182</v>
      </c>
      <c r="P11" s="502"/>
      <c r="Q11" s="507"/>
      <c r="R11" s="20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7.5" customHeight="1">
      <c r="A12" s="196"/>
      <c r="B12" s="431"/>
      <c r="C12" s="506"/>
      <c r="D12" s="502"/>
      <c r="E12" s="502"/>
      <c r="F12" s="502"/>
      <c r="G12" s="502"/>
      <c r="H12" s="502"/>
      <c r="I12" s="502"/>
      <c r="J12" s="502"/>
      <c r="K12" s="502"/>
      <c r="L12" s="502"/>
      <c r="M12" s="502"/>
      <c r="N12" s="502"/>
      <c r="O12" s="502"/>
      <c r="P12" s="502"/>
      <c r="Q12" s="507"/>
      <c r="R12" s="20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>
      <c r="A13" s="196"/>
      <c r="B13" s="431"/>
      <c r="C13" s="506"/>
      <c r="D13" s="502"/>
      <c r="E13" s="502"/>
      <c r="F13" s="502"/>
      <c r="G13" s="502"/>
      <c r="H13" s="502"/>
      <c r="I13" s="502"/>
      <c r="J13" s="502"/>
      <c r="K13" s="502"/>
      <c r="L13" s="502"/>
      <c r="M13" s="502"/>
      <c r="N13" s="512"/>
      <c r="O13" s="509" t="s">
        <v>3183</v>
      </c>
      <c r="P13" s="502"/>
      <c r="Q13" s="507"/>
      <c r="R13" s="20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9" customHeight="1">
      <c r="A14" s="196"/>
      <c r="B14" s="431"/>
      <c r="C14" s="506"/>
      <c r="D14" s="502"/>
      <c r="E14" s="502"/>
      <c r="F14" s="502"/>
      <c r="G14" s="502"/>
      <c r="H14" s="502"/>
      <c r="I14" s="502"/>
      <c r="J14" s="502"/>
      <c r="K14" s="502"/>
      <c r="L14" s="502"/>
      <c r="M14" s="502"/>
      <c r="N14" s="502"/>
      <c r="O14" s="502"/>
      <c r="P14" s="502"/>
      <c r="Q14" s="507"/>
      <c r="R14" s="20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>
      <c r="A15" s="196"/>
      <c r="B15" s="431"/>
      <c r="C15" s="506"/>
      <c r="D15" s="502"/>
      <c r="E15" s="502"/>
      <c r="F15" s="502"/>
      <c r="G15" s="502"/>
      <c r="H15" s="502"/>
      <c r="I15" s="502"/>
      <c r="J15" s="502"/>
      <c r="K15" s="502"/>
      <c r="L15" s="502"/>
      <c r="M15" s="502"/>
      <c r="N15" s="513"/>
      <c r="O15" s="509" t="s">
        <v>3184</v>
      </c>
      <c r="P15" s="502"/>
      <c r="Q15" s="507"/>
      <c r="R15" s="20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>
      <c r="A16" s="196"/>
      <c r="B16" s="431"/>
      <c r="C16" s="506"/>
      <c r="D16" s="502"/>
      <c r="E16" s="502"/>
      <c r="F16" s="502"/>
      <c r="G16" s="502"/>
      <c r="H16" s="502"/>
      <c r="I16" s="502"/>
      <c r="J16" s="502"/>
      <c r="K16" s="502"/>
      <c r="L16" s="502"/>
      <c r="M16" s="502"/>
      <c r="N16" s="502"/>
      <c r="O16" s="502"/>
      <c r="P16" s="502"/>
      <c r="Q16" s="507"/>
      <c r="R16" s="20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28.5" customHeight="1">
      <c r="A17" s="196"/>
      <c r="B17" s="431"/>
      <c r="C17" s="514"/>
      <c r="D17" s="515"/>
      <c r="E17" s="515"/>
      <c r="F17" s="515"/>
      <c r="G17" s="515"/>
      <c r="H17" s="515"/>
      <c r="I17" s="515"/>
      <c r="J17" s="515"/>
      <c r="K17" s="515"/>
      <c r="L17" s="515"/>
      <c r="M17" s="515"/>
      <c r="N17" s="515"/>
      <c r="O17" s="515"/>
      <c r="P17" s="515"/>
      <c r="Q17" s="516"/>
      <c r="R17" s="20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27" customHeight="1">
      <c r="A18" s="196"/>
      <c r="B18" s="431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R18" s="16"/>
      <c r="Z18" s="4"/>
      <c r="AA18" s="4"/>
      <c r="AB18" s="4"/>
      <c r="AC18" s="1518"/>
      <c r="AD18" s="1298"/>
      <c r="AE18" s="416"/>
      <c r="AF18" s="416"/>
      <c r="AG18" s="416"/>
    </row>
    <row r="19" spans="1:33" ht="31.5" customHeight="1">
      <c r="A19" s="432"/>
      <c r="B19" s="433"/>
      <c r="C19" s="1348" t="s">
        <v>3185</v>
      </c>
      <c r="D19" s="1349"/>
      <c r="E19" s="1349"/>
      <c r="F19" s="1349"/>
      <c r="G19" s="1349"/>
      <c r="H19" s="1349"/>
      <c r="I19" s="1349"/>
      <c r="J19" s="1349"/>
      <c r="K19" s="1349"/>
      <c r="L19" s="1349"/>
      <c r="M19" s="1349"/>
      <c r="N19" s="1349"/>
      <c r="O19" s="1349"/>
      <c r="P19" s="1349"/>
      <c r="Q19" s="1350"/>
      <c r="R19" s="16"/>
      <c r="Z19" s="4"/>
      <c r="AA19" s="4"/>
      <c r="AB19" s="4"/>
      <c r="AC19" s="517"/>
      <c r="AD19" s="517"/>
      <c r="AE19" s="416"/>
      <c r="AF19" s="416"/>
      <c r="AG19" s="416"/>
    </row>
    <row r="20" spans="1:33" ht="31.5" customHeight="1">
      <c r="A20" s="432"/>
      <c r="B20" s="518"/>
      <c r="C20" s="88" t="s">
        <v>3186</v>
      </c>
      <c r="D20" s="88" t="s">
        <v>3187</v>
      </c>
      <c r="E20" s="519">
        <v>43556</v>
      </c>
      <c r="F20" s="519">
        <v>43586</v>
      </c>
      <c r="G20" s="519">
        <v>43617</v>
      </c>
      <c r="H20" s="519">
        <v>43647</v>
      </c>
      <c r="I20" s="519">
        <v>43678</v>
      </c>
      <c r="J20" s="519">
        <v>43709</v>
      </c>
      <c r="K20" s="519">
        <v>43739</v>
      </c>
      <c r="L20" s="519">
        <v>43770</v>
      </c>
      <c r="M20" s="519">
        <v>43800</v>
      </c>
      <c r="N20" s="1519">
        <v>43831</v>
      </c>
      <c r="O20" s="1350"/>
      <c r="P20" s="519">
        <v>43862</v>
      </c>
      <c r="Q20" s="519">
        <v>43891</v>
      </c>
      <c r="R20" s="520"/>
      <c r="Z20" s="4"/>
      <c r="AA20" s="4"/>
      <c r="AB20" s="4"/>
      <c r="AC20" s="1518"/>
      <c r="AD20" s="1298"/>
      <c r="AE20" s="416"/>
      <c r="AF20" s="416"/>
      <c r="AG20" s="416"/>
    </row>
    <row r="21" spans="1:33" ht="15.75" customHeight="1">
      <c r="A21" s="432"/>
      <c r="B21" s="518"/>
      <c r="C21" s="521" t="s">
        <v>3188</v>
      </c>
      <c r="D21" s="522">
        <f t="shared" ref="D21:D52" si="0">AVERAGE(E21:Q21)</f>
        <v>5315.2202388147316</v>
      </c>
      <c r="E21" s="522">
        <f t="shared" ref="E21:N21" si="1">AVERAGE(E22:E52)</f>
        <v>4527.6933333333291</v>
      </c>
      <c r="F21" s="522">
        <f t="shared" si="1"/>
        <v>3968.7893548387119</v>
      </c>
      <c r="G21" s="522">
        <f t="shared" si="1"/>
        <v>2090.0710000000008</v>
      </c>
      <c r="H21" s="522">
        <f t="shared" si="1"/>
        <v>3609.0406451612912</v>
      </c>
      <c r="I21" s="522">
        <f t="shared" si="1"/>
        <v>16208.684193548379</v>
      </c>
      <c r="J21" s="522">
        <f t="shared" si="1"/>
        <v>2691.2466666666664</v>
      </c>
      <c r="K21" s="522">
        <f t="shared" si="1"/>
        <v>5939.4090322580632</v>
      </c>
      <c r="L21" s="522">
        <f t="shared" si="1"/>
        <v>4943.4626666666682</v>
      </c>
      <c r="M21" s="522">
        <f t="shared" si="1"/>
        <v>2070.9845161290323</v>
      </c>
      <c r="N21" s="1520">
        <f t="shared" si="1"/>
        <v>2242.1283870967732</v>
      </c>
      <c r="O21" s="1521"/>
      <c r="P21" s="522">
        <f t="shared" ref="P21:Q21" si="2">AVERAGE(P22:P52)</f>
        <v>9286.1875862068919</v>
      </c>
      <c r="Q21" s="522">
        <f t="shared" si="2"/>
        <v>6204.9454838709662</v>
      </c>
      <c r="R21" s="520"/>
    </row>
    <row r="22" spans="1:33" ht="15.75" customHeight="1">
      <c r="A22" s="196"/>
      <c r="B22" s="431"/>
      <c r="C22" s="487">
        <v>1</v>
      </c>
      <c r="D22" s="523">
        <f t="shared" si="0"/>
        <v>5494.8683333333347</v>
      </c>
      <c r="E22" s="523">
        <v>11350.55</v>
      </c>
      <c r="F22" s="523">
        <v>4960.09</v>
      </c>
      <c r="G22" s="523">
        <v>8355.99</v>
      </c>
      <c r="H22" s="523">
        <v>7059.98</v>
      </c>
      <c r="I22" s="523">
        <v>1749.2</v>
      </c>
      <c r="J22" s="523">
        <v>4686.93</v>
      </c>
      <c r="K22" s="523">
        <v>1755.22</v>
      </c>
      <c r="L22" s="523">
        <v>11842.87</v>
      </c>
      <c r="M22" s="523">
        <v>2175.75</v>
      </c>
      <c r="N22" s="1522">
        <v>6655.8</v>
      </c>
      <c r="O22" s="1523"/>
      <c r="P22" s="523">
        <v>5319.24</v>
      </c>
      <c r="Q22" s="524">
        <v>26.8</v>
      </c>
      <c r="R22" s="20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15.75" customHeight="1">
      <c r="A23" s="196"/>
      <c r="B23" s="431"/>
      <c r="C23" s="491">
        <v>2</v>
      </c>
      <c r="D23" s="525">
        <f t="shared" si="0"/>
        <v>4543.6183333333338</v>
      </c>
      <c r="E23" s="525">
        <v>10718.55</v>
      </c>
      <c r="F23" s="525">
        <v>363.09</v>
      </c>
      <c r="G23" s="525">
        <v>8315.99</v>
      </c>
      <c r="H23" s="525">
        <v>2388.98</v>
      </c>
      <c r="I23" s="525">
        <v>194.2</v>
      </c>
      <c r="J23" s="525">
        <v>3131.93</v>
      </c>
      <c r="K23" s="525">
        <v>1755.22</v>
      </c>
      <c r="L23" s="525">
        <v>10287.870000000001</v>
      </c>
      <c r="M23" s="525">
        <v>4865.75</v>
      </c>
      <c r="N23" s="1490">
        <v>7155.8</v>
      </c>
      <c r="O23" s="1415"/>
      <c r="P23" s="525">
        <v>5319.24</v>
      </c>
      <c r="Q23" s="526">
        <v>26.8</v>
      </c>
      <c r="R23" s="20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15.75" customHeight="1">
      <c r="A24" s="196"/>
      <c r="B24" s="431"/>
      <c r="C24" s="494">
        <v>3</v>
      </c>
      <c r="D24" s="523">
        <f t="shared" si="0"/>
        <v>5991.2016666666677</v>
      </c>
      <c r="E24" s="527">
        <v>10718.55</v>
      </c>
      <c r="F24" s="527">
        <v>10363.09</v>
      </c>
      <c r="G24" s="527">
        <v>2081.9899999999998</v>
      </c>
      <c r="H24" s="527">
        <v>2388.98</v>
      </c>
      <c r="I24" s="527">
        <v>19194.2</v>
      </c>
      <c r="J24" s="527">
        <v>3131.93</v>
      </c>
      <c r="K24" s="527">
        <v>140.22</v>
      </c>
      <c r="L24" s="527">
        <v>10287.870000000001</v>
      </c>
      <c r="M24" s="527">
        <v>3685.75</v>
      </c>
      <c r="N24" s="1455">
        <v>7155.8</v>
      </c>
      <c r="O24" s="1415"/>
      <c r="P24" s="527">
        <v>2719.24</v>
      </c>
      <c r="Q24" s="528">
        <v>26.8</v>
      </c>
      <c r="R24" s="20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15.75" customHeight="1">
      <c r="A25" s="196"/>
      <c r="B25" s="431"/>
      <c r="C25" s="491">
        <v>4</v>
      </c>
      <c r="D25" s="525">
        <f t="shared" si="0"/>
        <v>7932.8683333333347</v>
      </c>
      <c r="E25" s="525">
        <v>10718.55</v>
      </c>
      <c r="F25" s="525">
        <v>10363.09</v>
      </c>
      <c r="G25" s="525">
        <v>2081.9899999999998</v>
      </c>
      <c r="H25" s="525">
        <v>7388.98</v>
      </c>
      <c r="I25" s="525">
        <v>19194.2</v>
      </c>
      <c r="J25" s="525">
        <v>7131.93</v>
      </c>
      <c r="K25" s="525">
        <v>140.22</v>
      </c>
      <c r="L25" s="525">
        <v>10287.870000000001</v>
      </c>
      <c r="M25" s="525">
        <v>7285.75</v>
      </c>
      <c r="N25" s="1524">
        <v>7155.8</v>
      </c>
      <c r="O25" s="1525"/>
      <c r="P25" s="525">
        <v>6719.24</v>
      </c>
      <c r="Q25" s="526">
        <v>6726.8</v>
      </c>
      <c r="R25" s="20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15.75" customHeight="1">
      <c r="A26" s="196"/>
      <c r="B26" s="431"/>
      <c r="C26" s="529">
        <v>5</v>
      </c>
      <c r="D26" s="522">
        <f t="shared" si="0"/>
        <v>4570.4775</v>
      </c>
      <c r="E26" s="522">
        <v>4267.55</v>
      </c>
      <c r="F26" s="522">
        <v>10363.09</v>
      </c>
      <c r="G26" s="522">
        <v>6681.99</v>
      </c>
      <c r="H26" s="522">
        <v>757.98</v>
      </c>
      <c r="I26" s="522">
        <v>12743.2</v>
      </c>
      <c r="J26" s="522">
        <v>2325.9299999999998</v>
      </c>
      <c r="K26" s="522">
        <v>7140.43</v>
      </c>
      <c r="L26" s="522">
        <v>1836.87</v>
      </c>
      <c r="M26" s="522">
        <v>834.75</v>
      </c>
      <c r="N26" s="1526">
        <v>7155.8</v>
      </c>
      <c r="O26" s="1421"/>
      <c r="P26" s="522">
        <v>468.24</v>
      </c>
      <c r="Q26" s="522">
        <v>269.89999999999998</v>
      </c>
      <c r="R26" s="20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15.75" customHeight="1">
      <c r="A27" s="196"/>
      <c r="B27" s="431"/>
      <c r="C27" s="494">
        <v>6</v>
      </c>
      <c r="D27" s="523">
        <f t="shared" si="0"/>
        <v>4908.8108333333339</v>
      </c>
      <c r="E27" s="527">
        <v>18811.55</v>
      </c>
      <c r="F27" s="527">
        <v>3912.09</v>
      </c>
      <c r="G27" s="527">
        <v>230.99</v>
      </c>
      <c r="H27" s="527">
        <v>15326.98</v>
      </c>
      <c r="I27" s="527">
        <v>7743.2</v>
      </c>
      <c r="J27" s="527">
        <v>2325.9299999999998</v>
      </c>
      <c r="K27" s="527">
        <v>7140.43</v>
      </c>
      <c r="L27" s="527">
        <v>1836.87</v>
      </c>
      <c r="M27" s="527">
        <v>134.75</v>
      </c>
      <c r="N27" s="1522">
        <v>704.8</v>
      </c>
      <c r="O27" s="1523"/>
      <c r="P27" s="527">
        <v>468.24</v>
      </c>
      <c r="Q27" s="528">
        <v>269.89999999999998</v>
      </c>
      <c r="R27" s="20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15.75" customHeight="1">
      <c r="A28" s="196"/>
      <c r="B28" s="431"/>
      <c r="C28" s="491">
        <v>7</v>
      </c>
      <c r="D28" s="525">
        <f t="shared" si="0"/>
        <v>10923.916666666666</v>
      </c>
      <c r="E28" s="525">
        <v>10188.23</v>
      </c>
      <c r="F28" s="525">
        <v>9043.41</v>
      </c>
      <c r="G28" s="525">
        <v>8887.57</v>
      </c>
      <c r="H28" s="525">
        <v>9891.94</v>
      </c>
      <c r="I28" s="525">
        <v>26963.040000000001</v>
      </c>
      <c r="J28" s="525">
        <v>532.41</v>
      </c>
      <c r="K28" s="525">
        <v>22032.43</v>
      </c>
      <c r="L28" s="525">
        <v>8316.4599999999991</v>
      </c>
      <c r="M28" s="525">
        <v>14997.75</v>
      </c>
      <c r="N28" s="1490">
        <v>5369.1</v>
      </c>
      <c r="O28" s="1415"/>
      <c r="P28" s="525">
        <v>7808.76</v>
      </c>
      <c r="Q28" s="526">
        <v>7055.9</v>
      </c>
      <c r="R28" s="20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15.75" customHeight="1">
      <c r="A29" s="196"/>
      <c r="B29" s="431"/>
      <c r="C29" s="494">
        <v>8</v>
      </c>
      <c r="D29" s="523">
        <f t="shared" si="0"/>
        <v>6808.6616666666669</v>
      </c>
      <c r="E29" s="527">
        <v>10188.23</v>
      </c>
      <c r="F29" s="527">
        <v>3043.41</v>
      </c>
      <c r="G29" s="527">
        <v>3887.57</v>
      </c>
      <c r="H29" s="527">
        <v>9891.94</v>
      </c>
      <c r="I29" s="527">
        <v>26963.040000000001</v>
      </c>
      <c r="J29" s="527">
        <v>26.51</v>
      </c>
      <c r="K29" s="527">
        <v>4342.29</v>
      </c>
      <c r="L29" s="527">
        <v>3316.46</v>
      </c>
      <c r="M29" s="527">
        <v>310.73</v>
      </c>
      <c r="N29" s="1455">
        <v>5369.1</v>
      </c>
      <c r="O29" s="1415"/>
      <c r="P29" s="527">
        <v>7308.76</v>
      </c>
      <c r="Q29" s="528">
        <v>7055.9</v>
      </c>
      <c r="R29" s="20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15.75" customHeight="1">
      <c r="A30" s="196"/>
      <c r="B30" s="431"/>
      <c r="C30" s="491">
        <v>9</v>
      </c>
      <c r="D30" s="525">
        <f t="shared" si="0"/>
        <v>9882.5033333333322</v>
      </c>
      <c r="E30" s="525">
        <v>10188.23</v>
      </c>
      <c r="F30" s="525">
        <v>3043.41</v>
      </c>
      <c r="G30" s="525">
        <v>3887.57</v>
      </c>
      <c r="H30" s="525">
        <v>9891.94</v>
      </c>
      <c r="I30" s="525">
        <v>53963.040000000001</v>
      </c>
      <c r="J30" s="525">
        <v>26.51</v>
      </c>
      <c r="K30" s="525">
        <v>4577.29</v>
      </c>
      <c r="L30" s="525">
        <v>3316.46</v>
      </c>
      <c r="M30" s="525">
        <v>2810.81</v>
      </c>
      <c r="N30" s="1524">
        <v>2869.1</v>
      </c>
      <c r="O30" s="1525"/>
      <c r="P30" s="525">
        <v>9708.76</v>
      </c>
      <c r="Q30" s="526">
        <v>14306.92</v>
      </c>
      <c r="R30" s="20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15.75" customHeight="1">
      <c r="A31" s="196"/>
      <c r="B31" s="431"/>
      <c r="C31" s="529">
        <v>10</v>
      </c>
      <c r="D31" s="522">
        <f t="shared" si="0"/>
        <v>8132.5033333333331</v>
      </c>
      <c r="E31" s="522">
        <v>7688.23</v>
      </c>
      <c r="F31" s="522">
        <v>1543.41</v>
      </c>
      <c r="G31" s="522">
        <v>2387.5700000000002</v>
      </c>
      <c r="H31" s="522">
        <v>6391.94</v>
      </c>
      <c r="I31" s="522">
        <v>53963.040000000001</v>
      </c>
      <c r="J31" s="522">
        <v>1026.51</v>
      </c>
      <c r="K31" s="522">
        <v>2077.29</v>
      </c>
      <c r="L31" s="522">
        <v>2816.46</v>
      </c>
      <c r="M31" s="522">
        <v>310.81</v>
      </c>
      <c r="N31" s="1526">
        <v>369.1</v>
      </c>
      <c r="O31" s="1421"/>
      <c r="P31" s="522">
        <v>7208.76</v>
      </c>
      <c r="Q31" s="522">
        <v>11806.92</v>
      </c>
      <c r="R31" s="20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15.75" customHeight="1">
      <c r="A32" s="196"/>
      <c r="B32" s="431"/>
      <c r="C32" s="494">
        <v>11</v>
      </c>
      <c r="D32" s="523">
        <f t="shared" si="0"/>
        <v>9757.5033333333322</v>
      </c>
      <c r="E32" s="527">
        <v>7688.23</v>
      </c>
      <c r="F32" s="527">
        <v>1543.41</v>
      </c>
      <c r="G32" s="527">
        <v>2387.5700000000002</v>
      </c>
      <c r="H32" s="527">
        <v>891.94</v>
      </c>
      <c r="I32" s="527">
        <v>53963.040000000001</v>
      </c>
      <c r="J32" s="527">
        <v>1026.51</v>
      </c>
      <c r="K32" s="527">
        <v>2077.29</v>
      </c>
      <c r="L32" s="527">
        <v>19816.46</v>
      </c>
      <c r="M32" s="527">
        <v>310.81</v>
      </c>
      <c r="N32" s="1522">
        <v>369.1</v>
      </c>
      <c r="O32" s="1523"/>
      <c r="P32" s="527">
        <v>15208.76</v>
      </c>
      <c r="Q32" s="528">
        <v>11806.92</v>
      </c>
      <c r="R32" s="20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15.75" customHeight="1">
      <c r="A33" s="196"/>
      <c r="B33" s="431"/>
      <c r="C33" s="491">
        <v>12</v>
      </c>
      <c r="D33" s="525">
        <f t="shared" si="0"/>
        <v>8924.17</v>
      </c>
      <c r="E33" s="525">
        <v>7688.23</v>
      </c>
      <c r="F33" s="525">
        <v>543.41</v>
      </c>
      <c r="G33" s="525">
        <v>1387.57</v>
      </c>
      <c r="H33" s="525">
        <v>891.94</v>
      </c>
      <c r="I33" s="525">
        <v>53963.040000000001</v>
      </c>
      <c r="J33" s="525">
        <v>1026.51</v>
      </c>
      <c r="K33" s="525">
        <v>2077.29</v>
      </c>
      <c r="L33" s="525">
        <v>11816.46</v>
      </c>
      <c r="M33" s="525">
        <v>310.81</v>
      </c>
      <c r="N33" s="1490">
        <v>369.1</v>
      </c>
      <c r="O33" s="1415"/>
      <c r="P33" s="525">
        <v>15208.76</v>
      </c>
      <c r="Q33" s="526">
        <v>11806.92</v>
      </c>
      <c r="R33" s="20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5.75" customHeight="1">
      <c r="A34" s="196"/>
      <c r="B34" s="431"/>
      <c r="C34" s="494">
        <v>13</v>
      </c>
      <c r="D34" s="523">
        <f t="shared" si="0"/>
        <v>9335.0500000000011</v>
      </c>
      <c r="E34" s="527">
        <v>1118.79</v>
      </c>
      <c r="F34" s="527">
        <v>543.41</v>
      </c>
      <c r="G34" s="527">
        <v>1387.57</v>
      </c>
      <c r="H34" s="527">
        <v>891.94</v>
      </c>
      <c r="I34" s="527">
        <v>51463.040000000001</v>
      </c>
      <c r="J34" s="527">
        <v>1026.51</v>
      </c>
      <c r="K34" s="527">
        <v>2077.29</v>
      </c>
      <c r="L34" s="527">
        <v>11816.46</v>
      </c>
      <c r="M34" s="527">
        <v>310.81</v>
      </c>
      <c r="N34" s="1455">
        <v>369.1</v>
      </c>
      <c r="O34" s="1415"/>
      <c r="P34" s="527">
        <v>29208.76</v>
      </c>
      <c r="Q34" s="528">
        <v>11806.92</v>
      </c>
      <c r="R34" s="20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5.75" customHeight="1">
      <c r="A35" s="196"/>
      <c r="B35" s="431"/>
      <c r="C35" s="491">
        <v>14</v>
      </c>
      <c r="D35" s="525">
        <f t="shared" si="0"/>
        <v>8006.0183333333334</v>
      </c>
      <c r="E35" s="525">
        <v>1118.79</v>
      </c>
      <c r="F35" s="525">
        <v>545.03</v>
      </c>
      <c r="G35" s="525">
        <v>1387.57</v>
      </c>
      <c r="H35" s="525">
        <v>891.94</v>
      </c>
      <c r="I35" s="525">
        <v>51463.040000000001</v>
      </c>
      <c r="J35" s="525">
        <v>1026.51</v>
      </c>
      <c r="K35" s="525">
        <v>2077.29</v>
      </c>
      <c r="L35" s="525">
        <v>4816.46</v>
      </c>
      <c r="M35" s="525">
        <v>310.81</v>
      </c>
      <c r="N35" s="1524">
        <v>369.1</v>
      </c>
      <c r="O35" s="1525"/>
      <c r="P35" s="525">
        <v>20258.759999999998</v>
      </c>
      <c r="Q35" s="526">
        <v>11806.92</v>
      </c>
      <c r="R35" s="20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15.75" customHeight="1">
      <c r="A36" s="196"/>
      <c r="B36" s="431"/>
      <c r="C36" s="529">
        <v>15</v>
      </c>
      <c r="D36" s="522">
        <f t="shared" si="0"/>
        <v>7930.2266666666665</v>
      </c>
      <c r="E36" s="522">
        <v>1118.79</v>
      </c>
      <c r="F36" s="522">
        <v>545.03</v>
      </c>
      <c r="G36" s="522">
        <v>1387.57</v>
      </c>
      <c r="H36" s="522">
        <v>891.94</v>
      </c>
      <c r="I36" s="522">
        <v>50163.040000000001</v>
      </c>
      <c r="J36" s="522">
        <v>846.51</v>
      </c>
      <c r="K36" s="522">
        <v>2677.29</v>
      </c>
      <c r="L36" s="522">
        <v>4816.46</v>
      </c>
      <c r="M36" s="522">
        <v>281.31</v>
      </c>
      <c r="N36" s="1526">
        <v>369.1</v>
      </c>
      <c r="O36" s="1421"/>
      <c r="P36" s="522">
        <v>20258.759999999998</v>
      </c>
      <c r="Q36" s="522">
        <v>11806.92</v>
      </c>
      <c r="R36" s="20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ht="15.75" customHeight="1">
      <c r="A37" s="196"/>
      <c r="B37" s="431"/>
      <c r="C37" s="494">
        <v>16</v>
      </c>
      <c r="D37" s="523">
        <f t="shared" si="0"/>
        <v>3796.9766666666669</v>
      </c>
      <c r="E37" s="527">
        <v>1118.79</v>
      </c>
      <c r="F37" s="527">
        <v>546.03</v>
      </c>
      <c r="G37" s="527">
        <v>1387.57</v>
      </c>
      <c r="H37" s="527">
        <v>891.94</v>
      </c>
      <c r="I37" s="527">
        <v>163.04</v>
      </c>
      <c r="J37" s="527">
        <v>846.51</v>
      </c>
      <c r="K37" s="527">
        <v>1677.29</v>
      </c>
      <c r="L37" s="527">
        <v>4816.46</v>
      </c>
      <c r="M37" s="527">
        <v>281.31</v>
      </c>
      <c r="N37" s="1522">
        <v>369.1</v>
      </c>
      <c r="O37" s="1523"/>
      <c r="P37" s="527">
        <v>21258.76</v>
      </c>
      <c r="Q37" s="528">
        <v>12206.92</v>
      </c>
      <c r="R37" s="20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ht="15.75" customHeight="1">
      <c r="A38" s="196"/>
      <c r="B38" s="431"/>
      <c r="C38" s="491">
        <v>17</v>
      </c>
      <c r="D38" s="525">
        <f t="shared" si="0"/>
        <v>3949.313333333333</v>
      </c>
      <c r="E38" s="525">
        <v>1118.79</v>
      </c>
      <c r="F38" s="525">
        <v>546.03</v>
      </c>
      <c r="G38" s="525">
        <v>1387.57</v>
      </c>
      <c r="H38" s="525">
        <v>891.94</v>
      </c>
      <c r="I38" s="525">
        <v>163.04</v>
      </c>
      <c r="J38" s="525">
        <v>846.51</v>
      </c>
      <c r="K38" s="525">
        <v>11677.29</v>
      </c>
      <c r="L38" s="525">
        <v>4816.46</v>
      </c>
      <c r="M38" s="525">
        <v>281.31</v>
      </c>
      <c r="N38" s="1490">
        <v>369.1</v>
      </c>
      <c r="O38" s="1415"/>
      <c r="P38" s="525">
        <v>12486.8</v>
      </c>
      <c r="Q38" s="526">
        <v>12806.92</v>
      </c>
      <c r="R38" s="20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15.75" customHeight="1">
      <c r="A39" s="196"/>
      <c r="B39" s="431"/>
      <c r="C39" s="494">
        <v>18</v>
      </c>
      <c r="D39" s="523">
        <f t="shared" si="0"/>
        <v>3240.146666666667</v>
      </c>
      <c r="E39" s="527">
        <v>118.79</v>
      </c>
      <c r="F39" s="527">
        <v>546.03</v>
      </c>
      <c r="G39" s="527">
        <v>1387.57</v>
      </c>
      <c r="H39" s="527">
        <v>891.94</v>
      </c>
      <c r="I39" s="527">
        <v>163.04</v>
      </c>
      <c r="J39" s="527">
        <v>846.51</v>
      </c>
      <c r="K39" s="527">
        <v>5226.29</v>
      </c>
      <c r="L39" s="527">
        <v>3816.46</v>
      </c>
      <c r="M39" s="527">
        <v>281.31</v>
      </c>
      <c r="N39" s="1455">
        <v>369.1</v>
      </c>
      <c r="O39" s="1415"/>
      <c r="P39" s="527">
        <v>12486.8</v>
      </c>
      <c r="Q39" s="528">
        <v>12747.92</v>
      </c>
      <c r="R39" s="20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15.75" customHeight="1">
      <c r="A40" s="196"/>
      <c r="B40" s="431"/>
      <c r="C40" s="491">
        <v>19</v>
      </c>
      <c r="D40" s="525">
        <f t="shared" si="0"/>
        <v>2470.9758333333334</v>
      </c>
      <c r="E40" s="525">
        <v>118.79</v>
      </c>
      <c r="F40" s="525">
        <v>546.03</v>
      </c>
      <c r="G40" s="525">
        <v>1387.57</v>
      </c>
      <c r="H40" s="525">
        <v>3991.94</v>
      </c>
      <c r="I40" s="525">
        <v>163.04</v>
      </c>
      <c r="J40" s="525">
        <v>846.51</v>
      </c>
      <c r="K40" s="525">
        <v>5167.29</v>
      </c>
      <c r="L40" s="525">
        <v>3226.46</v>
      </c>
      <c r="M40" s="525">
        <v>281.31</v>
      </c>
      <c r="N40" s="1524">
        <v>369.1</v>
      </c>
      <c r="O40" s="1525"/>
      <c r="P40" s="525">
        <v>12486.8</v>
      </c>
      <c r="Q40" s="526">
        <v>1066.8699999999999</v>
      </c>
      <c r="R40" s="20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15.75" customHeight="1">
      <c r="A41" s="196"/>
      <c r="B41" s="431"/>
      <c r="C41" s="529">
        <v>20</v>
      </c>
      <c r="D41" s="522">
        <f t="shared" si="0"/>
        <v>3169.0266666666671</v>
      </c>
      <c r="E41" s="522">
        <v>118.79</v>
      </c>
      <c r="F41" s="522">
        <v>7033.99</v>
      </c>
      <c r="G41" s="522">
        <v>72.98</v>
      </c>
      <c r="H41" s="522">
        <v>3991.94</v>
      </c>
      <c r="I41" s="522">
        <v>163.04</v>
      </c>
      <c r="J41" s="522">
        <v>846.51</v>
      </c>
      <c r="K41" s="522">
        <v>5167.29</v>
      </c>
      <c r="L41" s="522">
        <v>2630.56</v>
      </c>
      <c r="M41" s="522">
        <v>281.31</v>
      </c>
      <c r="N41" s="1526">
        <v>668.24</v>
      </c>
      <c r="O41" s="1421"/>
      <c r="P41" s="522">
        <v>12486.8</v>
      </c>
      <c r="Q41" s="522">
        <v>4566.87</v>
      </c>
      <c r="R41" s="20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15.75" customHeight="1">
      <c r="A42" s="196"/>
      <c r="B42" s="431"/>
      <c r="C42" s="494">
        <v>21</v>
      </c>
      <c r="D42" s="523">
        <f t="shared" si="0"/>
        <v>4236.0266666666666</v>
      </c>
      <c r="E42" s="527">
        <v>118.79</v>
      </c>
      <c r="F42" s="527">
        <v>7033.99</v>
      </c>
      <c r="G42" s="527">
        <v>72.98</v>
      </c>
      <c r="H42" s="527">
        <v>3991.94</v>
      </c>
      <c r="I42" s="527">
        <v>163.04</v>
      </c>
      <c r="J42" s="527">
        <v>15150.51</v>
      </c>
      <c r="K42" s="527">
        <v>5167.29</v>
      </c>
      <c r="L42" s="527">
        <v>3130.56</v>
      </c>
      <c r="M42" s="527">
        <v>281.31</v>
      </c>
      <c r="N42" s="1522">
        <v>668.24</v>
      </c>
      <c r="O42" s="1523"/>
      <c r="P42" s="527">
        <v>10486.8</v>
      </c>
      <c r="Q42" s="528">
        <v>4566.87</v>
      </c>
      <c r="R42" s="20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15.75" customHeight="1">
      <c r="A43" s="196"/>
      <c r="B43" s="431"/>
      <c r="C43" s="491">
        <v>22</v>
      </c>
      <c r="D43" s="525">
        <f t="shared" si="0"/>
        <v>4315.9433333333336</v>
      </c>
      <c r="E43" s="525">
        <v>577.79</v>
      </c>
      <c r="F43" s="525">
        <v>7033.99</v>
      </c>
      <c r="G43" s="525">
        <v>72.98</v>
      </c>
      <c r="H43" s="525">
        <v>4491.9399999999996</v>
      </c>
      <c r="I43" s="525">
        <v>163.04</v>
      </c>
      <c r="J43" s="525">
        <v>15150.51</v>
      </c>
      <c r="K43" s="525">
        <v>5167.29</v>
      </c>
      <c r="L43" s="525">
        <v>3130.56</v>
      </c>
      <c r="M43" s="525">
        <v>281.31</v>
      </c>
      <c r="N43" s="1490">
        <v>668.24</v>
      </c>
      <c r="O43" s="1415"/>
      <c r="P43" s="525">
        <v>10486.8</v>
      </c>
      <c r="Q43" s="526">
        <v>4566.87</v>
      </c>
      <c r="R43" s="20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ht="15.75" customHeight="1">
      <c r="A44" s="196"/>
      <c r="B44" s="431"/>
      <c r="C44" s="494">
        <v>23</v>
      </c>
      <c r="D44" s="523">
        <f t="shared" si="0"/>
        <v>3189.8641666666667</v>
      </c>
      <c r="E44" s="527">
        <v>577.79</v>
      </c>
      <c r="F44" s="527">
        <v>7033.99</v>
      </c>
      <c r="G44" s="527">
        <v>72.98</v>
      </c>
      <c r="H44" s="527">
        <v>12491.94</v>
      </c>
      <c r="I44" s="527">
        <v>816.93</v>
      </c>
      <c r="J44" s="527">
        <v>544.22</v>
      </c>
      <c r="K44" s="527">
        <v>654.05999999999995</v>
      </c>
      <c r="L44" s="527">
        <v>192.75</v>
      </c>
      <c r="M44" s="527">
        <v>171.8</v>
      </c>
      <c r="N44" s="1455">
        <v>668.24</v>
      </c>
      <c r="O44" s="1415"/>
      <c r="P44" s="527">
        <v>10486.8</v>
      </c>
      <c r="Q44" s="528">
        <v>4566.87</v>
      </c>
      <c r="R44" s="20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ht="15.75" customHeight="1">
      <c r="A45" s="196"/>
      <c r="B45" s="431"/>
      <c r="C45" s="491">
        <v>24</v>
      </c>
      <c r="D45" s="525">
        <f t="shared" si="0"/>
        <v>3395.1275000000005</v>
      </c>
      <c r="E45" s="525">
        <v>577.79</v>
      </c>
      <c r="F45" s="525">
        <v>7033.99</v>
      </c>
      <c r="G45" s="525">
        <v>72.98</v>
      </c>
      <c r="H45" s="525">
        <v>555.1</v>
      </c>
      <c r="I45" s="525">
        <v>816.93</v>
      </c>
      <c r="J45" s="525">
        <v>544.22</v>
      </c>
      <c r="K45" s="525">
        <v>12554.06</v>
      </c>
      <c r="L45" s="525">
        <v>192.75</v>
      </c>
      <c r="M45" s="525">
        <v>171.8</v>
      </c>
      <c r="N45" s="1524">
        <v>668.24</v>
      </c>
      <c r="O45" s="1525"/>
      <c r="P45" s="525">
        <v>12986.8</v>
      </c>
      <c r="Q45" s="526">
        <v>4566.87</v>
      </c>
      <c r="R45" s="20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15.75" customHeight="1">
      <c r="A46" s="196"/>
      <c r="B46" s="431"/>
      <c r="C46" s="529">
        <v>25</v>
      </c>
      <c r="D46" s="522">
        <f t="shared" si="0"/>
        <v>1992.2941666666666</v>
      </c>
      <c r="E46" s="522">
        <v>577.79</v>
      </c>
      <c r="F46" s="522">
        <v>2533.9899999999998</v>
      </c>
      <c r="G46" s="522">
        <v>1167.98</v>
      </c>
      <c r="H46" s="522">
        <v>555.1</v>
      </c>
      <c r="I46" s="522">
        <v>486.93</v>
      </c>
      <c r="J46" s="522">
        <v>544.22</v>
      </c>
      <c r="K46" s="522">
        <v>12554.06</v>
      </c>
      <c r="L46" s="522">
        <v>192.75</v>
      </c>
      <c r="M46" s="522">
        <v>171.8</v>
      </c>
      <c r="N46" s="1526">
        <v>468.24</v>
      </c>
      <c r="O46" s="1421"/>
      <c r="P46" s="522">
        <v>186.8</v>
      </c>
      <c r="Q46" s="522">
        <v>4467.87</v>
      </c>
      <c r="R46" s="20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15.75" customHeight="1">
      <c r="A47" s="196"/>
      <c r="B47" s="431"/>
      <c r="C47" s="494">
        <v>26</v>
      </c>
      <c r="D47" s="523">
        <f t="shared" si="0"/>
        <v>1752.6358333333335</v>
      </c>
      <c r="E47" s="527">
        <v>577.79</v>
      </c>
      <c r="F47" s="527">
        <v>2423.9899999999998</v>
      </c>
      <c r="G47" s="527">
        <v>167.98</v>
      </c>
      <c r="H47" s="527">
        <v>549.20000000000005</v>
      </c>
      <c r="I47" s="527">
        <v>486.93</v>
      </c>
      <c r="J47" s="527">
        <v>3379.22</v>
      </c>
      <c r="K47" s="527">
        <v>7959.06</v>
      </c>
      <c r="L47" s="527">
        <v>192.75</v>
      </c>
      <c r="M47" s="527">
        <v>171.8</v>
      </c>
      <c r="N47" s="1522">
        <v>468.24</v>
      </c>
      <c r="O47" s="1523"/>
      <c r="P47" s="527">
        <v>186.8</v>
      </c>
      <c r="Q47" s="528">
        <v>4467.87</v>
      </c>
      <c r="R47" s="20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15.75" customHeight="1">
      <c r="A48" s="196"/>
      <c r="B48" s="431"/>
      <c r="C48" s="491">
        <v>27</v>
      </c>
      <c r="D48" s="525">
        <f t="shared" si="0"/>
        <v>1613.6358333333335</v>
      </c>
      <c r="E48" s="525">
        <v>577.79</v>
      </c>
      <c r="F48" s="525">
        <v>2423.9899999999998</v>
      </c>
      <c r="G48" s="525">
        <v>167.98</v>
      </c>
      <c r="H48" s="525">
        <v>549.20000000000005</v>
      </c>
      <c r="I48" s="525">
        <v>486.93</v>
      </c>
      <c r="J48" s="525">
        <v>3379.22</v>
      </c>
      <c r="K48" s="525">
        <v>7959.06</v>
      </c>
      <c r="L48" s="525">
        <v>192.75</v>
      </c>
      <c r="M48" s="525">
        <v>3112.8</v>
      </c>
      <c r="N48" s="1490">
        <v>469.24</v>
      </c>
      <c r="O48" s="1415"/>
      <c r="P48" s="525">
        <v>26.8</v>
      </c>
      <c r="Q48" s="526">
        <v>17.87</v>
      </c>
      <c r="R48" s="20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15.75" customHeight="1">
      <c r="A49" s="196"/>
      <c r="B49" s="431"/>
      <c r="C49" s="494">
        <v>28</v>
      </c>
      <c r="D49" s="523">
        <f t="shared" si="0"/>
        <v>1612.1608333333334</v>
      </c>
      <c r="E49" s="527">
        <v>560.09</v>
      </c>
      <c r="F49" s="527">
        <v>2423.9899999999998</v>
      </c>
      <c r="G49" s="527">
        <v>167.98</v>
      </c>
      <c r="H49" s="527">
        <v>549.20000000000005</v>
      </c>
      <c r="I49" s="527">
        <v>486.93</v>
      </c>
      <c r="J49" s="527">
        <v>3379.22</v>
      </c>
      <c r="K49" s="527">
        <v>7959.06</v>
      </c>
      <c r="L49" s="527">
        <v>192.75</v>
      </c>
      <c r="M49" s="527">
        <v>3112.8</v>
      </c>
      <c r="N49" s="1455">
        <v>469.24</v>
      </c>
      <c r="O49" s="1415"/>
      <c r="P49" s="527">
        <v>26.8</v>
      </c>
      <c r="Q49" s="528">
        <v>17.87</v>
      </c>
      <c r="R49" s="20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15.75" customHeight="1">
      <c r="A50" s="196"/>
      <c r="B50" s="431"/>
      <c r="C50" s="530">
        <v>29</v>
      </c>
      <c r="D50" s="525">
        <f t="shared" si="0"/>
        <v>2119.0774999999999</v>
      </c>
      <c r="E50" s="531">
        <v>560.09</v>
      </c>
      <c r="F50" s="531">
        <v>2423.9899999999998</v>
      </c>
      <c r="G50" s="531">
        <v>167.98</v>
      </c>
      <c r="H50" s="531">
        <v>549.20000000000005</v>
      </c>
      <c r="I50" s="531">
        <v>4686.93</v>
      </c>
      <c r="J50" s="531">
        <v>3379.22</v>
      </c>
      <c r="K50" s="531">
        <v>7959.06</v>
      </c>
      <c r="L50" s="531">
        <v>2175.75</v>
      </c>
      <c r="M50" s="531">
        <v>3112.8</v>
      </c>
      <c r="N50" s="1524">
        <v>369.24</v>
      </c>
      <c r="O50" s="1525"/>
      <c r="P50" s="531">
        <v>26.8</v>
      </c>
      <c r="Q50" s="532">
        <v>17.87</v>
      </c>
      <c r="R50" s="20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ht="15.75" customHeight="1">
      <c r="A51" s="196"/>
      <c r="B51" s="431"/>
      <c r="C51" s="529">
        <v>30</v>
      </c>
      <c r="D51" s="522">
        <f t="shared" si="0"/>
        <v>4000.3581818181819</v>
      </c>
      <c r="E51" s="522">
        <v>4960.09</v>
      </c>
      <c r="F51" s="522">
        <v>4373.99</v>
      </c>
      <c r="G51" s="522">
        <v>209.98</v>
      </c>
      <c r="H51" s="522">
        <v>549.20000000000005</v>
      </c>
      <c r="I51" s="522">
        <v>4686.93</v>
      </c>
      <c r="J51" s="522">
        <v>1755.22</v>
      </c>
      <c r="K51" s="522">
        <v>13342.87</v>
      </c>
      <c r="L51" s="522">
        <v>2175.75</v>
      </c>
      <c r="M51" s="522">
        <v>6612.8</v>
      </c>
      <c r="N51" s="1526">
        <v>5319.24</v>
      </c>
      <c r="O51" s="1421"/>
      <c r="P51" s="522"/>
      <c r="Q51" s="522">
        <v>17.87</v>
      </c>
      <c r="R51" s="20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ht="15.75" customHeight="1">
      <c r="A52" s="196"/>
      <c r="B52" s="431"/>
      <c r="C52" s="533">
        <v>31</v>
      </c>
      <c r="D52" s="534">
        <f t="shared" si="0"/>
        <v>7497.9857142857145</v>
      </c>
      <c r="E52" s="534"/>
      <c r="F52" s="535">
        <v>8355.99</v>
      </c>
      <c r="G52" s="534"/>
      <c r="H52" s="535">
        <v>549.20000000000005</v>
      </c>
      <c r="I52" s="535">
        <v>4686.93</v>
      </c>
      <c r="J52" s="534"/>
      <c r="K52" s="535">
        <v>11842.87</v>
      </c>
      <c r="L52" s="534"/>
      <c r="M52" s="535">
        <v>6655.8</v>
      </c>
      <c r="N52" s="1527">
        <v>5319.24</v>
      </c>
      <c r="O52" s="1528"/>
      <c r="P52" s="534"/>
      <c r="Q52" s="536">
        <v>15075.87</v>
      </c>
      <c r="R52" s="20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22.5" customHeight="1">
      <c r="A53" s="196"/>
      <c r="B53" s="537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33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</row>
    <row r="54" spans="1:33" ht="22.5" customHeight="1">
      <c r="A54" s="4"/>
      <c r="B54" s="4"/>
    </row>
    <row r="55" spans="1:33" ht="15.75" customHeight="1">
      <c r="A55" s="4"/>
      <c r="B55" s="4"/>
    </row>
    <row r="56" spans="1:33" ht="15.75" customHeight="1"/>
    <row r="57" spans="1:33" ht="15.75" customHeight="1"/>
    <row r="58" spans="1:33" ht="15.75" customHeight="1"/>
    <row r="59" spans="1:33" ht="15.75" customHeight="1"/>
    <row r="60" spans="1:33" ht="15.75" customHeight="1"/>
    <row r="61" spans="1:33" ht="15.75" customHeight="1"/>
    <row r="62" spans="1:33" ht="15.75" customHeight="1"/>
    <row r="63" spans="1:33" ht="15.75" customHeight="1"/>
    <row r="64" spans="1:3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N41:O41"/>
    <mergeCell ref="N42:O42"/>
    <mergeCell ref="N43:O43"/>
    <mergeCell ref="N51:O51"/>
    <mergeCell ref="N52:O52"/>
    <mergeCell ref="N44:O44"/>
    <mergeCell ref="N45:O45"/>
    <mergeCell ref="N46:O46"/>
    <mergeCell ref="N47:O47"/>
    <mergeCell ref="N48:O48"/>
    <mergeCell ref="N49:O49"/>
    <mergeCell ref="N50:O50"/>
    <mergeCell ref="N36:O36"/>
    <mergeCell ref="N37:O37"/>
    <mergeCell ref="N38:O38"/>
    <mergeCell ref="N39:O39"/>
    <mergeCell ref="N40:O40"/>
    <mergeCell ref="N31:O31"/>
    <mergeCell ref="N32:O32"/>
    <mergeCell ref="N33:O33"/>
    <mergeCell ref="N34:O34"/>
    <mergeCell ref="N35:O35"/>
    <mergeCell ref="N26:O26"/>
    <mergeCell ref="N27:O27"/>
    <mergeCell ref="N28:O28"/>
    <mergeCell ref="N29:O29"/>
    <mergeCell ref="N30:O30"/>
    <mergeCell ref="N21:O21"/>
    <mergeCell ref="N22:O22"/>
    <mergeCell ref="N23:O23"/>
    <mergeCell ref="N24:O24"/>
    <mergeCell ref="N25:O25"/>
    <mergeCell ref="C5:Q5"/>
    <mergeCell ref="AC18:AD18"/>
    <mergeCell ref="C19:Q19"/>
    <mergeCell ref="N20:O20"/>
    <mergeCell ref="AC20:AD20"/>
  </mergeCells>
  <hyperlinks>
    <hyperlink ref="Q3" location="'✔️ Index'!A1" display="INDEX"/>
  </hyperlinks>
  <pageMargins left="0.75" right="0.75" top="1" bottom="1" header="0" footer="0"/>
  <pageSetup orientation="landscape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8"/>
  <sheetViews>
    <sheetView showGridLines="0" workbookViewId="0">
      <selection activeCell="C9" sqref="C9:AE13"/>
    </sheetView>
  </sheetViews>
  <sheetFormatPr defaultColWidth="14.42578125" defaultRowHeight="15" customHeight="1"/>
  <cols>
    <col min="1" max="2" width="4.42578125" customWidth="1"/>
    <col min="3" max="3" width="4.28515625" customWidth="1"/>
    <col min="4" max="4" width="12.5703125" customWidth="1"/>
    <col min="5" max="5" width="13" customWidth="1"/>
    <col min="6" max="7" width="13.5703125" customWidth="1"/>
    <col min="8" max="8" width="6.85546875" customWidth="1"/>
    <col min="9" max="9" width="5.85546875" customWidth="1"/>
    <col min="10" max="10" width="10" customWidth="1"/>
    <col min="11" max="11" width="8.28515625" customWidth="1"/>
    <col min="12" max="12" width="6.28515625" customWidth="1"/>
    <col min="13" max="13" width="10.7109375" customWidth="1"/>
    <col min="14" max="14" width="24.7109375" customWidth="1"/>
    <col min="15" max="15" width="7.5703125" customWidth="1"/>
    <col min="16" max="16" width="6.7109375" customWidth="1"/>
    <col min="17" max="17" width="14.140625" customWidth="1"/>
    <col min="18" max="18" width="11.140625" customWidth="1"/>
    <col min="19" max="19" width="12" customWidth="1"/>
    <col min="20" max="20" width="4.42578125" customWidth="1"/>
    <col min="21" max="21" width="12" customWidth="1"/>
    <col min="22" max="22" width="10" hidden="1" customWidth="1"/>
    <col min="23" max="23" width="12" hidden="1" customWidth="1"/>
    <col min="24" max="24" width="10" hidden="1" customWidth="1"/>
    <col min="25" max="26" width="13" customWidth="1"/>
    <col min="27" max="27" width="12" customWidth="1"/>
    <col min="28" max="28" width="10" customWidth="1"/>
    <col min="29" max="29" width="12" customWidth="1"/>
    <col min="30" max="30" width="10" customWidth="1"/>
    <col min="31" max="32" width="12" customWidth="1"/>
    <col min="33" max="33" width="10" customWidth="1"/>
    <col min="34" max="39" width="4" customWidth="1"/>
  </cols>
  <sheetData>
    <row r="1" spans="1:39" ht="15.75">
      <c r="A1" s="1"/>
      <c r="B1" s="1"/>
      <c r="C1" s="1"/>
      <c r="D1" s="1"/>
      <c r="E1" s="1"/>
      <c r="F1" s="1"/>
      <c r="G1" s="1"/>
      <c r="H1" s="1"/>
      <c r="I1" s="197"/>
      <c r="J1" s="197"/>
      <c r="K1" s="197"/>
      <c r="L1" s="197"/>
      <c r="M1" s="197"/>
      <c r="N1" s="1"/>
      <c r="O1" s="1"/>
      <c r="P1" s="1"/>
      <c r="Q1" s="1"/>
      <c r="R1" s="197"/>
      <c r="S1" s="1"/>
      <c r="T1" s="197"/>
      <c r="U1" s="1"/>
      <c r="V1" s="197"/>
      <c r="W1" s="1"/>
      <c r="X1" s="197"/>
      <c r="Y1" s="1"/>
      <c r="Z1" s="197"/>
      <c r="AA1" s="1"/>
      <c r="AB1" s="197"/>
      <c r="AC1" s="1"/>
      <c r="AD1" s="197"/>
      <c r="AE1" s="1"/>
      <c r="AF1" s="1"/>
      <c r="AG1" s="197"/>
      <c r="AH1" s="124"/>
      <c r="AI1" s="124"/>
      <c r="AJ1" s="124"/>
      <c r="AK1" s="124"/>
      <c r="AL1" s="124"/>
      <c r="AM1" s="124"/>
    </row>
    <row r="2" spans="1:39" ht="15.75">
      <c r="A2" s="1"/>
      <c r="B2" s="500"/>
      <c r="C2" s="501"/>
      <c r="D2" s="501"/>
      <c r="E2" s="501"/>
      <c r="F2" s="501"/>
      <c r="G2" s="501"/>
      <c r="H2" s="501"/>
      <c r="I2" s="540"/>
      <c r="J2" s="540"/>
      <c r="K2" s="540"/>
      <c r="L2" s="540"/>
      <c r="M2" s="540"/>
      <c r="N2" s="501"/>
      <c r="O2" s="501"/>
      <c r="P2" s="501"/>
      <c r="Q2" s="178"/>
      <c r="R2" s="540"/>
      <c r="S2" s="501"/>
      <c r="T2" s="541"/>
      <c r="U2" s="1"/>
      <c r="V2" s="197"/>
      <c r="W2" s="1"/>
      <c r="X2" s="197"/>
      <c r="Y2" s="1"/>
      <c r="Z2" s="197"/>
      <c r="AA2" s="1"/>
      <c r="AB2" s="197"/>
      <c r="AC2" s="1"/>
      <c r="AD2" s="197"/>
      <c r="AE2" s="1"/>
      <c r="AF2" s="1"/>
      <c r="AG2" s="197"/>
      <c r="AH2" s="124"/>
      <c r="AI2" s="124"/>
      <c r="AJ2" s="124"/>
      <c r="AK2" s="124"/>
      <c r="AL2" s="124"/>
      <c r="AM2" s="124"/>
    </row>
    <row r="3" spans="1:39" ht="22.5" customHeight="1">
      <c r="A3" s="366"/>
      <c r="B3" s="542"/>
      <c r="C3" s="1536" t="s">
        <v>2915</v>
      </c>
      <c r="D3" s="1390"/>
      <c r="E3" s="1390"/>
      <c r="F3" s="1390"/>
      <c r="G3" s="1390"/>
      <c r="H3" s="1390"/>
      <c r="I3" s="1390"/>
      <c r="J3" s="1390"/>
      <c r="K3" s="1390"/>
      <c r="L3" s="1391"/>
      <c r="M3" s="308"/>
      <c r="N3" s="308"/>
      <c r="O3" s="308"/>
      <c r="P3" s="308"/>
      <c r="Q3" s="308"/>
      <c r="R3" s="308"/>
      <c r="S3" s="309" t="s">
        <v>389</v>
      </c>
      <c r="T3" s="201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</row>
    <row r="4" spans="1:39">
      <c r="A4" s="265"/>
      <c r="B4" s="428"/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124"/>
      <c r="R4" s="265"/>
      <c r="S4" s="265"/>
      <c r="T4" s="543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124"/>
      <c r="AI4" s="124"/>
      <c r="AJ4" s="124"/>
      <c r="AK4" s="124"/>
      <c r="AL4" s="124"/>
      <c r="AM4" s="124"/>
    </row>
    <row r="5" spans="1:39" ht="36" customHeight="1">
      <c r="A5" s="1"/>
      <c r="B5" s="544"/>
      <c r="C5" s="1491" t="s">
        <v>3189</v>
      </c>
      <c r="D5" s="1327"/>
      <c r="E5" s="1327"/>
      <c r="F5" s="1327"/>
      <c r="G5" s="1327"/>
      <c r="H5" s="1327"/>
      <c r="I5" s="1327"/>
      <c r="J5" s="1327"/>
      <c r="K5" s="1327"/>
      <c r="L5" s="1327"/>
      <c r="M5" s="1327"/>
      <c r="N5" s="1327"/>
      <c r="O5" s="1327"/>
      <c r="P5" s="1327"/>
      <c r="Q5" s="1327"/>
      <c r="R5" s="1327"/>
      <c r="S5" s="1532"/>
      <c r="T5" s="16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</row>
    <row r="6" spans="1:39">
      <c r="A6" s="265"/>
      <c r="B6" s="428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65"/>
      <c r="S6" s="265"/>
      <c r="T6" s="543"/>
      <c r="U6" s="265"/>
      <c r="V6" s="265"/>
      <c r="W6" s="265"/>
      <c r="X6" s="265"/>
      <c r="Y6" s="265"/>
      <c r="Z6" s="265"/>
      <c r="AA6" s="265"/>
      <c r="AB6" s="265"/>
      <c r="AC6" s="265"/>
      <c r="AD6" s="265"/>
      <c r="AE6" s="265"/>
      <c r="AF6" s="265"/>
      <c r="AG6" s="265"/>
      <c r="AH6" s="124"/>
      <c r="AI6" s="124"/>
      <c r="AJ6" s="124"/>
      <c r="AK6" s="124"/>
      <c r="AL6" s="124"/>
      <c r="AM6" s="124"/>
    </row>
    <row r="7" spans="1:39" ht="30" customHeight="1">
      <c r="A7" s="265"/>
      <c r="B7" s="428"/>
      <c r="C7" s="1348" t="s">
        <v>3190</v>
      </c>
      <c r="D7" s="1349"/>
      <c r="E7" s="1349"/>
      <c r="F7" s="1349"/>
      <c r="G7" s="1349"/>
      <c r="H7" s="1349"/>
      <c r="I7" s="1349"/>
      <c r="J7" s="1473"/>
      <c r="L7" s="1348" t="s">
        <v>3191</v>
      </c>
      <c r="M7" s="1349"/>
      <c r="N7" s="1349"/>
      <c r="O7" s="1349"/>
      <c r="P7" s="1349"/>
      <c r="Q7" s="1349"/>
      <c r="R7" s="1349"/>
      <c r="S7" s="1473"/>
      <c r="T7" s="16"/>
      <c r="U7" s="124"/>
      <c r="V7" s="4"/>
      <c r="AD7" s="124"/>
      <c r="AE7" s="124"/>
    </row>
    <row r="8" spans="1:39">
      <c r="A8" s="545"/>
      <c r="B8" s="546"/>
      <c r="C8" s="1351" t="s">
        <v>435</v>
      </c>
      <c r="D8" s="1349"/>
      <c r="E8" s="1473"/>
      <c r="F8" s="387" t="s">
        <v>3192</v>
      </c>
      <c r="G8" s="387" t="s">
        <v>3193</v>
      </c>
      <c r="H8" s="1351" t="s">
        <v>3194</v>
      </c>
      <c r="I8" s="1473"/>
      <c r="J8" s="387" t="s">
        <v>142</v>
      </c>
      <c r="L8" s="1351" t="s">
        <v>100</v>
      </c>
      <c r="M8" s="1349"/>
      <c r="N8" s="1350"/>
      <c r="O8" s="1351" t="s">
        <v>3135</v>
      </c>
      <c r="P8" s="1349"/>
      <c r="Q8" s="1350"/>
      <c r="R8" s="88" t="s">
        <v>53</v>
      </c>
      <c r="S8" s="88" t="s">
        <v>101</v>
      </c>
      <c r="T8" s="16"/>
      <c r="U8" s="212"/>
      <c r="V8" s="4"/>
      <c r="AF8" s="212"/>
      <c r="AG8" s="212"/>
      <c r="AH8" s="212"/>
      <c r="AI8" s="212"/>
      <c r="AJ8" s="212"/>
      <c r="AK8" s="212"/>
      <c r="AL8" s="212"/>
      <c r="AM8" s="212"/>
    </row>
    <row r="9" spans="1:39">
      <c r="A9" s="265"/>
      <c r="B9" s="428"/>
      <c r="C9" s="1540" t="s">
        <v>448</v>
      </c>
      <c r="D9" s="1294"/>
      <c r="E9" s="1294"/>
      <c r="F9" s="1294"/>
      <c r="G9" s="1294"/>
      <c r="H9" s="1294"/>
      <c r="I9" s="1294"/>
      <c r="J9" s="1298"/>
      <c r="L9" s="1537" t="s">
        <v>448</v>
      </c>
      <c r="M9" s="1538"/>
      <c r="N9" s="1538"/>
      <c r="O9" s="1538"/>
      <c r="P9" s="1538"/>
      <c r="Q9" s="1538"/>
      <c r="R9" s="1538"/>
      <c r="S9" s="1539"/>
      <c r="T9" s="16"/>
    </row>
    <row r="10" spans="1:39">
      <c r="A10" s="265"/>
      <c r="B10" s="428"/>
      <c r="C10" s="547" t="s">
        <v>8</v>
      </c>
      <c r="D10" s="1541" t="s">
        <v>2314</v>
      </c>
      <c r="E10" s="1391"/>
      <c r="F10" s="548">
        <v>29500</v>
      </c>
      <c r="G10" s="549">
        <v>28794.83</v>
      </c>
      <c r="H10" s="1542">
        <f t="shared" ref="H10:H12" si="0">G10-F10</f>
        <v>-705.16999999999825</v>
      </c>
      <c r="I10" s="1298"/>
      <c r="J10" s="550">
        <f t="shared" ref="J10:J14" si="1">H10/$H$19</f>
        <v>-7.5866906656711114E-2</v>
      </c>
      <c r="L10" s="551" t="s">
        <v>77</v>
      </c>
      <c r="M10" s="1547" t="s">
        <v>3195</v>
      </c>
      <c r="N10" s="1415"/>
      <c r="O10" s="1543" t="s">
        <v>17</v>
      </c>
      <c r="P10" s="1354"/>
      <c r="Q10" s="1415"/>
      <c r="R10" s="317">
        <v>20</v>
      </c>
      <c r="S10" s="552">
        <v>29500</v>
      </c>
      <c r="T10" s="553"/>
      <c r="U10" s="554"/>
      <c r="V10" s="554"/>
      <c r="W10" s="554"/>
    </row>
    <row r="11" spans="1:39">
      <c r="A11" s="265"/>
      <c r="B11" s="428"/>
      <c r="C11" s="555" t="s">
        <v>12</v>
      </c>
      <c r="D11" s="1556" t="s">
        <v>3196</v>
      </c>
      <c r="E11" s="1355"/>
      <c r="F11" s="556">
        <v>0</v>
      </c>
      <c r="G11" s="557">
        <v>0</v>
      </c>
      <c r="H11" s="1544">
        <f t="shared" si="0"/>
        <v>0</v>
      </c>
      <c r="I11" s="1545"/>
      <c r="J11" s="558">
        <f t="shared" si="1"/>
        <v>0</v>
      </c>
      <c r="L11" s="559" t="s">
        <v>82</v>
      </c>
      <c r="M11" s="1548" t="s">
        <v>3197</v>
      </c>
      <c r="N11" s="1415"/>
      <c r="O11" s="1546" t="s">
        <v>60</v>
      </c>
      <c r="P11" s="1354"/>
      <c r="Q11" s="1415"/>
      <c r="R11" s="327" t="s">
        <v>14</v>
      </c>
      <c r="S11" s="560" t="s">
        <v>14</v>
      </c>
      <c r="T11" s="561"/>
      <c r="U11" s="562"/>
      <c r="V11" s="563"/>
      <c r="W11" s="563"/>
    </row>
    <row r="12" spans="1:39">
      <c r="A12" s="265"/>
      <c r="B12" s="428"/>
      <c r="C12" s="547" t="s">
        <v>18</v>
      </c>
      <c r="D12" s="1555" t="s">
        <v>3198</v>
      </c>
      <c r="E12" s="1355"/>
      <c r="F12" s="564">
        <v>0</v>
      </c>
      <c r="G12" s="565">
        <v>0</v>
      </c>
      <c r="H12" s="1542">
        <f t="shared" si="0"/>
        <v>0</v>
      </c>
      <c r="I12" s="1298"/>
      <c r="J12" s="550">
        <f t="shared" si="1"/>
        <v>0</v>
      </c>
      <c r="L12" s="551" t="s">
        <v>87</v>
      </c>
      <c r="M12" s="1549" t="s">
        <v>3199</v>
      </c>
      <c r="N12" s="1415"/>
      <c r="O12" s="1424" t="s">
        <v>3200</v>
      </c>
      <c r="P12" s="1354"/>
      <c r="Q12" s="1415"/>
      <c r="R12" s="566" t="s">
        <v>14</v>
      </c>
      <c r="S12" s="567" t="s">
        <v>14</v>
      </c>
      <c r="T12" s="561"/>
      <c r="U12" s="562"/>
      <c r="V12" s="563"/>
      <c r="W12" s="563"/>
    </row>
    <row r="13" spans="1:39">
      <c r="A13" s="265"/>
      <c r="B13" s="428"/>
      <c r="C13" s="555" t="s">
        <v>22</v>
      </c>
      <c r="D13" s="1556" t="s">
        <v>3201</v>
      </c>
      <c r="E13" s="1355"/>
      <c r="F13" s="556">
        <v>0</v>
      </c>
      <c r="G13" s="557">
        <v>0</v>
      </c>
      <c r="H13" s="1544">
        <v>0</v>
      </c>
      <c r="I13" s="1545"/>
      <c r="J13" s="558">
        <f t="shared" si="1"/>
        <v>0</v>
      </c>
      <c r="L13" s="559" t="s">
        <v>91</v>
      </c>
      <c r="M13" s="1550" t="s">
        <v>3202</v>
      </c>
      <c r="N13" s="1551"/>
      <c r="O13" s="1552">
        <v>0.16</v>
      </c>
      <c r="P13" s="1359"/>
      <c r="Q13" s="1417"/>
      <c r="R13" s="568" t="s">
        <v>14</v>
      </c>
      <c r="S13" s="569" t="s">
        <v>14</v>
      </c>
      <c r="T13" s="570"/>
      <c r="U13" s="562"/>
      <c r="V13" s="563">
        <v>15585.17</v>
      </c>
      <c r="W13" s="563">
        <v>29500</v>
      </c>
    </row>
    <row r="14" spans="1:39">
      <c r="A14" s="265"/>
      <c r="B14" s="428"/>
      <c r="C14" s="571" t="s">
        <v>27</v>
      </c>
      <c r="D14" s="1553" t="s">
        <v>3203</v>
      </c>
      <c r="E14" s="1554"/>
      <c r="F14" s="572">
        <v>0</v>
      </c>
      <c r="G14" s="573">
        <v>10000</v>
      </c>
      <c r="H14" s="1559">
        <f>G14-F14</f>
        <v>10000</v>
      </c>
      <c r="I14" s="1560"/>
      <c r="J14" s="574">
        <f t="shared" si="1"/>
        <v>1.075866906656711</v>
      </c>
      <c r="L14" s="571"/>
      <c r="M14" s="1420" t="s">
        <v>169</v>
      </c>
      <c r="N14" s="1421"/>
      <c r="O14" s="1526" t="s">
        <v>14</v>
      </c>
      <c r="P14" s="1561"/>
      <c r="Q14" s="1421"/>
      <c r="R14" s="529">
        <f t="shared" ref="R14:S14" si="2">SUM(R10:R13)</f>
        <v>20</v>
      </c>
      <c r="S14" s="575">
        <f t="shared" si="2"/>
        <v>29500</v>
      </c>
      <c r="T14" s="561"/>
      <c r="U14" s="562"/>
      <c r="V14" s="563">
        <v>23500</v>
      </c>
      <c r="W14" s="563">
        <f>W13/12</f>
        <v>2458.3333333333335</v>
      </c>
    </row>
    <row r="15" spans="1:39">
      <c r="A15" s="265"/>
      <c r="B15" s="428"/>
      <c r="C15" s="186"/>
      <c r="D15" s="186"/>
      <c r="J15" s="16"/>
      <c r="L15" s="186"/>
      <c r="Q15" s="576"/>
      <c r="R15" s="577"/>
      <c r="S15" s="578"/>
      <c r="T15" s="561"/>
      <c r="U15" s="562"/>
      <c r="V15" s="563"/>
      <c r="W15" s="563">
        <f>V13/W14</f>
        <v>6.3397301694915251</v>
      </c>
    </row>
    <row r="16" spans="1:39">
      <c r="A16" s="265"/>
      <c r="B16" s="428"/>
      <c r="C16" s="1540" t="s">
        <v>2944</v>
      </c>
      <c r="D16" s="1294"/>
      <c r="E16" s="1294"/>
      <c r="F16" s="1294"/>
      <c r="G16" s="1294"/>
      <c r="H16" s="1294"/>
      <c r="I16" s="1294"/>
      <c r="J16" s="1298"/>
      <c r="L16" s="1562" t="s">
        <v>2944</v>
      </c>
      <c r="M16" s="1324"/>
      <c r="N16" s="1324"/>
      <c r="O16" s="1324"/>
      <c r="P16" s="1324"/>
      <c r="Q16" s="1324"/>
      <c r="R16" s="1324"/>
      <c r="S16" s="1324"/>
      <c r="T16" s="579"/>
      <c r="U16" s="562"/>
      <c r="V16" s="563"/>
      <c r="W16" s="563"/>
    </row>
    <row r="17" spans="1:39">
      <c r="A17" s="265"/>
      <c r="B17" s="428"/>
      <c r="C17" s="547" t="s">
        <v>35</v>
      </c>
      <c r="D17" s="1555" t="s">
        <v>3204</v>
      </c>
      <c r="E17" s="1355"/>
      <c r="F17" s="564">
        <v>0</v>
      </c>
      <c r="G17" s="580">
        <v>0</v>
      </c>
      <c r="H17" s="1542">
        <f t="shared" ref="H17:H18" si="3">G17-F17</f>
        <v>0</v>
      </c>
      <c r="I17" s="1298"/>
      <c r="J17" s="581">
        <f t="shared" ref="J17:J18" si="4">H17/$H$19</f>
        <v>0</v>
      </c>
      <c r="L17" s="551" t="s">
        <v>15</v>
      </c>
      <c r="M17" s="1563" t="s">
        <v>3205</v>
      </c>
      <c r="N17" s="1564"/>
      <c r="O17" s="1565" t="s">
        <v>60</v>
      </c>
      <c r="P17" s="1361"/>
      <c r="Q17" s="1564"/>
      <c r="R17" s="582" t="s">
        <v>14</v>
      </c>
      <c r="S17" s="583" t="s">
        <v>14</v>
      </c>
      <c r="T17" s="561"/>
      <c r="U17" s="562"/>
      <c r="V17" s="562"/>
      <c r="W17" s="562"/>
    </row>
    <row r="18" spans="1:39">
      <c r="A18" s="265"/>
      <c r="B18" s="428"/>
      <c r="C18" s="555" t="s">
        <v>41</v>
      </c>
      <c r="D18" s="1556" t="s">
        <v>3206</v>
      </c>
      <c r="E18" s="1355"/>
      <c r="F18" s="556">
        <v>0</v>
      </c>
      <c r="G18" s="557">
        <v>0</v>
      </c>
      <c r="H18" s="1557">
        <f t="shared" si="3"/>
        <v>0</v>
      </c>
      <c r="I18" s="1448"/>
      <c r="J18" s="584">
        <f t="shared" si="4"/>
        <v>0</v>
      </c>
      <c r="L18" s="559" t="s">
        <v>20</v>
      </c>
      <c r="M18" s="1548" t="s">
        <v>3207</v>
      </c>
      <c r="N18" s="1415"/>
      <c r="O18" s="1566" t="s">
        <v>60</v>
      </c>
      <c r="P18" s="1390"/>
      <c r="Q18" s="1419"/>
      <c r="R18" s="585" t="s">
        <v>14</v>
      </c>
      <c r="S18" s="586" t="s">
        <v>14</v>
      </c>
      <c r="T18" s="561"/>
      <c r="U18" s="562"/>
      <c r="V18" s="562"/>
      <c r="W18" s="562"/>
    </row>
    <row r="19" spans="1:39">
      <c r="A19" s="265"/>
      <c r="B19" s="428"/>
      <c r="C19" s="587"/>
      <c r="D19" s="1420" t="s">
        <v>169</v>
      </c>
      <c r="E19" s="1421"/>
      <c r="F19" s="522">
        <f t="shared" ref="F19:G19" si="5">SUM(F10:F14,F17:F18)</f>
        <v>29500</v>
      </c>
      <c r="G19" s="522">
        <f t="shared" si="5"/>
        <v>38794.83</v>
      </c>
      <c r="H19" s="1526">
        <f>SUM(H10:I14,H17:I18)</f>
        <v>9294.8300000000017</v>
      </c>
      <c r="I19" s="1558"/>
      <c r="J19" s="588">
        <f>SUM(J10:J14,J17:J18)</f>
        <v>0.99999999999999989</v>
      </c>
      <c r="L19" s="551" t="s">
        <v>25</v>
      </c>
      <c r="M19" s="1585" t="s">
        <v>3208</v>
      </c>
      <c r="N19" s="1586"/>
      <c r="O19" s="1567" t="s">
        <v>60</v>
      </c>
      <c r="P19" s="1390"/>
      <c r="Q19" s="1419"/>
      <c r="R19" s="317" t="s">
        <v>14</v>
      </c>
      <c r="S19" s="393" t="s">
        <v>14</v>
      </c>
      <c r="T19" s="561"/>
      <c r="U19" s="562"/>
      <c r="V19" s="562"/>
      <c r="W19" s="562"/>
    </row>
    <row r="20" spans="1:39">
      <c r="A20" s="265"/>
      <c r="B20" s="428"/>
      <c r="L20" s="589" t="s">
        <v>29</v>
      </c>
      <c r="M20" s="1587" t="s">
        <v>3209</v>
      </c>
      <c r="N20" s="1534"/>
      <c r="O20" s="1588" t="s">
        <v>60</v>
      </c>
      <c r="P20" s="1433"/>
      <c r="Q20" s="1560"/>
      <c r="R20" s="590" t="s">
        <v>14</v>
      </c>
      <c r="S20" s="591" t="s">
        <v>14</v>
      </c>
      <c r="T20" s="561"/>
      <c r="U20" s="562"/>
      <c r="V20" s="562"/>
      <c r="W20" s="562"/>
    </row>
    <row r="21" spans="1:39" ht="15.75" customHeight="1">
      <c r="A21" s="265"/>
      <c r="B21" s="428"/>
      <c r="R21" s="385"/>
      <c r="S21" s="4"/>
      <c r="T21" s="16"/>
      <c r="U21" s="124"/>
      <c r="V21" s="124"/>
    </row>
    <row r="22" spans="1:39" ht="15.75" customHeight="1">
      <c r="A22" s="265"/>
      <c r="B22" s="428"/>
      <c r="K22" s="592"/>
      <c r="L22" s="592"/>
      <c r="M22" s="592"/>
      <c r="O22" s="4"/>
      <c r="P22" s="4"/>
      <c r="Q22" s="4"/>
      <c r="R22" s="4"/>
      <c r="S22" s="4"/>
      <c r="T22" s="16"/>
      <c r="U22" s="124"/>
      <c r="V22" s="124"/>
      <c r="W22" s="124"/>
      <c r="X22" s="124"/>
      <c r="Y22" s="124"/>
      <c r="Z22" s="124"/>
      <c r="AA22" s="124"/>
    </row>
    <row r="23" spans="1:39" ht="36" customHeight="1">
      <c r="A23" s="12"/>
      <c r="B23" s="13"/>
      <c r="C23" s="1491" t="s">
        <v>3210</v>
      </c>
      <c r="D23" s="1327"/>
      <c r="E23" s="1327"/>
      <c r="F23" s="1327"/>
      <c r="G23" s="1327"/>
      <c r="H23" s="1327"/>
      <c r="I23" s="1327"/>
      <c r="J23" s="1327"/>
      <c r="K23" s="1327"/>
      <c r="L23" s="1327"/>
      <c r="M23" s="1327"/>
      <c r="N23" s="1327"/>
      <c r="O23" s="1327"/>
      <c r="P23" s="1327"/>
      <c r="Q23" s="1327"/>
      <c r="R23" s="1327"/>
      <c r="S23" s="1532"/>
      <c r="T23" s="593"/>
      <c r="U23" s="12"/>
      <c r="AC23" s="12"/>
      <c r="AD23" s="12"/>
      <c r="AE23" s="12"/>
      <c r="AF23" s="12"/>
      <c r="AG23" s="12"/>
      <c r="AH23" s="124"/>
      <c r="AI23" s="124"/>
      <c r="AJ23" s="124"/>
      <c r="AK23" s="124"/>
      <c r="AL23" s="124"/>
      <c r="AM23" s="124"/>
    </row>
    <row r="24" spans="1:39" ht="27" customHeight="1">
      <c r="A24" s="12"/>
      <c r="B24" s="13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R24" s="12"/>
      <c r="S24" s="12"/>
      <c r="T24" s="593"/>
      <c r="U24" s="12"/>
      <c r="AC24" s="12"/>
      <c r="AD24" s="12"/>
      <c r="AE24" s="12"/>
      <c r="AF24" s="12"/>
      <c r="AG24" s="12"/>
      <c r="AH24" s="124"/>
      <c r="AI24" s="124"/>
      <c r="AJ24" s="124"/>
      <c r="AK24" s="124"/>
      <c r="AL24" s="124"/>
      <c r="AM24" s="124"/>
    </row>
    <row r="25" spans="1:39" ht="30" customHeight="1">
      <c r="A25" s="265"/>
      <c r="B25" s="428"/>
      <c r="C25" s="1348" t="s">
        <v>448</v>
      </c>
      <c r="D25" s="1349"/>
      <c r="E25" s="1349"/>
      <c r="F25" s="1349"/>
      <c r="G25" s="1349"/>
      <c r="H25" s="1349"/>
      <c r="I25" s="1349"/>
      <c r="J25" s="1350"/>
      <c r="K25" s="436"/>
      <c r="L25" s="1348" t="s">
        <v>2944</v>
      </c>
      <c r="M25" s="1349"/>
      <c r="N25" s="1349"/>
      <c r="O25" s="1349"/>
      <c r="P25" s="1349"/>
      <c r="Q25" s="1349"/>
      <c r="R25" s="1349"/>
      <c r="S25" s="1350"/>
      <c r="T25" s="593"/>
      <c r="U25" s="12"/>
      <c r="AC25" s="12"/>
      <c r="AD25" s="12"/>
      <c r="AE25" s="12"/>
      <c r="AF25" s="12"/>
      <c r="AG25" s="12"/>
      <c r="AH25" s="124"/>
      <c r="AI25" s="124"/>
      <c r="AJ25" s="124"/>
      <c r="AK25" s="124"/>
      <c r="AL25" s="124"/>
      <c r="AM25" s="124"/>
    </row>
    <row r="26" spans="1:39" ht="15.75" customHeight="1">
      <c r="A26" s="545"/>
      <c r="B26" s="546"/>
      <c r="C26" s="1351" t="s">
        <v>3116</v>
      </c>
      <c r="D26" s="1350"/>
      <c r="E26" s="1351" t="s">
        <v>423</v>
      </c>
      <c r="F26" s="1350"/>
      <c r="G26" s="88" t="s">
        <v>3211</v>
      </c>
      <c r="H26" s="88" t="s">
        <v>3212</v>
      </c>
      <c r="I26" s="1351" t="s">
        <v>3213</v>
      </c>
      <c r="J26" s="1350"/>
      <c r="K26" s="385"/>
      <c r="L26" s="1351" t="s">
        <v>3116</v>
      </c>
      <c r="M26" s="1350"/>
      <c r="N26" s="1351" t="s">
        <v>423</v>
      </c>
      <c r="O26" s="1349"/>
      <c r="P26" s="1350"/>
      <c r="Q26" s="88" t="s">
        <v>3211</v>
      </c>
      <c r="R26" s="88" t="s">
        <v>3212</v>
      </c>
      <c r="S26" s="88" t="s">
        <v>3213</v>
      </c>
      <c r="T26" s="594"/>
      <c r="U26" s="595"/>
      <c r="AC26" s="595"/>
      <c r="AD26" s="595"/>
      <c r="AE26" s="595"/>
      <c r="AF26" s="595"/>
      <c r="AG26" s="595"/>
      <c r="AH26" s="595"/>
      <c r="AI26" s="212"/>
      <c r="AJ26" s="212"/>
      <c r="AK26" s="212"/>
      <c r="AL26" s="212"/>
      <c r="AM26" s="212"/>
    </row>
    <row r="27" spans="1:39" ht="18" customHeight="1">
      <c r="A27" s="265"/>
      <c r="B27" s="428"/>
      <c r="C27" s="1574">
        <v>43565</v>
      </c>
      <c r="D27" s="1415"/>
      <c r="E27" s="1571" t="s">
        <v>3214</v>
      </c>
      <c r="F27" s="1415"/>
      <c r="G27" s="596" t="s">
        <v>447</v>
      </c>
      <c r="H27" s="597">
        <v>1</v>
      </c>
      <c r="I27" s="1569">
        <v>1500</v>
      </c>
      <c r="J27" s="1486"/>
      <c r="K27" s="592"/>
      <c r="L27" s="1584" t="s">
        <v>3215</v>
      </c>
      <c r="M27" s="1300"/>
      <c r="N27" s="1300"/>
      <c r="O27" s="1300"/>
      <c r="P27" s="1300"/>
      <c r="Q27" s="1300"/>
      <c r="R27" s="1300"/>
      <c r="S27" s="1301"/>
      <c r="T27" s="593"/>
      <c r="U27" s="12"/>
      <c r="AC27" s="12"/>
      <c r="AD27" s="12"/>
      <c r="AE27" s="12"/>
      <c r="AF27" s="12"/>
      <c r="AG27" s="12"/>
      <c r="AH27" s="12"/>
      <c r="AI27" s="124"/>
      <c r="AJ27" s="124"/>
      <c r="AK27" s="124"/>
      <c r="AL27" s="124"/>
      <c r="AM27" s="124"/>
    </row>
    <row r="28" spans="1:39" ht="15.75" customHeight="1">
      <c r="A28" s="265"/>
      <c r="B28" s="428"/>
      <c r="C28" s="1575">
        <v>43595</v>
      </c>
      <c r="D28" s="1415"/>
      <c r="E28" s="1570" t="s">
        <v>3214</v>
      </c>
      <c r="F28" s="1415"/>
      <c r="G28" s="598" t="s">
        <v>447</v>
      </c>
      <c r="H28" s="599">
        <v>1</v>
      </c>
      <c r="I28" s="1568">
        <v>1500</v>
      </c>
      <c r="J28" s="1486"/>
      <c r="K28" s="592"/>
      <c r="T28" s="593"/>
      <c r="U28" s="12"/>
      <c r="AC28" s="12"/>
      <c r="AD28" s="12"/>
      <c r="AE28" s="12"/>
      <c r="AF28" s="12"/>
      <c r="AG28" s="12"/>
      <c r="AH28" s="12"/>
      <c r="AI28" s="124"/>
      <c r="AJ28" s="124"/>
      <c r="AK28" s="124"/>
      <c r="AL28" s="124"/>
      <c r="AM28" s="124"/>
    </row>
    <row r="29" spans="1:39" ht="15.75" customHeight="1">
      <c r="A29" s="265"/>
      <c r="B29" s="428"/>
      <c r="C29" s="1574">
        <v>43626</v>
      </c>
      <c r="D29" s="1415"/>
      <c r="E29" s="1571" t="s">
        <v>3214</v>
      </c>
      <c r="F29" s="1415"/>
      <c r="G29" s="596" t="s">
        <v>447</v>
      </c>
      <c r="H29" s="597">
        <v>1</v>
      </c>
      <c r="I29" s="1569">
        <v>1500</v>
      </c>
      <c r="J29" s="1486"/>
      <c r="K29" s="592"/>
      <c r="T29" s="593"/>
      <c r="U29" s="12"/>
      <c r="AC29" s="12"/>
      <c r="AD29" s="12"/>
      <c r="AE29" s="12"/>
      <c r="AF29" s="12"/>
      <c r="AG29" s="12"/>
      <c r="AH29" s="12"/>
      <c r="AI29" s="124"/>
      <c r="AJ29" s="124"/>
      <c r="AK29" s="124"/>
      <c r="AL29" s="124"/>
      <c r="AM29" s="124"/>
    </row>
    <row r="30" spans="1:39" ht="15.75" customHeight="1">
      <c r="A30" s="265"/>
      <c r="B30" s="428"/>
      <c r="C30" s="1575">
        <v>43642</v>
      </c>
      <c r="D30" s="1415"/>
      <c r="E30" s="1570" t="s">
        <v>3216</v>
      </c>
      <c r="F30" s="1415"/>
      <c r="G30" s="598" t="s">
        <v>447</v>
      </c>
      <c r="H30" s="599">
        <v>1</v>
      </c>
      <c r="I30" s="1568">
        <v>1000</v>
      </c>
      <c r="J30" s="1486"/>
      <c r="K30" s="592"/>
      <c r="T30" s="593"/>
      <c r="U30" s="12"/>
      <c r="AC30" s="12"/>
      <c r="AD30" s="12"/>
      <c r="AE30" s="12"/>
      <c r="AF30" s="12"/>
      <c r="AG30" s="12"/>
      <c r="AH30" s="12"/>
      <c r="AI30" s="124"/>
      <c r="AJ30" s="124"/>
      <c r="AK30" s="124"/>
      <c r="AL30" s="124"/>
      <c r="AM30" s="124"/>
    </row>
    <row r="31" spans="1:39" ht="15.75" customHeight="1">
      <c r="A31" s="265"/>
      <c r="B31" s="428"/>
      <c r="C31" s="1574">
        <v>43656</v>
      </c>
      <c r="D31" s="1415"/>
      <c r="E31" s="1571" t="s">
        <v>3214</v>
      </c>
      <c r="F31" s="1415"/>
      <c r="G31" s="596" t="s">
        <v>447</v>
      </c>
      <c r="H31" s="597">
        <v>1</v>
      </c>
      <c r="I31" s="1569">
        <v>1500</v>
      </c>
      <c r="J31" s="1486"/>
      <c r="K31" s="592"/>
      <c r="T31" s="593"/>
      <c r="U31" s="12"/>
      <c r="AC31" s="12"/>
      <c r="AD31" s="12"/>
      <c r="AE31" s="12"/>
      <c r="AF31" s="12"/>
      <c r="AG31" s="12"/>
      <c r="AH31" s="12"/>
      <c r="AI31" s="124"/>
      <c r="AJ31" s="124"/>
      <c r="AK31" s="124"/>
      <c r="AL31" s="124"/>
      <c r="AM31" s="124"/>
    </row>
    <row r="32" spans="1:39" ht="15.75" customHeight="1">
      <c r="A32" s="265"/>
      <c r="B32" s="428"/>
      <c r="C32" s="1575">
        <v>43690</v>
      </c>
      <c r="D32" s="1415"/>
      <c r="E32" s="1570" t="s">
        <v>3217</v>
      </c>
      <c r="F32" s="1415"/>
      <c r="G32" s="598" t="s">
        <v>447</v>
      </c>
      <c r="H32" s="599">
        <v>1</v>
      </c>
      <c r="I32" s="1568">
        <v>1000</v>
      </c>
      <c r="J32" s="1486"/>
      <c r="K32" s="592"/>
      <c r="T32" s="593"/>
      <c r="U32" s="12"/>
      <c r="AC32" s="12"/>
      <c r="AD32" s="12"/>
      <c r="AE32" s="12"/>
      <c r="AF32" s="12"/>
      <c r="AG32" s="12"/>
      <c r="AH32" s="12"/>
      <c r="AI32" s="124"/>
      <c r="AJ32" s="124"/>
      <c r="AK32" s="124"/>
      <c r="AL32" s="124"/>
      <c r="AM32" s="124"/>
    </row>
    <row r="33" spans="1:39" ht="15.75" customHeight="1">
      <c r="A33" s="265"/>
      <c r="B33" s="428"/>
      <c r="C33" s="1574">
        <v>43690</v>
      </c>
      <c r="D33" s="1415"/>
      <c r="E33" s="1571" t="s">
        <v>3214</v>
      </c>
      <c r="F33" s="1415"/>
      <c r="G33" s="596" t="s">
        <v>447</v>
      </c>
      <c r="H33" s="597">
        <v>1</v>
      </c>
      <c r="I33" s="1569">
        <v>1500</v>
      </c>
      <c r="J33" s="1486"/>
      <c r="K33" s="592"/>
      <c r="T33" s="593"/>
      <c r="U33" s="12"/>
      <c r="AC33" s="12"/>
      <c r="AD33" s="12"/>
      <c r="AE33" s="12"/>
      <c r="AF33" s="12"/>
      <c r="AG33" s="12"/>
      <c r="AH33" s="12"/>
      <c r="AI33" s="124"/>
      <c r="AJ33" s="124"/>
      <c r="AK33" s="124"/>
      <c r="AL33" s="124"/>
      <c r="AM33" s="124"/>
    </row>
    <row r="34" spans="1:39" ht="15.75" customHeight="1">
      <c r="A34" s="265"/>
      <c r="B34" s="428"/>
      <c r="C34" s="1575">
        <v>43748</v>
      </c>
      <c r="D34" s="1415"/>
      <c r="E34" s="1570" t="s">
        <v>3214</v>
      </c>
      <c r="F34" s="1415"/>
      <c r="G34" s="598" t="s">
        <v>447</v>
      </c>
      <c r="H34" s="599">
        <v>1</v>
      </c>
      <c r="I34" s="1568">
        <v>1500</v>
      </c>
      <c r="J34" s="1486"/>
      <c r="K34" s="592"/>
      <c r="T34" s="593"/>
      <c r="U34" s="12"/>
      <c r="AC34" s="12"/>
      <c r="AD34" s="12"/>
      <c r="AE34" s="12"/>
      <c r="AF34" s="12"/>
      <c r="AG34" s="12"/>
      <c r="AH34" s="12"/>
      <c r="AI34" s="124"/>
      <c r="AJ34" s="124"/>
      <c r="AK34" s="124"/>
      <c r="AL34" s="124"/>
      <c r="AM34" s="124"/>
    </row>
    <row r="35" spans="1:39" ht="15.75" customHeight="1">
      <c r="A35" s="265"/>
      <c r="B35" s="428"/>
      <c r="C35" s="1574">
        <v>43748</v>
      </c>
      <c r="D35" s="1415"/>
      <c r="E35" s="1570" t="s">
        <v>3217</v>
      </c>
      <c r="F35" s="1415"/>
      <c r="G35" s="596" t="s">
        <v>447</v>
      </c>
      <c r="H35" s="597">
        <v>1</v>
      </c>
      <c r="I35" s="1569">
        <v>1000</v>
      </c>
      <c r="J35" s="1486"/>
      <c r="K35" s="592"/>
      <c r="S35" s="12"/>
      <c r="T35" s="593"/>
      <c r="U35" s="12"/>
      <c r="AC35" s="12"/>
      <c r="AD35" s="12"/>
      <c r="AE35" s="12"/>
      <c r="AF35" s="12"/>
      <c r="AG35" s="12"/>
      <c r="AH35" s="12"/>
      <c r="AI35" s="124"/>
      <c r="AJ35" s="124"/>
      <c r="AK35" s="124"/>
      <c r="AL35" s="124"/>
      <c r="AM35" s="124"/>
    </row>
    <row r="36" spans="1:39" ht="15.75" customHeight="1">
      <c r="A36" s="265"/>
      <c r="B36" s="428"/>
      <c r="C36" s="1575">
        <v>43780</v>
      </c>
      <c r="D36" s="1415"/>
      <c r="E36" s="1571" t="s">
        <v>3214</v>
      </c>
      <c r="F36" s="1415"/>
      <c r="G36" s="598" t="s">
        <v>447</v>
      </c>
      <c r="H36" s="599">
        <v>1</v>
      </c>
      <c r="I36" s="1568">
        <v>1500</v>
      </c>
      <c r="J36" s="1486"/>
      <c r="K36" s="592"/>
      <c r="S36" s="12"/>
      <c r="T36" s="593"/>
      <c r="U36" s="12"/>
      <c r="V36" s="600" t="s">
        <v>2508</v>
      </c>
      <c r="AC36" s="12"/>
      <c r="AD36" s="12"/>
      <c r="AE36" s="12"/>
      <c r="AF36" s="12"/>
      <c r="AG36" s="12"/>
      <c r="AH36" s="12"/>
      <c r="AI36" s="124"/>
      <c r="AJ36" s="124"/>
      <c r="AK36" s="124"/>
      <c r="AL36" s="124"/>
      <c r="AM36" s="124"/>
    </row>
    <row r="37" spans="1:39" ht="15.75" customHeight="1">
      <c r="A37" s="265"/>
      <c r="B37" s="428"/>
      <c r="C37" s="1575">
        <v>43780</v>
      </c>
      <c r="D37" s="1415"/>
      <c r="E37" s="1570" t="s">
        <v>3217</v>
      </c>
      <c r="F37" s="1415"/>
      <c r="G37" s="596" t="s">
        <v>447</v>
      </c>
      <c r="H37" s="599">
        <v>1</v>
      </c>
      <c r="I37" s="1569">
        <v>1000</v>
      </c>
      <c r="J37" s="1486"/>
      <c r="K37" s="592"/>
      <c r="S37" s="12"/>
      <c r="T37" s="593"/>
      <c r="U37" s="12"/>
      <c r="V37" s="600" t="s">
        <v>2508</v>
      </c>
      <c r="AC37" s="12"/>
      <c r="AD37" s="12"/>
      <c r="AE37" s="12"/>
      <c r="AF37" s="12"/>
      <c r="AG37" s="12"/>
      <c r="AH37" s="12"/>
      <c r="AI37" s="124"/>
      <c r="AJ37" s="124"/>
      <c r="AK37" s="124"/>
      <c r="AL37" s="124"/>
      <c r="AM37" s="124"/>
    </row>
    <row r="38" spans="1:39" ht="15.75" customHeight="1">
      <c r="A38" s="265"/>
      <c r="B38" s="428"/>
      <c r="C38" s="1574">
        <v>43809</v>
      </c>
      <c r="D38" s="1415"/>
      <c r="E38" s="1570" t="s">
        <v>3217</v>
      </c>
      <c r="F38" s="1415"/>
      <c r="G38" s="598" t="s">
        <v>447</v>
      </c>
      <c r="H38" s="599">
        <v>1</v>
      </c>
      <c r="I38" s="1568">
        <v>1000</v>
      </c>
      <c r="J38" s="1486"/>
      <c r="K38" s="592"/>
      <c r="S38" s="12"/>
      <c r="T38" s="593"/>
      <c r="U38" s="12"/>
      <c r="V38" s="600" t="s">
        <v>2593</v>
      </c>
      <c r="AC38" s="12"/>
      <c r="AD38" s="12"/>
      <c r="AE38" s="12"/>
      <c r="AF38" s="12"/>
      <c r="AG38" s="12"/>
      <c r="AH38" s="12"/>
      <c r="AI38" s="124"/>
      <c r="AJ38" s="124"/>
      <c r="AK38" s="124"/>
      <c r="AL38" s="124"/>
      <c r="AM38" s="124"/>
    </row>
    <row r="39" spans="1:39" ht="15.75" customHeight="1">
      <c r="A39" s="265"/>
      <c r="B39" s="428"/>
      <c r="C39" s="1575">
        <v>43809</v>
      </c>
      <c r="D39" s="1415"/>
      <c r="E39" s="1571" t="s">
        <v>3214</v>
      </c>
      <c r="F39" s="1415"/>
      <c r="G39" s="596" t="s">
        <v>447</v>
      </c>
      <c r="H39" s="599">
        <v>1</v>
      </c>
      <c r="I39" s="1569">
        <v>1500</v>
      </c>
      <c r="J39" s="1486"/>
      <c r="K39" s="592"/>
      <c r="S39" s="12"/>
      <c r="T39" s="593"/>
      <c r="U39" s="12"/>
      <c r="V39" s="600" t="s">
        <v>2593</v>
      </c>
      <c r="AC39" s="12"/>
      <c r="AD39" s="12"/>
      <c r="AE39" s="12"/>
      <c r="AF39" s="12"/>
      <c r="AG39" s="12"/>
      <c r="AH39" s="12"/>
      <c r="AI39" s="124"/>
      <c r="AJ39" s="124"/>
      <c r="AK39" s="124"/>
      <c r="AL39" s="124"/>
      <c r="AM39" s="124"/>
    </row>
    <row r="40" spans="1:39" ht="15.75" customHeight="1">
      <c r="A40" s="265"/>
      <c r="B40" s="428"/>
      <c r="C40" s="1574">
        <v>43840</v>
      </c>
      <c r="D40" s="1415"/>
      <c r="E40" s="1570" t="s">
        <v>3217</v>
      </c>
      <c r="F40" s="1415"/>
      <c r="G40" s="598" t="s">
        <v>447</v>
      </c>
      <c r="H40" s="599">
        <v>1</v>
      </c>
      <c r="I40" s="1568">
        <v>1000</v>
      </c>
      <c r="J40" s="1486"/>
      <c r="K40" s="592"/>
      <c r="S40" s="12"/>
      <c r="T40" s="593"/>
      <c r="U40" s="12"/>
      <c r="V40" s="600" t="s">
        <v>2654</v>
      </c>
      <c r="AC40" s="12"/>
      <c r="AD40" s="12"/>
      <c r="AE40" s="12"/>
      <c r="AF40" s="12"/>
      <c r="AG40" s="12"/>
      <c r="AH40" s="12"/>
      <c r="AI40" s="124"/>
      <c r="AJ40" s="124"/>
      <c r="AK40" s="124"/>
      <c r="AL40" s="124"/>
      <c r="AM40" s="124"/>
    </row>
    <row r="41" spans="1:39" ht="15.75" customHeight="1">
      <c r="A41" s="265"/>
      <c r="B41" s="428"/>
      <c r="C41" s="1575">
        <v>43840</v>
      </c>
      <c r="D41" s="1415"/>
      <c r="E41" s="1571" t="s">
        <v>3214</v>
      </c>
      <c r="F41" s="1415"/>
      <c r="G41" s="596" t="s">
        <v>447</v>
      </c>
      <c r="H41" s="599">
        <v>1</v>
      </c>
      <c r="I41" s="1569">
        <v>1500</v>
      </c>
      <c r="J41" s="1486"/>
      <c r="K41" s="592"/>
      <c r="S41" s="12"/>
      <c r="T41" s="593"/>
      <c r="U41" s="12"/>
      <c r="V41" s="600" t="s">
        <v>2654</v>
      </c>
      <c r="AC41" s="12"/>
      <c r="AD41" s="12"/>
      <c r="AE41" s="12"/>
      <c r="AF41" s="12"/>
      <c r="AG41" s="12"/>
      <c r="AH41" s="12"/>
      <c r="AI41" s="124"/>
      <c r="AJ41" s="124"/>
      <c r="AK41" s="124"/>
      <c r="AL41" s="124"/>
      <c r="AM41" s="124"/>
    </row>
    <row r="42" spans="1:39" ht="15.75" customHeight="1">
      <c r="A42" s="265"/>
      <c r="B42" s="428"/>
      <c r="C42" s="1574">
        <v>43871</v>
      </c>
      <c r="D42" s="1415"/>
      <c r="E42" s="1570" t="s">
        <v>3217</v>
      </c>
      <c r="F42" s="1415"/>
      <c r="G42" s="598" t="s">
        <v>447</v>
      </c>
      <c r="H42" s="599">
        <v>1</v>
      </c>
      <c r="I42" s="1568">
        <v>1000</v>
      </c>
      <c r="J42" s="1486"/>
      <c r="K42" s="592"/>
      <c r="S42" s="12"/>
      <c r="T42" s="593"/>
      <c r="U42" s="12"/>
      <c r="V42" s="600" t="s">
        <v>2732</v>
      </c>
      <c r="AC42" s="12"/>
      <c r="AD42" s="12"/>
      <c r="AE42" s="12"/>
      <c r="AF42" s="12"/>
      <c r="AG42" s="12"/>
      <c r="AH42" s="12"/>
      <c r="AI42" s="124"/>
      <c r="AJ42" s="124"/>
      <c r="AK42" s="124"/>
      <c r="AL42" s="124"/>
      <c r="AM42" s="124"/>
    </row>
    <row r="43" spans="1:39" ht="15.75" customHeight="1">
      <c r="A43" s="265"/>
      <c r="B43" s="428"/>
      <c r="C43" s="1574">
        <v>43871</v>
      </c>
      <c r="D43" s="1415"/>
      <c r="E43" s="1571" t="s">
        <v>3214</v>
      </c>
      <c r="F43" s="1415"/>
      <c r="G43" s="596" t="s">
        <v>447</v>
      </c>
      <c r="H43" s="599">
        <v>1</v>
      </c>
      <c r="I43" s="1569">
        <v>1500</v>
      </c>
      <c r="J43" s="1486"/>
      <c r="K43" s="592"/>
      <c r="S43" s="12"/>
      <c r="T43" s="593"/>
      <c r="U43" s="12"/>
      <c r="V43" s="600" t="s">
        <v>2732</v>
      </c>
      <c r="AC43" s="12"/>
      <c r="AD43" s="12"/>
      <c r="AE43" s="12"/>
      <c r="AF43" s="12"/>
      <c r="AG43" s="12"/>
      <c r="AH43" s="12"/>
      <c r="AI43" s="124"/>
      <c r="AJ43" s="124"/>
      <c r="AK43" s="124"/>
      <c r="AL43" s="124"/>
      <c r="AM43" s="124"/>
    </row>
    <row r="44" spans="1:39" ht="15.75" customHeight="1">
      <c r="A44" s="265"/>
      <c r="B44" s="428"/>
      <c r="C44" s="1574">
        <v>43900</v>
      </c>
      <c r="D44" s="1415"/>
      <c r="E44" s="1570" t="s">
        <v>3217</v>
      </c>
      <c r="F44" s="1415"/>
      <c r="G44" s="598" t="s">
        <v>447</v>
      </c>
      <c r="H44" s="597">
        <v>1</v>
      </c>
      <c r="I44" s="1569">
        <v>1000</v>
      </c>
      <c r="J44" s="1486"/>
      <c r="K44" s="592"/>
      <c r="S44" s="12"/>
      <c r="T44" s="593"/>
      <c r="U44" s="12"/>
      <c r="V44" s="600" t="s">
        <v>2768</v>
      </c>
      <c r="AC44" s="12"/>
      <c r="AD44" s="12"/>
      <c r="AE44" s="12"/>
      <c r="AF44" s="12"/>
      <c r="AG44" s="12"/>
      <c r="AH44" s="12"/>
      <c r="AI44" s="124"/>
      <c r="AJ44" s="124"/>
      <c r="AK44" s="124"/>
      <c r="AL44" s="124"/>
      <c r="AM44" s="124"/>
    </row>
    <row r="45" spans="1:39" ht="15.75" customHeight="1">
      <c r="A45" s="265"/>
      <c r="B45" s="428"/>
      <c r="C45" s="1575">
        <v>43900</v>
      </c>
      <c r="D45" s="1415"/>
      <c r="E45" s="1571" t="s">
        <v>3214</v>
      </c>
      <c r="F45" s="1415"/>
      <c r="G45" s="598" t="s">
        <v>447</v>
      </c>
      <c r="H45" s="599">
        <v>1</v>
      </c>
      <c r="I45" s="1568">
        <v>1500</v>
      </c>
      <c r="J45" s="1486"/>
      <c r="K45" s="592"/>
      <c r="S45" s="12"/>
      <c r="T45" s="593"/>
      <c r="U45" s="12"/>
      <c r="V45" s="600" t="s">
        <v>2768</v>
      </c>
      <c r="AC45" s="12"/>
      <c r="AD45" s="12"/>
      <c r="AE45" s="12"/>
      <c r="AF45" s="12"/>
      <c r="AG45" s="12"/>
      <c r="AH45" s="12"/>
      <c r="AI45" s="124"/>
      <c r="AJ45" s="124"/>
      <c r="AK45" s="124"/>
      <c r="AL45" s="124"/>
      <c r="AM45" s="124"/>
    </row>
    <row r="46" spans="1:39" ht="15.75" customHeight="1">
      <c r="A46" s="265"/>
      <c r="B46" s="428"/>
      <c r="C46" s="1572">
        <v>43907</v>
      </c>
      <c r="D46" s="1472"/>
      <c r="E46" s="1573" t="s">
        <v>3218</v>
      </c>
      <c r="F46" s="1472"/>
      <c r="G46" s="601" t="s">
        <v>447</v>
      </c>
      <c r="H46" s="602">
        <v>1</v>
      </c>
      <c r="I46" s="1576">
        <v>5000</v>
      </c>
      <c r="J46" s="1512"/>
      <c r="K46" s="592"/>
      <c r="S46" s="12"/>
      <c r="T46" s="593"/>
      <c r="U46" s="12"/>
      <c r="V46" s="600" t="s">
        <v>2811</v>
      </c>
      <c r="AC46" s="12"/>
      <c r="AD46" s="12"/>
      <c r="AE46" s="12"/>
      <c r="AF46" s="12"/>
      <c r="AG46" s="12"/>
      <c r="AH46" s="12"/>
      <c r="AI46" s="124"/>
      <c r="AJ46" s="124"/>
      <c r="AK46" s="124"/>
      <c r="AL46" s="124"/>
      <c r="AM46" s="124"/>
    </row>
    <row r="47" spans="1:39" ht="27" customHeight="1">
      <c r="A47" s="12"/>
      <c r="B47" s="417"/>
      <c r="C47" s="603"/>
      <c r="D47" s="603"/>
      <c r="E47" s="603"/>
      <c r="F47" s="603"/>
      <c r="G47" s="603"/>
      <c r="H47" s="603"/>
      <c r="I47" s="603"/>
      <c r="J47" s="603"/>
      <c r="K47" s="603"/>
      <c r="L47" s="121"/>
      <c r="M47" s="121"/>
      <c r="N47" s="121"/>
      <c r="O47" s="121"/>
      <c r="P47" s="121"/>
      <c r="Q47" s="121"/>
      <c r="R47" s="121"/>
      <c r="S47" s="603"/>
      <c r="T47" s="604"/>
      <c r="U47" s="12"/>
      <c r="V47" s="600" t="s">
        <v>2811</v>
      </c>
      <c r="AC47" s="12"/>
      <c r="AD47" s="12"/>
      <c r="AE47" s="12"/>
      <c r="AF47" s="12"/>
      <c r="AG47" s="12"/>
      <c r="AH47" s="124"/>
      <c r="AI47" s="124"/>
      <c r="AJ47" s="124"/>
    </row>
    <row r="48" spans="1:39" ht="30" customHeight="1">
      <c r="A48" s="265"/>
      <c r="T48" s="12"/>
      <c r="U48" s="12"/>
      <c r="V48" s="600" t="s">
        <v>2883</v>
      </c>
      <c r="AC48" s="12"/>
      <c r="AD48" s="12"/>
      <c r="AE48" s="12"/>
      <c r="AF48" s="12"/>
      <c r="AG48" s="12"/>
      <c r="AH48" s="124"/>
      <c r="AI48" s="124"/>
    </row>
    <row r="49" spans="1:39" ht="15.75" customHeight="1">
      <c r="A49" s="545"/>
      <c r="B49" s="1370" t="s">
        <v>199</v>
      </c>
      <c r="C49" s="1321"/>
      <c r="D49" s="1321"/>
      <c r="E49" s="1321"/>
      <c r="F49" s="1321"/>
      <c r="G49" s="1321"/>
      <c r="H49" s="1321"/>
      <c r="I49" s="1321"/>
      <c r="J49" s="1321"/>
      <c r="K49" s="1321"/>
      <c r="L49" s="1321"/>
      <c r="M49" s="1321"/>
      <c r="N49" s="1321"/>
      <c r="O49" s="1321"/>
      <c r="P49" s="1321"/>
      <c r="Q49" s="1321"/>
      <c r="R49" s="1321"/>
      <c r="S49" s="1321"/>
      <c r="T49" s="1371"/>
      <c r="U49" s="595"/>
      <c r="V49" s="600" t="s">
        <v>2883</v>
      </c>
      <c r="AC49" s="595"/>
      <c r="AD49" s="595"/>
      <c r="AE49" s="595"/>
      <c r="AF49" s="595"/>
      <c r="AG49" s="595"/>
      <c r="AH49" s="212"/>
      <c r="AI49" s="212"/>
      <c r="AJ49" s="212"/>
      <c r="AK49" s="212"/>
      <c r="AL49" s="212"/>
      <c r="AM49" s="212"/>
    </row>
    <row r="50" spans="1:39" ht="18" customHeight="1">
      <c r="A50" s="12"/>
      <c r="B50" s="1425"/>
      <c r="C50" s="1324"/>
      <c r="D50" s="1324"/>
      <c r="E50" s="1324"/>
      <c r="F50" s="1324"/>
      <c r="G50" s="1324"/>
      <c r="H50" s="1324"/>
      <c r="I50" s="1324"/>
      <c r="J50" s="1324"/>
      <c r="K50" s="1324"/>
      <c r="L50" s="1324"/>
      <c r="M50" s="1324"/>
      <c r="N50" s="1324"/>
      <c r="O50" s="1324"/>
      <c r="P50" s="1324"/>
      <c r="Q50" s="1324"/>
      <c r="R50" s="1324"/>
      <c r="S50" s="1324"/>
      <c r="T50" s="1428"/>
      <c r="U50" s="12"/>
      <c r="V50" s="600" t="s">
        <v>2889</v>
      </c>
      <c r="AC50" s="12"/>
      <c r="AD50" s="12"/>
      <c r="AE50" s="12"/>
      <c r="AF50" s="12"/>
      <c r="AG50" s="12"/>
    </row>
    <row r="51" spans="1:39" ht="15.75" customHeight="1">
      <c r="A51" s="12"/>
      <c r="B51" s="605" t="s">
        <v>3006</v>
      </c>
      <c r="C51" s="354"/>
      <c r="D51" s="354"/>
      <c r="E51" s="354"/>
      <c r="F51" s="354"/>
      <c r="G51" s="1346" t="s">
        <v>201</v>
      </c>
      <c r="H51" s="1294"/>
      <c r="I51" s="1294"/>
      <c r="J51" s="1294"/>
      <c r="K51" s="1294"/>
      <c r="L51" s="1294"/>
      <c r="M51" s="1294"/>
      <c r="N51" s="1294"/>
      <c r="O51" s="1294"/>
      <c r="P51" s="1294"/>
      <c r="Q51" s="1294"/>
      <c r="R51" s="1294"/>
      <c r="S51" s="1294"/>
      <c r="T51" s="1295"/>
      <c r="U51" s="12"/>
      <c r="AC51" s="12"/>
      <c r="AD51" s="12"/>
      <c r="AE51" s="12"/>
      <c r="AF51" s="12"/>
      <c r="AG51" s="12"/>
    </row>
    <row r="52" spans="1:39" ht="22.5" customHeight="1">
      <c r="B52" s="606" t="s">
        <v>8</v>
      </c>
      <c r="C52" s="475"/>
      <c r="D52" s="1340" t="s">
        <v>2314</v>
      </c>
      <c r="E52" s="1294"/>
      <c r="F52" s="1298"/>
      <c r="G52" s="1293" t="s">
        <v>3219</v>
      </c>
      <c r="H52" s="1294"/>
      <c r="I52" s="1294"/>
      <c r="J52" s="1294"/>
      <c r="K52" s="1294"/>
      <c r="L52" s="1294"/>
      <c r="M52" s="1294"/>
      <c r="N52" s="1294"/>
      <c r="O52" s="1294"/>
      <c r="P52" s="1294"/>
      <c r="Q52" s="1294"/>
      <c r="R52" s="1294"/>
      <c r="S52" s="1294"/>
      <c r="T52" s="1295"/>
    </row>
    <row r="53" spans="1:39" ht="15.75" customHeight="1">
      <c r="B53" s="607" t="s">
        <v>12</v>
      </c>
      <c r="C53" s="608"/>
      <c r="D53" s="1333" t="s">
        <v>3196</v>
      </c>
      <c r="E53" s="1294"/>
      <c r="F53" s="1298"/>
      <c r="G53" s="1372" t="s">
        <v>3220</v>
      </c>
      <c r="H53" s="1294"/>
      <c r="I53" s="1294"/>
      <c r="J53" s="1294"/>
      <c r="K53" s="1294"/>
      <c r="L53" s="1294"/>
      <c r="M53" s="1294"/>
      <c r="N53" s="1294"/>
      <c r="O53" s="1294"/>
      <c r="P53" s="1294"/>
      <c r="Q53" s="1294"/>
      <c r="R53" s="1294"/>
      <c r="S53" s="1294"/>
      <c r="T53" s="1295"/>
    </row>
    <row r="54" spans="1:39" ht="27.75" customHeight="1">
      <c r="B54" s="606" t="s">
        <v>18</v>
      </c>
      <c r="C54" s="609"/>
      <c r="D54" s="1340" t="s">
        <v>3198</v>
      </c>
      <c r="E54" s="1294"/>
      <c r="F54" s="1298"/>
      <c r="G54" s="1577" t="s">
        <v>3221</v>
      </c>
      <c r="H54" s="1324"/>
      <c r="I54" s="1324"/>
      <c r="J54" s="1324"/>
      <c r="K54" s="1324"/>
      <c r="L54" s="1324"/>
      <c r="M54" s="1324"/>
      <c r="N54" s="1324"/>
      <c r="O54" s="1324"/>
      <c r="P54" s="1324"/>
      <c r="Q54" s="1324"/>
      <c r="R54" s="1324"/>
      <c r="S54" s="1324"/>
      <c r="T54" s="1428"/>
      <c r="U54" s="124"/>
    </row>
    <row r="55" spans="1:39" ht="15.75" customHeight="1">
      <c r="B55" s="607" t="s">
        <v>22</v>
      </c>
      <c r="C55" s="608"/>
      <c r="D55" s="1333" t="s">
        <v>3201</v>
      </c>
      <c r="E55" s="1294"/>
      <c r="F55" s="1298"/>
      <c r="G55" s="1372" t="s">
        <v>3222</v>
      </c>
      <c r="H55" s="1294"/>
      <c r="I55" s="1294"/>
      <c r="J55" s="1294"/>
      <c r="K55" s="1294"/>
      <c r="L55" s="1294"/>
      <c r="M55" s="1294"/>
      <c r="N55" s="1294"/>
      <c r="O55" s="1294"/>
      <c r="P55" s="1294"/>
      <c r="Q55" s="1294"/>
      <c r="R55" s="1294"/>
      <c r="S55" s="1294"/>
      <c r="T55" s="1295"/>
    </row>
    <row r="56" spans="1:39" ht="15.75" customHeight="1">
      <c r="B56" s="606" t="s">
        <v>27</v>
      </c>
      <c r="C56" s="475"/>
      <c r="D56" s="1340" t="s">
        <v>3203</v>
      </c>
      <c r="E56" s="1294"/>
      <c r="F56" s="1298"/>
      <c r="G56" s="1293" t="s">
        <v>3223</v>
      </c>
      <c r="H56" s="1294"/>
      <c r="I56" s="1294"/>
      <c r="J56" s="1294"/>
      <c r="K56" s="1294"/>
      <c r="L56" s="1294"/>
      <c r="M56" s="1294"/>
      <c r="N56" s="1294"/>
      <c r="O56" s="1294"/>
      <c r="P56" s="1294"/>
      <c r="Q56" s="1294"/>
      <c r="R56" s="1294"/>
      <c r="S56" s="1294"/>
      <c r="T56" s="1295"/>
    </row>
    <row r="57" spans="1:39" ht="15.75" customHeight="1">
      <c r="B57" s="607" t="s">
        <v>35</v>
      </c>
      <c r="C57" s="608"/>
      <c r="D57" s="1333" t="s">
        <v>3204</v>
      </c>
      <c r="E57" s="1294"/>
      <c r="F57" s="1298"/>
      <c r="G57" s="1372" t="s">
        <v>3224</v>
      </c>
      <c r="H57" s="1294"/>
      <c r="I57" s="1294"/>
      <c r="J57" s="1294"/>
      <c r="K57" s="1294"/>
      <c r="L57" s="1294"/>
      <c r="M57" s="1294"/>
      <c r="N57" s="1294"/>
      <c r="O57" s="1294"/>
      <c r="P57" s="1294"/>
      <c r="Q57" s="1294"/>
      <c r="R57" s="1294"/>
      <c r="S57" s="1294"/>
      <c r="T57" s="1295"/>
    </row>
    <row r="58" spans="1:39" ht="15.75" customHeight="1">
      <c r="B58" s="606" t="s">
        <v>41</v>
      </c>
      <c r="C58" s="475"/>
      <c r="D58" s="1340" t="s">
        <v>3206</v>
      </c>
      <c r="E58" s="1294"/>
      <c r="F58" s="1298"/>
      <c r="G58" s="1293" t="s">
        <v>3225</v>
      </c>
      <c r="H58" s="1294"/>
      <c r="I58" s="1294"/>
      <c r="J58" s="1294"/>
      <c r="K58" s="1294"/>
      <c r="L58" s="1294"/>
      <c r="M58" s="1294"/>
      <c r="N58" s="1294"/>
      <c r="O58" s="1294"/>
      <c r="P58" s="1294"/>
      <c r="Q58" s="1294"/>
      <c r="R58" s="1294"/>
      <c r="S58" s="1294"/>
      <c r="T58" s="1295"/>
    </row>
    <row r="59" spans="1:39" ht="15.75" customHeight="1">
      <c r="B59" s="610" t="s">
        <v>77</v>
      </c>
      <c r="C59" s="608"/>
      <c r="D59" s="1591" t="s">
        <v>3195</v>
      </c>
      <c r="E59" s="1582"/>
      <c r="F59" s="1586"/>
      <c r="G59" s="1581" t="s">
        <v>3226</v>
      </c>
      <c r="H59" s="1582"/>
      <c r="I59" s="1582"/>
      <c r="J59" s="1582"/>
      <c r="K59" s="1582"/>
      <c r="L59" s="1582"/>
      <c r="M59" s="1582"/>
      <c r="N59" s="1582"/>
      <c r="O59" s="1582"/>
      <c r="P59" s="1582"/>
      <c r="Q59" s="1582"/>
      <c r="R59" s="1582"/>
      <c r="S59" s="1582"/>
      <c r="T59" s="1583"/>
    </row>
    <row r="60" spans="1:39" ht="15.75" customHeight="1">
      <c r="B60" s="611" t="s">
        <v>82</v>
      </c>
      <c r="C60" s="475"/>
      <c r="D60" s="1340" t="s">
        <v>3197</v>
      </c>
      <c r="E60" s="1294"/>
      <c r="F60" s="1298"/>
      <c r="G60" s="1293" t="s">
        <v>3227</v>
      </c>
      <c r="H60" s="1294"/>
      <c r="I60" s="1294"/>
      <c r="J60" s="1294"/>
      <c r="K60" s="1294"/>
      <c r="L60" s="1294"/>
      <c r="M60" s="1294"/>
      <c r="N60" s="1294"/>
      <c r="O60" s="1294"/>
      <c r="P60" s="1294"/>
      <c r="Q60" s="1294"/>
      <c r="R60" s="1294"/>
      <c r="S60" s="1294"/>
      <c r="T60" s="1295"/>
    </row>
    <row r="61" spans="1:39" ht="15.75" customHeight="1">
      <c r="B61" s="610" t="s">
        <v>87</v>
      </c>
      <c r="C61" s="608"/>
      <c r="D61" s="1333" t="s">
        <v>3199</v>
      </c>
      <c r="E61" s="1294"/>
      <c r="F61" s="1298"/>
      <c r="G61" s="1372" t="s">
        <v>3228</v>
      </c>
      <c r="H61" s="1294"/>
      <c r="I61" s="1294"/>
      <c r="J61" s="1294"/>
      <c r="K61" s="1294"/>
      <c r="L61" s="1294"/>
      <c r="M61" s="1294"/>
      <c r="N61" s="1294"/>
      <c r="O61" s="1294"/>
      <c r="P61" s="1294"/>
      <c r="Q61" s="1294"/>
      <c r="R61" s="1294"/>
      <c r="S61" s="1294"/>
      <c r="T61" s="1295"/>
    </row>
    <row r="62" spans="1:39" ht="15.75" customHeight="1">
      <c r="B62" s="611" t="s">
        <v>91</v>
      </c>
      <c r="C62" s="475"/>
      <c r="D62" s="1340" t="s">
        <v>3202</v>
      </c>
      <c r="E62" s="1294"/>
      <c r="F62" s="1298"/>
      <c r="G62" s="1293" t="s">
        <v>3229</v>
      </c>
      <c r="H62" s="1294"/>
      <c r="I62" s="1294"/>
      <c r="J62" s="1294"/>
      <c r="K62" s="1294"/>
      <c r="L62" s="1294"/>
      <c r="M62" s="1294"/>
      <c r="N62" s="1294"/>
      <c r="O62" s="1294"/>
      <c r="P62" s="1294"/>
      <c r="Q62" s="1294"/>
      <c r="R62" s="1294"/>
      <c r="S62" s="1294"/>
      <c r="T62" s="1295"/>
    </row>
    <row r="63" spans="1:39" ht="15.75" customHeight="1">
      <c r="B63" s="611" t="s">
        <v>15</v>
      </c>
      <c r="C63" s="475"/>
      <c r="D63" s="1340" t="s">
        <v>3205</v>
      </c>
      <c r="E63" s="1294"/>
      <c r="F63" s="1298"/>
      <c r="G63" s="1293" t="s">
        <v>3230</v>
      </c>
      <c r="H63" s="1294"/>
      <c r="I63" s="1294"/>
      <c r="J63" s="1294"/>
      <c r="K63" s="1294"/>
      <c r="L63" s="1294"/>
      <c r="M63" s="1294"/>
      <c r="N63" s="1294"/>
      <c r="O63" s="1294"/>
      <c r="P63" s="1294"/>
      <c r="Q63" s="1294"/>
      <c r="R63" s="1294"/>
      <c r="S63" s="1294"/>
      <c r="T63" s="1295"/>
    </row>
    <row r="64" spans="1:39" ht="15.75" customHeight="1">
      <c r="B64" s="610" t="s">
        <v>20</v>
      </c>
      <c r="C64" s="608"/>
      <c r="D64" s="1333" t="s">
        <v>3207</v>
      </c>
      <c r="E64" s="1294"/>
      <c r="F64" s="1298"/>
      <c r="G64" s="1372" t="s">
        <v>3231</v>
      </c>
      <c r="H64" s="1294"/>
      <c r="I64" s="1294"/>
      <c r="J64" s="1294"/>
      <c r="K64" s="1294"/>
      <c r="L64" s="1294"/>
      <c r="M64" s="1294"/>
      <c r="N64" s="1294"/>
      <c r="O64" s="1294"/>
      <c r="P64" s="1294"/>
      <c r="Q64" s="1294"/>
      <c r="R64" s="1294"/>
      <c r="S64" s="1294"/>
      <c r="T64" s="1295"/>
    </row>
    <row r="65" spans="2:20" ht="15.75" customHeight="1">
      <c r="B65" s="611" t="s">
        <v>25</v>
      </c>
      <c r="C65" s="475"/>
      <c r="D65" s="1340" t="s">
        <v>3208</v>
      </c>
      <c r="E65" s="1294"/>
      <c r="F65" s="1298"/>
      <c r="G65" s="1293" t="s">
        <v>3232</v>
      </c>
      <c r="H65" s="1294"/>
      <c r="I65" s="1294"/>
      <c r="J65" s="1294"/>
      <c r="K65" s="1294"/>
      <c r="L65" s="1294"/>
      <c r="M65" s="1294"/>
      <c r="N65" s="1294"/>
      <c r="O65" s="1294"/>
      <c r="P65" s="1294"/>
      <c r="Q65" s="1294"/>
      <c r="R65" s="1294"/>
      <c r="S65" s="1294"/>
      <c r="T65" s="1295"/>
    </row>
    <row r="66" spans="2:20" ht="15.75" customHeight="1">
      <c r="B66" s="612" t="s">
        <v>29</v>
      </c>
      <c r="C66" s="613"/>
      <c r="D66" s="1589" t="s">
        <v>3209</v>
      </c>
      <c r="E66" s="1579"/>
      <c r="F66" s="1590"/>
      <c r="G66" s="1578" t="s">
        <v>3233</v>
      </c>
      <c r="H66" s="1579"/>
      <c r="I66" s="1579"/>
      <c r="J66" s="1579"/>
      <c r="K66" s="1579"/>
      <c r="L66" s="1579"/>
      <c r="M66" s="1579"/>
      <c r="N66" s="1579"/>
      <c r="O66" s="1579"/>
      <c r="P66" s="1579"/>
      <c r="Q66" s="1579"/>
      <c r="R66" s="1579"/>
      <c r="S66" s="1579"/>
      <c r="T66" s="1580"/>
    </row>
    <row r="67" spans="2:20" ht="15.75" customHeight="1"/>
    <row r="68" spans="2:20" ht="15.75" customHeight="1"/>
    <row r="69" spans="2:20" ht="15.75" customHeight="1"/>
    <row r="70" spans="2:20" ht="15.75" customHeight="1"/>
    <row r="71" spans="2:20" ht="15.75" customHeight="1"/>
    <row r="72" spans="2:20" ht="15.75" customHeight="1"/>
    <row r="73" spans="2:20" ht="15.75" customHeight="1"/>
    <row r="74" spans="2:20" ht="15.75" customHeight="1"/>
    <row r="75" spans="2:20" ht="15.75" customHeight="1"/>
    <row r="76" spans="2:20" ht="15.75" customHeight="1"/>
    <row r="77" spans="2:20" ht="15.75" customHeight="1"/>
    <row r="78" spans="2:20" ht="15.75" customHeight="1"/>
    <row r="79" spans="2:20" ht="15.75" customHeight="1"/>
    <row r="80" spans="2:2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48">
    <mergeCell ref="C37:D37"/>
    <mergeCell ref="C38:D38"/>
    <mergeCell ref="C39:D39"/>
    <mergeCell ref="C40:D40"/>
    <mergeCell ref="C41:D41"/>
    <mergeCell ref="D61:F61"/>
    <mergeCell ref="D62:F62"/>
    <mergeCell ref="D63:F63"/>
    <mergeCell ref="D64:F64"/>
    <mergeCell ref="D54:F54"/>
    <mergeCell ref="D55:F55"/>
    <mergeCell ref="D56:F56"/>
    <mergeCell ref="D57:F57"/>
    <mergeCell ref="D58:F58"/>
    <mergeCell ref="D59:F59"/>
    <mergeCell ref="D60:F60"/>
    <mergeCell ref="C32:D32"/>
    <mergeCell ref="E32:F32"/>
    <mergeCell ref="C33:D33"/>
    <mergeCell ref="E33:F33"/>
    <mergeCell ref="C34:D34"/>
    <mergeCell ref="E34:F34"/>
    <mergeCell ref="E35:F35"/>
    <mergeCell ref="C35:D35"/>
    <mergeCell ref="C36:D36"/>
    <mergeCell ref="E28:F28"/>
    <mergeCell ref="I28:J28"/>
    <mergeCell ref="C28:D28"/>
    <mergeCell ref="C29:D29"/>
    <mergeCell ref="E29:F29"/>
    <mergeCell ref="C30:D30"/>
    <mergeCell ref="E30:F30"/>
    <mergeCell ref="C31:D31"/>
    <mergeCell ref="E31:F31"/>
    <mergeCell ref="L26:M26"/>
    <mergeCell ref="N26:P26"/>
    <mergeCell ref="L27:S27"/>
    <mergeCell ref="M19:N19"/>
    <mergeCell ref="M20:N20"/>
    <mergeCell ref="O20:Q20"/>
    <mergeCell ref="C23:S23"/>
    <mergeCell ref="C25:J25"/>
    <mergeCell ref="L25:S25"/>
    <mergeCell ref="C26:D26"/>
    <mergeCell ref="E26:F26"/>
    <mergeCell ref="I26:J26"/>
    <mergeCell ref="C27:D27"/>
    <mergeCell ref="E27:F27"/>
    <mergeCell ref="I27:J27"/>
    <mergeCell ref="D53:F53"/>
    <mergeCell ref="G53:T53"/>
    <mergeCell ref="G54:T54"/>
    <mergeCell ref="G62:T62"/>
    <mergeCell ref="G63:T63"/>
    <mergeCell ref="G64:T64"/>
    <mergeCell ref="G65:T65"/>
    <mergeCell ref="G66:T66"/>
    <mergeCell ref="G55:T55"/>
    <mergeCell ref="G56:T56"/>
    <mergeCell ref="G57:T57"/>
    <mergeCell ref="G58:T58"/>
    <mergeCell ref="G59:T59"/>
    <mergeCell ref="G60:T60"/>
    <mergeCell ref="G61:T61"/>
    <mergeCell ref="D65:F65"/>
    <mergeCell ref="D66:F66"/>
    <mergeCell ref="I43:J43"/>
    <mergeCell ref="I44:J44"/>
    <mergeCell ref="I45:J45"/>
    <mergeCell ref="I46:J46"/>
    <mergeCell ref="B49:T49"/>
    <mergeCell ref="B50:T50"/>
    <mergeCell ref="G51:T51"/>
    <mergeCell ref="D52:F52"/>
    <mergeCell ref="G52:T52"/>
    <mergeCell ref="C46:D46"/>
    <mergeCell ref="E46:F46"/>
    <mergeCell ref="C42:D42"/>
    <mergeCell ref="C43:D43"/>
    <mergeCell ref="E43:F43"/>
    <mergeCell ref="C44:D44"/>
    <mergeCell ref="E44:F44"/>
    <mergeCell ref="C45:D45"/>
    <mergeCell ref="E45:F45"/>
    <mergeCell ref="E40:F40"/>
    <mergeCell ref="E41:F41"/>
    <mergeCell ref="E42:F42"/>
    <mergeCell ref="E36:F36"/>
    <mergeCell ref="E37:F37"/>
    <mergeCell ref="E38:F38"/>
    <mergeCell ref="I38:J38"/>
    <mergeCell ref="E39:F39"/>
    <mergeCell ref="I39:J39"/>
    <mergeCell ref="I40:J40"/>
    <mergeCell ref="I41:J41"/>
    <mergeCell ref="I42:J42"/>
    <mergeCell ref="I36:J36"/>
    <mergeCell ref="I37:J37"/>
    <mergeCell ref="I29:J29"/>
    <mergeCell ref="I30:J30"/>
    <mergeCell ref="I31:J31"/>
    <mergeCell ref="I32:J32"/>
    <mergeCell ref="I33:J33"/>
    <mergeCell ref="I34:J34"/>
    <mergeCell ref="I35:J35"/>
    <mergeCell ref="M13:N13"/>
    <mergeCell ref="O13:Q13"/>
    <mergeCell ref="M14:N14"/>
    <mergeCell ref="D14:E14"/>
    <mergeCell ref="D17:E17"/>
    <mergeCell ref="D18:E18"/>
    <mergeCell ref="D19:E19"/>
    <mergeCell ref="H17:I17"/>
    <mergeCell ref="H18:I18"/>
    <mergeCell ref="H19:I19"/>
    <mergeCell ref="D13:E13"/>
    <mergeCell ref="H13:I13"/>
    <mergeCell ref="H14:I14"/>
    <mergeCell ref="C16:J16"/>
    <mergeCell ref="O14:Q14"/>
    <mergeCell ref="L16:S16"/>
    <mergeCell ref="M17:N17"/>
    <mergeCell ref="O17:Q17"/>
    <mergeCell ref="M18:N18"/>
    <mergeCell ref="O18:Q18"/>
    <mergeCell ref="O19:Q19"/>
    <mergeCell ref="D10:E10"/>
    <mergeCell ref="H10:I10"/>
    <mergeCell ref="O10:Q10"/>
    <mergeCell ref="H11:I11"/>
    <mergeCell ref="O11:Q11"/>
    <mergeCell ref="M10:N10"/>
    <mergeCell ref="M11:N11"/>
    <mergeCell ref="M12:N12"/>
    <mergeCell ref="O12:Q12"/>
    <mergeCell ref="D11:E11"/>
    <mergeCell ref="D12:E12"/>
    <mergeCell ref="H12:I12"/>
    <mergeCell ref="C3:L3"/>
    <mergeCell ref="C5:S5"/>
    <mergeCell ref="C7:J7"/>
    <mergeCell ref="L7:S7"/>
    <mergeCell ref="H8:I8"/>
    <mergeCell ref="L8:N8"/>
    <mergeCell ref="O8:Q8"/>
    <mergeCell ref="L9:S9"/>
    <mergeCell ref="C8:E8"/>
    <mergeCell ref="C9:J9"/>
  </mergeCells>
  <hyperlinks>
    <hyperlink ref="S3" location="'✔️ Index'!A1" display="INDEX"/>
  </hyperlinks>
  <pageMargins left="0.75" right="0.75" top="1" bottom="1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User Information &amp; Sum</vt:lpstr>
      <vt:lpstr> User Information &amp; Sum (T)</vt:lpstr>
      <vt:lpstr>Index</vt:lpstr>
      <vt:lpstr>Bank Statement (T)</vt:lpstr>
      <vt:lpstr>Bank Statement</vt:lpstr>
      <vt:lpstr>CAM Analysis</vt:lpstr>
      <vt:lpstr>Monthly Balance</vt:lpstr>
      <vt:lpstr>Daily Balance</vt:lpstr>
      <vt:lpstr>Investments &amp; Insurance</vt:lpstr>
      <vt:lpstr>Loans &amp; EMI</vt:lpstr>
      <vt:lpstr>Bounced Transactions</vt:lpstr>
      <vt:lpstr>TOP 5 Debits &amp; Credits</vt:lpstr>
      <vt:lpstr>Cash Flow</vt:lpstr>
      <vt:lpstr>Salary &amp; Occupation (Salarie</vt:lpstr>
      <vt:lpstr>Salary &amp; Occupation (Others)</vt:lpstr>
      <vt:lpstr>Source &amp; Utilizations</vt:lpstr>
      <vt:lpstr>Recurring Transactions </vt:lpstr>
      <vt:lpstr>Personal Expenses</vt:lpstr>
      <vt:lpstr>Behaviour &amp; Fraud Signals</vt:lpstr>
      <vt:lpstr>Reversal &amp; Circular Txn</vt:lpstr>
      <vt:lpstr>AML Signals</vt:lpstr>
      <vt:lpstr>Bank Charges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2025-10-16T09:32:08Z</dcterms:modified>
</cp:coreProperties>
</file>