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etiaggarwal/Dropbox/ProektLab_code/Adeeti_code/preprocessing/"/>
    </mc:Choice>
  </mc:AlternateContent>
  <xr:revisionPtr revIDLastSave="0" documentId="8_{99ACA1E4-7F65-CB4D-9B6F-A7DC6FE2B368}" xr6:coauthVersionLast="45" xr6:coauthVersionMax="45" xr10:uidLastSave="{00000000-0000-0000-0000-000000000000}"/>
  <bookViews>
    <workbookView xWindow="42480" yWindow="22660" windowWidth="27640" windowHeight="16940" xr2:uid="{F02225EA-7E08-104E-9BCF-79D3A26276A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M4" i="1"/>
  <c r="M5" i="1"/>
  <c r="M6" i="1"/>
  <c r="M7" i="1"/>
  <c r="L4" i="1"/>
  <c r="L5" i="1"/>
  <c r="L6" i="1"/>
  <c r="L7" i="1"/>
  <c r="K4" i="1"/>
  <c r="K5" i="1"/>
  <c r="K6" i="1"/>
  <c r="K7" i="1"/>
  <c r="J7" i="1"/>
  <c r="J4" i="1"/>
  <c r="J5" i="1"/>
  <c r="J6" i="1"/>
  <c r="N2" i="1"/>
  <c r="M2" i="1"/>
  <c r="L2" i="1"/>
  <c r="K2" i="1"/>
  <c r="J2" i="1"/>
  <c r="C3" i="1"/>
  <c r="G7" i="1"/>
  <c r="F7" i="1"/>
  <c r="E7" i="1"/>
  <c r="D7" i="1"/>
  <c r="C7" i="1"/>
  <c r="B7" i="1"/>
  <c r="G5" i="1"/>
  <c r="F5" i="1"/>
  <c r="E5" i="1"/>
  <c r="D5" i="1"/>
  <c r="C5" i="1"/>
  <c r="B5" i="1"/>
  <c r="F4" i="1"/>
  <c r="G4" i="1"/>
  <c r="E4" i="1"/>
  <c r="D4" i="1"/>
  <c r="C4" i="1"/>
  <c r="B4" i="1"/>
  <c r="G3" i="1"/>
  <c r="N3" i="1" s="1"/>
  <c r="F3" i="1"/>
  <c r="E3" i="1"/>
  <c r="D3" i="1"/>
  <c r="J3" i="1" l="1"/>
  <c r="K3" i="1"/>
  <c r="L3" i="1"/>
  <c r="M3" i="1"/>
  <c r="P3" i="1" l="1"/>
</calcChain>
</file>

<file path=xl/sharedStrings.xml><?xml version="1.0" encoding="utf-8"?>
<sst xmlns="http://schemas.openxmlformats.org/spreadsheetml/2006/main" count="23" uniqueCount="23">
  <si>
    <t>White</t>
  </si>
  <si>
    <t>Black</t>
  </si>
  <si>
    <t>Asian</t>
  </si>
  <si>
    <t>Latino</t>
  </si>
  <si>
    <t>Mixed race/Other*</t>
  </si>
  <si>
    <t>Total</t>
  </si>
  <si>
    <t>U.S. Population</t>
  </si>
  <si>
    <t>U.S. Medical School Acceptees</t>
  </si>
  <si>
    <t>U.S Medical School Matriculants</t>
  </si>
  <si>
    <t>U.S. Enrolled Medical Students</t>
  </si>
  <si>
    <t>U.S. Active Residents/Fellows</t>
  </si>
  <si>
    <t>U.S. Surgical Faculty</t>
  </si>
  <si>
    <t>white</t>
  </si>
  <si>
    <t>black</t>
  </si>
  <si>
    <t>asian</t>
  </si>
  <si>
    <t>latino</t>
  </si>
  <si>
    <t>mixed race</t>
  </si>
  <si>
    <t>US pop</t>
  </si>
  <si>
    <t>Aceptees</t>
  </si>
  <si>
    <t>matric</t>
  </si>
  <si>
    <t>faculty</t>
  </si>
  <si>
    <t>Enrolled</t>
  </si>
  <si>
    <t>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</si>
</sst>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3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2A74-AE5A-B149-86F7-5222A9497715}">
  <dimension ref="A1:P7"/>
  <sheetViews>
    <sheetView tabSelected="1" zoomScale="120" zoomScaleNormal="120" workbookViewId="0">
      <selection activeCell="L1" sqref="L1:L1048576"/>
    </sheetView>
  </sheetViews>
  <sheetFormatPr baseColWidth="10" defaultRowHeight="16" x14ac:dyDescent="0.2"/>
  <sheetData>
    <row r="1" spans="1:16" ht="52" thickBo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</row>
    <row r="2" spans="1:16" ht="35" thickBot="1" x14ac:dyDescent="0.25">
      <c r="A2" s="3" t="s">
        <v>6</v>
      </c>
      <c r="B2" s="4">
        <v>197803083</v>
      </c>
      <c r="C2" s="4">
        <v>40652365</v>
      </c>
      <c r="D2" s="4">
        <v>18398646</v>
      </c>
      <c r="E2" s="4">
        <v>58946729</v>
      </c>
      <c r="F2" s="4">
        <v>9918178</v>
      </c>
      <c r="G2" s="4">
        <v>325719178</v>
      </c>
      <c r="I2" t="s">
        <v>17</v>
      </c>
      <c r="J2">
        <f>(B2/G2)*100</f>
        <v>60.728104563741717</v>
      </c>
      <c r="K2">
        <f>(C2/G2)*100</f>
        <v>12.480801790553457</v>
      </c>
      <c r="L2">
        <f>(D2/G2)*100</f>
        <v>5.6486222619657962</v>
      </c>
      <c r="M2">
        <f>(E2/G2)*100</f>
        <v>18.097408129895257</v>
      </c>
      <c r="N2">
        <f>(F2/G2)*100</f>
        <v>3.0450089125547284</v>
      </c>
    </row>
    <row r="3" spans="1:16" ht="69" thickBot="1" x14ac:dyDescent="0.25">
      <c r="A3" s="3" t="s">
        <v>7</v>
      </c>
      <c r="B3" s="4">
        <v>11195</v>
      </c>
      <c r="C3" s="5">
        <f>(626+970)</f>
        <v>1596</v>
      </c>
      <c r="D3" s="5">
        <f>(2273+2674)</f>
        <v>4947</v>
      </c>
      <c r="E3" s="5">
        <f>(705+696)</f>
        <v>1401</v>
      </c>
      <c r="F3" s="5">
        <f>(1017+1097+621+601)</f>
        <v>3336</v>
      </c>
      <c r="G3" s="4">
        <f>SUM(B3:F3)</f>
        <v>22475</v>
      </c>
      <c r="I3" t="s">
        <v>18</v>
      </c>
      <c r="J3">
        <f>(B3/G3)*100</f>
        <v>49.810901001112349</v>
      </c>
      <c r="K3">
        <f>(C3/G3)*100</f>
        <v>7.101223581757508</v>
      </c>
      <c r="L3">
        <f>(D3/G3)*100</f>
        <v>22.011123470522804</v>
      </c>
      <c r="M3">
        <f>(E3/G3)*100</f>
        <v>6.2335928809788648</v>
      </c>
      <c r="N3">
        <f>(F3/G3)*100</f>
        <v>14.843159065628475</v>
      </c>
      <c r="P3">
        <f>SUM(J3:N3)</f>
        <v>99.999999999999986</v>
      </c>
    </row>
    <row r="4" spans="1:16" ht="86" thickBot="1" x14ac:dyDescent="0.25">
      <c r="A4" s="3" t="s">
        <v>8</v>
      </c>
      <c r="B4" s="5">
        <f>(5442+5338)</f>
        <v>10780</v>
      </c>
      <c r="C4" s="5">
        <f>(604+936)</f>
        <v>1540</v>
      </c>
      <c r="D4" s="5">
        <f>(2191+2595)</f>
        <v>4786</v>
      </c>
      <c r="E4" s="5">
        <f>(680+669)</f>
        <v>1349</v>
      </c>
      <c r="F4" s="5">
        <f>(979+1065+558+557)</f>
        <v>3159</v>
      </c>
      <c r="G4" s="5">
        <f>SUM(B4:F4)</f>
        <v>21614</v>
      </c>
      <c r="I4" t="s">
        <v>19</v>
      </c>
      <c r="J4">
        <f t="shared" ref="J4:J7" si="0">(B4/G4)*100</f>
        <v>49.875080966040528</v>
      </c>
      <c r="K4">
        <f t="shared" ref="K4:K7" si="1">(C4/G4)*100</f>
        <v>7.1250115665772187</v>
      </c>
      <c r="L4">
        <f t="shared" ref="L4:L7" si="2">(D4/G4)*100</f>
        <v>22.143055427038032</v>
      </c>
      <c r="M4">
        <f t="shared" ref="M4:M7" si="3">(E4/G4)*100</f>
        <v>6.241325067086148</v>
      </c>
      <c r="N4">
        <f t="shared" ref="N4:N7" si="4">(F4/G4)*100</f>
        <v>14.615526973258072</v>
      </c>
    </row>
    <row r="5" spans="1:16" ht="69" thickBot="1" x14ac:dyDescent="0.25">
      <c r="A5" s="3" t="s">
        <v>9</v>
      </c>
      <c r="B5" s="5">
        <f>(24688+21928)</f>
        <v>46616</v>
      </c>
      <c r="C5" s="5">
        <f>(2567+3908)</f>
        <v>6475</v>
      </c>
      <c r="D5" s="5">
        <f>(9789+10400)</f>
        <v>20189</v>
      </c>
      <c r="E5" s="5">
        <f>(2942+2805)</f>
        <v>5747</v>
      </c>
      <c r="F5" s="5">
        <f>(3906+4138+2176+2000)</f>
        <v>12220</v>
      </c>
      <c r="G5" s="5">
        <f>SUM(B5:F5)</f>
        <v>91247</v>
      </c>
      <c r="I5" t="s">
        <v>21</v>
      </c>
      <c r="J5">
        <f t="shared" si="0"/>
        <v>51.087706993106622</v>
      </c>
      <c r="K5">
        <f t="shared" si="1"/>
        <v>7.0961237081767079</v>
      </c>
      <c r="L5">
        <f t="shared" si="2"/>
        <v>22.1256589257729</v>
      </c>
      <c r="M5">
        <f t="shared" si="3"/>
        <v>6.2982892588249477</v>
      </c>
      <c r="N5">
        <f t="shared" si="4"/>
        <v>13.392221114118822</v>
      </c>
    </row>
    <row r="6" spans="1:16" ht="52" thickBot="1" x14ac:dyDescent="0.25">
      <c r="A6" s="3" t="s">
        <v>10</v>
      </c>
      <c r="B6" s="5"/>
      <c r="C6" s="5"/>
      <c r="D6" s="5"/>
      <c r="E6" s="5"/>
      <c r="F6" s="5"/>
      <c r="G6" s="5"/>
      <c r="I6" t="s">
        <v>22</v>
      </c>
      <c r="J6" t="e">
        <f t="shared" si="0"/>
        <v>#DIV/0!</v>
      </c>
      <c r="K6" t="e">
        <f t="shared" si="1"/>
        <v>#DIV/0!</v>
      </c>
      <c r="L6" t="e">
        <f t="shared" si="2"/>
        <v>#DIV/0!</v>
      </c>
      <c r="M6" t="e">
        <f t="shared" si="3"/>
        <v>#DIV/0!</v>
      </c>
      <c r="N6" t="e">
        <f t="shared" si="4"/>
        <v>#DIV/0!</v>
      </c>
    </row>
    <row r="7" spans="1:16" ht="52" thickBot="1" x14ac:dyDescent="0.25">
      <c r="A7" s="3" t="s">
        <v>11</v>
      </c>
      <c r="B7" s="5">
        <f>(14576+7112)</f>
        <v>21688</v>
      </c>
      <c r="C7" s="5">
        <f>(640+671)</f>
        <v>1311</v>
      </c>
      <c r="D7" s="5">
        <f>(3511+1980)</f>
        <v>5491</v>
      </c>
      <c r="E7" s="5">
        <f>(710+334)</f>
        <v>1044</v>
      </c>
      <c r="F7" s="5">
        <f>(770+472+680+615)</f>
        <v>2537</v>
      </c>
      <c r="G7" s="5">
        <f>SUM(B7:F7)</f>
        <v>32071</v>
      </c>
      <c r="I7" t="s">
        <v>20</v>
      </c>
      <c r="J7">
        <f t="shared" si="0"/>
        <v>67.624957126375847</v>
      </c>
      <c r="K7">
        <f t="shared" si="1"/>
        <v>4.0878051822518788</v>
      </c>
      <c r="L7">
        <f t="shared" si="2"/>
        <v>17.121386922765115</v>
      </c>
      <c r="M7">
        <f t="shared" si="3"/>
        <v>3.2552773533722053</v>
      </c>
      <c r="N7">
        <f t="shared" si="4"/>
        <v>7.9105734152349481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Adeeti Aggarwal</dc:creator>
  <cp:lastModifiedBy>Adeeti Aggarwal</cp:lastModifiedBy>
  <dcterms:created xsi:type="dcterms:W3CDTF">2020-03-28T21:22:44Z</dcterms:created>
  <dcterms:modified xsi:type="dcterms:W3CDTF">2020-03-28T22:07:47Z</dcterms:modified>
</cp:coreProperties>
</file>